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/>
  <mc:AlternateContent xmlns:mc="http://schemas.openxmlformats.org/markup-compatibility/2006">
    <mc:Choice Requires="x15">
      <x15ac:absPath xmlns:x15ac="http://schemas.microsoft.com/office/spreadsheetml/2010/11/ac" url="http://svcapmr01:8095/sitios/planeamiento/Presupuesto/SECRETARIA/ARCHIVOS 2025/PE-01-2025/1-PRESUPUESTO (APROBADO CGR)/"/>
    </mc:Choice>
  </mc:AlternateContent>
  <xr:revisionPtr revIDLastSave="0" documentId="13_ncr:1_{7AC02E18-1D52-4866-8915-CFBD15289A44}" xr6:coauthVersionLast="47" xr6:coauthVersionMax="47" xr10:uidLastSave="{00000000-0000-0000-0000-000000000000}"/>
  <bookViews>
    <workbookView xWindow="28680" yWindow="-120" windowWidth="29040" windowHeight="15720" tabRatio="595" xr2:uid="{00000000-000D-0000-FFFF-FFFF00000000}"/>
  </bookViews>
  <sheets>
    <sheet name="INDICE" sheetId="67" r:id="rId1"/>
    <sheet name="INGRESOS " sheetId="69" r:id="rId2"/>
    <sheet name="DET PE-01-2025" sheetId="35" r:id="rId3"/>
    <sheet name="INTERESES saldos cta cte" sheetId="65" state="hidden" r:id="rId4"/>
    <sheet name="ESTRUCTURA PROGRAMÁTICA" sheetId="7" r:id="rId5"/>
    <sheet name="SUMA GENERAL" sheetId="45" r:id="rId6"/>
    <sheet name="PROGRAMA I" sheetId="21" r:id="rId7"/>
    <sheet name="PROGRAMA II" sheetId="19" r:id="rId8"/>
    <sheet name="PROGRAMA III" sheetId="20" r:id="rId9"/>
    <sheet name="ASIG. PROG. I" sheetId="57" r:id="rId10"/>
  </sheets>
  <definedNames>
    <definedName name="_xlnm._FilterDatabase" localSheetId="9" hidden="1">'ASIG. PROG. I'!$A$4:$AM$4</definedName>
    <definedName name="_xlnm._FilterDatabase" localSheetId="2" hidden="1">'DET PE-01-2025'!#REF!</definedName>
    <definedName name="_xlnm.Print_Area" localSheetId="9">'ASIG. PROG. I'!$A$1:$AH$278</definedName>
    <definedName name="_xlnm.Print_Area" localSheetId="2">'DET PE-01-2025'!$A$1:$E$3429</definedName>
    <definedName name="_xlnm.Print_Area" localSheetId="4">'ESTRUCTURA PROGRAMÁTICA'!$A$1:$D$92</definedName>
    <definedName name="_xlnm.Print_Area" localSheetId="1">'INGRESOS '!$A$1:$D$219</definedName>
    <definedName name="_xlnm.Print_Area" localSheetId="6">'PROGRAMA I'!$A$1:$D$254</definedName>
    <definedName name="_xlnm.Print_Area" localSheetId="7">'PROGRAMA II'!$A$1:$D$201</definedName>
    <definedName name="_xlnm.Print_Area" localSheetId="8">'PROGRAMA III'!$A$1:$D$140</definedName>
    <definedName name="_xlnm.Print_Area" localSheetId="5">'SUMA GENERAL'!$A$1:$D$293</definedName>
    <definedName name="MENÚ" localSheetId="0">INDICE!#REF!</definedName>
    <definedName name="MENÚ" localSheetId="1">#REF!</definedName>
    <definedName name="MENÚ">#REF!</definedName>
    <definedName name="_xlnm.Print_Titles" localSheetId="9">'ASIG. PROG. I'!$3:$4</definedName>
    <definedName name="_xlnm.Print_Titles" localSheetId="1">'INGRESOS '!$5:$6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27" i="35" l="1"/>
  <c r="C147" i="69"/>
  <c r="C157" i="69"/>
  <c r="C158" i="69"/>
  <c r="C196" i="19"/>
  <c r="C104" i="20"/>
  <c r="D3337" i="35"/>
  <c r="D179" i="35"/>
  <c r="D188" i="35"/>
  <c r="D189" i="35"/>
  <c r="D190" i="35"/>
  <c r="C257" i="57"/>
  <c r="D238" i="35" s="1"/>
  <c r="C237" i="21" s="1"/>
  <c r="C272" i="45" s="1"/>
  <c r="C240" i="57"/>
  <c r="D218" i="35" s="1"/>
  <c r="C218" i="21" s="1"/>
  <c r="C255" i="45" s="1"/>
  <c r="C239" i="57"/>
  <c r="D217" i="35" s="1"/>
  <c r="C217" i="21" s="1"/>
  <c r="C254" i="45" s="1"/>
  <c r="C238" i="57"/>
  <c r="D216" i="35" s="1"/>
  <c r="C216" i="21" s="1"/>
  <c r="C253" i="45" s="1"/>
  <c r="J222" i="57"/>
  <c r="C237" i="57"/>
  <c r="D215" i="35" s="1"/>
  <c r="C215" i="21" s="1"/>
  <c r="C252" i="45" s="1"/>
  <c r="AD155" i="57" l="1"/>
  <c r="D2649" i="35"/>
  <c r="D562" i="35" l="1"/>
  <c r="C103" i="20"/>
  <c r="D3291" i="35"/>
  <c r="C175" i="69" l="1"/>
  <c r="D3041" i="35" l="1"/>
  <c r="D1341" i="35"/>
  <c r="C85" i="20"/>
  <c r="D3342" i="35" l="1"/>
  <c r="D3325" i="35" l="1"/>
  <c r="D3348" i="35"/>
  <c r="D3347" i="35" s="1"/>
  <c r="E3345" i="35" s="1"/>
  <c r="D3331" i="35"/>
  <c r="E3329" i="35" s="1"/>
  <c r="D2408" i="35" l="1"/>
  <c r="D2413" i="35"/>
  <c r="C133" i="69" l="1"/>
  <c r="C132" i="69" s="1"/>
  <c r="D1105" i="35" l="1"/>
  <c r="D1087" i="35"/>
  <c r="D1077" i="35"/>
  <c r="D1076" i="35"/>
  <c r="D1057" i="35"/>
  <c r="C66" i="19" s="1"/>
  <c r="D1046" i="35"/>
  <c r="D1048" i="35"/>
  <c r="D1249" i="35"/>
  <c r="C154" i="69" l="1"/>
  <c r="C146" i="69" s="1"/>
  <c r="C144" i="69" s="1"/>
  <c r="C62" i="20"/>
  <c r="C79" i="20"/>
  <c r="D2640" i="35"/>
  <c r="D1893" i="35"/>
  <c r="D1885" i="35"/>
  <c r="C82" i="19"/>
  <c r="D1904" i="35"/>
  <c r="D1896" i="35"/>
  <c r="C97" i="20"/>
  <c r="C40" i="20"/>
  <c r="C39" i="20" s="1"/>
  <c r="C63" i="20"/>
  <c r="D2108" i="35"/>
  <c r="C77" i="19"/>
  <c r="C80" i="45" s="1"/>
  <c r="D749" i="35"/>
  <c r="D712" i="35"/>
  <c r="D711" i="35" s="1"/>
  <c r="D851" i="35"/>
  <c r="D1382" i="35"/>
  <c r="D2125" i="35"/>
  <c r="D2109" i="35"/>
  <c r="E1891" i="35" l="1"/>
  <c r="D979" i="35"/>
  <c r="D464" i="35" l="1"/>
  <c r="E2406" i="35" l="1"/>
  <c r="D720" i="35"/>
  <c r="D775" i="35"/>
  <c r="D774" i="35"/>
  <c r="D773" i="35"/>
  <c r="D715" i="35"/>
  <c r="D714" i="35" s="1"/>
  <c r="D718" i="35"/>
  <c r="D719" i="35"/>
  <c r="D786" i="35"/>
  <c r="D2092" i="35"/>
  <c r="D2127" i="35"/>
  <c r="D3214" i="35" l="1"/>
  <c r="C107" i="20" s="1"/>
  <c r="D3188" i="35"/>
  <c r="D3187" i="35" s="1"/>
  <c r="D3271" i="35" l="1"/>
  <c r="D3215" i="35"/>
  <c r="D3219" i="35"/>
  <c r="D3218" i="35" s="1"/>
  <c r="D3108" i="35"/>
  <c r="D3105" i="35"/>
  <c r="D2843" i="35"/>
  <c r="D2907" i="35"/>
  <c r="D1426" i="35"/>
  <c r="D1340" i="35"/>
  <c r="D1984" i="35"/>
  <c r="D1721" i="35"/>
  <c r="D1053" i="35"/>
  <c r="D1425" i="35" l="1"/>
  <c r="C155" i="19"/>
  <c r="D1491" i="35" l="1"/>
  <c r="D1410" i="35" l="1"/>
  <c r="D1420" i="35"/>
  <c r="D1419" i="35"/>
  <c r="D2161" i="35"/>
  <c r="G9" i="65"/>
  <c r="C107" i="69" l="1"/>
  <c r="D817" i="35" l="1"/>
  <c r="G30" i="65" l="1"/>
  <c r="G29" i="65"/>
  <c r="G28" i="65"/>
  <c r="G27" i="65"/>
  <c r="G26" i="65"/>
  <c r="G25" i="65"/>
  <c r="G24" i="65"/>
  <c r="G23" i="65"/>
  <c r="G22" i="65"/>
  <c r="G21" i="65"/>
  <c r="G20" i="65"/>
  <c r="G19" i="65"/>
  <c r="G18" i="65"/>
  <c r="G17" i="65"/>
  <c r="G16" i="65"/>
  <c r="G15" i="65"/>
  <c r="G14" i="65"/>
  <c r="G13" i="65"/>
  <c r="G12" i="65"/>
  <c r="G11" i="65"/>
  <c r="G10" i="65"/>
  <c r="G32" i="65" l="1"/>
  <c r="C183" i="19" l="1"/>
  <c r="D570" i="35"/>
  <c r="C54" i="19" l="1"/>
  <c r="D1668" i="35"/>
  <c r="D1608" i="35" l="1"/>
  <c r="D1422" i="35"/>
  <c r="D1367" i="35" l="1"/>
  <c r="D2052" i="35"/>
  <c r="D1724" i="35"/>
  <c r="D404" i="35"/>
  <c r="D694" i="35"/>
  <c r="D687" i="35"/>
  <c r="C46" i="19" l="1"/>
  <c r="D32" i="65"/>
  <c r="E32" i="65"/>
  <c r="F32" i="65" l="1"/>
  <c r="C97" i="69"/>
  <c r="C106" i="69" l="1"/>
  <c r="C36" i="69"/>
  <c r="C113" i="69"/>
  <c r="C89" i="69"/>
  <c r="C52" i="69"/>
  <c r="C96" i="69" l="1"/>
  <c r="C94" i="69" s="1"/>
  <c r="C92" i="69" s="1"/>
  <c r="D877" i="35" l="1"/>
  <c r="D2249" i="35"/>
  <c r="D2164" i="35"/>
  <c r="AF273" i="57"/>
  <c r="AF271" i="57" s="1"/>
  <c r="AF259" i="57"/>
  <c r="AF246" i="57"/>
  <c r="AF242" i="57"/>
  <c r="AF222" i="57"/>
  <c r="AF214" i="57"/>
  <c r="AF194" i="57"/>
  <c r="AF193" i="57" s="1"/>
  <c r="AF190" i="57"/>
  <c r="AF185" i="57"/>
  <c r="AF181" i="57"/>
  <c r="AF180" i="57"/>
  <c r="AF172" i="57"/>
  <c r="AF165" i="57"/>
  <c r="AF162" i="57"/>
  <c r="AF155" i="57"/>
  <c r="AF152" i="57"/>
  <c r="AF146" i="57"/>
  <c r="AF136" i="57"/>
  <c r="AF123" i="57"/>
  <c r="AF119" i="57"/>
  <c r="AF110" i="57"/>
  <c r="AF105" i="57"/>
  <c r="AF99" i="57"/>
  <c r="AF93" i="57"/>
  <c r="AF90" i="57"/>
  <c r="AF79" i="57"/>
  <c r="AF75" i="57"/>
  <c r="AF72" i="57"/>
  <c r="AF66" i="57"/>
  <c r="AF57" i="57"/>
  <c r="AF49" i="57"/>
  <c r="AF43" i="57"/>
  <c r="AF38" i="57"/>
  <c r="AF30" i="57"/>
  <c r="AF26" i="57"/>
  <c r="AF19" i="57"/>
  <c r="AF14" i="57"/>
  <c r="AF8" i="57"/>
  <c r="C9" i="57"/>
  <c r="D2662" i="35"/>
  <c r="E2660" i="35" s="1"/>
  <c r="D2668" i="35"/>
  <c r="E2666" i="35" s="1"/>
  <c r="AF221" i="57" l="1"/>
  <c r="AF245" i="57"/>
  <c r="AF219" i="57" s="1"/>
  <c r="AF161" i="57"/>
  <c r="AF159" i="57" s="1"/>
  <c r="AF134" i="57"/>
  <c r="AF97" i="57"/>
  <c r="AF36" i="57"/>
  <c r="AF6" i="57"/>
  <c r="D1996" i="35"/>
  <c r="E1994" i="35" s="1"/>
  <c r="AF278" i="57" l="1"/>
  <c r="O273" i="57"/>
  <c r="O271" i="57" s="1"/>
  <c r="O259" i="57"/>
  <c r="O246" i="57"/>
  <c r="O242" i="57"/>
  <c r="O222" i="57"/>
  <c r="O214" i="57"/>
  <c r="O194" i="57"/>
  <c r="O193" i="57" s="1"/>
  <c r="O190" i="57"/>
  <c r="O185" i="57"/>
  <c r="O181" i="57"/>
  <c r="O180" i="57" s="1"/>
  <c r="O172" i="57"/>
  <c r="O165" i="57"/>
  <c r="O162" i="57"/>
  <c r="O155" i="57"/>
  <c r="O146" i="57"/>
  <c r="O136" i="57"/>
  <c r="O123" i="57"/>
  <c r="O119" i="57"/>
  <c r="O110" i="57"/>
  <c r="O105" i="57"/>
  <c r="O99" i="57"/>
  <c r="O93" i="57"/>
  <c r="O79" i="57"/>
  <c r="O75" i="57"/>
  <c r="O72" i="57"/>
  <c r="O66" i="57"/>
  <c r="O57" i="57"/>
  <c r="O49" i="57"/>
  <c r="O43" i="57"/>
  <c r="O38" i="57"/>
  <c r="O30" i="57"/>
  <c r="O26" i="57"/>
  <c r="O19" i="57"/>
  <c r="O14" i="57"/>
  <c r="O8" i="57"/>
  <c r="C58" i="57"/>
  <c r="D51" i="35" s="1"/>
  <c r="C52" i="21" s="1"/>
  <c r="D178" i="35"/>
  <c r="D2684" i="35"/>
  <c r="D2024" i="35"/>
  <c r="O245" i="57" l="1"/>
  <c r="O221" i="57"/>
  <c r="O219" i="57" s="1"/>
  <c r="O161" i="57"/>
  <c r="O159" i="57" s="1"/>
  <c r="O134" i="57"/>
  <c r="O36" i="57"/>
  <c r="O6" i="57"/>
  <c r="O97" i="57"/>
  <c r="D3379" i="35"/>
  <c r="E3377" i="35" s="1"/>
  <c r="O278" i="57" l="1"/>
  <c r="E3383" i="35"/>
  <c r="D2530" i="35" l="1"/>
  <c r="D3285" i="35" l="1"/>
  <c r="AE155" i="57" l="1"/>
  <c r="D2402" i="35" l="1"/>
  <c r="D2398" i="35"/>
  <c r="D2392" i="35"/>
  <c r="E2396" i="35" l="1"/>
  <c r="D2951" i="35" l="1"/>
  <c r="C86" i="20"/>
  <c r="D2540" i="35"/>
  <c r="D2527" i="35" l="1"/>
  <c r="D174" i="35"/>
  <c r="C174" i="21" s="1"/>
  <c r="C211" i="45" s="1"/>
  <c r="D175" i="35"/>
  <c r="C175" i="21" s="1"/>
  <c r="C212" i="45" s="1"/>
  <c r="D176" i="35"/>
  <c r="C176" i="21" s="1"/>
  <c r="C213" i="45" s="1"/>
  <c r="D177" i="35"/>
  <c r="C177" i="21" s="1"/>
  <c r="C214" i="45" s="1"/>
  <c r="C178" i="21"/>
  <c r="C215" i="45" s="1"/>
  <c r="C179" i="21"/>
  <c r="C216" i="45" s="1"/>
  <c r="D180" i="35"/>
  <c r="D181" i="35"/>
  <c r="D182" i="35"/>
  <c r="D184" i="35"/>
  <c r="C184" i="21" s="1"/>
  <c r="C221" i="45" s="1"/>
  <c r="D185" i="35"/>
  <c r="C185" i="21" s="1"/>
  <c r="C222" i="45" s="1"/>
  <c r="D186" i="35"/>
  <c r="C186" i="21" s="1"/>
  <c r="C223" i="45" s="1"/>
  <c r="D187" i="35"/>
  <c r="C187" i="21" s="1"/>
  <c r="C224" i="45" s="1"/>
  <c r="C188" i="21"/>
  <c r="C225" i="45" s="1"/>
  <c r="C189" i="21"/>
  <c r="C226" i="45" s="1"/>
  <c r="C190" i="21"/>
  <c r="C227" i="45" s="1"/>
  <c r="C231" i="57"/>
  <c r="D209" i="35" s="1"/>
  <c r="C209" i="21" s="1"/>
  <c r="C246" i="45" s="1"/>
  <c r="C230" i="57"/>
  <c r="D208" i="35" s="1"/>
  <c r="C208" i="21" s="1"/>
  <c r="C245" i="45" s="1"/>
  <c r="C229" i="57"/>
  <c r="D207" i="35" s="1"/>
  <c r="C207" i="21" s="1"/>
  <c r="C244" i="45" s="1"/>
  <c r="D194" i="57"/>
  <c r="E194" i="57"/>
  <c r="F194" i="57"/>
  <c r="G194" i="57"/>
  <c r="H194" i="57"/>
  <c r="I194" i="57"/>
  <c r="K194" i="57"/>
  <c r="L194" i="57"/>
  <c r="M194" i="57"/>
  <c r="N194" i="57"/>
  <c r="P194" i="57"/>
  <c r="Q194" i="57"/>
  <c r="R194" i="57"/>
  <c r="S194" i="57"/>
  <c r="T194" i="57"/>
  <c r="U194" i="57"/>
  <c r="V194" i="57"/>
  <c r="W194" i="57"/>
  <c r="X194" i="57"/>
  <c r="Y194" i="57"/>
  <c r="Z194" i="57"/>
  <c r="AA194" i="57"/>
  <c r="AB194" i="57"/>
  <c r="AC194" i="57"/>
  <c r="AD194" i="57"/>
  <c r="AE194" i="57"/>
  <c r="C212" i="57"/>
  <c r="C232" i="57"/>
  <c r="D210" i="35" s="1"/>
  <c r="C210" i="21" s="1"/>
  <c r="C247" i="45" s="1"/>
  <c r="C204" i="57"/>
  <c r="C210" i="57"/>
  <c r="C203" i="57"/>
  <c r="C196" i="57"/>
  <c r="C197" i="57"/>
  <c r="C198" i="57"/>
  <c r="C199" i="57"/>
  <c r="C200" i="57"/>
  <c r="C201" i="57"/>
  <c r="C206" i="57"/>
  <c r="C207" i="57"/>
  <c r="C208" i="57"/>
  <c r="C209" i="57"/>
  <c r="C211" i="57"/>
  <c r="C254" i="57" l="1"/>
  <c r="D235" i="35" s="1"/>
  <c r="C234" i="21" s="1"/>
  <c r="C269" i="45" s="1"/>
  <c r="C256" i="57"/>
  <c r="D237" i="35" s="1"/>
  <c r="C236" i="21" s="1"/>
  <c r="C271" i="45" s="1"/>
  <c r="D259" i="57"/>
  <c r="E259" i="57"/>
  <c r="F259" i="57"/>
  <c r="G259" i="57"/>
  <c r="H259" i="57"/>
  <c r="I259" i="57"/>
  <c r="J259" i="57"/>
  <c r="K259" i="57"/>
  <c r="L259" i="57"/>
  <c r="M259" i="57"/>
  <c r="N259" i="57"/>
  <c r="P259" i="57"/>
  <c r="Q259" i="57"/>
  <c r="R259" i="57"/>
  <c r="S259" i="57"/>
  <c r="T259" i="57"/>
  <c r="U259" i="57"/>
  <c r="V259" i="57"/>
  <c r="W259" i="57"/>
  <c r="X259" i="57"/>
  <c r="Y259" i="57"/>
  <c r="Z259" i="57"/>
  <c r="AA259" i="57"/>
  <c r="AB259" i="57"/>
  <c r="AC259" i="57"/>
  <c r="AD259" i="57"/>
  <c r="AE259" i="57"/>
  <c r="C260" i="57"/>
  <c r="D241" i="35" s="1"/>
  <c r="C240" i="21" s="1"/>
  <c r="C275" i="45" s="1"/>
  <c r="C261" i="57"/>
  <c r="D242" i="35" s="1"/>
  <c r="C241" i="21" s="1"/>
  <c r="C276" i="45" s="1"/>
  <c r="AH259" i="57"/>
  <c r="AG259" i="57"/>
  <c r="J246" i="57"/>
  <c r="C236" i="57"/>
  <c r="D214" i="35" s="1"/>
  <c r="C214" i="21" s="1"/>
  <c r="C251" i="45" s="1"/>
  <c r="C235" i="57"/>
  <c r="D213" i="35" s="1"/>
  <c r="C213" i="21" s="1"/>
  <c r="C250" i="45" s="1"/>
  <c r="C234" i="57"/>
  <c r="D212" i="35" s="1"/>
  <c r="C212" i="21" s="1"/>
  <c r="C249" i="45" s="1"/>
  <c r="C233" i="57"/>
  <c r="D211" i="35" s="1"/>
  <c r="C211" i="21" s="1"/>
  <c r="C248" i="45" s="1"/>
  <c r="D246" i="57"/>
  <c r="E246" i="57"/>
  <c r="F246" i="57"/>
  <c r="G246" i="57"/>
  <c r="H246" i="57"/>
  <c r="I246" i="57"/>
  <c r="K246" i="57"/>
  <c r="L246" i="57"/>
  <c r="M246" i="57"/>
  <c r="N246" i="57"/>
  <c r="P246" i="57"/>
  <c r="Q246" i="57"/>
  <c r="R246" i="57"/>
  <c r="S246" i="57"/>
  <c r="T246" i="57"/>
  <c r="U246" i="57"/>
  <c r="V246" i="57"/>
  <c r="W246" i="57"/>
  <c r="X246" i="57"/>
  <c r="Y246" i="57"/>
  <c r="Z246" i="57"/>
  <c r="AA246" i="57"/>
  <c r="AB246" i="57"/>
  <c r="AC246" i="57"/>
  <c r="AD246" i="57"/>
  <c r="AE246" i="57"/>
  <c r="C255" i="57"/>
  <c r="D236" i="35" s="1"/>
  <c r="C235" i="21" s="1"/>
  <c r="C270" i="45" s="1"/>
  <c r="C77" i="57"/>
  <c r="D2553" i="35"/>
  <c r="J245" i="57" l="1"/>
  <c r="G245" i="57"/>
  <c r="X245" i="57"/>
  <c r="P245" i="57"/>
  <c r="C274" i="45"/>
  <c r="AB245" i="57"/>
  <c r="T245" i="57"/>
  <c r="K245" i="57"/>
  <c r="C239" i="21"/>
  <c r="E245" i="57"/>
  <c r="I245" i="57"/>
  <c r="AA245" i="57"/>
  <c r="Y245" i="57"/>
  <c r="Q245" i="57"/>
  <c r="AD245" i="57"/>
  <c r="V245" i="57"/>
  <c r="M245" i="57"/>
  <c r="S245" i="57"/>
  <c r="AE245" i="57"/>
  <c r="W245" i="57"/>
  <c r="D245" i="57"/>
  <c r="L245" i="57"/>
  <c r="F245" i="57"/>
  <c r="N245" i="57"/>
  <c r="AC245" i="57"/>
  <c r="U245" i="57"/>
  <c r="Z245" i="57"/>
  <c r="R245" i="57"/>
  <c r="H245" i="57"/>
  <c r="C151" i="69"/>
  <c r="D1106" i="35"/>
  <c r="D2097" i="35" l="1"/>
  <c r="F273" i="57" l="1"/>
  <c r="F271" i="57" s="1"/>
  <c r="F242" i="57"/>
  <c r="F222" i="57"/>
  <c r="F214" i="57"/>
  <c r="F190" i="57"/>
  <c r="F185" i="57"/>
  <c r="F183" i="57"/>
  <c r="F182" i="57" s="1"/>
  <c r="F175" i="57"/>
  <c r="F172" i="57" s="1"/>
  <c r="F165" i="57"/>
  <c r="F162" i="57"/>
  <c r="F155" i="57"/>
  <c r="F146" i="57"/>
  <c r="F136" i="57"/>
  <c r="F123" i="57"/>
  <c r="F119" i="57"/>
  <c r="F110" i="57"/>
  <c r="F105" i="57"/>
  <c r="F99" i="57"/>
  <c r="F93" i="57"/>
  <c r="F79" i="57"/>
  <c r="F75" i="57"/>
  <c r="F72" i="57"/>
  <c r="F66" i="57"/>
  <c r="F57" i="57"/>
  <c r="F49" i="57"/>
  <c r="F43" i="57"/>
  <c r="F38" i="57"/>
  <c r="F30" i="57"/>
  <c r="F26" i="57"/>
  <c r="F19" i="57"/>
  <c r="F14" i="57"/>
  <c r="F8" i="57"/>
  <c r="F221" i="57" l="1"/>
  <c r="F219" i="57" s="1"/>
  <c r="F193" i="57"/>
  <c r="F134" i="57"/>
  <c r="F97" i="57"/>
  <c r="F6" i="57"/>
  <c r="F36" i="57"/>
  <c r="F181" i="57"/>
  <c r="F180" i="57" s="1"/>
  <c r="F161" i="57" s="1"/>
  <c r="D1526" i="35"/>
  <c r="D1377" i="35"/>
  <c r="F159" i="57" l="1"/>
  <c r="F278" i="57" s="1"/>
  <c r="C108" i="57"/>
  <c r="D94" i="35" s="1"/>
  <c r="C95" i="21" s="1"/>
  <c r="C94" i="21" s="1"/>
  <c r="C107" i="57"/>
  <c r="D105" i="57"/>
  <c r="E105" i="57"/>
  <c r="G105" i="57"/>
  <c r="H105" i="57"/>
  <c r="I105" i="57"/>
  <c r="J105" i="57"/>
  <c r="K105" i="57"/>
  <c r="L105" i="57"/>
  <c r="M105" i="57"/>
  <c r="N105" i="57"/>
  <c r="P105" i="57"/>
  <c r="Q105" i="57"/>
  <c r="R105" i="57"/>
  <c r="S105" i="57"/>
  <c r="T105" i="57"/>
  <c r="U105" i="57"/>
  <c r="V105" i="57"/>
  <c r="W105" i="57"/>
  <c r="X105" i="57"/>
  <c r="Y105" i="57"/>
  <c r="Z105" i="57"/>
  <c r="AA105" i="57"/>
  <c r="AB105" i="57"/>
  <c r="AC105" i="57"/>
  <c r="AD105" i="57"/>
  <c r="AE105" i="57"/>
  <c r="D2002" i="35"/>
  <c r="E2000" i="35" s="1"/>
  <c r="D556" i="35"/>
  <c r="C81" i="20"/>
  <c r="C89" i="20"/>
  <c r="C98" i="20"/>
  <c r="C137" i="20"/>
  <c r="C74" i="20"/>
  <c r="D2558" i="35" l="1"/>
  <c r="D2550" i="35" l="1"/>
  <c r="D2538" i="35"/>
  <c r="E2949" i="35" l="1"/>
  <c r="D3139" i="35" l="1"/>
  <c r="D2683" i="35" l="1"/>
  <c r="D2690" i="35"/>
  <c r="C108" i="20" s="1"/>
  <c r="D2603" i="35"/>
  <c r="C57" i="20"/>
  <c r="C56" i="20" s="1"/>
  <c r="D2634" i="35"/>
  <c r="C43" i="20"/>
  <c r="C42" i="20" s="1"/>
  <c r="D2625" i="35"/>
  <c r="D2628" i="35"/>
  <c r="C117" i="20"/>
  <c r="D2656" i="35"/>
  <c r="C99" i="20" l="1"/>
  <c r="D946" i="35" l="1"/>
  <c r="D614" i="35" l="1"/>
  <c r="D1739" i="35"/>
  <c r="D732" i="35"/>
  <c r="D731" i="35" s="1"/>
  <c r="D625" i="35"/>
  <c r="D530" i="35"/>
  <c r="Q90" i="57"/>
  <c r="D313" i="35"/>
  <c r="C87" i="19" l="1"/>
  <c r="C86" i="19" s="1"/>
  <c r="C91" i="19" l="1"/>
  <c r="D422" i="35"/>
  <c r="D747" i="35" l="1"/>
  <c r="D746" i="35"/>
  <c r="D3166" i="35"/>
  <c r="C18" i="20" s="1"/>
  <c r="C60" i="20"/>
  <c r="D3165" i="35" l="1"/>
  <c r="D1090" i="35"/>
  <c r="D1089" i="35" s="1"/>
  <c r="D3251" i="35"/>
  <c r="C41" i="19"/>
  <c r="C43" i="45" s="1"/>
  <c r="D1069" i="35"/>
  <c r="C83" i="19" s="1"/>
  <c r="D1112" i="35"/>
  <c r="C162" i="19" s="1"/>
  <c r="D1051" i="35"/>
  <c r="D1326" i="35"/>
  <c r="D3250" i="35"/>
  <c r="D3249" i="35"/>
  <c r="D3248" i="35"/>
  <c r="D3247" i="35"/>
  <c r="D3246" i="35"/>
  <c r="D3399" i="35"/>
  <c r="C15" i="57"/>
  <c r="Z273" i="57"/>
  <c r="Z271" i="57" s="1"/>
  <c r="Z242" i="57"/>
  <c r="Z222" i="57"/>
  <c r="Z214" i="57"/>
  <c r="Z190" i="57"/>
  <c r="Z185" i="57"/>
  <c r="Z181" i="57"/>
  <c r="Z180" i="57" s="1"/>
  <c r="Z172" i="57"/>
  <c r="Z165" i="57"/>
  <c r="Z162" i="57"/>
  <c r="Z155" i="57"/>
  <c r="Z152" i="57"/>
  <c r="Z146" i="57"/>
  <c r="Z136" i="57"/>
  <c r="Z123" i="57"/>
  <c r="Z119" i="57"/>
  <c r="Z110" i="57"/>
  <c r="Z99" i="57"/>
  <c r="Z93" i="57"/>
  <c r="Z90" i="57"/>
  <c r="Z79" i="57"/>
  <c r="Z75" i="57"/>
  <c r="Z72" i="57"/>
  <c r="Z66" i="57"/>
  <c r="Z57" i="57"/>
  <c r="Z49" i="57"/>
  <c r="Z43" i="57"/>
  <c r="Z38" i="57"/>
  <c r="Z30" i="57"/>
  <c r="Z26" i="57"/>
  <c r="Z19" i="57"/>
  <c r="Z14" i="57"/>
  <c r="Z8" i="57"/>
  <c r="K273" i="57"/>
  <c r="K271" i="57" s="1"/>
  <c r="K242" i="57"/>
  <c r="K222" i="57"/>
  <c r="K214" i="57"/>
  <c r="K190" i="57"/>
  <c r="K185" i="57"/>
  <c r="K181" i="57"/>
  <c r="K180" i="57" s="1"/>
  <c r="K172" i="57"/>
  <c r="K165" i="57"/>
  <c r="K162" i="57"/>
  <c r="K155" i="57"/>
  <c r="K146" i="57"/>
  <c r="K136" i="57"/>
  <c r="K123" i="57"/>
  <c r="K119" i="57"/>
  <c r="K110" i="57"/>
  <c r="K99" i="57"/>
  <c r="K93" i="57"/>
  <c r="K79" i="57"/>
  <c r="K75" i="57"/>
  <c r="K72" i="57"/>
  <c r="K66" i="57"/>
  <c r="K57" i="57"/>
  <c r="K49" i="57"/>
  <c r="K43" i="57"/>
  <c r="K38" i="57"/>
  <c r="K30" i="57"/>
  <c r="K26" i="57"/>
  <c r="K19" i="57"/>
  <c r="K14" i="57"/>
  <c r="K8" i="57"/>
  <c r="Z221" i="57" l="1"/>
  <c r="Z219" i="57" s="1"/>
  <c r="Z6" i="57"/>
  <c r="Z134" i="57"/>
  <c r="Z161" i="57"/>
  <c r="Z97" i="57"/>
  <c r="Z36" i="57"/>
  <c r="K161" i="57"/>
  <c r="K97" i="57"/>
  <c r="K134" i="57"/>
  <c r="K221" i="57"/>
  <c r="K219" i="57" s="1"/>
  <c r="K36" i="57"/>
  <c r="K6" i="57"/>
  <c r="K193" i="57"/>
  <c r="Z193" i="57" l="1"/>
  <c r="Z159" i="57" s="1"/>
  <c r="Z278" i="57" s="1"/>
  <c r="K159" i="57"/>
  <c r="K278" i="57" s="1"/>
  <c r="AA14" i="57" l="1"/>
  <c r="AA273" i="57"/>
  <c r="AA271" i="57" s="1"/>
  <c r="AA242" i="57"/>
  <c r="AA222" i="57"/>
  <c r="AA214" i="57"/>
  <c r="AA190" i="57"/>
  <c r="AA185" i="57"/>
  <c r="AA181" i="57"/>
  <c r="AA180" i="57" s="1"/>
  <c r="AA172" i="57"/>
  <c r="AA165" i="57"/>
  <c r="AA162" i="57"/>
  <c r="AA155" i="57"/>
  <c r="AA152" i="57"/>
  <c r="AA146" i="57"/>
  <c r="AA136" i="57"/>
  <c r="AA123" i="57"/>
  <c r="AA119" i="57"/>
  <c r="AA110" i="57"/>
  <c r="AA99" i="57"/>
  <c r="AA93" i="57"/>
  <c r="AA90" i="57"/>
  <c r="AA79" i="57"/>
  <c r="AA75" i="57"/>
  <c r="AA72" i="57"/>
  <c r="AA66" i="57"/>
  <c r="AA57" i="57"/>
  <c r="AA49" i="57"/>
  <c r="AA43" i="57"/>
  <c r="AA38" i="57"/>
  <c r="AA30" i="57"/>
  <c r="AA26" i="57"/>
  <c r="AA19" i="57"/>
  <c r="AA8" i="57"/>
  <c r="V273" i="57"/>
  <c r="V271" i="57" s="1"/>
  <c r="V242" i="57"/>
  <c r="V222" i="57"/>
  <c r="V214" i="57"/>
  <c r="V190" i="57"/>
  <c r="V185" i="57"/>
  <c r="V181" i="57"/>
  <c r="V180" i="57" s="1"/>
  <c r="V172" i="57"/>
  <c r="V165" i="57"/>
  <c r="V162" i="57"/>
  <c r="V155" i="57"/>
  <c r="V146" i="57"/>
  <c r="V136" i="57"/>
  <c r="V123" i="57"/>
  <c r="V119" i="57"/>
  <c r="V110" i="57"/>
  <c r="V99" i="57"/>
  <c r="V93" i="57"/>
  <c r="V79" i="57"/>
  <c r="V75" i="57"/>
  <c r="V72" i="57"/>
  <c r="V66" i="57"/>
  <c r="V57" i="57"/>
  <c r="V49" i="57"/>
  <c r="V43" i="57"/>
  <c r="V38" i="57"/>
  <c r="V30" i="57"/>
  <c r="V26" i="57"/>
  <c r="V19" i="57"/>
  <c r="V14" i="57"/>
  <c r="V8" i="57"/>
  <c r="AE273" i="57"/>
  <c r="AE271" i="57" s="1"/>
  <c r="AE242" i="57"/>
  <c r="AE222" i="57"/>
  <c r="AE214" i="57"/>
  <c r="AE193" i="57"/>
  <c r="AE190" i="57"/>
  <c r="AE185" i="57"/>
  <c r="AE181" i="57"/>
  <c r="AE180" i="57" s="1"/>
  <c r="AE172" i="57"/>
  <c r="AE165" i="57"/>
  <c r="AE162" i="57"/>
  <c r="AE152" i="57"/>
  <c r="AE146" i="57"/>
  <c r="AE136" i="57"/>
  <c r="AE123" i="57"/>
  <c r="AE119" i="57"/>
  <c r="AE110" i="57"/>
  <c r="AE99" i="57"/>
  <c r="AE93" i="57"/>
  <c r="AE90" i="57"/>
  <c r="AE79" i="57"/>
  <c r="AE75" i="57"/>
  <c r="AE72" i="57"/>
  <c r="AE66" i="57"/>
  <c r="AE57" i="57"/>
  <c r="AE49" i="57"/>
  <c r="AE43" i="57"/>
  <c r="AE38" i="57"/>
  <c r="AE30" i="57"/>
  <c r="AE26" i="57"/>
  <c r="AE19" i="57"/>
  <c r="AE14" i="57"/>
  <c r="AE8" i="57"/>
  <c r="C147" i="57"/>
  <c r="AB273" i="57"/>
  <c r="AB271" i="57" s="1"/>
  <c r="AB242" i="57"/>
  <c r="AB222" i="57"/>
  <c r="AB214" i="57"/>
  <c r="AB190" i="57"/>
  <c r="AB185" i="57"/>
  <c r="AB181" i="57"/>
  <c r="AB180" i="57" s="1"/>
  <c r="AB172" i="57"/>
  <c r="AB165" i="57"/>
  <c r="AB162" i="57"/>
  <c r="AB155" i="57"/>
  <c r="AB152" i="57"/>
  <c r="AB146" i="57"/>
  <c r="AB136" i="57"/>
  <c r="AB123" i="57"/>
  <c r="AB119" i="57"/>
  <c r="AB110" i="57"/>
  <c r="AB99" i="57"/>
  <c r="AB93" i="57"/>
  <c r="AB90" i="57"/>
  <c r="AB79" i="57"/>
  <c r="AB75" i="57"/>
  <c r="AB72" i="57"/>
  <c r="AB66" i="57"/>
  <c r="AB57" i="57"/>
  <c r="AB49" i="57"/>
  <c r="AB43" i="57"/>
  <c r="AB38" i="57"/>
  <c r="AB30" i="57"/>
  <c r="AB26" i="57"/>
  <c r="AB19" i="57"/>
  <c r="AB14" i="57"/>
  <c r="AB8" i="57"/>
  <c r="D2131" i="35"/>
  <c r="D2124" i="35"/>
  <c r="D2123" i="35"/>
  <c r="D2076" i="35"/>
  <c r="D2069" i="35"/>
  <c r="D2065" i="35"/>
  <c r="D2064" i="35"/>
  <c r="D2066" i="35"/>
  <c r="D2113" i="35"/>
  <c r="D2112" i="35"/>
  <c r="D2048" i="35"/>
  <c r="D2240" i="35"/>
  <c r="D2450" i="35"/>
  <c r="D1108" i="35"/>
  <c r="D1107" i="35"/>
  <c r="D1265" i="35"/>
  <c r="D1264" i="35"/>
  <c r="D1263" i="35"/>
  <c r="D1262" i="35"/>
  <c r="D1261" i="35"/>
  <c r="D1258" i="35"/>
  <c r="D2101" i="35"/>
  <c r="D2057" i="35"/>
  <c r="D778" i="35"/>
  <c r="C148" i="19"/>
  <c r="D757" i="35"/>
  <c r="D756" i="35"/>
  <c r="D742" i="35"/>
  <c r="D735" i="35"/>
  <c r="D729" i="35"/>
  <c r="D777" i="35"/>
  <c r="C150" i="19" s="1"/>
  <c r="D726" i="35"/>
  <c r="D691" i="35"/>
  <c r="D348" i="35"/>
  <c r="D302" i="35"/>
  <c r="D734" i="35" l="1"/>
  <c r="C90" i="19"/>
  <c r="C89" i="19" s="1"/>
  <c r="D690" i="35"/>
  <c r="D785" i="35"/>
  <c r="V221" i="57"/>
  <c r="V219" i="57" s="1"/>
  <c r="AB193" i="57"/>
  <c r="AA134" i="57"/>
  <c r="AE134" i="57"/>
  <c r="AA97" i="57"/>
  <c r="AA193" i="57"/>
  <c r="V134" i="57"/>
  <c r="AA221" i="57"/>
  <c r="AA219" i="57" s="1"/>
  <c r="V193" i="57"/>
  <c r="AA6" i="57"/>
  <c r="AA36" i="57"/>
  <c r="AA161" i="57"/>
  <c r="V161" i="57"/>
  <c r="AE161" i="57"/>
  <c r="AE6" i="57"/>
  <c r="V97" i="57"/>
  <c r="AB221" i="57"/>
  <c r="AB219" i="57" s="1"/>
  <c r="V36" i="57"/>
  <c r="V6" i="57"/>
  <c r="AE221" i="57"/>
  <c r="AE219" i="57" s="1"/>
  <c r="AB36" i="57"/>
  <c r="AE36" i="57"/>
  <c r="AE97" i="57"/>
  <c r="AB6" i="57"/>
  <c r="AB97" i="57"/>
  <c r="AB161" i="57"/>
  <c r="AB134" i="57"/>
  <c r="AE159" i="57" l="1"/>
  <c r="AE278" i="57" s="1"/>
  <c r="AA159" i="57"/>
  <c r="AA278" i="57" s="1"/>
  <c r="AB159" i="57"/>
  <c r="AB278" i="57" s="1"/>
  <c r="V159" i="57"/>
  <c r="V278" i="57" s="1"/>
  <c r="D1517" i="35"/>
  <c r="D1379" i="35"/>
  <c r="D1418" i="35"/>
  <c r="C147" i="19" s="1"/>
  <c r="D1394" i="35"/>
  <c r="D1388" i="35"/>
  <c r="D1381" i="35"/>
  <c r="D2053" i="35"/>
  <c r="D2088" i="35"/>
  <c r="D2103" i="35"/>
  <c r="D2059" i="35"/>
  <c r="D2058" i="35"/>
  <c r="C59" i="19" s="1"/>
  <c r="D2056" i="35"/>
  <c r="D2081" i="35"/>
  <c r="D2080" i="35"/>
  <c r="D2079" i="35"/>
  <c r="D2027" i="35"/>
  <c r="D2082" i="35"/>
  <c r="D2319" i="35"/>
  <c r="D2318" i="35"/>
  <c r="D2317" i="35"/>
  <c r="D2322" i="35"/>
  <c r="D2321" i="35"/>
  <c r="D2320" i="35"/>
  <c r="D1934" i="35"/>
  <c r="D2126" i="35"/>
  <c r="C84" i="19" l="1"/>
  <c r="D2347" i="35"/>
  <c r="D2078" i="35"/>
  <c r="D1119" i="35" l="1"/>
  <c r="D1099" i="35"/>
  <c r="D1038" i="35"/>
  <c r="D1068" i="35"/>
  <c r="D1064" i="35"/>
  <c r="D1016" i="35"/>
  <c r="C18" i="19" s="1"/>
  <c r="D2733" i="35"/>
  <c r="E2731" i="35" s="1"/>
  <c r="E2736" i="35" s="1"/>
  <c r="D2723" i="35"/>
  <c r="E2721" i="35" s="1"/>
  <c r="E2726" i="35" s="1"/>
  <c r="D2713" i="35"/>
  <c r="E2711" i="35" s="1"/>
  <c r="E2716" i="35" s="1"/>
  <c r="D2703" i="35"/>
  <c r="E2701" i="35" s="1"/>
  <c r="E2706" i="35" s="1"/>
  <c r="D2774" i="35" l="1"/>
  <c r="D2780" i="35"/>
  <c r="D2860" i="35"/>
  <c r="D2913" i="35"/>
  <c r="D2919" i="35"/>
  <c r="E2638" i="35" l="1"/>
  <c r="D1602" i="35"/>
  <c r="D3362" i="35"/>
  <c r="D659" i="35" l="1"/>
  <c r="D654" i="35"/>
  <c r="D646" i="35"/>
  <c r="D638" i="35"/>
  <c r="D594" i="35"/>
  <c r="D1560" i="35"/>
  <c r="C109" i="20"/>
  <c r="E652" i="35" l="1"/>
  <c r="D3341" i="35"/>
  <c r="E3335" i="35" l="1"/>
  <c r="C125" i="69" l="1"/>
  <c r="C172" i="69"/>
  <c r="C169" i="69"/>
  <c r="C167" i="69"/>
  <c r="C141" i="69"/>
  <c r="C129" i="69"/>
  <c r="C123" i="69"/>
  <c r="C117" i="69"/>
  <c r="C104" i="69"/>
  <c r="C102" i="69"/>
  <c r="C88" i="69"/>
  <c r="C85" i="69"/>
  <c r="C84" i="69" s="1"/>
  <c r="C79" i="69"/>
  <c r="C78" i="69" s="1"/>
  <c r="C75" i="69"/>
  <c r="C74" i="69" s="1"/>
  <c r="C69" i="69"/>
  <c r="C66" i="69"/>
  <c r="C60" i="69"/>
  <c r="C59" i="69" s="1"/>
  <c r="C43" i="69"/>
  <c r="C41" i="69" s="1"/>
  <c r="C35" i="69"/>
  <c r="C32" i="69"/>
  <c r="C26" i="69"/>
  <c r="C24" i="69"/>
  <c r="C16" i="69"/>
  <c r="C14" i="69" s="1"/>
  <c r="D3169" i="35"/>
  <c r="A2" i="35"/>
  <c r="C101" i="69" l="1"/>
  <c r="C99" i="69" s="1"/>
  <c r="C23" i="69"/>
  <c r="C122" i="69"/>
  <c r="C120" i="69" s="1"/>
  <c r="C139" i="69"/>
  <c r="C65" i="69"/>
  <c r="C57" i="69" s="1"/>
  <c r="C82" i="69"/>
  <c r="C166" i="69"/>
  <c r="C31" i="69"/>
  <c r="C50" i="69" l="1"/>
  <c r="C48" i="69" s="1"/>
  <c r="C21" i="69"/>
  <c r="C164" i="69"/>
  <c r="D3294" i="35"/>
  <c r="E3289" i="35" s="1"/>
  <c r="D3282" i="35"/>
  <c r="E3280" i="35" s="1"/>
  <c r="C19" i="69" l="1"/>
  <c r="C12" i="69" s="1"/>
  <c r="C162" i="69"/>
  <c r="E3298" i="35"/>
  <c r="C10" i="69" l="1"/>
  <c r="C8" i="69" s="1"/>
  <c r="D157" i="69" s="1"/>
  <c r="C84" i="7"/>
  <c r="E75" i="57"/>
  <c r="C76" i="57"/>
  <c r="D67" i="35" s="1"/>
  <c r="D75" i="57"/>
  <c r="D72" i="57"/>
  <c r="E273" i="57"/>
  <c r="E271" i="57" s="1"/>
  <c r="E242" i="57"/>
  <c r="E222" i="57"/>
  <c r="E214" i="57"/>
  <c r="E190" i="57"/>
  <c r="E185" i="57"/>
  <c r="E183" i="57"/>
  <c r="E181" i="57" s="1"/>
  <c r="E175" i="57"/>
  <c r="E172" i="57" s="1"/>
  <c r="E165" i="57"/>
  <c r="E162" i="57"/>
  <c r="E155" i="57"/>
  <c r="E146" i="57"/>
  <c r="E136" i="57"/>
  <c r="E123" i="57"/>
  <c r="E119" i="57"/>
  <c r="E110" i="57"/>
  <c r="E99" i="57"/>
  <c r="E93" i="57"/>
  <c r="E79" i="57"/>
  <c r="E72" i="57"/>
  <c r="E66" i="57"/>
  <c r="E57" i="57"/>
  <c r="E49" i="57"/>
  <c r="E43" i="57"/>
  <c r="E38" i="57"/>
  <c r="E30" i="57"/>
  <c r="E26" i="57"/>
  <c r="E19" i="57"/>
  <c r="E14" i="57"/>
  <c r="E8" i="57"/>
  <c r="D159" i="69" l="1"/>
  <c r="D158" i="69"/>
  <c r="D136" i="69"/>
  <c r="D135" i="69"/>
  <c r="D134" i="69"/>
  <c r="D133" i="69"/>
  <c r="D132" i="69"/>
  <c r="D154" i="69"/>
  <c r="D155" i="69"/>
  <c r="D218" i="69"/>
  <c r="D111" i="69"/>
  <c r="D181" i="69"/>
  <c r="D182" i="69"/>
  <c r="E134" i="57"/>
  <c r="E193" i="57"/>
  <c r="E182" i="57"/>
  <c r="E180" i="57" s="1"/>
  <c r="E161" i="57" s="1"/>
  <c r="E97" i="57"/>
  <c r="E221" i="57"/>
  <c r="E219" i="57" s="1"/>
  <c r="E6" i="57"/>
  <c r="E36" i="57"/>
  <c r="D205" i="69" l="1"/>
  <c r="D153" i="69"/>
  <c r="D92" i="69"/>
  <c r="D212" i="69"/>
  <c r="D213" i="69"/>
  <c r="D207" i="69"/>
  <c r="D188" i="69"/>
  <c r="D175" i="69"/>
  <c r="D217" i="69"/>
  <c r="D199" i="69"/>
  <c r="D211" i="69"/>
  <c r="D210" i="69"/>
  <c r="D209" i="69"/>
  <c r="D200" i="69"/>
  <c r="D191" i="69"/>
  <c r="D214" i="69"/>
  <c r="D203" i="69"/>
  <c r="D202" i="69"/>
  <c r="D201" i="69"/>
  <c r="D192" i="69"/>
  <c r="D183" i="69"/>
  <c r="D215" i="69"/>
  <c r="D216" i="69"/>
  <c r="D196" i="69"/>
  <c r="D195" i="69"/>
  <c r="D193" i="69"/>
  <c r="D184" i="69"/>
  <c r="D198" i="69"/>
  <c r="D187" i="69"/>
  <c r="D186" i="69"/>
  <c r="D185" i="69"/>
  <c r="D176" i="69"/>
  <c r="D197" i="69"/>
  <c r="D189" i="69"/>
  <c r="D204" i="69"/>
  <c r="D180" i="69"/>
  <c r="D208" i="69"/>
  <c r="D206" i="69"/>
  <c r="D194" i="69"/>
  <c r="D190" i="69"/>
  <c r="D179" i="69"/>
  <c r="D178" i="69"/>
  <c r="D177" i="69"/>
  <c r="E159" i="57"/>
  <c r="E278" i="57" s="1"/>
  <c r="D109" i="69" l="1"/>
  <c r="D170" i="69"/>
  <c r="D150" i="69"/>
  <c r="D129" i="69"/>
  <c r="D124" i="69"/>
  <c r="D117" i="69"/>
  <c r="D85" i="69"/>
  <c r="D79" i="69"/>
  <c r="D70" i="69"/>
  <c r="D33" i="69"/>
  <c r="D142" i="69"/>
  <c r="D115" i="69"/>
  <c r="D107" i="69"/>
  <c r="D103" i="69"/>
  <c r="D73" i="69"/>
  <c r="D24" i="69"/>
  <c r="D149" i="69"/>
  <c r="D108" i="69"/>
  <c r="D90" i="69"/>
  <c r="D53" i="69"/>
  <c r="D45" i="69"/>
  <c r="D38" i="69"/>
  <c r="D25" i="69"/>
  <c r="D78" i="69"/>
  <c r="D168" i="69"/>
  <c r="D148" i="69"/>
  <c r="D127" i="69"/>
  <c r="D114" i="69"/>
  <c r="D68" i="69"/>
  <c r="D62" i="69"/>
  <c r="D37" i="69"/>
  <c r="D167" i="69"/>
  <c r="D147" i="69"/>
  <c r="D113" i="69"/>
  <c r="D106" i="69"/>
  <c r="D88" i="69"/>
  <c r="D76" i="69"/>
  <c r="D72" i="69"/>
  <c r="D36" i="69"/>
  <c r="D17" i="69"/>
  <c r="D44" i="69"/>
  <c r="D174" i="69"/>
  <c r="D152" i="69"/>
  <c r="D126" i="69"/>
  <c r="D67" i="69"/>
  <c r="D61" i="69"/>
  <c r="D55" i="69"/>
  <c r="D28" i="69"/>
  <c r="D110" i="69"/>
  <c r="D105" i="69"/>
  <c r="D71" i="69"/>
  <c r="D27" i="69"/>
  <c r="D130" i="69"/>
  <c r="D118" i="69"/>
  <c r="D104" i="69"/>
  <c r="D86" i="69"/>
  <c r="D80" i="69"/>
  <c r="D74" i="69"/>
  <c r="D54" i="69"/>
  <c r="D39" i="69"/>
  <c r="D26" i="69"/>
  <c r="D14" i="69"/>
  <c r="D128" i="69"/>
  <c r="D89" i="69"/>
  <c r="D63" i="69"/>
  <c r="D52" i="69"/>
  <c r="D16" i="69"/>
  <c r="D102" i="69"/>
  <c r="D35" i="69"/>
  <c r="D169" i="69"/>
  <c r="D59" i="69"/>
  <c r="D151" i="69"/>
  <c r="D122" i="69"/>
  <c r="D123" i="69"/>
  <c r="D84" i="69"/>
  <c r="D60" i="69"/>
  <c r="D125" i="69"/>
  <c r="D43" i="69"/>
  <c r="D65" i="69"/>
  <c r="D32" i="69"/>
  <c r="D66" i="69"/>
  <c r="D23" i="69"/>
  <c r="D141" i="69"/>
  <c r="D172" i="69"/>
  <c r="D69" i="69"/>
  <c r="D146" i="69"/>
  <c r="D144" i="69"/>
  <c r="D75" i="69"/>
  <c r="D31" i="69"/>
  <c r="D120" i="69"/>
  <c r="D139" i="69"/>
  <c r="D166" i="69"/>
  <c r="D82" i="69"/>
  <c r="D57" i="69"/>
  <c r="D101" i="69"/>
  <c r="D41" i="69"/>
  <c r="D50" i="69"/>
  <c r="D21" i="69"/>
  <c r="D164" i="69"/>
  <c r="D99" i="69"/>
  <c r="D162" i="69"/>
  <c r="D48" i="69"/>
  <c r="D19" i="69"/>
  <c r="D12" i="69"/>
  <c r="D10" i="69"/>
  <c r="E2858" i="35" l="1"/>
  <c r="D3322" i="35" l="1"/>
  <c r="E3320" i="35" l="1"/>
  <c r="E3352" i="35" s="1"/>
  <c r="J180" i="57"/>
  <c r="C86" i="7" l="1"/>
  <c r="D2792" i="35"/>
  <c r="D2789" i="35"/>
  <c r="E2787" i="35" l="1"/>
  <c r="D3198" i="35"/>
  <c r="D2768" i="35"/>
  <c r="E2766" i="35" s="1"/>
  <c r="D2254" i="35" l="1"/>
  <c r="D2167" i="35"/>
  <c r="D1844" i="35" l="1"/>
  <c r="D1385" i="35"/>
  <c r="D1542" i="35"/>
  <c r="D1284" i="35"/>
  <c r="D875" i="35" l="1"/>
  <c r="D723" i="35" l="1"/>
  <c r="D1060" i="35" l="1"/>
  <c r="D1146" i="35"/>
  <c r="D792" i="35"/>
  <c r="D1019" i="35" l="1"/>
  <c r="D3194" i="35" l="1"/>
  <c r="C49" i="20" s="1"/>
  <c r="D483" i="35" l="1"/>
  <c r="M14" i="57" l="1"/>
  <c r="D665" i="35" l="1"/>
  <c r="E663" i="35" s="1"/>
  <c r="D1067" i="35" l="1"/>
  <c r="D1066" i="35" s="1"/>
  <c r="D1748" i="35" l="1"/>
  <c r="D1409" i="35"/>
  <c r="D758" i="35"/>
  <c r="D957" i="35"/>
  <c r="A2" i="20" l="1"/>
  <c r="A2" i="21"/>
  <c r="A2" i="45"/>
  <c r="A2" i="7"/>
  <c r="D2306" i="35" l="1"/>
  <c r="D2203" i="35"/>
  <c r="D2166" i="35"/>
  <c r="D1540" i="35"/>
  <c r="D1211" i="35"/>
  <c r="D1183" i="35"/>
  <c r="D898" i="35"/>
  <c r="A1" i="57"/>
  <c r="C274" i="57"/>
  <c r="L222" i="57"/>
  <c r="M222" i="57"/>
  <c r="N222" i="57"/>
  <c r="P222" i="57"/>
  <c r="Q222" i="57"/>
  <c r="R222" i="57"/>
  <c r="S222" i="57"/>
  <c r="T222" i="57"/>
  <c r="U222" i="57"/>
  <c r="W222" i="57"/>
  <c r="X222" i="57"/>
  <c r="Y222" i="57"/>
  <c r="AC222" i="57"/>
  <c r="C182" i="21"/>
  <c r="C219" i="45" s="1"/>
  <c r="J205" i="57"/>
  <c r="J194" i="57" l="1"/>
  <c r="D183" i="35"/>
  <c r="C183" i="21" s="1"/>
  <c r="C220" i="45" s="1"/>
  <c r="C205" i="57"/>
  <c r="C180" i="21"/>
  <c r="C217" i="45" s="1"/>
  <c r="C202" i="57"/>
  <c r="D2040" i="35"/>
  <c r="C136" i="20"/>
  <c r="C156" i="57" l="1"/>
  <c r="C155" i="57" s="1"/>
  <c r="D155" i="57"/>
  <c r="G155" i="57"/>
  <c r="H155" i="57"/>
  <c r="I155" i="57"/>
  <c r="J155" i="57"/>
  <c r="L155" i="57"/>
  <c r="M155" i="57"/>
  <c r="N155" i="57"/>
  <c r="P155" i="57"/>
  <c r="Q155" i="57"/>
  <c r="R155" i="57"/>
  <c r="S155" i="57"/>
  <c r="T155" i="57"/>
  <c r="U155" i="57"/>
  <c r="W155" i="57"/>
  <c r="X155" i="57"/>
  <c r="Y155" i="57"/>
  <c r="AC155" i="57"/>
  <c r="S136" i="57"/>
  <c r="D136" i="35" l="1"/>
  <c r="D135" i="35" s="1"/>
  <c r="C136" i="21" l="1"/>
  <c r="C135" i="21" s="1"/>
  <c r="C54" i="57" l="1"/>
  <c r="D1085" i="35" l="1"/>
  <c r="W8" i="57" l="1"/>
  <c r="W14" i="57"/>
  <c r="W19" i="57"/>
  <c r="W26" i="57"/>
  <c r="W30" i="57"/>
  <c r="W38" i="57"/>
  <c r="W43" i="57"/>
  <c r="W49" i="57"/>
  <c r="W57" i="57"/>
  <c r="W66" i="57"/>
  <c r="W72" i="57"/>
  <c r="W75" i="57"/>
  <c r="W79" i="57"/>
  <c r="W93" i="57"/>
  <c r="W99" i="57"/>
  <c r="W110" i="57"/>
  <c r="W119" i="57"/>
  <c r="W123" i="57"/>
  <c r="W136" i="57"/>
  <c r="W146" i="57"/>
  <c r="W162" i="57"/>
  <c r="W165" i="57"/>
  <c r="W172" i="57"/>
  <c r="W181" i="57"/>
  <c r="W180" i="57" s="1"/>
  <c r="W185" i="57"/>
  <c r="W190" i="57"/>
  <c r="W214" i="57"/>
  <c r="W242" i="57"/>
  <c r="W273" i="57"/>
  <c r="W271" i="57" s="1"/>
  <c r="S8" i="57"/>
  <c r="S14" i="57"/>
  <c r="S19" i="57"/>
  <c r="S26" i="57"/>
  <c r="S30" i="57"/>
  <c r="S38" i="57"/>
  <c r="S43" i="57"/>
  <c r="S49" i="57"/>
  <c r="S57" i="57"/>
  <c r="S66" i="57"/>
  <c r="S72" i="57"/>
  <c r="S75" i="57"/>
  <c r="S79" i="57"/>
  <c r="S93" i="57"/>
  <c r="S99" i="57"/>
  <c r="S110" i="57"/>
  <c r="S119" i="57"/>
  <c r="S123" i="57"/>
  <c r="S146" i="57"/>
  <c r="S134" i="57" s="1"/>
  <c r="S162" i="57"/>
  <c r="S165" i="57"/>
  <c r="S172" i="57"/>
  <c r="S181" i="57"/>
  <c r="S180" i="57" s="1"/>
  <c r="S185" i="57"/>
  <c r="S190" i="57"/>
  <c r="S214" i="57"/>
  <c r="S242" i="57"/>
  <c r="S273" i="57"/>
  <c r="S271" i="57" s="1"/>
  <c r="N8" i="57"/>
  <c r="N14" i="57"/>
  <c r="N19" i="57"/>
  <c r="N26" i="57"/>
  <c r="N30" i="57"/>
  <c r="N38" i="57"/>
  <c r="N43" i="57"/>
  <c r="N49" i="57"/>
  <c r="N57" i="57"/>
  <c r="N66" i="57"/>
  <c r="N72" i="57"/>
  <c r="N75" i="57"/>
  <c r="N79" i="57"/>
  <c r="N93" i="57"/>
  <c r="N99" i="57"/>
  <c r="N110" i="57"/>
  <c r="N119" i="57"/>
  <c r="N123" i="57"/>
  <c r="N136" i="57"/>
  <c r="N146" i="57"/>
  <c r="N162" i="57"/>
  <c r="N165" i="57"/>
  <c r="N172" i="57"/>
  <c r="N181" i="57"/>
  <c r="N180" i="57" s="1"/>
  <c r="N185" i="57"/>
  <c r="N190" i="57"/>
  <c r="N214" i="57"/>
  <c r="N242" i="57"/>
  <c r="N273" i="57"/>
  <c r="N271" i="57" s="1"/>
  <c r="M8" i="57"/>
  <c r="M19" i="57"/>
  <c r="M26" i="57"/>
  <c r="M30" i="57"/>
  <c r="M38" i="57"/>
  <c r="M43" i="57"/>
  <c r="M49" i="57"/>
  <c r="M57" i="57"/>
  <c r="M66" i="57"/>
  <c r="M72" i="57"/>
  <c r="M75" i="57"/>
  <c r="M79" i="57"/>
  <c r="M93" i="57"/>
  <c r="M99" i="57"/>
  <c r="M110" i="57"/>
  <c r="M119" i="57"/>
  <c r="M123" i="57"/>
  <c r="M136" i="57"/>
  <c r="M146" i="57"/>
  <c r="M162" i="57"/>
  <c r="M165" i="57"/>
  <c r="M172" i="57"/>
  <c r="M181" i="57"/>
  <c r="M180" i="57" s="1"/>
  <c r="M185" i="57"/>
  <c r="M190" i="57"/>
  <c r="M214" i="57"/>
  <c r="M242" i="57"/>
  <c r="M273" i="57"/>
  <c r="M271" i="57" s="1"/>
  <c r="I174" i="57"/>
  <c r="H174" i="57"/>
  <c r="G174" i="57"/>
  <c r="W97" i="57" l="1"/>
  <c r="W134" i="57"/>
  <c r="N134" i="57"/>
  <c r="S221" i="57"/>
  <c r="S219" i="57" s="1"/>
  <c r="N221" i="57"/>
  <c r="N219" i="57" s="1"/>
  <c r="M221" i="57"/>
  <c r="M219" i="57" s="1"/>
  <c r="M134" i="57"/>
  <c r="N36" i="57"/>
  <c r="M6" i="57"/>
  <c r="W221" i="57"/>
  <c r="W219" i="57" s="1"/>
  <c r="N161" i="57"/>
  <c r="N6" i="57"/>
  <c r="W161" i="57"/>
  <c r="N97" i="57"/>
  <c r="S6" i="57"/>
  <c r="S161" i="57"/>
  <c r="S97" i="57"/>
  <c r="M97" i="57"/>
  <c r="W36" i="57"/>
  <c r="M36" i="57"/>
  <c r="S36" i="57"/>
  <c r="W6" i="57"/>
  <c r="M161" i="57"/>
  <c r="C174" i="57"/>
  <c r="C228" i="57"/>
  <c r="D206" i="35" s="1"/>
  <c r="C206" i="21" s="1"/>
  <c r="C243" i="45" s="1"/>
  <c r="AH222" i="57"/>
  <c r="AG222" i="57"/>
  <c r="AD222" i="57"/>
  <c r="I222" i="57"/>
  <c r="H222" i="57"/>
  <c r="G222" i="57"/>
  <c r="D222" i="57"/>
  <c r="C227" i="57"/>
  <c r="D205" i="35" s="1"/>
  <c r="C205" i="21" s="1"/>
  <c r="C242" i="45" s="1"/>
  <c r="C225" i="57"/>
  <c r="D203" i="35" s="1"/>
  <c r="C203" i="21" s="1"/>
  <c r="C240" i="45" s="1"/>
  <c r="C224" i="57"/>
  <c r="D202" i="35" s="1"/>
  <c r="C226" i="57"/>
  <c r="D204" i="35" s="1"/>
  <c r="C204" i="21" s="1"/>
  <c r="C241" i="45" s="1"/>
  <c r="C253" i="57"/>
  <c r="D234" i="35" s="1"/>
  <c r="C233" i="21" s="1"/>
  <c r="C268" i="45" s="1"/>
  <c r="AH246" i="57"/>
  <c r="AH245" i="57" s="1"/>
  <c r="AG246" i="57"/>
  <c r="AG245" i="57" s="1"/>
  <c r="C252" i="57"/>
  <c r="D233" i="35" s="1"/>
  <c r="C232" i="21" s="1"/>
  <c r="C267" i="45" s="1"/>
  <c r="C248" i="57"/>
  <c r="D229" i="35" s="1"/>
  <c r="C249" i="57"/>
  <c r="D230" i="35" s="1"/>
  <c r="C229" i="21" s="1"/>
  <c r="C264" i="45" s="1"/>
  <c r="C250" i="57"/>
  <c r="D231" i="35" s="1"/>
  <c r="C230" i="21" s="1"/>
  <c r="C265" i="45" s="1"/>
  <c r="C251" i="57"/>
  <c r="D232" i="35" s="1"/>
  <c r="C231" i="21" s="1"/>
  <c r="C266" i="45" s="1"/>
  <c r="C228" i="21" l="1"/>
  <c r="C263" i="45" s="1"/>
  <c r="C202" i="21"/>
  <c r="C181" i="21"/>
  <c r="C218" i="45" s="1"/>
  <c r="U193" i="57"/>
  <c r="R193" i="57"/>
  <c r="T193" i="57"/>
  <c r="X193" i="57"/>
  <c r="D154" i="35"/>
  <c r="C154" i="21" s="1"/>
  <c r="C189" i="45" s="1"/>
  <c r="P193" i="57"/>
  <c r="L193" i="57"/>
  <c r="H193" i="57"/>
  <c r="AC193" i="57"/>
  <c r="Y193" i="57"/>
  <c r="I193" i="57"/>
  <c r="Q193" i="57"/>
  <c r="C239" i="45" l="1"/>
  <c r="N193" i="57"/>
  <c r="N159" i="57" s="1"/>
  <c r="N278" i="57" s="1"/>
  <c r="S193" i="57"/>
  <c r="S159" i="57" s="1"/>
  <c r="S278" i="57" s="1"/>
  <c r="W193" i="57"/>
  <c r="W159" i="57" s="1"/>
  <c r="W278" i="57" s="1"/>
  <c r="M193" i="57"/>
  <c r="M159" i="57" s="1"/>
  <c r="M278" i="57" s="1"/>
  <c r="J193" i="57"/>
  <c r="C247" i="57"/>
  <c r="C246" i="57" l="1"/>
  <c r="D228" i="35"/>
  <c r="D227" i="35" s="1"/>
  <c r="C227" i="21" l="1"/>
  <c r="C262" i="45" l="1"/>
  <c r="C226" i="21"/>
  <c r="C225" i="21" s="1"/>
  <c r="D2600" i="35"/>
  <c r="D2609" i="35" s="1"/>
  <c r="D1283" i="35"/>
  <c r="C261" i="45" l="1"/>
  <c r="C260" i="45" s="1"/>
  <c r="D2606" i="35"/>
  <c r="D2614" i="35"/>
  <c r="D2615" i="35"/>
  <c r="D2620" i="35"/>
  <c r="D2618" i="35"/>
  <c r="D2619" i="35"/>
  <c r="D3163" i="35"/>
  <c r="C14" i="20" s="1"/>
  <c r="D3170" i="35"/>
  <c r="D2290" i="35"/>
  <c r="D2023" i="35"/>
  <c r="D2617" i="35" l="1"/>
  <c r="D2613" i="35"/>
  <c r="D1614" i="35"/>
  <c r="E2598" i="35" l="1"/>
  <c r="D520" i="35"/>
  <c r="D1875" i="35" l="1"/>
  <c r="D1403" i="35"/>
  <c r="D1389" i="35"/>
  <c r="D1363" i="35"/>
  <c r="D1078" i="35"/>
  <c r="D1063" i="35"/>
  <c r="D1047" i="35"/>
  <c r="D1362" i="35" l="1"/>
  <c r="C40" i="19"/>
  <c r="D1387" i="35"/>
  <c r="D1959" i="35"/>
  <c r="D1421" i="35" l="1"/>
  <c r="C151" i="19" s="1"/>
  <c r="D2462" i="35" l="1"/>
  <c r="D982" i="35"/>
  <c r="E977" i="35" s="1"/>
  <c r="E2536" i="35"/>
  <c r="D319" i="35" l="1"/>
  <c r="D590" i="35"/>
  <c r="D599" i="35" s="1"/>
  <c r="D608" i="35" l="1"/>
  <c r="D609" i="35"/>
  <c r="D604" i="35"/>
  <c r="D607" i="35"/>
  <c r="D603" i="35"/>
  <c r="D3043" i="35"/>
  <c r="C115" i="20"/>
  <c r="D642" i="35"/>
  <c r="C62" i="19" l="1"/>
  <c r="D717" i="35"/>
  <c r="D2132" i="35"/>
  <c r="C158" i="19" s="1"/>
  <c r="D2091" i="35"/>
  <c r="C146" i="19" l="1"/>
  <c r="D2130" i="35"/>
  <c r="D1407" i="35" l="1"/>
  <c r="C123" i="19" s="1"/>
  <c r="D2647" i="35" l="1"/>
  <c r="D2301" i="35" l="1"/>
  <c r="D2304" i="35"/>
  <c r="D1535" i="35"/>
  <c r="D1538" i="35"/>
  <c r="D1351" i="35" s="1"/>
  <c r="D1208" i="35"/>
  <c r="D1180" i="35"/>
  <c r="D897" i="35"/>
  <c r="D896" i="35"/>
  <c r="D895" i="35"/>
  <c r="AD273" i="57"/>
  <c r="AD271" i="57" s="1"/>
  <c r="AD242" i="57"/>
  <c r="AD221" i="57" s="1"/>
  <c r="AD219" i="57" s="1"/>
  <c r="AD214" i="57"/>
  <c r="AD193" i="57"/>
  <c r="AD190" i="57"/>
  <c r="AD185" i="57"/>
  <c r="AD181" i="57"/>
  <c r="AD180" i="57" s="1"/>
  <c r="AD172" i="57"/>
  <c r="AD165" i="57"/>
  <c r="AD162" i="57"/>
  <c r="AD152" i="57"/>
  <c r="AD146" i="57"/>
  <c r="AD136" i="57"/>
  <c r="AD123" i="57"/>
  <c r="AD119" i="57"/>
  <c r="AD110" i="57"/>
  <c r="AD99" i="57"/>
  <c r="AD93" i="57"/>
  <c r="AD90" i="57"/>
  <c r="AD79" i="57"/>
  <c r="AD75" i="57"/>
  <c r="AD72" i="57"/>
  <c r="AD66" i="57"/>
  <c r="AD57" i="57"/>
  <c r="AD49" i="57"/>
  <c r="AD43" i="57"/>
  <c r="AD38" i="57"/>
  <c r="AD30" i="57"/>
  <c r="AD26" i="57"/>
  <c r="AD19" i="57"/>
  <c r="AD14" i="57"/>
  <c r="AD8" i="57"/>
  <c r="AD97" i="57" l="1"/>
  <c r="AD161" i="57"/>
  <c r="AD134" i="57"/>
  <c r="AD36" i="57"/>
  <c r="D1346" i="35"/>
  <c r="AD6" i="57"/>
  <c r="AD159" i="57" l="1"/>
  <c r="AD278" i="57" s="1"/>
  <c r="C20" i="57"/>
  <c r="L8" i="57"/>
  <c r="C24" i="57"/>
  <c r="C23" i="57"/>
  <c r="C21" i="57"/>
  <c r="C11" i="57"/>
  <c r="D15" i="35" s="1"/>
  <c r="C10" i="57"/>
  <c r="D13" i="35"/>
  <c r="J214" i="57"/>
  <c r="T8" i="57"/>
  <c r="C16" i="21" l="1"/>
  <c r="C15" i="45" s="1"/>
  <c r="D1145" i="35"/>
  <c r="D1141" i="35"/>
  <c r="D1279" i="35"/>
  <c r="C14" i="21"/>
  <c r="D2307" i="35"/>
  <c r="D2305" i="35"/>
  <c r="D2204" i="35"/>
  <c r="D2202" i="35"/>
  <c r="D2201" i="35"/>
  <c r="D1212" i="35"/>
  <c r="D1210" i="35"/>
  <c r="D1209" i="35"/>
  <c r="D1184" i="35"/>
  <c r="D1182" i="35"/>
  <c r="D1181" i="35"/>
  <c r="C22" i="20"/>
  <c r="D3173" i="35"/>
  <c r="C25" i="20" s="1"/>
  <c r="D3063" i="35"/>
  <c r="D2972" i="35"/>
  <c r="D2887" i="35"/>
  <c r="D2897" i="35" s="1"/>
  <c r="D2818" i="35"/>
  <c r="D2747" i="35"/>
  <c r="D2753" i="35" s="1"/>
  <c r="D2427" i="35"/>
  <c r="D2432" i="35" s="1"/>
  <c r="D2308" i="35"/>
  <c r="D2205" i="35"/>
  <c r="D2200" i="35"/>
  <c r="D2033" i="35"/>
  <c r="D1931" i="35"/>
  <c r="D1939" i="35" s="1"/>
  <c r="D1823" i="35"/>
  <c r="D1829" i="35" s="1"/>
  <c r="D1699" i="35"/>
  <c r="D1705" i="35" s="1"/>
  <c r="D1581" i="35"/>
  <c r="D1587" i="35" s="1"/>
  <c r="D1345" i="35"/>
  <c r="D1348" i="35"/>
  <c r="D1337" i="35"/>
  <c r="D1541" i="35"/>
  <c r="D1020" i="35"/>
  <c r="D1013" i="35"/>
  <c r="D1129" i="35"/>
  <c r="D1127" i="35" s="1"/>
  <c r="D924" i="35"/>
  <c r="D697" i="35"/>
  <c r="D273" i="35"/>
  <c r="D375" i="35"/>
  <c r="D688" i="35"/>
  <c r="D900" i="35"/>
  <c r="D899" i="35"/>
  <c r="D873" i="35"/>
  <c r="D497" i="35"/>
  <c r="D939" i="35" l="1"/>
  <c r="D936" i="35"/>
  <c r="D941" i="35"/>
  <c r="D935" i="35"/>
  <c r="D940" i="35"/>
  <c r="D930" i="35"/>
  <c r="D1710" i="35"/>
  <c r="D1833" i="35"/>
  <c r="D2761" i="35"/>
  <c r="D1591" i="35"/>
  <c r="D1021" i="35"/>
  <c r="D2227" i="35"/>
  <c r="D2031" i="35"/>
  <c r="D913" i="35"/>
  <c r="D3077" i="35"/>
  <c r="D3078" i="35"/>
  <c r="D2900" i="35"/>
  <c r="D2902" i="35"/>
  <c r="D2833" i="35"/>
  <c r="D2840" i="35"/>
  <c r="E2838" i="35" s="1"/>
  <c r="D2834" i="35"/>
  <c r="D2440" i="35"/>
  <c r="D2441" i="35"/>
  <c r="D2447" i="35"/>
  <c r="E2445" i="35" s="1"/>
  <c r="D1837" i="35"/>
  <c r="D1732" i="35"/>
  <c r="D1714" i="35"/>
  <c r="D1595" i="35"/>
  <c r="D509" i="35"/>
  <c r="D523" i="35"/>
  <c r="D513" i="35"/>
  <c r="D504" i="35"/>
  <c r="C22" i="19"/>
  <c r="D2442" i="35"/>
  <c r="D2437" i="35"/>
  <c r="D2436" i="35"/>
  <c r="D1715" i="35"/>
  <c r="D2835" i="35"/>
  <c r="D2825" i="35"/>
  <c r="D2829" i="35"/>
  <c r="D3181" i="35"/>
  <c r="D3176" i="35"/>
  <c r="D3171" i="35"/>
  <c r="D2892" i="35"/>
  <c r="D2890" i="35" s="1"/>
  <c r="D871" i="35"/>
  <c r="D876" i="35"/>
  <c r="D2758" i="35"/>
  <c r="D2763" i="35"/>
  <c r="D2762" i="35"/>
  <c r="D2757" i="35"/>
  <c r="D3079" i="35"/>
  <c r="D3069" i="35"/>
  <c r="D1148" i="35"/>
  <c r="D3073" i="35"/>
  <c r="D1839" i="35"/>
  <c r="D1144" i="35"/>
  <c r="D2255" i="35"/>
  <c r="D2041" i="35" s="1"/>
  <c r="D1285" i="35"/>
  <c r="D3180" i="35"/>
  <c r="D2168" i="35"/>
  <c r="D874" i="35"/>
  <c r="D1286" i="35"/>
  <c r="D2901" i="35"/>
  <c r="D3074" i="35"/>
  <c r="D1716" i="35"/>
  <c r="D1834" i="35"/>
  <c r="D2830" i="35"/>
  <c r="D1539" i="35"/>
  <c r="D1838" i="35"/>
  <c r="D1282" i="35"/>
  <c r="D1355" i="35"/>
  <c r="D1711" i="35"/>
  <c r="D2165" i="35"/>
  <c r="D2252" i="35"/>
  <c r="D3162" i="35"/>
  <c r="D1147" i="35"/>
  <c r="D2253" i="35"/>
  <c r="D2896" i="35"/>
  <c r="D3177" i="35"/>
  <c r="D3182" i="35"/>
  <c r="D2310" i="35"/>
  <c r="D2256" i="35"/>
  <c r="D1023" i="35"/>
  <c r="D1356" i="35"/>
  <c r="D1357" i="35"/>
  <c r="D1012" i="35"/>
  <c r="D2293" i="35" l="1"/>
  <c r="D1026" i="35"/>
  <c r="D2895" i="35"/>
  <c r="D2899" i="35"/>
  <c r="D3197" i="35"/>
  <c r="D1308" i="35"/>
  <c r="D1549" i="35"/>
  <c r="D1270" i="35"/>
  <c r="D888" i="35"/>
  <c r="D1352" i="35"/>
  <c r="D2435" i="35"/>
  <c r="D2036" i="35"/>
  <c r="D2037" i="35"/>
  <c r="D515" i="35"/>
  <c r="D514" i="35"/>
  <c r="D510" i="35"/>
  <c r="D2042" i="35"/>
  <c r="E2885" i="35" l="1"/>
  <c r="AC273" i="57"/>
  <c r="AC271" i="57" s="1"/>
  <c r="AC242" i="57"/>
  <c r="AC214" i="57"/>
  <c r="AC190" i="57"/>
  <c r="AC185" i="57"/>
  <c r="AC181" i="57"/>
  <c r="AC180" i="57" s="1"/>
  <c r="AC172" i="57"/>
  <c r="AC165" i="57"/>
  <c r="AC162" i="57"/>
  <c r="AC152" i="57"/>
  <c r="AC146" i="57"/>
  <c r="AC136" i="57"/>
  <c r="AC123" i="57"/>
  <c r="AC119" i="57"/>
  <c r="AC110" i="57"/>
  <c r="AC99" i="57"/>
  <c r="AC93" i="57"/>
  <c r="AC90" i="57"/>
  <c r="AC79" i="57"/>
  <c r="AC75" i="57"/>
  <c r="AC72" i="57"/>
  <c r="AC66" i="57"/>
  <c r="AC57" i="57"/>
  <c r="AC49" i="57"/>
  <c r="AC43" i="57"/>
  <c r="AC38" i="57"/>
  <c r="AC30" i="57"/>
  <c r="AC26" i="57"/>
  <c r="AC19" i="57"/>
  <c r="AC14" i="57"/>
  <c r="AC8" i="57"/>
  <c r="D2030" i="35"/>
  <c r="AC134" i="57" l="1"/>
  <c r="AC221" i="57"/>
  <c r="AC219" i="57" s="1"/>
  <c r="D1597" i="35"/>
  <c r="D1592" i="35"/>
  <c r="D1590" i="35" s="1"/>
  <c r="D1596" i="35"/>
  <c r="AC6" i="57"/>
  <c r="AC161" i="57"/>
  <c r="AC97" i="57"/>
  <c r="AC36" i="57"/>
  <c r="AC159" i="57" l="1"/>
  <c r="AC278" i="57" s="1"/>
  <c r="H14" i="57"/>
  <c r="H273" i="57"/>
  <c r="H271" i="57" s="1"/>
  <c r="H242" i="57"/>
  <c r="H214" i="57"/>
  <c r="H190" i="57"/>
  <c r="H185" i="57"/>
  <c r="H183" i="57"/>
  <c r="H182" i="57" s="1"/>
  <c r="H178" i="57" s="1"/>
  <c r="H175" i="57"/>
  <c r="H173" i="57" s="1"/>
  <c r="H165" i="57"/>
  <c r="H162" i="57"/>
  <c r="H146" i="57"/>
  <c r="H136" i="57"/>
  <c r="H123" i="57"/>
  <c r="H119" i="57"/>
  <c r="H110" i="57"/>
  <c r="H99" i="57"/>
  <c r="H93" i="57"/>
  <c r="H79" i="57"/>
  <c r="H75" i="57"/>
  <c r="H72" i="57"/>
  <c r="H66" i="57"/>
  <c r="H57" i="57"/>
  <c r="H49" i="57"/>
  <c r="H43" i="57"/>
  <c r="H38" i="57"/>
  <c r="H30" i="57"/>
  <c r="H26" i="57"/>
  <c r="H19" i="57"/>
  <c r="H8" i="57"/>
  <c r="D1213" i="35"/>
  <c r="D1185" i="35"/>
  <c r="D1201" i="35" s="1"/>
  <c r="H134" i="57" l="1"/>
  <c r="D1015" i="35"/>
  <c r="H181" i="57"/>
  <c r="H97" i="57"/>
  <c r="H221" i="57"/>
  <c r="H219" i="57" s="1"/>
  <c r="H6" i="57"/>
  <c r="H36" i="57"/>
  <c r="H180" i="57" l="1"/>
  <c r="H176" i="57" s="1"/>
  <c r="H177" i="57"/>
  <c r="D1173" i="35"/>
  <c r="C53" i="19"/>
  <c r="C55" i="45" s="1"/>
  <c r="H172" i="57" l="1"/>
  <c r="H161" i="57" s="1"/>
  <c r="H159" i="57" s="1"/>
  <c r="H278" i="57" s="1"/>
  <c r="D1122" i="35"/>
  <c r="D1121" i="35" s="1"/>
  <c r="C136" i="19" l="1"/>
  <c r="C140" i="45" s="1"/>
  <c r="D449" i="35"/>
  <c r="D452" i="35"/>
  <c r="E447" i="35" l="1"/>
  <c r="D2388" i="35"/>
  <c r="D2385" i="35"/>
  <c r="D2367" i="35" l="1"/>
  <c r="D2368" i="35"/>
  <c r="D2361" i="35" l="1"/>
  <c r="D185" i="57"/>
  <c r="G185" i="57"/>
  <c r="I185" i="57"/>
  <c r="J185" i="57"/>
  <c r="L185" i="57"/>
  <c r="P185" i="57"/>
  <c r="Q185" i="57"/>
  <c r="R185" i="57"/>
  <c r="T185" i="57"/>
  <c r="U185" i="57"/>
  <c r="X185" i="57"/>
  <c r="Y185" i="57"/>
  <c r="AG185" i="57"/>
  <c r="AH185" i="57"/>
  <c r="C188" i="57"/>
  <c r="D166" i="35" s="1"/>
  <c r="D165" i="35" s="1"/>
  <c r="C166" i="21" l="1"/>
  <c r="C165" i="21" s="1"/>
  <c r="D2051" i="35" l="1"/>
  <c r="C45" i="19" s="1"/>
  <c r="C130" i="57"/>
  <c r="D115" i="35" s="1"/>
  <c r="C47" i="45" l="1"/>
  <c r="D2050" i="35"/>
  <c r="D1727" i="35"/>
  <c r="D3365" i="35" l="1"/>
  <c r="E3360" i="35" s="1"/>
  <c r="AG273" i="57" l="1"/>
  <c r="AG271" i="57" s="1"/>
  <c r="AG242" i="57"/>
  <c r="AG214" i="57"/>
  <c r="AG194" i="57"/>
  <c r="AG193" i="57" s="1"/>
  <c r="AG190" i="57"/>
  <c r="AG181" i="57"/>
  <c r="AG180" i="57" s="1"/>
  <c r="AG172" i="57"/>
  <c r="AG165" i="57"/>
  <c r="AG162" i="57"/>
  <c r="AG152" i="57"/>
  <c r="AG146" i="57"/>
  <c r="AG136" i="57"/>
  <c r="AG123" i="57"/>
  <c r="AG119" i="57"/>
  <c r="AG110" i="57"/>
  <c r="AG105" i="57"/>
  <c r="AG99" i="57"/>
  <c r="AG93" i="57"/>
  <c r="AG90" i="57"/>
  <c r="AG79" i="57"/>
  <c r="AG75" i="57"/>
  <c r="AG72" i="57"/>
  <c r="AG66" i="57"/>
  <c r="AG57" i="57"/>
  <c r="AG49" i="57"/>
  <c r="AG43" i="57"/>
  <c r="AG38" i="57"/>
  <c r="AG30" i="57"/>
  <c r="AG26" i="57"/>
  <c r="AG19" i="57"/>
  <c r="AG14" i="57"/>
  <c r="AG8" i="57"/>
  <c r="AG134" i="57" l="1"/>
  <c r="AG6" i="57"/>
  <c r="AG36" i="57"/>
  <c r="AG221" i="57"/>
  <c r="AG219" i="57" s="1"/>
  <c r="AG161" i="57"/>
  <c r="AG97" i="57"/>
  <c r="AG159" i="57" l="1"/>
  <c r="AG278" i="57" s="1"/>
  <c r="L190" i="57"/>
  <c r="D1045" i="35" l="1"/>
  <c r="D1044" i="35" l="1"/>
  <c r="D2867" i="35"/>
  <c r="E2865" i="35" s="1"/>
  <c r="D1855" i="35"/>
  <c r="E1853" i="35" s="1"/>
  <c r="D2142" i="35"/>
  <c r="D1782" i="35"/>
  <c r="E1780" i="35" s="1"/>
  <c r="D2141" i="35" l="1"/>
  <c r="D791" i="35"/>
  <c r="E789" i="35" s="1"/>
  <c r="D1703" i="35"/>
  <c r="C15" i="20" l="1"/>
  <c r="C13" i="20" s="1"/>
  <c r="D1052" i="35"/>
  <c r="D2128" i="35"/>
  <c r="D2122" i="35" s="1"/>
  <c r="E2120" i="35" s="1"/>
  <c r="C88" i="57"/>
  <c r="C131" i="57"/>
  <c r="D116" i="35" s="1"/>
  <c r="C116" i="21" s="1"/>
  <c r="D1772" i="35"/>
  <c r="D2570" i="35" l="1"/>
  <c r="D3195" i="35"/>
  <c r="C51" i="20" s="1"/>
  <c r="D988" i="35" l="1"/>
  <c r="D8" i="57" l="1"/>
  <c r="D14" i="57"/>
  <c r="D19" i="57"/>
  <c r="D26" i="57"/>
  <c r="D30" i="57"/>
  <c r="D38" i="57"/>
  <c r="D43" i="57"/>
  <c r="D49" i="57"/>
  <c r="D57" i="57"/>
  <c r="D66" i="57"/>
  <c r="D79" i="57"/>
  <c r="D93" i="57"/>
  <c r="D99" i="57"/>
  <c r="D110" i="57"/>
  <c r="D119" i="57"/>
  <c r="D123" i="57"/>
  <c r="D136" i="57"/>
  <c r="D146" i="57"/>
  <c r="D165" i="57"/>
  <c r="D162" i="57" s="1"/>
  <c r="D175" i="57"/>
  <c r="D172" i="57" s="1"/>
  <c r="D183" i="57"/>
  <c r="D190" i="57"/>
  <c r="D214" i="57"/>
  <c r="D242" i="57"/>
  <c r="D273" i="57"/>
  <c r="D271" i="57" s="1"/>
  <c r="D181" i="57" l="1"/>
  <c r="D182" i="57"/>
  <c r="D193" i="57"/>
  <c r="D134" i="57"/>
  <c r="D221" i="57"/>
  <c r="D219" i="57" s="1"/>
  <c r="D6" i="57"/>
  <c r="D36" i="57"/>
  <c r="D97" i="57"/>
  <c r="D180" i="57" l="1"/>
  <c r="D161" i="57" s="1"/>
  <c r="D159" i="57" s="1"/>
  <c r="D278" i="57" s="1"/>
  <c r="E2525" i="35" l="1"/>
  <c r="D1808" i="35" l="1"/>
  <c r="D951" i="35" l="1"/>
  <c r="E2955" i="35" l="1"/>
  <c r="D1227" i="35"/>
  <c r="C16" i="57" l="1"/>
  <c r="D2430" i="35" l="1"/>
  <c r="D2456" i="35"/>
  <c r="D2032" i="35"/>
  <c r="D2029" i="35" s="1"/>
  <c r="D1827" i="35"/>
  <c r="D1849" i="35" s="1"/>
  <c r="E1842" i="35" s="1"/>
  <c r="D1344" i="35"/>
  <c r="C21" i="19" s="1"/>
  <c r="D1347" i="35"/>
  <c r="D1022" i="35"/>
  <c r="D696" i="35"/>
  <c r="C61" i="19"/>
  <c r="D728" i="35"/>
  <c r="C79" i="19" s="1"/>
  <c r="D741" i="35"/>
  <c r="D743" i="35"/>
  <c r="D748" i="35"/>
  <c r="D745" i="35" s="1"/>
  <c r="D752" i="35"/>
  <c r="C118" i="19" s="1"/>
  <c r="D753" i="35"/>
  <c r="C119" i="19" s="1"/>
  <c r="D759" i="35"/>
  <c r="D760" i="35"/>
  <c r="D766" i="35"/>
  <c r="D772" i="35"/>
  <c r="C145" i="19" s="1"/>
  <c r="D776" i="35"/>
  <c r="D779" i="35"/>
  <c r="D782" i="35"/>
  <c r="C156" i="19" s="1"/>
  <c r="D783" i="35"/>
  <c r="C157" i="19" s="1"/>
  <c r="D798" i="35"/>
  <c r="D797" i="35" s="1"/>
  <c r="D805" i="35"/>
  <c r="C290" i="45" s="1"/>
  <c r="D597" i="35"/>
  <c r="D501" i="35"/>
  <c r="D277" i="35"/>
  <c r="D282" i="35" s="1"/>
  <c r="C154" i="19" l="1"/>
  <c r="D286" i="35"/>
  <c r="D755" i="35"/>
  <c r="D740" i="35"/>
  <c r="D751" i="35"/>
  <c r="D771" i="35"/>
  <c r="D725" i="35"/>
  <c r="D619" i="35"/>
  <c r="D722" i="35"/>
  <c r="D290" i="35"/>
  <c r="D781" i="35"/>
  <c r="D622" i="35"/>
  <c r="D292" i="35"/>
  <c r="D287" i="35"/>
  <c r="D291" i="35"/>
  <c r="D804" i="35"/>
  <c r="D803" i="35" s="1"/>
  <c r="D765" i="35"/>
  <c r="C135" i="19"/>
  <c r="C134" i="19" s="1"/>
  <c r="D2439" i="35"/>
  <c r="D1832" i="35"/>
  <c r="D1836" i="35"/>
  <c r="D606" i="35"/>
  <c r="D602" i="35"/>
  <c r="D938" i="35"/>
  <c r="D934" i="35"/>
  <c r="D512" i="35"/>
  <c r="D508" i="35"/>
  <c r="D1709" i="35"/>
  <c r="D1713" i="35"/>
  <c r="D1343" i="35"/>
  <c r="D3172" i="35"/>
  <c r="C24" i="20" s="1"/>
  <c r="D3257" i="35"/>
  <c r="D3067" i="35"/>
  <c r="D2910" i="35"/>
  <c r="E2905" i="35" s="1"/>
  <c r="E709" i="35" l="1"/>
  <c r="E612" i="35"/>
  <c r="E769" i="35"/>
  <c r="E588" i="35"/>
  <c r="E1697" i="35"/>
  <c r="E2425" i="35"/>
  <c r="C21" i="20"/>
  <c r="E1821" i="35"/>
  <c r="E495" i="35"/>
  <c r="D1350" i="35"/>
  <c r="D1354" i="35"/>
  <c r="D3076" i="35"/>
  <c r="D3087" i="35" s="1"/>
  <c r="D3168" i="35"/>
  <c r="D3072" i="35"/>
  <c r="E1335" i="35" l="1"/>
  <c r="E3061" i="35"/>
  <c r="D3179" i="35"/>
  <c r="D3175" i="35"/>
  <c r="E3160" i="35" l="1"/>
  <c r="D2822" i="35"/>
  <c r="E2454" i="35"/>
  <c r="D2751" i="35" l="1"/>
  <c r="D2828" i="35"/>
  <c r="D2832" i="35"/>
  <c r="D2756" i="35"/>
  <c r="D2760" i="35"/>
  <c r="E2816" i="35" l="1"/>
  <c r="E2745" i="35"/>
  <c r="D2035" i="35"/>
  <c r="D2039" i="35"/>
  <c r="D1032" i="35" l="1"/>
  <c r="D1031" i="35"/>
  <c r="D1030" i="35"/>
  <c r="D1027" i="35"/>
  <c r="D1018" i="35" l="1"/>
  <c r="D1029" i="35" l="1"/>
  <c r="D1025" i="35"/>
  <c r="E1010" i="35" l="1"/>
  <c r="D25" i="35"/>
  <c r="C26" i="21" s="1"/>
  <c r="D3308" i="35" l="1"/>
  <c r="E3306" i="35" s="1"/>
  <c r="E3312" i="35" s="1"/>
  <c r="C85" i="7" s="1"/>
  <c r="C144" i="57" l="1"/>
  <c r="C139" i="57"/>
  <c r="R119" i="57"/>
  <c r="C116" i="57"/>
  <c r="C102" i="57"/>
  <c r="C86" i="57"/>
  <c r="C85" i="57"/>
  <c r="C83" i="57"/>
  <c r="C80" i="57"/>
  <c r="C64" i="57"/>
  <c r="R57" i="57"/>
  <c r="R136" i="57"/>
  <c r="C150" i="57"/>
  <c r="R146" i="57"/>
  <c r="R110" i="57"/>
  <c r="C114" i="57"/>
  <c r="R49" i="57"/>
  <c r="C52" i="57"/>
  <c r="R99" i="57"/>
  <c r="C60" i="57"/>
  <c r="D53" i="35" s="1"/>
  <c r="D2927" i="35"/>
  <c r="D3216" i="35"/>
  <c r="D3213" i="35" s="1"/>
  <c r="D1756" i="35"/>
  <c r="C110" i="20" l="1"/>
  <c r="E3211" i="35"/>
  <c r="D1372" i="35" l="1"/>
  <c r="C51" i="19" s="1"/>
  <c r="D1373" i="35"/>
  <c r="C52" i="19" s="1"/>
  <c r="D1376" i="35"/>
  <c r="D1375" i="35" s="1"/>
  <c r="D1086" i="35"/>
  <c r="D1094" i="35"/>
  <c r="D1095" i="35"/>
  <c r="D1096" i="35"/>
  <c r="D1097" i="35"/>
  <c r="D1098" i="35"/>
  <c r="D1039" i="35"/>
  <c r="C42" i="19" s="1"/>
  <c r="D1042" i="35"/>
  <c r="C47" i="19" s="1"/>
  <c r="D1056" i="35"/>
  <c r="D1055" i="35" s="1"/>
  <c r="D1059" i="35"/>
  <c r="C60" i="19"/>
  <c r="C80" i="19"/>
  <c r="C81" i="19"/>
  <c r="C65" i="19" l="1"/>
  <c r="C64" i="19" s="1"/>
  <c r="D1041" i="35"/>
  <c r="D1093" i="35"/>
  <c r="D1037" i="35"/>
  <c r="D1062" i="35"/>
  <c r="D1050" i="35"/>
  <c r="D1441" i="35"/>
  <c r="C180" i="19" s="1"/>
  <c r="D1962" i="35"/>
  <c r="C49" i="45" l="1"/>
  <c r="D1440" i="35"/>
  <c r="C44" i="19" l="1"/>
  <c r="X273" i="57" l="1"/>
  <c r="X271" i="57" s="1"/>
  <c r="X242" i="57"/>
  <c r="X214" i="57"/>
  <c r="X190" i="57"/>
  <c r="X181" i="57"/>
  <c r="X180" i="57" s="1"/>
  <c r="X172" i="57"/>
  <c r="X165" i="57"/>
  <c r="X162" i="57"/>
  <c r="X146" i="57"/>
  <c r="X136" i="57"/>
  <c r="X123" i="57"/>
  <c r="X119" i="57"/>
  <c r="X110" i="57"/>
  <c r="X99" i="57"/>
  <c r="X93" i="57"/>
  <c r="X79" i="57"/>
  <c r="X75" i="57"/>
  <c r="X72" i="57"/>
  <c r="X66" i="57"/>
  <c r="X57" i="57"/>
  <c r="X49" i="57"/>
  <c r="X43" i="57"/>
  <c r="X38" i="57"/>
  <c r="X30" i="57"/>
  <c r="X26" i="57"/>
  <c r="X19" i="57"/>
  <c r="X14" i="57"/>
  <c r="X8" i="57"/>
  <c r="X134" i="57" l="1"/>
  <c r="X221" i="57"/>
  <c r="X219" i="57" s="1"/>
  <c r="X161" i="57"/>
  <c r="X97" i="57"/>
  <c r="X36" i="57"/>
  <c r="X6" i="57"/>
  <c r="D1437" i="35"/>
  <c r="C172" i="19"/>
  <c r="D3191" i="35"/>
  <c r="D1505" i="35"/>
  <c r="D1508" i="35" s="1"/>
  <c r="X159" i="57" l="1"/>
  <c r="X278" i="57" s="1"/>
  <c r="D3193" i="35"/>
  <c r="C249" i="21"/>
  <c r="D252" i="35"/>
  <c r="C251" i="21" s="1"/>
  <c r="J273" i="57"/>
  <c r="C250" i="21" l="1"/>
  <c r="D251" i="35"/>
  <c r="G123" i="57" l="1"/>
  <c r="G119" i="57"/>
  <c r="G110" i="57"/>
  <c r="G99" i="57"/>
  <c r="G38" i="57"/>
  <c r="G93" i="57"/>
  <c r="G79" i="57"/>
  <c r="G75" i="57"/>
  <c r="G72" i="57"/>
  <c r="G66" i="57"/>
  <c r="G57" i="57"/>
  <c r="G49" i="57"/>
  <c r="G43" i="57"/>
  <c r="G30" i="57"/>
  <c r="G26" i="57"/>
  <c r="G19" i="57"/>
  <c r="I123" i="57"/>
  <c r="Y75" i="57"/>
  <c r="U75" i="57"/>
  <c r="T75" i="57"/>
  <c r="Q75" i="57"/>
  <c r="P75" i="57"/>
  <c r="L75" i="57"/>
  <c r="J75" i="57"/>
  <c r="I75" i="57"/>
  <c r="C61" i="20" l="1"/>
  <c r="C275" i="57" l="1"/>
  <c r="AH273" i="57"/>
  <c r="AH271" i="57" s="1"/>
  <c r="Y273" i="57"/>
  <c r="Y271" i="57" s="1"/>
  <c r="U273" i="57"/>
  <c r="U271" i="57" s="1"/>
  <c r="T273" i="57"/>
  <c r="T271" i="57" s="1"/>
  <c r="R273" i="57"/>
  <c r="R271" i="57" s="1"/>
  <c r="Q273" i="57"/>
  <c r="Q271" i="57" s="1"/>
  <c r="P273" i="57"/>
  <c r="P271" i="57" s="1"/>
  <c r="L273" i="57"/>
  <c r="L271" i="57" s="1"/>
  <c r="J271" i="57"/>
  <c r="I273" i="57"/>
  <c r="I271" i="57" s="1"/>
  <c r="G273" i="57"/>
  <c r="G271" i="57" s="1"/>
  <c r="C266" i="57"/>
  <c r="C264" i="57" s="1"/>
  <c r="C243" i="57"/>
  <c r="C242" i="57" s="1"/>
  <c r="AH242" i="57"/>
  <c r="Y242" i="57"/>
  <c r="U242" i="57"/>
  <c r="T242" i="57"/>
  <c r="R242" i="57"/>
  <c r="Q242" i="57"/>
  <c r="P242" i="57"/>
  <c r="L242" i="57"/>
  <c r="J242" i="57"/>
  <c r="J221" i="57" s="1"/>
  <c r="J219" i="57" s="1"/>
  <c r="I242" i="57"/>
  <c r="G242" i="57"/>
  <c r="C223" i="57"/>
  <c r="C222" i="57" s="1"/>
  <c r="C216" i="57"/>
  <c r="D194" i="35" s="1"/>
  <c r="C194" i="21" s="1"/>
  <c r="C231" i="45" s="1"/>
  <c r="C215" i="57"/>
  <c r="AH214" i="57"/>
  <c r="Y214" i="57"/>
  <c r="U214" i="57"/>
  <c r="T214" i="57"/>
  <c r="R214" i="57"/>
  <c r="Q214" i="57"/>
  <c r="P214" i="57"/>
  <c r="L214" i="57"/>
  <c r="I214" i="57"/>
  <c r="G214" i="57"/>
  <c r="AH194" i="57"/>
  <c r="AH193" i="57" s="1"/>
  <c r="U190" i="57"/>
  <c r="T190" i="57"/>
  <c r="Q190" i="57"/>
  <c r="P190" i="57"/>
  <c r="AH190" i="57"/>
  <c r="Y190" i="57"/>
  <c r="R190" i="57"/>
  <c r="J190" i="57"/>
  <c r="I190" i="57"/>
  <c r="G190" i="57"/>
  <c r="I183" i="57"/>
  <c r="I182" i="57" s="1"/>
  <c r="I178" i="57" s="1"/>
  <c r="G183" i="57"/>
  <c r="AH181" i="57"/>
  <c r="AH180" i="57" s="1"/>
  <c r="Y181" i="57"/>
  <c r="Y180" i="57" s="1"/>
  <c r="U181" i="57"/>
  <c r="U180" i="57" s="1"/>
  <c r="T181" i="57"/>
  <c r="T180" i="57" s="1"/>
  <c r="R181" i="57"/>
  <c r="R180" i="57" s="1"/>
  <c r="Q181" i="57"/>
  <c r="Q180" i="57" s="1"/>
  <c r="P181" i="57"/>
  <c r="P180" i="57" s="1"/>
  <c r="L180" i="57"/>
  <c r="I175" i="57"/>
  <c r="I173" i="57" s="1"/>
  <c r="G175" i="57"/>
  <c r="G173" i="57" s="1"/>
  <c r="AH172" i="57"/>
  <c r="Y172" i="57"/>
  <c r="U172" i="57"/>
  <c r="T172" i="57"/>
  <c r="R172" i="57"/>
  <c r="Q172" i="57"/>
  <c r="P172" i="57"/>
  <c r="L172" i="57"/>
  <c r="J172" i="57"/>
  <c r="AH165" i="57"/>
  <c r="Y165" i="57"/>
  <c r="U165" i="57"/>
  <c r="T165" i="57"/>
  <c r="R165" i="57"/>
  <c r="Q165" i="57"/>
  <c r="P165" i="57"/>
  <c r="L165" i="57"/>
  <c r="J165" i="57"/>
  <c r="AH162" i="57"/>
  <c r="Y162" i="57"/>
  <c r="U162" i="57"/>
  <c r="T162" i="57"/>
  <c r="R162" i="57"/>
  <c r="Q162" i="57"/>
  <c r="P162" i="57"/>
  <c r="L162" i="57"/>
  <c r="J162" i="57"/>
  <c r="C153" i="57"/>
  <c r="C152" i="57" s="1"/>
  <c r="AH152" i="57"/>
  <c r="Y152" i="57"/>
  <c r="R152" i="57"/>
  <c r="R134" i="57" s="1"/>
  <c r="D133" i="35"/>
  <c r="C149" i="57"/>
  <c r="C148" i="57"/>
  <c r="D132" i="35"/>
  <c r="C132" i="21" s="1"/>
  <c r="C159" i="45" s="1"/>
  <c r="AH146" i="57"/>
  <c r="Y146" i="57"/>
  <c r="U146" i="57"/>
  <c r="T146" i="57"/>
  <c r="Q146" i="57"/>
  <c r="P146" i="57"/>
  <c r="L146" i="57"/>
  <c r="J146" i="57"/>
  <c r="I146" i="57"/>
  <c r="G146" i="57"/>
  <c r="D129" i="35"/>
  <c r="C129" i="21" s="1"/>
  <c r="C143" i="57"/>
  <c r="D128" i="35" s="1"/>
  <c r="C128" i="21" s="1"/>
  <c r="C155" i="45" s="1"/>
  <c r="C142" i="57"/>
  <c r="D127" i="35" s="1"/>
  <c r="C127" i="21" s="1"/>
  <c r="C141" i="57"/>
  <c r="D126" i="35" s="1"/>
  <c r="C126" i="21" s="1"/>
  <c r="C140" i="57"/>
  <c r="D125" i="35" s="1"/>
  <c r="D124" i="35"/>
  <c r="C124" i="21" s="1"/>
  <c r="C151" i="45" s="1"/>
  <c r="C138" i="57"/>
  <c r="D123" i="35" s="1"/>
  <c r="C123" i="21" s="1"/>
  <c r="C137" i="57"/>
  <c r="AH136" i="57"/>
  <c r="Y136" i="57"/>
  <c r="U136" i="57"/>
  <c r="T136" i="57"/>
  <c r="Q136" i="57"/>
  <c r="P136" i="57"/>
  <c r="L136" i="57"/>
  <c r="J136" i="57"/>
  <c r="I136" i="57"/>
  <c r="G136" i="57"/>
  <c r="C129" i="57"/>
  <c r="C128" i="57"/>
  <c r="D113" i="35" s="1"/>
  <c r="C127" i="57"/>
  <c r="C126" i="57"/>
  <c r="D111" i="35" s="1"/>
  <c r="C125" i="57"/>
  <c r="D110" i="35" s="1"/>
  <c r="C124" i="57"/>
  <c r="D109" i="35" s="1"/>
  <c r="AH123" i="57"/>
  <c r="Y123" i="57"/>
  <c r="U123" i="57"/>
  <c r="T123" i="57"/>
  <c r="R123" i="57"/>
  <c r="Q123" i="57"/>
  <c r="P123" i="57"/>
  <c r="L123" i="57"/>
  <c r="J123" i="57"/>
  <c r="C121" i="57"/>
  <c r="D106" i="35" s="1"/>
  <c r="C107" i="21" s="1"/>
  <c r="AH119" i="57"/>
  <c r="Y119" i="57"/>
  <c r="U119" i="57"/>
  <c r="T119" i="57"/>
  <c r="Q119" i="57"/>
  <c r="P119" i="57"/>
  <c r="L119" i="57"/>
  <c r="J119" i="57"/>
  <c r="I119" i="57"/>
  <c r="C117" i="57"/>
  <c r="D102" i="35" s="1"/>
  <c r="C103" i="21" s="1"/>
  <c r="D101" i="35"/>
  <c r="C102" i="21" s="1"/>
  <c r="C115" i="57"/>
  <c r="D100" i="35" s="1"/>
  <c r="C101" i="21" s="1"/>
  <c r="C117" i="45" s="1"/>
  <c r="D99" i="35"/>
  <c r="C100" i="21" s="1"/>
  <c r="C113" i="57"/>
  <c r="D98" i="35" s="1"/>
  <c r="C99" i="21" s="1"/>
  <c r="C112" i="57"/>
  <c r="C111" i="57"/>
  <c r="D97" i="35" s="1"/>
  <c r="AH110" i="57"/>
  <c r="Y110" i="57"/>
  <c r="U110" i="57"/>
  <c r="T110" i="57"/>
  <c r="Q110" i="57"/>
  <c r="P110" i="57"/>
  <c r="L110" i="57"/>
  <c r="J110" i="57"/>
  <c r="I110" i="57"/>
  <c r="C106" i="57"/>
  <c r="C105" i="57" s="1"/>
  <c r="AH105" i="57"/>
  <c r="C103" i="57"/>
  <c r="D91" i="35" s="1"/>
  <c r="C92" i="21" s="1"/>
  <c r="D90" i="35"/>
  <c r="C101" i="57"/>
  <c r="C100" i="57"/>
  <c r="D89" i="35" s="1"/>
  <c r="C90" i="21" s="1"/>
  <c r="AH99" i="57"/>
  <c r="Y99" i="57"/>
  <c r="U99" i="57"/>
  <c r="T99" i="57"/>
  <c r="Q99" i="57"/>
  <c r="P99" i="57"/>
  <c r="L99" i="57"/>
  <c r="J99" i="57"/>
  <c r="I99" i="57"/>
  <c r="C94" i="57"/>
  <c r="C93" i="57" s="1"/>
  <c r="AH93" i="57"/>
  <c r="Y93" i="57"/>
  <c r="U93" i="57"/>
  <c r="T93" i="57"/>
  <c r="R93" i="57"/>
  <c r="Q93" i="57"/>
  <c r="P93" i="57"/>
  <c r="L93" i="57"/>
  <c r="J93" i="57"/>
  <c r="I93" i="57"/>
  <c r="C91" i="57"/>
  <c r="AH90" i="57"/>
  <c r="Y90" i="57"/>
  <c r="R90" i="57"/>
  <c r="D77" i="35"/>
  <c r="C78" i="21" s="1"/>
  <c r="D75" i="35"/>
  <c r="C76" i="21" s="1"/>
  <c r="D74" i="35"/>
  <c r="C75" i="21" s="1"/>
  <c r="C84" i="57"/>
  <c r="D73" i="35" s="1"/>
  <c r="C74" i="21" s="1"/>
  <c r="C83" i="45" s="1"/>
  <c r="D72" i="35"/>
  <c r="C82" i="57"/>
  <c r="C81" i="57"/>
  <c r="D71" i="35"/>
  <c r="C72" i="21" s="1"/>
  <c r="AH79" i="57"/>
  <c r="Y79" i="57"/>
  <c r="U79" i="57"/>
  <c r="T79" i="57"/>
  <c r="R79" i="57"/>
  <c r="Q79" i="57"/>
  <c r="P79" i="57"/>
  <c r="L79" i="57"/>
  <c r="J79" i="57"/>
  <c r="I79" i="57"/>
  <c r="D68" i="35"/>
  <c r="C69" i="21" s="1"/>
  <c r="AH75" i="57"/>
  <c r="R75" i="57"/>
  <c r="AH72" i="57"/>
  <c r="Y72" i="57"/>
  <c r="U72" i="57"/>
  <c r="R72" i="57"/>
  <c r="Q72" i="57"/>
  <c r="P72" i="57"/>
  <c r="L72" i="57"/>
  <c r="I72" i="57"/>
  <c r="C70" i="57"/>
  <c r="C69" i="57"/>
  <c r="C68" i="57"/>
  <c r="D61" i="35" s="1"/>
  <c r="C62" i="21" s="1"/>
  <c r="C69" i="45" s="1"/>
  <c r="C67" i="57"/>
  <c r="D60" i="35" s="1"/>
  <c r="C61" i="21" s="1"/>
  <c r="AH66" i="57"/>
  <c r="Y66" i="57"/>
  <c r="U66" i="57"/>
  <c r="T66" i="57"/>
  <c r="R66" i="57"/>
  <c r="Q66" i="57"/>
  <c r="P66" i="57"/>
  <c r="L66" i="57"/>
  <c r="J66" i="57"/>
  <c r="I66" i="57"/>
  <c r="D57" i="35"/>
  <c r="C58" i="21" s="1"/>
  <c r="C63" i="57"/>
  <c r="D56" i="35" s="1"/>
  <c r="C57" i="21" s="1"/>
  <c r="C62" i="57"/>
  <c r="D55" i="35" s="1"/>
  <c r="C61" i="57"/>
  <c r="D54" i="35" s="1"/>
  <c r="C55" i="21" s="1"/>
  <c r="C59" i="57"/>
  <c r="AH57" i="57"/>
  <c r="Y57" i="57"/>
  <c r="U57" i="57"/>
  <c r="T57" i="57"/>
  <c r="Q57" i="57"/>
  <c r="P57" i="57"/>
  <c r="L57" i="57"/>
  <c r="J57" i="57"/>
  <c r="I57" i="57"/>
  <c r="C55" i="57"/>
  <c r="D48" i="35"/>
  <c r="C49" i="21" s="1"/>
  <c r="C56" i="45" s="1"/>
  <c r="C53" i="57"/>
  <c r="D47" i="35"/>
  <c r="C48" i="21" s="1"/>
  <c r="C54" i="45" s="1"/>
  <c r="C51" i="57"/>
  <c r="D46" i="35" s="1"/>
  <c r="C47" i="21" s="1"/>
  <c r="C53" i="45" s="1"/>
  <c r="C50" i="57"/>
  <c r="AH49" i="57"/>
  <c r="Y49" i="57"/>
  <c r="U49" i="57"/>
  <c r="T49" i="57"/>
  <c r="Q49" i="57"/>
  <c r="P49" i="57"/>
  <c r="L49" i="57"/>
  <c r="J49" i="57"/>
  <c r="I49" i="57"/>
  <c r="C47" i="57"/>
  <c r="C46" i="57"/>
  <c r="C45" i="57"/>
  <c r="C44" i="57"/>
  <c r="AH43" i="57"/>
  <c r="Y43" i="57"/>
  <c r="U43" i="57"/>
  <c r="T43" i="57"/>
  <c r="R43" i="57"/>
  <c r="Q43" i="57"/>
  <c r="P43" i="57"/>
  <c r="L43" i="57"/>
  <c r="J43" i="57"/>
  <c r="I43" i="57"/>
  <c r="C41" i="57"/>
  <c r="C40" i="57"/>
  <c r="D42" i="35" s="1"/>
  <c r="C43" i="21" s="1"/>
  <c r="C39" i="57"/>
  <c r="D41" i="35" s="1"/>
  <c r="AH38" i="57"/>
  <c r="Y38" i="57"/>
  <c r="U38" i="57"/>
  <c r="T38" i="57"/>
  <c r="R38" i="57"/>
  <c r="Q38" i="57"/>
  <c r="P38" i="57"/>
  <c r="L38" i="57"/>
  <c r="J38" i="57"/>
  <c r="I38" i="57"/>
  <c r="AH30" i="57"/>
  <c r="Y30" i="57"/>
  <c r="U30" i="57"/>
  <c r="R30" i="57"/>
  <c r="Q30" i="57"/>
  <c r="P30" i="57"/>
  <c r="J30" i="57"/>
  <c r="I30" i="57"/>
  <c r="AH26" i="57"/>
  <c r="Y26" i="57"/>
  <c r="U26" i="57"/>
  <c r="R26" i="57"/>
  <c r="Q26" i="57"/>
  <c r="P26" i="57"/>
  <c r="J26" i="57"/>
  <c r="I26" i="57"/>
  <c r="D22" i="35"/>
  <c r="C23" i="21" s="1"/>
  <c r="AH19" i="57"/>
  <c r="Y19" i="57"/>
  <c r="U19" i="57"/>
  <c r="R19" i="57"/>
  <c r="Q19" i="57"/>
  <c r="P19" i="57"/>
  <c r="J19" i="57"/>
  <c r="I19" i="57"/>
  <c r="C17" i="57"/>
  <c r="C14" i="57" s="1"/>
  <c r="D19" i="35"/>
  <c r="C20" i="21" s="1"/>
  <c r="AH14" i="57"/>
  <c r="Y14" i="57"/>
  <c r="U14" i="57"/>
  <c r="T14" i="57"/>
  <c r="T22" i="57" s="1"/>
  <c r="R14" i="57"/>
  <c r="Q14" i="57"/>
  <c r="P14" i="57"/>
  <c r="L14" i="57"/>
  <c r="J14" i="57"/>
  <c r="I14" i="57"/>
  <c r="G14" i="57"/>
  <c r="C12" i="57"/>
  <c r="C8" i="57" s="1"/>
  <c r="D14" i="35"/>
  <c r="D12" i="35" s="1"/>
  <c r="AH8" i="57"/>
  <c r="Y8" i="57"/>
  <c r="U8" i="57"/>
  <c r="R8" i="57"/>
  <c r="Q8" i="57"/>
  <c r="P8" i="57"/>
  <c r="J8" i="57"/>
  <c r="I8" i="57"/>
  <c r="G8" i="57"/>
  <c r="C130" i="20"/>
  <c r="C129" i="20" s="1"/>
  <c r="C128" i="20" s="1"/>
  <c r="D126" i="20" s="1"/>
  <c r="C102" i="20"/>
  <c r="C101" i="20"/>
  <c r="C91" i="20"/>
  <c r="C90" i="20"/>
  <c r="C84" i="20"/>
  <c r="C82" i="20"/>
  <c r="C75" i="20"/>
  <c r="C73" i="20"/>
  <c r="C59" i="20"/>
  <c r="C46" i="20"/>
  <c r="C45" i="20" s="1"/>
  <c r="C17" i="20"/>
  <c r="C190" i="19"/>
  <c r="C283" i="45" s="1"/>
  <c r="C176" i="19"/>
  <c r="C202" i="45" s="1"/>
  <c r="C169" i="45"/>
  <c r="C139" i="19"/>
  <c r="C138" i="19" s="1"/>
  <c r="C48" i="45"/>
  <c r="C46" i="45" s="1"/>
  <c r="C220" i="21"/>
  <c r="C54" i="21"/>
  <c r="C17" i="21"/>
  <c r="C187" i="45"/>
  <c r="D3416" i="35"/>
  <c r="D3415" i="35" s="1"/>
  <c r="E3413" i="35" s="1"/>
  <c r="D3409" i="35"/>
  <c r="C113" i="20"/>
  <c r="D3225" i="35"/>
  <c r="D3230" i="35"/>
  <c r="E3228" i="35" s="1"/>
  <c r="D3208" i="35"/>
  <c r="C80" i="20" s="1"/>
  <c r="D3207" i="35"/>
  <c r="D3201" i="35"/>
  <c r="D3190" i="35"/>
  <c r="D3138" i="35"/>
  <c r="E3136" i="35" s="1"/>
  <c r="E3145" i="35" s="1"/>
  <c r="C79" i="7" s="1"/>
  <c r="D3124" i="35"/>
  <c r="E3122" i="35" s="1"/>
  <c r="D3119" i="35"/>
  <c r="D3116" i="35" s="1"/>
  <c r="D3115" i="35" s="1"/>
  <c r="E3113" i="35" s="1"/>
  <c r="E3103" i="35"/>
  <c r="D3099" i="35"/>
  <c r="D3093" i="35"/>
  <c r="D3084" i="35"/>
  <c r="E3082" i="35" s="1"/>
  <c r="D3049" i="35"/>
  <c r="E3047" i="35" s="1"/>
  <c r="D3032" i="35"/>
  <c r="D3024" i="35"/>
  <c r="D3021" i="35"/>
  <c r="D3015" i="35"/>
  <c r="D3011" i="35"/>
  <c r="D3004" i="35"/>
  <c r="D2998" i="35"/>
  <c r="D2976" i="35"/>
  <c r="D2982" i="35" s="1"/>
  <c r="D2937" i="35"/>
  <c r="E2935" i="35" s="1"/>
  <c r="D2930" i="35"/>
  <c r="D2922" i="35"/>
  <c r="D2873" i="35"/>
  <c r="E2871" i="35" s="1"/>
  <c r="D2854" i="35"/>
  <c r="D2849" i="35"/>
  <c r="D2804" i="35"/>
  <c r="E2802" i="35" s="1"/>
  <c r="D2798" i="35"/>
  <c r="D2783" i="35"/>
  <c r="E2772" i="35" s="1"/>
  <c r="E2681" i="35"/>
  <c r="D2631" i="35"/>
  <c r="E2623" i="35" s="1"/>
  <c r="E2543" i="35"/>
  <c r="D2579" i="35"/>
  <c r="D2496" i="35"/>
  <c r="D2492" i="35"/>
  <c r="D2486" i="35"/>
  <c r="E2484" i="35" s="1"/>
  <c r="D2471" i="35"/>
  <c r="E2469" i="35" s="1"/>
  <c r="D2465" i="35"/>
  <c r="E2460" i="35" s="1"/>
  <c r="D2382" i="35"/>
  <c r="E2380" i="35" s="1"/>
  <c r="D2063" i="35"/>
  <c r="C58" i="19" s="1"/>
  <c r="D2189" i="35"/>
  <c r="D2117" i="35"/>
  <c r="D2116" i="35"/>
  <c r="C127" i="19" s="1"/>
  <c r="D2115" i="35"/>
  <c r="D2114" i="35"/>
  <c r="C125" i="19" s="1"/>
  <c r="C117" i="19"/>
  <c r="D2105" i="35"/>
  <c r="C115" i="19" s="1"/>
  <c r="D2104" i="35"/>
  <c r="C114" i="19" s="1"/>
  <c r="D2102" i="35"/>
  <c r="D2098" i="35"/>
  <c r="C107" i="19" s="1"/>
  <c r="C110" i="45" s="1"/>
  <c r="D2096" i="35"/>
  <c r="C105" i="19" s="1"/>
  <c r="C108" i="45" s="1"/>
  <c r="D2095" i="35"/>
  <c r="C101" i="19"/>
  <c r="D2090" i="35"/>
  <c r="C99" i="19" s="1"/>
  <c r="D2089" i="35"/>
  <c r="C73" i="19"/>
  <c r="D2075" i="35"/>
  <c r="C72" i="19" s="1"/>
  <c r="D2072" i="35"/>
  <c r="D2062" i="35"/>
  <c r="D2055" i="35"/>
  <c r="D2026" i="35"/>
  <c r="D2022" i="35"/>
  <c r="D2008" i="35"/>
  <c r="E2006" i="35" s="1"/>
  <c r="D1988" i="35"/>
  <c r="D1980" i="35"/>
  <c r="D1971" i="35"/>
  <c r="D1968" i="35"/>
  <c r="D1955" i="35"/>
  <c r="D1917" i="35"/>
  <c r="D1911" i="35"/>
  <c r="D1882" i="35"/>
  <c r="D1878" i="35"/>
  <c r="D1861" i="35"/>
  <c r="E1859" i="35" s="1"/>
  <c r="E1806" i="35"/>
  <c r="E1813" i="35" s="1"/>
  <c r="D1794" i="35"/>
  <c r="E1792" i="35" s="1"/>
  <c r="D1788" i="35"/>
  <c r="E1786" i="35" s="1"/>
  <c r="D1775" i="35"/>
  <c r="E1770" i="35" s="1"/>
  <c r="D1766" i="35"/>
  <c r="E1764" i="35" s="1"/>
  <c r="D1760" i="35"/>
  <c r="D1752" i="35"/>
  <c r="D1742" i="35"/>
  <c r="D1735" i="35"/>
  <c r="D1685" i="35"/>
  <c r="D1684" i="35" s="1"/>
  <c r="E1682" i="35" s="1"/>
  <c r="D1678" i="35"/>
  <c r="E1676" i="35" s="1"/>
  <c r="D1672" i="35"/>
  <c r="D1660" i="35"/>
  <c r="D1650" i="35"/>
  <c r="D1646" i="35"/>
  <c r="D1640" i="35"/>
  <c r="D1636" i="35"/>
  <c r="D1625" i="35"/>
  <c r="D1622" i="35"/>
  <c r="D1605" i="35"/>
  <c r="D1568" i="35"/>
  <c r="D1570" i="35" s="1"/>
  <c r="D1464" i="35"/>
  <c r="D1449" i="35"/>
  <c r="D1431" i="35"/>
  <c r="D1438" i="35"/>
  <c r="D1417" i="35"/>
  <c r="E1415" i="35" s="1"/>
  <c r="D1412" i="35"/>
  <c r="D1411" i="35"/>
  <c r="D1408" i="35"/>
  <c r="C124" i="19" s="1"/>
  <c r="D1406" i="35"/>
  <c r="C122" i="19" s="1"/>
  <c r="D1400" i="35"/>
  <c r="D1399" i="35" s="1"/>
  <c r="D1392" i="35"/>
  <c r="C76" i="19" s="1"/>
  <c r="D1384" i="35"/>
  <c r="D1371" i="35"/>
  <c r="C50" i="19" s="1"/>
  <c r="C49" i="19" s="1"/>
  <c r="D1365" i="35"/>
  <c r="D1081" i="35"/>
  <c r="C106" i="19" s="1"/>
  <c r="C44" i="45"/>
  <c r="E1125" i="35"/>
  <c r="C177" i="19"/>
  <c r="C203" i="45" s="1"/>
  <c r="D1113" i="35"/>
  <c r="D1109" i="35"/>
  <c r="C152" i="19" s="1"/>
  <c r="C128" i="19"/>
  <c r="D1084" i="35"/>
  <c r="C100" i="19"/>
  <c r="D1075" i="35"/>
  <c r="D998" i="35"/>
  <c r="D997" i="35" s="1"/>
  <c r="E995" i="35" s="1"/>
  <c r="D972" i="35"/>
  <c r="D969" i="35"/>
  <c r="D966" i="35"/>
  <c r="D960" i="35"/>
  <c r="E801" i="35"/>
  <c r="C189" i="19"/>
  <c r="D672" i="35"/>
  <c r="D671" i="35" s="1"/>
  <c r="E669" i="35" s="1"/>
  <c r="D635" i="35"/>
  <c r="D631" i="35"/>
  <c r="D576" i="35"/>
  <c r="E574" i="35" s="1"/>
  <c r="D567" i="35"/>
  <c r="E565" i="35" s="1"/>
  <c r="D561" i="35"/>
  <c r="E554" i="35" s="1"/>
  <c r="D549" i="35"/>
  <c r="D545" i="35"/>
  <c r="D536" i="35"/>
  <c r="D526" i="35"/>
  <c r="E518" i="35" s="1"/>
  <c r="D482" i="35"/>
  <c r="E480" i="35" s="1"/>
  <c r="D476" i="35"/>
  <c r="D470" i="35"/>
  <c r="E468" i="35" s="1"/>
  <c r="D458" i="35"/>
  <c r="E456" i="35" s="1"/>
  <c r="D441" i="35"/>
  <c r="D437" i="35"/>
  <c r="D433" i="35"/>
  <c r="D428" i="35"/>
  <c r="D418" i="35"/>
  <c r="D412" i="35"/>
  <c r="D407" i="35"/>
  <c r="D401" i="35"/>
  <c r="D379" i="35"/>
  <c r="D390" i="35" s="1"/>
  <c r="D361" i="35"/>
  <c r="D360" i="35" s="1"/>
  <c r="E358" i="35" s="1"/>
  <c r="C179" i="19"/>
  <c r="D343" i="35"/>
  <c r="E341" i="35" s="1"/>
  <c r="D334" i="35"/>
  <c r="D330" i="35"/>
  <c r="D325" i="35"/>
  <c r="D310" i="35"/>
  <c r="D307" i="35"/>
  <c r="D297" i="35"/>
  <c r="D220" i="35"/>
  <c r="D173" i="35"/>
  <c r="D172" i="35" s="1"/>
  <c r="D149" i="35"/>
  <c r="C149" i="21" s="1"/>
  <c r="C183" i="45" s="1"/>
  <c r="C110" i="19" l="1"/>
  <c r="D1083" i="35"/>
  <c r="E2475" i="35"/>
  <c r="C39" i="19"/>
  <c r="C42" i="45"/>
  <c r="E1719" i="35"/>
  <c r="L22" i="57"/>
  <c r="L33" i="57"/>
  <c r="L32" i="57"/>
  <c r="L31" i="57"/>
  <c r="L28" i="57"/>
  <c r="L27" i="57"/>
  <c r="T32" i="57"/>
  <c r="T27" i="57"/>
  <c r="T19" i="57"/>
  <c r="C123" i="20"/>
  <c r="C122" i="20" s="1"/>
  <c r="D120" i="20" s="1"/>
  <c r="E1978" i="35"/>
  <c r="D52" i="35"/>
  <c r="C57" i="57"/>
  <c r="D1080" i="35"/>
  <c r="C109" i="45"/>
  <c r="C98" i="19"/>
  <c r="C101" i="45" s="1"/>
  <c r="D171" i="35"/>
  <c r="C259" i="57"/>
  <c r="C245" i="57" s="1"/>
  <c r="D2193" i="35"/>
  <c r="D96" i="35"/>
  <c r="C90" i="57"/>
  <c r="D80" i="35"/>
  <c r="D193" i="35"/>
  <c r="C193" i="21" s="1"/>
  <c r="C192" i="21" s="1"/>
  <c r="C129" i="19"/>
  <c r="C133" i="45" s="1"/>
  <c r="D1104" i="35"/>
  <c r="C156" i="45"/>
  <c r="E629" i="35"/>
  <c r="E474" i="35"/>
  <c r="E295" i="35"/>
  <c r="E2577" i="35"/>
  <c r="D2573" i="35"/>
  <c r="D1391" i="35"/>
  <c r="D1370" i="35"/>
  <c r="D954" i="35"/>
  <c r="E944" i="35" s="1"/>
  <c r="C161" i="19"/>
  <c r="D1111" i="35"/>
  <c r="C112" i="21"/>
  <c r="C129" i="45" s="1"/>
  <c r="D112" i="35"/>
  <c r="C113" i="21" s="1"/>
  <c r="Q134" i="57"/>
  <c r="C114" i="21"/>
  <c r="D114" i="35"/>
  <c r="C115" i="21" s="1"/>
  <c r="C132" i="45" s="1"/>
  <c r="D2100" i="35"/>
  <c r="D2061" i="35"/>
  <c r="E2020" i="35"/>
  <c r="D2111" i="35"/>
  <c r="C112" i="19"/>
  <c r="C115" i="45" s="1"/>
  <c r="E2917" i="35"/>
  <c r="P134" i="57"/>
  <c r="J134" i="57"/>
  <c r="G182" i="57"/>
  <c r="C183" i="57"/>
  <c r="D163" i="35" s="1"/>
  <c r="C163" i="21" s="1"/>
  <c r="C199" i="45" s="1"/>
  <c r="T72" i="57"/>
  <c r="T36" i="57" s="1"/>
  <c r="T31" i="57"/>
  <c r="D2071" i="35"/>
  <c r="C54" i="20"/>
  <c r="D2991" i="35"/>
  <c r="C32" i="20" s="1"/>
  <c r="D394" i="35"/>
  <c r="D1405" i="35"/>
  <c r="E1873" i="35"/>
  <c r="T134" i="57"/>
  <c r="I134" i="57"/>
  <c r="L134" i="57"/>
  <c r="U134" i="57"/>
  <c r="G134" i="57"/>
  <c r="Y134" i="57"/>
  <c r="C76" i="45"/>
  <c r="D66" i="35"/>
  <c r="C42" i="21"/>
  <c r="D40" i="35"/>
  <c r="C110" i="21"/>
  <c r="C173" i="21"/>
  <c r="G181" i="57"/>
  <c r="I181" i="57"/>
  <c r="C221" i="57"/>
  <c r="C18" i="45"/>
  <c r="C154" i="45"/>
  <c r="D1074" i="35"/>
  <c r="C87" i="45"/>
  <c r="C97" i="19"/>
  <c r="C133" i="21"/>
  <c r="C131" i="21" s="1"/>
  <c r="D131" i="35"/>
  <c r="E2796" i="35"/>
  <c r="D385" i="35"/>
  <c r="D382" i="35" s="1"/>
  <c r="D2987" i="35"/>
  <c r="C28" i="20" s="1"/>
  <c r="T33" i="57"/>
  <c r="T28" i="57"/>
  <c r="C123" i="57"/>
  <c r="D45" i="35"/>
  <c r="D44" i="35" s="1"/>
  <c r="C49" i="57"/>
  <c r="D122" i="35"/>
  <c r="C122" i="21" s="1"/>
  <c r="C149" i="45" s="1"/>
  <c r="C136" i="57"/>
  <c r="C15" i="21"/>
  <c r="D396" i="35"/>
  <c r="D395" i="35"/>
  <c r="D391" i="35"/>
  <c r="D2988" i="35"/>
  <c r="C29" i="20" s="1"/>
  <c r="D2992" i="35"/>
  <c r="C33" i="20" s="1"/>
  <c r="D2993" i="35"/>
  <c r="C34" i="20" s="1"/>
  <c r="E1865" i="35"/>
  <c r="E1915" i="35"/>
  <c r="C149" i="19"/>
  <c r="C144" i="19" s="1"/>
  <c r="AH134" i="57"/>
  <c r="C71" i="19"/>
  <c r="C191" i="57"/>
  <c r="C190" i="57" s="1"/>
  <c r="D3408" i="35"/>
  <c r="E3406" i="35" s="1"/>
  <c r="C21" i="45"/>
  <c r="C111" i="21"/>
  <c r="C57" i="19"/>
  <c r="C59" i="45" s="1"/>
  <c r="D26" i="35"/>
  <c r="C27" i="21" s="1"/>
  <c r="E1746" i="35"/>
  <c r="E964" i="35"/>
  <c r="C173" i="57"/>
  <c r="D2139" i="35"/>
  <c r="C169" i="19" s="1"/>
  <c r="D23" i="35"/>
  <c r="C24" i="21" s="1"/>
  <c r="C22" i="45" s="1"/>
  <c r="C88" i="20"/>
  <c r="C78" i="19"/>
  <c r="C81" i="45" s="1"/>
  <c r="C64" i="45"/>
  <c r="D2068" i="35"/>
  <c r="D2047" i="35"/>
  <c r="D1619" i="35"/>
  <c r="E1600" i="35" s="1"/>
  <c r="C123" i="45"/>
  <c r="C56" i="21"/>
  <c r="C214" i="57"/>
  <c r="AH6" i="57"/>
  <c r="C173" i="19"/>
  <c r="D1436" i="35"/>
  <c r="D1435" i="35" s="1"/>
  <c r="E1429" i="35" s="1"/>
  <c r="P221" i="57"/>
  <c r="P219" i="57" s="1"/>
  <c r="I221" i="57"/>
  <c r="I219" i="57" s="1"/>
  <c r="C87" i="57"/>
  <c r="D76" i="35" s="1"/>
  <c r="C77" i="21" s="1"/>
  <c r="C86" i="45" s="1"/>
  <c r="D224" i="35"/>
  <c r="T221" i="57"/>
  <c r="T219" i="57" s="1"/>
  <c r="L161" i="57"/>
  <c r="Y161" i="57"/>
  <c r="Y221" i="57"/>
  <c r="Y219" i="57" s="1"/>
  <c r="P36" i="57"/>
  <c r="Q6" i="57"/>
  <c r="R6" i="57"/>
  <c r="C75" i="57"/>
  <c r="C169" i="57"/>
  <c r="U161" i="57"/>
  <c r="L97" i="57"/>
  <c r="U97" i="57"/>
  <c r="I97" i="57"/>
  <c r="P97" i="57"/>
  <c r="G36" i="57"/>
  <c r="R36" i="57"/>
  <c r="C38" i="57"/>
  <c r="G6" i="57"/>
  <c r="Y6" i="57"/>
  <c r="P6" i="57"/>
  <c r="C67" i="20"/>
  <c r="C66" i="20" s="1"/>
  <c r="D3200" i="35"/>
  <c r="E3185" i="35" s="1"/>
  <c r="D3206" i="35"/>
  <c r="E3204" i="35" s="1"/>
  <c r="C65" i="7"/>
  <c r="C273" i="57"/>
  <c r="C271" i="57" s="1"/>
  <c r="D248" i="35"/>
  <c r="C247" i="21" s="1"/>
  <c r="C289" i="45" s="1"/>
  <c r="C135" i="20"/>
  <c r="D133" i="20" s="1"/>
  <c r="C84" i="45"/>
  <c r="D2074" i="35"/>
  <c r="C85" i="45"/>
  <c r="D201" i="35"/>
  <c r="D200" i="35" s="1"/>
  <c r="U6" i="57"/>
  <c r="Q97" i="57"/>
  <c r="G97" i="57"/>
  <c r="Q221" i="57"/>
  <c r="Q219" i="57" s="1"/>
  <c r="AH221" i="57"/>
  <c r="AH219" i="57" s="1"/>
  <c r="C66" i="57"/>
  <c r="T97" i="57"/>
  <c r="U36" i="57"/>
  <c r="Y97" i="57"/>
  <c r="C146" i="57"/>
  <c r="C187" i="57"/>
  <c r="G221" i="57"/>
  <c r="G219" i="57" s="1"/>
  <c r="R221" i="57"/>
  <c r="R219" i="57" s="1"/>
  <c r="I36" i="57"/>
  <c r="J97" i="57"/>
  <c r="D83" i="35"/>
  <c r="C84" i="21" s="1"/>
  <c r="C94" i="45" s="1"/>
  <c r="I6" i="57"/>
  <c r="Q36" i="57"/>
  <c r="AH36" i="57"/>
  <c r="L36" i="57"/>
  <c r="L221" i="57"/>
  <c r="L219" i="57" s="1"/>
  <c r="U221" i="57"/>
  <c r="U219" i="57" s="1"/>
  <c r="J6" i="57"/>
  <c r="Y36" i="57"/>
  <c r="C43" i="57"/>
  <c r="AH97" i="57"/>
  <c r="R97" i="57"/>
  <c r="C99" i="57"/>
  <c r="C120" i="57"/>
  <c r="AH161" i="57"/>
  <c r="T161" i="57"/>
  <c r="P161" i="57"/>
  <c r="Q161" i="57"/>
  <c r="R161" i="57"/>
  <c r="G165" i="57"/>
  <c r="G162" i="57" s="1"/>
  <c r="C168" i="57"/>
  <c r="D148" i="35" s="1"/>
  <c r="C175" i="57"/>
  <c r="D155" i="35" s="1"/>
  <c r="C170" i="57"/>
  <c r="D150" i="35" s="1"/>
  <c r="C150" i="21" s="1"/>
  <c r="C184" i="45" s="1"/>
  <c r="C195" i="57"/>
  <c r="C194" i="57" s="1"/>
  <c r="I165" i="57"/>
  <c r="I162" i="57" s="1"/>
  <c r="C110" i="57"/>
  <c r="E2490" i="35"/>
  <c r="C113" i="19"/>
  <c r="C116" i="45" s="1"/>
  <c r="E1035" i="35"/>
  <c r="E1902" i="35"/>
  <c r="E2847" i="35"/>
  <c r="C126" i="45"/>
  <c r="D2107" i="35"/>
  <c r="E426" i="35"/>
  <c r="E763" i="35"/>
  <c r="D2094" i="35"/>
  <c r="C143" i="45"/>
  <c r="C142" i="45" s="1"/>
  <c r="C118" i="45"/>
  <c r="E795" i="35"/>
  <c r="C126" i="19"/>
  <c r="C48" i="20"/>
  <c r="E3009" i="35"/>
  <c r="D88" i="35"/>
  <c r="E1634" i="35"/>
  <c r="E317" i="35"/>
  <c r="C17" i="19"/>
  <c r="E1658" i="35"/>
  <c r="D2087" i="35"/>
  <c r="E3091" i="35"/>
  <c r="E3128" i="35" s="1"/>
  <c r="C104" i="45"/>
  <c r="D1594" i="35"/>
  <c r="C161" i="45"/>
  <c r="C43" i="7"/>
  <c r="D132" i="19"/>
  <c r="C139" i="45"/>
  <c r="C138" i="45" s="1"/>
  <c r="C188" i="19"/>
  <c r="D186" i="19" s="1"/>
  <c r="C282" i="45"/>
  <c r="C281" i="45" s="1"/>
  <c r="D279" i="45" s="1"/>
  <c r="C112" i="20"/>
  <c r="C165" i="45"/>
  <c r="C164" i="45" s="1"/>
  <c r="D3224" i="35"/>
  <c r="D2149" i="35"/>
  <c r="D2147" i="35" s="1"/>
  <c r="E2145" i="35" s="1"/>
  <c r="D59" i="35"/>
  <c r="C78" i="20"/>
  <c r="C77" i="20" s="1"/>
  <c r="D354" i="35"/>
  <c r="E352" i="35" s="1"/>
  <c r="D1118" i="35"/>
  <c r="E1116" i="35" s="1"/>
  <c r="D1448" i="35"/>
  <c r="D1446" i="35" s="1"/>
  <c r="E1444" i="35" s="1"/>
  <c r="D3039" i="35"/>
  <c r="E3030" i="35" s="1"/>
  <c r="D3398" i="35"/>
  <c r="D18" i="35"/>
  <c r="C201" i="45"/>
  <c r="C91" i="21"/>
  <c r="C103" i="45" s="1"/>
  <c r="C62" i="45"/>
  <c r="D1402" i="35"/>
  <c r="C104" i="19"/>
  <c r="C175" i="19"/>
  <c r="C119" i="45"/>
  <c r="C72" i="20"/>
  <c r="C68" i="21"/>
  <c r="C67" i="21" s="1"/>
  <c r="C73" i="21"/>
  <c r="C150" i="45"/>
  <c r="C125" i="21"/>
  <c r="C152" i="45" s="1"/>
  <c r="C19" i="21"/>
  <c r="C60" i="21"/>
  <c r="C98" i="21"/>
  <c r="C96" i="20"/>
  <c r="C102" i="45"/>
  <c r="C182" i="57" l="1"/>
  <c r="D162" i="35" s="1"/>
  <c r="C162" i="21" s="1"/>
  <c r="G178" i="57"/>
  <c r="C178" i="57" s="1"/>
  <c r="D158" i="35" s="1"/>
  <c r="C158" i="21" s="1"/>
  <c r="C194" i="45" s="1"/>
  <c r="E1798" i="35"/>
  <c r="C22" i="57"/>
  <c r="C53" i="21"/>
  <c r="C60" i="45" s="1"/>
  <c r="D50" i="35"/>
  <c r="D70" i="20"/>
  <c r="C172" i="21"/>
  <c r="C219" i="57"/>
  <c r="D192" i="35"/>
  <c r="D79" i="35"/>
  <c r="C81" i="21"/>
  <c r="C96" i="19"/>
  <c r="C103" i="19"/>
  <c r="C121" i="19"/>
  <c r="E1072" i="35"/>
  <c r="C168" i="45"/>
  <c r="C167" i="45" s="1"/>
  <c r="C160" i="19"/>
  <c r="C153" i="45"/>
  <c r="C148" i="45" s="1"/>
  <c r="C75" i="45"/>
  <c r="C74" i="45" s="1"/>
  <c r="E1360" i="35"/>
  <c r="C15" i="19"/>
  <c r="E2568" i="35"/>
  <c r="C109" i="21"/>
  <c r="D108" i="35"/>
  <c r="C131" i="45"/>
  <c r="E2085" i="35"/>
  <c r="E2045" i="35"/>
  <c r="C130" i="45"/>
  <c r="C73" i="57"/>
  <c r="J72" i="57"/>
  <c r="J36" i="57" s="1"/>
  <c r="E2808" i="35"/>
  <c r="E2877" i="35"/>
  <c r="D415" i="35"/>
  <c r="E399" i="35" s="1"/>
  <c r="C53" i="20"/>
  <c r="D37" i="20" s="1"/>
  <c r="D3001" i="35"/>
  <c r="E2996" i="35" s="1"/>
  <c r="E676" i="35"/>
  <c r="E1921" i="35"/>
  <c r="G193" i="57"/>
  <c r="C134" i="57"/>
  <c r="C18" i="7" s="1"/>
  <c r="C127" i="45"/>
  <c r="C41" i="45"/>
  <c r="C41" i="21"/>
  <c r="C210" i="45"/>
  <c r="I180" i="57"/>
  <c r="I176" i="57" s="1"/>
  <c r="I177" i="57"/>
  <c r="G180" i="57"/>
  <c r="G176" i="57" s="1"/>
  <c r="G177" i="57"/>
  <c r="C28" i="57"/>
  <c r="D30" i="35" s="1"/>
  <c r="C13" i="21"/>
  <c r="C162" i="45"/>
  <c r="T26" i="57"/>
  <c r="C75" i="19"/>
  <c r="C46" i="21"/>
  <c r="C45" i="21" s="1"/>
  <c r="C33" i="57"/>
  <c r="D35" i="35" s="1"/>
  <c r="C27" i="57"/>
  <c r="D29" i="35" s="1"/>
  <c r="L26" i="57"/>
  <c r="D121" i="35"/>
  <c r="C79" i="57"/>
  <c r="C31" i="57"/>
  <c r="L30" i="57"/>
  <c r="C32" i="57"/>
  <c r="D34" i="35" s="1"/>
  <c r="T30" i="57"/>
  <c r="C44" i="7"/>
  <c r="C23" i="20"/>
  <c r="C20" i="20" s="1"/>
  <c r="D2979" i="35"/>
  <c r="E2502" i="35"/>
  <c r="C50" i="7" s="1"/>
  <c r="D169" i="35"/>
  <c r="C169" i="21" s="1"/>
  <c r="C168" i="21" s="1"/>
  <c r="C155" i="21"/>
  <c r="C190" i="45" s="1"/>
  <c r="C223" i="21"/>
  <c r="C222" i="21" s="1"/>
  <c r="C148" i="21"/>
  <c r="C181" i="45" s="1"/>
  <c r="C128" i="45"/>
  <c r="D2689" i="35"/>
  <c r="E2687" i="35" s="1"/>
  <c r="D393" i="35"/>
  <c r="D389" i="35"/>
  <c r="Y159" i="57"/>
  <c r="Y278" i="57" s="1"/>
  <c r="D280" i="35"/>
  <c r="D289" i="35"/>
  <c r="D285" i="35"/>
  <c r="D93" i="35" s="1"/>
  <c r="D2138" i="35"/>
  <c r="D2137" i="35" s="1"/>
  <c r="E2135" i="35" s="1"/>
  <c r="C27" i="20"/>
  <c r="D2986" i="35"/>
  <c r="C31" i="20"/>
  <c r="D2990" i="35"/>
  <c r="E2941" i="35"/>
  <c r="C61" i="45"/>
  <c r="C63" i="45"/>
  <c r="C56" i="19"/>
  <c r="U159" i="57"/>
  <c r="U278" i="57" s="1"/>
  <c r="T159" i="57"/>
  <c r="C191" i="45"/>
  <c r="C171" i="19"/>
  <c r="R159" i="57"/>
  <c r="R278" i="57" s="1"/>
  <c r="D247" i="35"/>
  <c r="E245" i="35" s="1"/>
  <c r="C17" i="45"/>
  <c r="D70" i="35"/>
  <c r="D223" i="35"/>
  <c r="D199" i="35" s="1"/>
  <c r="L159" i="57"/>
  <c r="AH159" i="57"/>
  <c r="AH278" i="57" s="1"/>
  <c r="Q159" i="57"/>
  <c r="Q278" i="57" s="1"/>
  <c r="C167" i="57"/>
  <c r="D147" i="35" s="1"/>
  <c r="P159" i="57"/>
  <c r="P278" i="57" s="1"/>
  <c r="E3396" i="35"/>
  <c r="E3420" i="35" s="1"/>
  <c r="C89" i="7" s="1"/>
  <c r="C93" i="45"/>
  <c r="C92" i="45" s="1"/>
  <c r="E3222" i="35"/>
  <c r="C78" i="7"/>
  <c r="C248" i="21"/>
  <c r="C201" i="21"/>
  <c r="C200" i="21" s="1"/>
  <c r="C82" i="45"/>
  <c r="E1102" i="35"/>
  <c r="D136" i="45"/>
  <c r="C83" i="21"/>
  <c r="D82" i="35"/>
  <c r="C119" i="57"/>
  <c r="C97" i="57" s="1"/>
  <c r="D105" i="35"/>
  <c r="C186" i="57"/>
  <c r="C185" i="57" s="1"/>
  <c r="D153" i="35"/>
  <c r="E738" i="35"/>
  <c r="C89" i="21"/>
  <c r="C68" i="45"/>
  <c r="C67" i="45" s="1"/>
  <c r="C100" i="45"/>
  <c r="C99" i="45" s="1"/>
  <c r="E1397" i="35"/>
  <c r="C195" i="19"/>
  <c r="D193" i="19" s="1"/>
  <c r="C107" i="45"/>
  <c r="C106" i="45" s="1"/>
  <c r="C49" i="7"/>
  <c r="C182" i="45"/>
  <c r="C168" i="19"/>
  <c r="C113" i="45"/>
  <c r="C97" i="21"/>
  <c r="C121" i="21"/>
  <c r="D119" i="21" s="1"/>
  <c r="C71" i="21"/>
  <c r="C51" i="21" l="1"/>
  <c r="C72" i="7"/>
  <c r="C171" i="21"/>
  <c r="E2693" i="35"/>
  <c r="C209" i="45"/>
  <c r="C208" i="45" s="1"/>
  <c r="D240" i="35"/>
  <c r="D226" i="35" s="1"/>
  <c r="C80" i="21"/>
  <c r="C90" i="45"/>
  <c r="C89" i="45" s="1"/>
  <c r="C40" i="45"/>
  <c r="D142" i="19"/>
  <c r="D2358" i="35"/>
  <c r="D2375" i="35" s="1"/>
  <c r="C14" i="45"/>
  <c r="E2153" i="35"/>
  <c r="E271" i="35"/>
  <c r="T6" i="57"/>
  <c r="T278" i="57" s="1"/>
  <c r="C17" i="7" s="1"/>
  <c r="C72" i="57"/>
  <c r="C36" i="57" s="1"/>
  <c r="D64" i="35"/>
  <c r="E373" i="35"/>
  <c r="I172" i="57"/>
  <c r="I161" i="57" s="1"/>
  <c r="I159" i="57" s="1"/>
  <c r="I278" i="57" s="1"/>
  <c r="E119" i="35"/>
  <c r="C125" i="45"/>
  <c r="C177" i="57"/>
  <c r="D157" i="35" s="1"/>
  <c r="C157" i="21" s="1"/>
  <c r="C193" i="45" s="1"/>
  <c r="C238" i="45"/>
  <c r="C237" i="45" s="1"/>
  <c r="C199" i="21"/>
  <c r="C176" i="57"/>
  <c r="G172" i="57"/>
  <c r="G161" i="57" s="1"/>
  <c r="G159" i="57" s="1"/>
  <c r="G278" i="57" s="1"/>
  <c r="E1452" i="35"/>
  <c r="C52" i="45"/>
  <c r="C51" i="45" s="1"/>
  <c r="C26" i="57"/>
  <c r="D33" i="35"/>
  <c r="D32" i="35" s="1"/>
  <c r="C30" i="57"/>
  <c r="C19" i="57"/>
  <c r="L19" i="57"/>
  <c r="L6" i="57" s="1"/>
  <c r="L278" i="57" s="1"/>
  <c r="E2970" i="35"/>
  <c r="D168" i="35"/>
  <c r="C258" i="45"/>
  <c r="C257" i="45" s="1"/>
  <c r="C147" i="21"/>
  <c r="C180" i="45" s="1"/>
  <c r="E1132" i="35"/>
  <c r="C45" i="7"/>
  <c r="C36" i="7"/>
  <c r="D11" i="20"/>
  <c r="C73" i="7"/>
  <c r="C79" i="45"/>
  <c r="C78" i="45" s="1"/>
  <c r="C167" i="19"/>
  <c r="C206" i="45"/>
  <c r="C205" i="45" s="1"/>
  <c r="C246" i="21"/>
  <c r="D244" i="21" s="1"/>
  <c r="C166" i="57"/>
  <c r="E3234" i="35"/>
  <c r="E3369" i="35"/>
  <c r="C71" i="7"/>
  <c r="C42" i="7"/>
  <c r="C106" i="21"/>
  <c r="D104" i="35"/>
  <c r="C193" i="57"/>
  <c r="C153" i="21"/>
  <c r="C188" i="45" s="1"/>
  <c r="C65" i="45"/>
  <c r="C58" i="45" s="1"/>
  <c r="C6" i="57" l="1"/>
  <c r="C16" i="7" s="1"/>
  <c r="E3387" i="35"/>
  <c r="E86" i="35"/>
  <c r="E365" i="35"/>
  <c r="D2372" i="35"/>
  <c r="D2376" i="35"/>
  <c r="D2371" i="35"/>
  <c r="D2366" i="35"/>
  <c r="D2377" i="35"/>
  <c r="D63" i="35"/>
  <c r="C65" i="21"/>
  <c r="C64" i="21" s="1"/>
  <c r="D39" i="21" s="1"/>
  <c r="E487" i="35"/>
  <c r="C172" i="57"/>
  <c r="D156" i="35"/>
  <c r="D152" i="35" s="1"/>
  <c r="C236" i="45"/>
  <c r="D234" i="45" s="1"/>
  <c r="D24" i="35"/>
  <c r="D21" i="35" s="1"/>
  <c r="C70" i="7"/>
  <c r="E3053" i="35"/>
  <c r="C83" i="7"/>
  <c r="C82" i="7" s="1"/>
  <c r="C122" i="45"/>
  <c r="C121" i="45" s="1"/>
  <c r="C105" i="21"/>
  <c r="D87" i="21" s="1"/>
  <c r="C163" i="57"/>
  <c r="D143" i="35" s="1"/>
  <c r="C165" i="57"/>
  <c r="D146" i="35"/>
  <c r="C40" i="7"/>
  <c r="C39" i="7"/>
  <c r="D197" i="21" l="1"/>
  <c r="E197" i="35"/>
  <c r="E3149" i="35"/>
  <c r="D2374" i="35"/>
  <c r="E38" i="35"/>
  <c r="C156" i="21"/>
  <c r="C152" i="21" s="1"/>
  <c r="D142" i="35"/>
  <c r="D145" i="35"/>
  <c r="C288" i="45"/>
  <c r="D286" i="45" s="1"/>
  <c r="D28" i="35"/>
  <c r="C33" i="7"/>
  <c r="C34" i="7"/>
  <c r="C77" i="7"/>
  <c r="C76" i="7" s="1"/>
  <c r="C36" i="21"/>
  <c r="C35" i="21"/>
  <c r="C25" i="21"/>
  <c r="C31" i="21"/>
  <c r="C146" i="21"/>
  <c r="C162" i="57"/>
  <c r="C192" i="45" l="1"/>
  <c r="C186" i="45" s="1"/>
  <c r="E10" i="35"/>
  <c r="C22" i="21"/>
  <c r="C34" i="21"/>
  <c r="C30" i="21"/>
  <c r="C143" i="21"/>
  <c r="C179" i="45"/>
  <c r="C178" i="45" s="1"/>
  <c r="C145" i="21"/>
  <c r="C29" i="21" l="1"/>
  <c r="C33" i="21"/>
  <c r="C142" i="21"/>
  <c r="C176" i="45"/>
  <c r="C175" i="45" s="1"/>
  <c r="D11" i="21" l="1"/>
  <c r="C111" i="19" l="1"/>
  <c r="D540" i="35"/>
  <c r="E534" i="35" s="1"/>
  <c r="C114" i="45" l="1"/>
  <c r="C112" i="45" s="1"/>
  <c r="D97" i="45" s="1"/>
  <c r="C109" i="19"/>
  <c r="D94" i="19" s="1"/>
  <c r="E580" i="35"/>
  <c r="C35" i="7" l="1"/>
  <c r="C182" i="19" l="1"/>
  <c r="D991" i="35"/>
  <c r="E986" i="35" s="1"/>
  <c r="D165" i="19" l="1"/>
  <c r="C230" i="45"/>
  <c r="C229" i="45" s="1"/>
  <c r="E2583" i="35" l="1"/>
  <c r="E2587" i="35" s="1"/>
  <c r="C64" i="7" l="1"/>
  <c r="J161" i="57" l="1"/>
  <c r="J159" i="57" s="1"/>
  <c r="J278" i="57" s="1"/>
  <c r="D1585" i="35"/>
  <c r="E1579" i="35" s="1"/>
  <c r="E1689" i="35" s="1"/>
  <c r="C181" i="57" l="1"/>
  <c r="D161" i="35" l="1"/>
  <c r="C180" i="57"/>
  <c r="C161" i="57" s="1"/>
  <c r="C41" i="7"/>
  <c r="C159" i="57" l="1"/>
  <c r="C278" i="57" s="1"/>
  <c r="C19" i="7"/>
  <c r="C21" i="7" s="1"/>
  <c r="D160" i="35"/>
  <c r="D141" i="35" s="1"/>
  <c r="E139" i="35" s="1"/>
  <c r="C161" i="21"/>
  <c r="C160" i="21" s="1"/>
  <c r="C141" i="21" s="1"/>
  <c r="D139" i="21" s="1"/>
  <c r="C197" i="45" l="1"/>
  <c r="C196" i="45" s="1"/>
  <c r="C174" i="45" s="1"/>
  <c r="D172" i="45" s="1"/>
  <c r="E255" i="35"/>
  <c r="D254" i="21"/>
  <c r="C47" i="7"/>
  <c r="D19" i="7" l="1"/>
  <c r="D2364" i="35"/>
  <c r="D2370" i="35"/>
  <c r="D17" i="7" l="1"/>
  <c r="D18" i="7"/>
  <c r="D16" i="7"/>
  <c r="E2356" i="35"/>
  <c r="E2417" i="35" s="1"/>
  <c r="C48" i="7" l="1"/>
  <c r="D927" i="35"/>
  <c r="E922" i="35" s="1"/>
  <c r="E1002" i="35" l="1"/>
  <c r="C25" i="19"/>
  <c r="C25" i="45" s="1"/>
  <c r="C24" i="19"/>
  <c r="C24" i="45" s="1"/>
  <c r="C38" i="7" l="1"/>
  <c r="D1937" i="35"/>
  <c r="D1945" i="35" l="1"/>
  <c r="D1944" i="35"/>
  <c r="D1950" i="35"/>
  <c r="D1949" i="35"/>
  <c r="D1948" i="35"/>
  <c r="C69" i="19"/>
  <c r="D1965" i="35" l="1"/>
  <c r="E1953" i="35" s="1"/>
  <c r="D1943" i="35"/>
  <c r="D1947" i="35"/>
  <c r="E1929" i="35" l="1"/>
  <c r="E2012" i="35" s="1"/>
  <c r="C68" i="19"/>
  <c r="C72" i="45"/>
  <c r="C71" i="45" s="1"/>
  <c r="D38" i="45" s="1"/>
  <c r="D37" i="19" l="1"/>
  <c r="C46" i="7" l="1"/>
  <c r="C160" i="45" l="1"/>
  <c r="C158" i="45" s="1"/>
  <c r="D146" i="45" s="1"/>
  <c r="D2653" i="35"/>
  <c r="E2645" i="35" l="1"/>
  <c r="C106" i="20"/>
  <c r="E2673" i="35" l="1"/>
  <c r="D94" i="20"/>
  <c r="D140" i="20" s="1"/>
  <c r="E2959" i="35" l="1"/>
  <c r="E3424" i="35" s="1"/>
  <c r="C69" i="7"/>
  <c r="C68" i="7" s="1"/>
  <c r="C91" i="7" l="1"/>
  <c r="D79" i="7" s="1"/>
  <c r="D72" i="7" l="1"/>
  <c r="D84" i="7"/>
  <c r="D85" i="7"/>
  <c r="D70" i="7"/>
  <c r="D78" i="7"/>
  <c r="D64" i="7"/>
  <c r="D91" i="7"/>
  <c r="D89" i="7"/>
  <c r="D73" i="7"/>
  <c r="D83" i="7"/>
  <c r="D65" i="7"/>
  <c r="D82" i="7"/>
  <c r="D76" i="7"/>
  <c r="D77" i="7"/>
  <c r="D71" i="7"/>
  <c r="D86" i="7"/>
  <c r="D69" i="7"/>
  <c r="D68" i="7"/>
  <c r="D823" i="35" l="1"/>
  <c r="D705" i="35" s="1"/>
  <c r="C33" i="19" s="1"/>
  <c r="C34" i="45" s="1"/>
  <c r="D821" i="35"/>
  <c r="D701" i="35" s="1"/>
  <c r="C29" i="19" s="1"/>
  <c r="C29" i="45" s="1"/>
  <c r="D822" i="35"/>
  <c r="D704" i="35" s="1"/>
  <c r="D820" i="35"/>
  <c r="D700" i="35" s="1"/>
  <c r="D824" i="35"/>
  <c r="D706" i="35" s="1"/>
  <c r="C34" i="19" s="1"/>
  <c r="C35" i="45" s="1"/>
  <c r="D686" i="35"/>
  <c r="D863" i="35" l="1"/>
  <c r="D699" i="35"/>
  <c r="C28" i="19"/>
  <c r="C32" i="19"/>
  <c r="D703" i="35"/>
  <c r="C14" i="19"/>
  <c r="D695" i="35"/>
  <c r="C23" i="19" l="1"/>
  <c r="D693" i="35"/>
  <c r="E684" i="35" s="1"/>
  <c r="C13" i="19"/>
  <c r="C13" i="45"/>
  <c r="C12" i="45" s="1"/>
  <c r="C33" i="45"/>
  <c r="C32" i="45" s="1"/>
  <c r="C31" i="19"/>
  <c r="C28" i="45"/>
  <c r="C27" i="45" s="1"/>
  <c r="C27" i="19"/>
  <c r="E808" i="35" l="1"/>
  <c r="C20" i="19"/>
  <c r="D11" i="19" s="1"/>
  <c r="C23" i="45"/>
  <c r="C20" i="45" s="1"/>
  <c r="D10" i="45" s="1"/>
  <c r="D293" i="45" s="1"/>
  <c r="D200" i="19" l="1"/>
  <c r="C37" i="7"/>
  <c r="E2506" i="35"/>
  <c r="C52" i="7" l="1"/>
  <c r="E3429" i="35"/>
  <c r="D47" i="7" l="1"/>
  <c r="D38" i="7"/>
  <c r="D44" i="7"/>
  <c r="D43" i="7"/>
  <c r="D36" i="7"/>
  <c r="D35" i="7"/>
  <c r="D50" i="7"/>
  <c r="D34" i="7"/>
  <c r="D39" i="7"/>
  <c r="D46" i="7"/>
  <c r="D49" i="7"/>
  <c r="D41" i="7"/>
  <c r="D48" i="7"/>
  <c r="D33" i="7"/>
  <c r="D42" i="7"/>
  <c r="D45" i="7"/>
  <c r="D40" i="7"/>
  <c r="D37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Daniela Araya Molina</author>
  </authors>
  <commentList>
    <comment ref="C38" authorId="0" shapeId="0" xr:uid="{C4E8660F-CF69-4DAC-ADD9-380E12D2018B}">
      <text>
        <r>
          <rPr>
            <b/>
            <sz val="9"/>
            <color indexed="81"/>
            <rFont val="Tahoma"/>
            <family val="2"/>
          </rPr>
          <t>Daniela Araya Molina:</t>
        </r>
        <r>
          <rPr>
            <sz val="9"/>
            <color indexed="81"/>
            <rFont val="Tahoma"/>
            <family val="2"/>
          </rPr>
          <t xml:space="preserve">
En el SIPP se incluyen junto con patente de licores</t>
        </r>
      </text>
    </comment>
    <comment ref="C53" authorId="0" shapeId="0" xr:uid="{361C204E-6215-4315-85DE-1B4887B2F6A7}">
      <text>
        <r>
          <rPr>
            <b/>
            <sz val="9"/>
            <color indexed="81"/>
            <rFont val="Tahoma"/>
            <family val="2"/>
          </rPr>
          <t>Daniela Araya Molina:</t>
        </r>
        <r>
          <rPr>
            <sz val="9"/>
            <color indexed="81"/>
            <rFont val="Tahoma"/>
            <family val="2"/>
          </rPr>
          <t xml:space="preserve">
En el SIPP se incluyen junto con tarifa hídrica e hidrantes</t>
        </r>
      </text>
    </comment>
    <comment ref="C134" authorId="0" shapeId="0" xr:uid="{18EA9413-4A0E-4873-85F7-1D042EC0D58A}">
      <text>
        <r>
          <rPr>
            <sz val="9"/>
            <color indexed="81"/>
            <rFont val="Tahoma"/>
            <family val="2"/>
          </rPr>
          <t>Documento emitido por Ivannia Alvarado Directora Recursos Humanos de Edwards Lifesciences Costa Rica</t>
        </r>
      </text>
    </comment>
    <comment ref="B148" authorId="0" shapeId="0" xr:uid="{D78658FD-1A66-40E9-8A4F-FA4B50AD64F5}">
      <text>
        <r>
          <rPr>
            <b/>
            <sz val="9"/>
            <color indexed="81"/>
            <rFont val="Tahoma"/>
            <family val="2"/>
          </rPr>
          <t>Daniela Araya Molina:</t>
        </r>
        <r>
          <rPr>
            <sz val="9"/>
            <color indexed="81"/>
            <rFont val="Tahoma"/>
            <family val="2"/>
          </rPr>
          <t xml:space="preserve">
Ministerio de Obras Públicas y Transportes</t>
        </r>
      </text>
    </comment>
    <comment ref="B150" authorId="0" shapeId="0" xr:uid="{685EFFF9-9FB3-4A29-8EC1-2F4992FD31BD}">
      <text>
        <r>
          <rPr>
            <b/>
            <sz val="9"/>
            <color indexed="81"/>
            <rFont val="Tahoma"/>
            <family val="2"/>
          </rPr>
          <t>Daniela Araya Molina:</t>
        </r>
        <r>
          <rPr>
            <sz val="9"/>
            <color indexed="81"/>
            <rFont val="Tahoma"/>
            <family val="2"/>
          </rPr>
          <t xml:space="preserve">
Ministerio de Gobernación y Policia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rodolfoa</author>
  </authors>
  <commentList>
    <comment ref="C28" authorId="0" shapeId="0" xr:uid="{056B6D65-ACFA-4539-8510-6237E52CE547}">
      <text>
        <r>
          <rPr>
            <sz val="8"/>
            <color indexed="81"/>
            <rFont val="Tahoma"/>
            <family val="2"/>
          </rPr>
          <t>multas por no presentación de la declaración jurada de patentes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rodolfoa</author>
    <author>Rodolfo Alvarado Calderón</author>
  </authors>
  <commentList>
    <comment ref="B20" authorId="0" shapeId="0" xr:uid="{00000000-0006-0000-0900-000001000000}">
      <text>
        <r>
          <rPr>
            <b/>
            <sz val="8"/>
            <color indexed="81"/>
            <rFont val="Tahoma"/>
            <family val="2"/>
          </rPr>
          <t>rodolfoa:</t>
        </r>
        <r>
          <rPr>
            <sz val="8"/>
            <color indexed="81"/>
            <rFont val="Tahoma"/>
            <family val="2"/>
          </rPr>
          <t xml:space="preserve">
anualidades, quinquenios y calificación</t>
        </r>
      </text>
    </comment>
    <comment ref="B21" authorId="0" shapeId="0" xr:uid="{00000000-0006-0000-0900-000002000000}">
      <text>
        <r>
          <rPr>
            <b/>
            <sz val="8"/>
            <color indexed="81"/>
            <rFont val="Tahoma"/>
            <family val="2"/>
          </rPr>
          <t>rodolfoa:</t>
        </r>
        <r>
          <rPr>
            <sz val="8"/>
            <color indexed="81"/>
            <rFont val="Tahoma"/>
            <family val="2"/>
          </rPr>
          <t xml:space="preserve">
Prohibición y dedicación exclusiva</t>
        </r>
      </text>
    </comment>
    <comment ref="B27" authorId="0" shapeId="0" xr:uid="{00000000-0006-0000-0900-000003000000}">
      <text>
        <r>
          <rPr>
            <b/>
            <sz val="8"/>
            <color indexed="81"/>
            <rFont val="Tahoma"/>
            <family val="2"/>
          </rPr>
          <t>rodolfoa:</t>
        </r>
        <r>
          <rPr>
            <sz val="8"/>
            <color indexed="81"/>
            <rFont val="Tahoma"/>
            <family val="2"/>
          </rPr>
          <t xml:space="preserve">
seguro de enfermedad y maternidad</t>
        </r>
      </text>
    </comment>
    <comment ref="B31" authorId="0" shapeId="0" xr:uid="{00000000-0006-0000-0900-000004000000}">
      <text>
        <r>
          <rPr>
            <b/>
            <sz val="8"/>
            <color indexed="81"/>
            <rFont val="Tahoma"/>
            <family val="2"/>
          </rPr>
          <t>rodolfoa:</t>
        </r>
        <r>
          <rPr>
            <sz val="8"/>
            <color indexed="81"/>
            <rFont val="Tahoma"/>
            <family val="2"/>
          </rPr>
          <t xml:space="preserve">
seguro de IVM</t>
        </r>
      </text>
    </comment>
    <comment ref="B73" authorId="0" shapeId="0" xr:uid="{00000000-0006-0000-0900-000005000000}">
      <text>
        <r>
          <rPr>
            <b/>
            <sz val="8"/>
            <color indexed="81"/>
            <rFont val="Tahoma"/>
            <family val="2"/>
          </rPr>
          <t>rodolfoa:</t>
        </r>
        <r>
          <rPr>
            <sz val="8"/>
            <color indexed="81"/>
            <rFont val="Tahoma"/>
            <family val="2"/>
          </rPr>
          <t xml:space="preserve">
riesgos profesionales</t>
        </r>
      </text>
    </comment>
    <comment ref="J73" authorId="1" shapeId="0" xr:uid="{00000000-0006-0000-0900-000006000000}">
      <text>
        <r>
          <rPr>
            <sz val="9"/>
            <color indexed="81"/>
            <rFont val="Tahoma"/>
            <family val="2"/>
          </rPr>
          <t>sumar aquí el seguro de riesgos profesionales de las subcuentas de remuneraciones asignadas en los diferentes centros de costo del programa I</t>
        </r>
      </text>
    </comment>
    <comment ref="B267" authorId="0" shapeId="0" xr:uid="{00000000-0006-0000-0900-000009000000}">
      <text>
        <r>
          <rPr>
            <b/>
            <sz val="8"/>
            <color indexed="81"/>
            <rFont val="Tahoma"/>
            <family val="2"/>
          </rPr>
          <t>rodolfoa:</t>
        </r>
        <r>
          <rPr>
            <sz val="8"/>
            <color indexed="81"/>
            <rFont val="Tahoma"/>
            <family val="2"/>
          </rPr>
          <t xml:space="preserve">
ICAA</t>
        </r>
      </text>
    </comment>
    <comment ref="B268" authorId="0" shapeId="0" xr:uid="{00000000-0006-0000-0900-00000A000000}">
      <text>
        <r>
          <rPr>
            <b/>
            <sz val="8"/>
            <color indexed="81"/>
            <rFont val="Tahoma"/>
            <family val="2"/>
          </rPr>
          <t>rodolfoa:</t>
        </r>
        <r>
          <rPr>
            <sz val="8"/>
            <color indexed="81"/>
            <rFont val="Tahoma"/>
            <family val="2"/>
          </rPr>
          <t xml:space="preserve">
B.C.A.C.</t>
        </r>
      </text>
    </comment>
  </commentList>
</comments>
</file>

<file path=xl/sharedStrings.xml><?xml version="1.0" encoding="utf-8"?>
<sst xmlns="http://schemas.openxmlformats.org/spreadsheetml/2006/main" count="7876" uniqueCount="1220">
  <si>
    <t>6</t>
  </si>
  <si>
    <t>TOTAL PROGRAMA I</t>
  </si>
  <si>
    <t>Proyecto 1</t>
  </si>
  <si>
    <t>Proyecto 4</t>
  </si>
  <si>
    <t>SECCIÓN  DE  INGRESOS</t>
  </si>
  <si>
    <t>DETALLE</t>
  </si>
  <si>
    <t>MONTO</t>
  </si>
  <si>
    <t>INGRESOS TOTALES</t>
  </si>
  <si>
    <t>5</t>
  </si>
  <si>
    <t>BIENES DURADEROS</t>
  </si>
  <si>
    <t>5.02</t>
  </si>
  <si>
    <t>5.02.01</t>
  </si>
  <si>
    <t>Edificios</t>
  </si>
  <si>
    <t>MAQUINARIA, EQUIPO  Y MOBILIARIO</t>
  </si>
  <si>
    <t>CONSTRUCCIONES,  ADICIONES  Y MEJORAS</t>
  </si>
  <si>
    <t>Servicios</t>
  </si>
  <si>
    <t>Asignación</t>
  </si>
  <si>
    <t>S</t>
  </si>
  <si>
    <t>Total Programa II</t>
  </si>
  <si>
    <t>MUNICIPALIDAD DE CARTAGO</t>
  </si>
  <si>
    <t>P</t>
  </si>
  <si>
    <t>Total Programa III</t>
  </si>
  <si>
    <t xml:space="preserve">Proyectos </t>
  </si>
  <si>
    <t>MAQUINARIA, EQUIPO Y MOBILIARIO</t>
  </si>
  <si>
    <t>5.01.02</t>
  </si>
  <si>
    <t>Equipo de transporte</t>
  </si>
  <si>
    <t>3.0.0.0.00.00.0.0.000</t>
  </si>
  <si>
    <t>FINANCIAMIENTO</t>
  </si>
  <si>
    <t>3.3.0.0.00.00.0.0.000</t>
  </si>
  <si>
    <t>RECURSOS DE VIGENCIAS ANTERIORES</t>
  </si>
  <si>
    <t>3.3.2.0.00.00.0.0.000</t>
  </si>
  <si>
    <t>Superávit  específico</t>
  </si>
  <si>
    <t>TOTAL PROGRAMA II</t>
  </si>
  <si>
    <t>TOTAL PROGRAMA III</t>
  </si>
  <si>
    <t>Programa III:  Inversiones</t>
  </si>
  <si>
    <t>%</t>
  </si>
  <si>
    <t>Código</t>
  </si>
  <si>
    <t>MUNICIPALIDAD  DE  CARTAGO</t>
  </si>
  <si>
    <t>CÓDIGO</t>
  </si>
  <si>
    <t>Proyecto 3</t>
  </si>
  <si>
    <t>1</t>
  </si>
  <si>
    <t>ESTRUCTURA PROGRAMÁTICA</t>
  </si>
  <si>
    <t>5.01.05</t>
  </si>
  <si>
    <t>Equipo y programas de cómputo</t>
  </si>
  <si>
    <t xml:space="preserve">   INSTALACIONES   III-05</t>
  </si>
  <si>
    <t>Instalaciones</t>
  </si>
  <si>
    <t>SERVICIOS</t>
  </si>
  <si>
    <t>1.04</t>
  </si>
  <si>
    <t>SERVICIOS DE GESTIÓN Y APOYO</t>
  </si>
  <si>
    <t>1.04.99</t>
  </si>
  <si>
    <t>Otros servicios de gestión y apoyo</t>
  </si>
  <si>
    <t>5.02.99</t>
  </si>
  <si>
    <t>Otras construcciones, adiciones y mejoras</t>
  </si>
  <si>
    <t>3.3.1.0.00.00.0.0.000</t>
  </si>
  <si>
    <t>Programa I:   Dirección y Administración Generales</t>
  </si>
  <si>
    <t>Clasificación de egresos</t>
  </si>
  <si>
    <t>03</t>
  </si>
  <si>
    <t>Administración de inversiones propias</t>
  </si>
  <si>
    <t>Proy. 1</t>
  </si>
  <si>
    <t>Otros proyectos</t>
  </si>
  <si>
    <t>Proy. 4</t>
  </si>
  <si>
    <t>Proy. 3</t>
  </si>
  <si>
    <t>Total Programa I</t>
  </si>
  <si>
    <t>Recolección de basuras   II-02</t>
  </si>
  <si>
    <t>1.04.04</t>
  </si>
  <si>
    <t>Servicios en ciencias económicas y sociales</t>
  </si>
  <si>
    <t>Mantenimiento de caminos y calles   II-03</t>
  </si>
  <si>
    <t>Acueductos     II-06</t>
  </si>
  <si>
    <t>1.08</t>
  </si>
  <si>
    <t>MANTENIMIENTO Y REPARACIÓN</t>
  </si>
  <si>
    <t>1.08.02</t>
  </si>
  <si>
    <t>1.04.03</t>
  </si>
  <si>
    <t>5.02.02</t>
  </si>
  <si>
    <t>Vías de comunicación terrestre</t>
  </si>
  <si>
    <t>Mantenimiento de caminos y calles</t>
  </si>
  <si>
    <t>Acueductos</t>
  </si>
  <si>
    <t>Proyecto 2</t>
  </si>
  <si>
    <t>Proyecto 5</t>
  </si>
  <si>
    <t>Proyecto 6</t>
  </si>
  <si>
    <t>Proy. 2</t>
  </si>
  <si>
    <t>Proy. 5</t>
  </si>
  <si>
    <t>Comité Cantonal de Deportes y Recreación</t>
  </si>
  <si>
    <t>Fondo servicio de mercado</t>
  </si>
  <si>
    <t>1.0.0.0.00.00.0.0.000</t>
  </si>
  <si>
    <t>INGRESOS CORRIENTES</t>
  </si>
  <si>
    <t>1.4.0.0.00.00.0.0.000</t>
  </si>
  <si>
    <t>TRANSFERENCIAS CORRIENTES</t>
  </si>
  <si>
    <t>1.4.1.0.00.00.0.0.000</t>
  </si>
  <si>
    <t>TRANSFERENCIAS CORRIENTES DEL SECTOR PÚBLICO</t>
  </si>
  <si>
    <t>1.4.1.2.00.00.0.0.000</t>
  </si>
  <si>
    <t>Transferencias corrientes de Órganos Desconcentrados</t>
  </si>
  <si>
    <t>1.4.1.2.02.00.0.0.000</t>
  </si>
  <si>
    <t>TRANSFERENCIAS DE CAPITAL</t>
  </si>
  <si>
    <t>3.3.2.0.06.00.0.0.000</t>
  </si>
  <si>
    <t>3.3.2.0.07.00.0.0.000</t>
  </si>
  <si>
    <t>3.3.2.0.16.00.0.0.000</t>
  </si>
  <si>
    <t>2</t>
  </si>
  <si>
    <t>MATERIALES Y SUMINISTROS</t>
  </si>
  <si>
    <t>2.03</t>
  </si>
  <si>
    <t>MATERIALES Y PRODUCTOS DE USO EN LA CONSTRUCCIÓN Y MANTENIMIENTO</t>
  </si>
  <si>
    <t>2.03.01</t>
  </si>
  <si>
    <t>Materiales y productos metálicos</t>
  </si>
  <si>
    <t>0.03</t>
  </si>
  <si>
    <t>INCENTIVOS SALARIALES</t>
  </si>
  <si>
    <t>0.03.01</t>
  </si>
  <si>
    <t>Retribución por años servidos</t>
  </si>
  <si>
    <t>0.03.02</t>
  </si>
  <si>
    <t>Restricción al ejercicio liberal de la profesión</t>
  </si>
  <si>
    <t>0.03.03</t>
  </si>
  <si>
    <t>Decimotercer mes</t>
  </si>
  <si>
    <t>0.04</t>
  </si>
  <si>
    <t>0.04.01</t>
  </si>
  <si>
    <t>0.04.05</t>
  </si>
  <si>
    <t>0.05</t>
  </si>
  <si>
    <t>0.05.01</t>
  </si>
  <si>
    <t>0.05.02</t>
  </si>
  <si>
    <t>0.05.03</t>
  </si>
  <si>
    <t>Aporte Patronal al Fondo de Capitalización Laboral</t>
  </si>
  <si>
    <t>0</t>
  </si>
  <si>
    <t>REMUNERACIONES</t>
  </si>
  <si>
    <t>1.06</t>
  </si>
  <si>
    <t>SEGUROS, REASEGUROS Y OTRAS OBLIGACIONES</t>
  </si>
  <si>
    <t>1.06.01</t>
  </si>
  <si>
    <t>Seguros</t>
  </si>
  <si>
    <t>6.03</t>
  </si>
  <si>
    <t>PRESTACIONES</t>
  </si>
  <si>
    <t>6.03.01</t>
  </si>
  <si>
    <t>Prestaciones legales</t>
  </si>
  <si>
    <t xml:space="preserve">   EDIFICIOS   III-01</t>
  </si>
  <si>
    <t>1.08.01</t>
  </si>
  <si>
    <t>CONSTRUCCIONES, ADICIONES Y MEJORAS</t>
  </si>
  <si>
    <t xml:space="preserve">    REMUNERACIONES</t>
  </si>
  <si>
    <t>0.01</t>
  </si>
  <si>
    <t>REMUNERACIONES BÁSICAS</t>
  </si>
  <si>
    <t>0.01.01</t>
  </si>
  <si>
    <t>Sueldos para cargos fijos</t>
  </si>
  <si>
    <t>SERVICIOS BÁSICOS</t>
  </si>
  <si>
    <t>1.02.02</t>
  </si>
  <si>
    <t>Servicio de energía eléctrica</t>
  </si>
  <si>
    <t>SERVICIOS COMERCIALES Y FINANCIEROS</t>
  </si>
  <si>
    <t>1.03.02</t>
  </si>
  <si>
    <t>Publicidad y propaganda</t>
  </si>
  <si>
    <t>SEGUROS,  REASEGUROS  Y  OTRAS  OBLIGACIONES</t>
  </si>
  <si>
    <t>1.07.01</t>
  </si>
  <si>
    <t>Actividades de capacitación</t>
  </si>
  <si>
    <t>2.99.04</t>
  </si>
  <si>
    <t>Textiles y vestuario</t>
  </si>
  <si>
    <t>5.01</t>
  </si>
  <si>
    <t>2.03.02</t>
  </si>
  <si>
    <t>Materiales y productos minerales y asfálticos</t>
  </si>
  <si>
    <t>Educativos,  Culturales y Deportivos     II-09</t>
  </si>
  <si>
    <t>1.01</t>
  </si>
  <si>
    <t>ALQUILERES</t>
  </si>
  <si>
    <t>1.01.02</t>
  </si>
  <si>
    <t>Alquiler de maquinaria, equipo y mobiliario</t>
  </si>
  <si>
    <t>1.03</t>
  </si>
  <si>
    <t>1.07</t>
  </si>
  <si>
    <t>CAPACITACION Y PROTOCOLO</t>
  </si>
  <si>
    <t>1.07.02</t>
  </si>
  <si>
    <t>Actividades protocolarias y sociales</t>
  </si>
  <si>
    <t>2.99</t>
  </si>
  <si>
    <t>ÚTILES, MATERIALES Y SUMINISTROS DIVERSOS</t>
  </si>
  <si>
    <t>5.01.03</t>
  </si>
  <si>
    <t>Equipo de comunicación</t>
  </si>
  <si>
    <t>9</t>
  </si>
  <si>
    <t>CUENTAS ESPECIALES</t>
  </si>
  <si>
    <t>9.02</t>
  </si>
  <si>
    <t>SUMAS SIN ASIGNACIÓN PRESUPUESTARIA</t>
  </si>
  <si>
    <t>9.02.02</t>
  </si>
  <si>
    <t>Sumas con destino específico sin asignación presupuestaria</t>
  </si>
  <si>
    <t>5.02.07</t>
  </si>
  <si>
    <t>Educativos, culturales y deportivos</t>
  </si>
  <si>
    <t>04</t>
  </si>
  <si>
    <t>Registro de la deuda, fondos y transferencias</t>
  </si>
  <si>
    <t>01</t>
  </si>
  <si>
    <t>Gastos de administración</t>
  </si>
  <si>
    <t>6.01</t>
  </si>
  <si>
    <t>TRANSFERENCIAS CORRIENTES AL SECTOR  PÚBLICO</t>
  </si>
  <si>
    <t>6.01.01</t>
  </si>
  <si>
    <t>Transferencias corrientes al Gobierno Central</t>
  </si>
  <si>
    <t>Ministerio de Hacienda para financiar Órgano de Normalización Técnica Municipal, art. 13 Ley 7729</t>
  </si>
  <si>
    <t>6.01.02</t>
  </si>
  <si>
    <t>Transferencias corrientes a Órganos Desconcentrados</t>
  </si>
  <si>
    <t>6.01.03</t>
  </si>
  <si>
    <t>IFAM 1% IBI Ley 7509</t>
  </si>
  <si>
    <t>6.01.04</t>
  </si>
  <si>
    <t>Transferencias corrientes a Gobiernos Locales</t>
  </si>
  <si>
    <t>7</t>
  </si>
  <si>
    <t>7.01</t>
  </si>
  <si>
    <t>TRANSFERENCIAS DE CAPITAL AL SECTOR PÚBLICO</t>
  </si>
  <si>
    <t>7.01.03</t>
  </si>
  <si>
    <t>Transferencias de capital a Instituciones Descentralizadas no Empresariales</t>
  </si>
  <si>
    <t>IFAM 2%  fondo crédito municipal, art. 36 transitorio I Ley 7509</t>
  </si>
  <si>
    <t>7.01.07</t>
  </si>
  <si>
    <t>Fondos en fideicomiso para gastos de capital</t>
  </si>
  <si>
    <t>Fondo de Desarrollo Municipal 8% IBI  Ley 7509</t>
  </si>
  <si>
    <t>Grupo  07</t>
  </si>
  <si>
    <t>Otros fondos e inversiones</t>
  </si>
  <si>
    <t>0.01.02</t>
  </si>
  <si>
    <t>Jornales</t>
  </si>
  <si>
    <t>0.01.03</t>
  </si>
  <si>
    <t>Servicios especiales</t>
  </si>
  <si>
    <t>0.01.05</t>
  </si>
  <si>
    <t>Suplencias</t>
  </si>
  <si>
    <t>0.02</t>
  </si>
  <si>
    <t>REMUNERACIONES EVENTUALES</t>
  </si>
  <si>
    <t>0.02.01</t>
  </si>
  <si>
    <t>Tiempo extraordinario</t>
  </si>
  <si>
    <t>0.02.02</t>
  </si>
  <si>
    <t>Recargo de funciones</t>
  </si>
  <si>
    <t>0.02.05</t>
  </si>
  <si>
    <t>Dietas</t>
  </si>
  <si>
    <t>1.01.01</t>
  </si>
  <si>
    <t>1.02.01</t>
  </si>
  <si>
    <t>Servicio de agua y alcantarillado</t>
  </si>
  <si>
    <t>1.02.03</t>
  </si>
  <si>
    <t>Servicio de correo</t>
  </si>
  <si>
    <t>1.02.04</t>
  </si>
  <si>
    <t>Servicio de telecomunicaciones</t>
  </si>
  <si>
    <t>1.02.99</t>
  </si>
  <si>
    <t>Otros servicios básicos</t>
  </si>
  <si>
    <t>1.03.01</t>
  </si>
  <si>
    <t>Información</t>
  </si>
  <si>
    <t>1.03.03</t>
  </si>
  <si>
    <t>Impresión, encuadernación y otros</t>
  </si>
  <si>
    <t>1.03.06</t>
  </si>
  <si>
    <t>1.03.07</t>
  </si>
  <si>
    <t>1.04.01</t>
  </si>
  <si>
    <t>1.04.02</t>
  </si>
  <si>
    <t>Servicios jurídicos</t>
  </si>
  <si>
    <t>1.04.06</t>
  </si>
  <si>
    <t>Servicios generales</t>
  </si>
  <si>
    <t>GASTOS DE VIAJE Y TRANSPORTE</t>
  </si>
  <si>
    <t>1.05.01</t>
  </si>
  <si>
    <t>Transporte dentro del país</t>
  </si>
  <si>
    <t>1.05.02</t>
  </si>
  <si>
    <t>Viáticos dentro del país</t>
  </si>
  <si>
    <t>1.05.03</t>
  </si>
  <si>
    <t>Transporte en el exterior</t>
  </si>
  <si>
    <t>1.05.04</t>
  </si>
  <si>
    <t>Viáticos en el exterior</t>
  </si>
  <si>
    <t>CAPACITACIÓN Y PROTOCOLO</t>
  </si>
  <si>
    <t>1.08.03</t>
  </si>
  <si>
    <t>Mantenimiento de instalaciones y otras obras</t>
  </si>
  <si>
    <t>1.08.04</t>
  </si>
  <si>
    <t>1.08.05</t>
  </si>
  <si>
    <t>1.08.06</t>
  </si>
  <si>
    <t>Mantenimiento y reparación de equipo de comunicación</t>
  </si>
  <si>
    <t>1.08.07</t>
  </si>
  <si>
    <t>Mantenimiento y reparación de equipo y mobiliario de oficina</t>
  </si>
  <si>
    <t>1.08.08</t>
  </si>
  <si>
    <t>1.08.99</t>
  </si>
  <si>
    <t>Mantenimiento y reparación de otros equipos</t>
  </si>
  <si>
    <t>IMPUESTOS</t>
  </si>
  <si>
    <t>1.09.99</t>
  </si>
  <si>
    <t>Otros impuestos</t>
  </si>
  <si>
    <t>PRODUCTOS QUÍMICOS Y CONEXOS</t>
  </si>
  <si>
    <t>2.01.01</t>
  </si>
  <si>
    <t>Combustible y lubricantes</t>
  </si>
  <si>
    <t>2.01.02</t>
  </si>
  <si>
    <t>Productos farmacéuticos y medicinales</t>
  </si>
  <si>
    <t>2.01.04</t>
  </si>
  <si>
    <t>Tintes, pinturas y diluyentes</t>
  </si>
  <si>
    <t>2.01.99</t>
  </si>
  <si>
    <t>ALIMENTOS Y PRODUCTOS AGROPECUARIOS</t>
  </si>
  <si>
    <t>2.02.02</t>
  </si>
  <si>
    <t>Productos agroforestales</t>
  </si>
  <si>
    <t>2.02.03</t>
  </si>
  <si>
    <t>Alimentos y bebidas</t>
  </si>
  <si>
    <t>Materiales y productos minerales y asfalticos</t>
  </si>
  <si>
    <t>2.03.03</t>
  </si>
  <si>
    <t>Madera y sus derivados</t>
  </si>
  <si>
    <t>2.03.04</t>
  </si>
  <si>
    <t>Materiales y productos eléctricos, telefónicos y de cómputo</t>
  </si>
  <si>
    <t>2.03.05</t>
  </si>
  <si>
    <t>Materiales y productos de vidrio</t>
  </si>
  <si>
    <t>2.03.06</t>
  </si>
  <si>
    <t>Materiales y productos de plástico</t>
  </si>
  <si>
    <t>2.03.99</t>
  </si>
  <si>
    <t>Otros materiales y productos de uso en la construcción</t>
  </si>
  <si>
    <t>HERRAMIENTAS,  REPUESTOS Y ACCESORIOS</t>
  </si>
  <si>
    <t>2.04.01</t>
  </si>
  <si>
    <t>Herramientas e instrumentos</t>
  </si>
  <si>
    <t>2.04.02</t>
  </si>
  <si>
    <t>Repuestos y accesorios</t>
  </si>
  <si>
    <t>ÚTILES,  MATERIALES Y SUMINISTROS DIVERSOS</t>
  </si>
  <si>
    <t>2.99.01</t>
  </si>
  <si>
    <t>Útiles y materiales de oficina y cómputo</t>
  </si>
  <si>
    <t>2.99.02</t>
  </si>
  <si>
    <t>Útiles y materiales médico, hospitalario y de investigación</t>
  </si>
  <si>
    <t>2.99.03</t>
  </si>
  <si>
    <t>Productos de papel, cartón e impresos</t>
  </si>
  <si>
    <t>2.99.05</t>
  </si>
  <si>
    <t>Útiles y materiales de limpieza</t>
  </si>
  <si>
    <t>2.99.06</t>
  </si>
  <si>
    <t>Útiles y materiales de resguardo y seguridad</t>
  </si>
  <si>
    <t>2.99.07</t>
  </si>
  <si>
    <t>Útiles y materiales de cocina y comedor</t>
  </si>
  <si>
    <t>2.99.99</t>
  </si>
  <si>
    <t>Otros útiles, materiales y suministros</t>
  </si>
  <si>
    <t>3.02.06</t>
  </si>
  <si>
    <t>5.01.01</t>
  </si>
  <si>
    <t>Maquinaria y equipo para producción</t>
  </si>
  <si>
    <t>5.01.04</t>
  </si>
  <si>
    <t>Equipo y mobiliario de oficina</t>
  </si>
  <si>
    <t>5.01.06</t>
  </si>
  <si>
    <t>5.01.07</t>
  </si>
  <si>
    <t>5.01.99</t>
  </si>
  <si>
    <t>Maquinaria y equipo diverso</t>
  </si>
  <si>
    <t>6.02</t>
  </si>
  <si>
    <t>TRANSFERENCIAS CORRIENTES A PERSONAS</t>
  </si>
  <si>
    <t>6.02.02</t>
  </si>
  <si>
    <t>Becas a terceras personas</t>
  </si>
  <si>
    <t>6.02.03</t>
  </si>
  <si>
    <t>Ayudas a funcionarios</t>
  </si>
  <si>
    <t>6.02.99</t>
  </si>
  <si>
    <t>Otras transferencias a personas</t>
  </si>
  <si>
    <t>8</t>
  </si>
  <si>
    <t>AMORTIZACIÓN</t>
  </si>
  <si>
    <t>8.02</t>
  </si>
  <si>
    <t>8.02.05</t>
  </si>
  <si>
    <t>8.02.06</t>
  </si>
  <si>
    <t>Vias de cominicación terrestre</t>
  </si>
  <si>
    <t>TOTAL PROGRAMA  III</t>
  </si>
  <si>
    <t>2.01</t>
  </si>
  <si>
    <t>Tintas, pinturas y diluyentes</t>
  </si>
  <si>
    <t>Equipo y mobiliario educacional, deportivo y recreativo</t>
  </si>
  <si>
    <t>Estacionamientos y terminales   II-11</t>
  </si>
  <si>
    <t>Alcantarillados sanitarios   II-13</t>
  </si>
  <si>
    <t>GENERAL POR OBJETO DEL GASTO</t>
  </si>
  <si>
    <t>1.04.05</t>
  </si>
  <si>
    <t>Equipo sanitario, de laboratorio e investigación</t>
  </si>
  <si>
    <t>5.03</t>
  </si>
  <si>
    <t>BIENES PREEXISTENTES</t>
  </si>
  <si>
    <t>5.03.01</t>
  </si>
  <si>
    <t>Terrenos</t>
  </si>
  <si>
    <t>6.04</t>
  </si>
  <si>
    <t>6.04.01</t>
  </si>
  <si>
    <t>Transferencias corrientes a asociaciones</t>
  </si>
  <si>
    <t>9.02.01</t>
  </si>
  <si>
    <t>Sumas libres sin asignación presupuestaria</t>
  </si>
  <si>
    <t xml:space="preserve">TOTAL </t>
  </si>
  <si>
    <t xml:space="preserve">  OTROS PROYECTOS   III-06</t>
  </si>
  <si>
    <t>Maquinaria y equipo para la producción</t>
  </si>
  <si>
    <t>7.01.05</t>
  </si>
  <si>
    <t xml:space="preserve">Transferencias de capital a Empresas Públicas no Financieras </t>
  </si>
  <si>
    <r>
      <t xml:space="preserve">   </t>
    </r>
    <r>
      <rPr>
        <vertAlign val="superscript"/>
        <sz val="8"/>
        <rFont val="Arial"/>
        <family val="2"/>
      </rPr>
      <t>01</t>
    </r>
  </si>
  <si>
    <t xml:space="preserve"> </t>
  </si>
  <si>
    <t>02</t>
  </si>
  <si>
    <t>Servicios sociales y complementarios     II-10</t>
  </si>
  <si>
    <t>Fondo impuesto bienes inmuebles 76% Ley 7729</t>
  </si>
  <si>
    <t>3.3.2.0.19.00.0.0.000</t>
  </si>
  <si>
    <t>3.3.2.0.24.00.0.0.000</t>
  </si>
  <si>
    <t>Total</t>
  </si>
  <si>
    <t>Contribución Patronal al Banco Popular y de Desarrollo Comunal</t>
  </si>
  <si>
    <t>CONTRIBUCIONES PATRONALES A FONDOS DE PENSIONES Y OTROS FONDOS DE CAPITALIZACIÓN</t>
  </si>
  <si>
    <t>Contribución Patronal al Seguro de Pensiones de la Caja Costarricense de Seguro Social</t>
  </si>
  <si>
    <t>TOTAL</t>
  </si>
  <si>
    <t>III-06-05</t>
  </si>
  <si>
    <t>III-06-06</t>
  </si>
  <si>
    <t>2.04</t>
  </si>
  <si>
    <t>HERRAMIENTAS, REPUESTOS Y ACCESORIOS</t>
  </si>
  <si>
    <t>Vias de comunicación terrestre</t>
  </si>
  <si>
    <t>Servicios sociales y complementarios</t>
  </si>
  <si>
    <t>Fondo para aplicar a conservación del recursos hídrico</t>
  </si>
  <si>
    <t>Saldos transferencia recursos Ley de Presupuesto Ordinario y Extraordinario de la República</t>
  </si>
  <si>
    <t>2.02</t>
  </si>
  <si>
    <t xml:space="preserve">Transferencias de capital a Instituciones Descentralizadas no Empresariales </t>
  </si>
  <si>
    <t>III-06-01</t>
  </si>
  <si>
    <t>[012-01]</t>
  </si>
  <si>
    <t>06</t>
  </si>
  <si>
    <t>Seguridad vial</t>
  </si>
  <si>
    <t>05</t>
  </si>
  <si>
    <t>07</t>
  </si>
  <si>
    <t>08</t>
  </si>
  <si>
    <t>Recursos con destino específico sin asignación presupuestaria</t>
  </si>
  <si>
    <t>Protección del medio ambiente</t>
  </si>
  <si>
    <t>CONAPAM</t>
  </si>
  <si>
    <t>Tarifa hídrica</t>
  </si>
  <si>
    <t>Protección del medio ambiente    II-25</t>
  </si>
  <si>
    <t>[010-05]</t>
  </si>
  <si>
    <t>1.4.1.2.03.00.0.0.000</t>
  </si>
  <si>
    <t>Consejo Nacional de la Persona Adulta Mayor (CONAPAM)</t>
  </si>
  <si>
    <t>[008-08]</t>
  </si>
  <si>
    <t>[020-01]</t>
  </si>
  <si>
    <t>Asociación Seres de Luz</t>
  </si>
  <si>
    <t>Aseo de vías y sitios públicos</t>
  </si>
  <si>
    <t xml:space="preserve"> III-02-01</t>
  </si>
  <si>
    <t>Unidad Técnica de Gestión Vial Municipal, Ley 8114</t>
  </si>
  <si>
    <t>1.1.3.3.01.03.0.0.000</t>
  </si>
  <si>
    <t>Patentes de licores</t>
  </si>
  <si>
    <t>Aporte en especie para servicios y proyectos comunitarios</t>
  </si>
  <si>
    <t>31</t>
  </si>
  <si>
    <t>MATERIALES Y SUMINSITROS</t>
  </si>
  <si>
    <t>III-02-05</t>
  </si>
  <si>
    <t>1.1.3.3.01.02.0.0.000</t>
  </si>
  <si>
    <t>Patentes municipales</t>
  </si>
  <si>
    <t>Detalle  por  objeto  del  gasto</t>
  </si>
  <si>
    <t>REMUNERACIONES  BÁSICAS</t>
  </si>
  <si>
    <t>0.03.99</t>
  </si>
  <si>
    <t>Otros incentivos salariales</t>
  </si>
  <si>
    <t>Alquiler de edificios, locales y terrenos</t>
  </si>
  <si>
    <t>Alquiler de derechos para telecomunicaciones</t>
  </si>
  <si>
    <t>1.02</t>
  </si>
  <si>
    <t>Impresión,  encuadernación y otros</t>
  </si>
  <si>
    <t>1.03.05</t>
  </si>
  <si>
    <t>Servicios aduaneros</t>
  </si>
  <si>
    <t>Comisiones y gastos por servicios financieros y comerciales</t>
  </si>
  <si>
    <t>Servicio de transferencia electrónica de información</t>
  </si>
  <si>
    <t>1.05</t>
  </si>
  <si>
    <t xml:space="preserve">Seguros                                                                                     </t>
  </si>
  <si>
    <t>Mantenimiento de vias de comunicación</t>
  </si>
  <si>
    <t>Mantenimiento y reparación de maquinaria y equipo de producción</t>
  </si>
  <si>
    <t>1.09</t>
  </si>
  <si>
    <t>Materiales y productos eléctricos,  telefónicos y de cómputo</t>
  </si>
  <si>
    <t>Repuestos  y accesorios</t>
  </si>
  <si>
    <t>Productos de papel,  cartón e impresos</t>
  </si>
  <si>
    <t>Vias de comunicación terrestre,  Ley 8114</t>
  </si>
  <si>
    <t>6.06</t>
  </si>
  <si>
    <t>OTRAS TRANSFERENCIAS CORRIENTES AL SECTOR PRIVADO</t>
  </si>
  <si>
    <t>6.06.01</t>
  </si>
  <si>
    <t>Indemnizaciones</t>
  </si>
  <si>
    <t>6.06.02</t>
  </si>
  <si>
    <t>Reintegros o devoluciones</t>
  </si>
  <si>
    <t>AMORTIZACIÓN A PRÉSTAMOS</t>
  </si>
  <si>
    <t>Amortización de préstamos de Empresas Públicas no Financieras</t>
  </si>
  <si>
    <t>Amortización de préstamos de Instituciones Públicas Financieras</t>
  </si>
  <si>
    <t>TOTAL GENERAL</t>
  </si>
  <si>
    <t>ASIGNACIONES PROGRAMA I</t>
  </si>
  <si>
    <t>TESORERÍA</t>
  </si>
  <si>
    <t>003-02</t>
  </si>
  <si>
    <t>CONSERVACIÓN RECURSO HÍDRICO</t>
  </si>
  <si>
    <t>MANTENIMIENTO E INSTALACIÓN DE HIDRANTES</t>
  </si>
  <si>
    <t>[010-06]</t>
  </si>
  <si>
    <t>CENTROS DE ATENCIÓN AL ADULTO MAYOR</t>
  </si>
  <si>
    <t>[013-16]</t>
  </si>
  <si>
    <t xml:space="preserve">Construcción y mejoras de acueductos del cantón     </t>
  </si>
  <si>
    <t xml:space="preserve"> III-05-01</t>
  </si>
  <si>
    <t>Recolección de basuras</t>
  </si>
  <si>
    <t>Programa II:   Servicios comunales</t>
  </si>
  <si>
    <t xml:space="preserve">TOTAL  </t>
  </si>
  <si>
    <t>Fondo para obras financiadas con el impuesto al cemento</t>
  </si>
  <si>
    <t>3.1.0.0.00.00.0.0.000</t>
  </si>
  <si>
    <t>FINANCIAMIENTO INTERNO</t>
  </si>
  <si>
    <t>3.1.1.0.00.00.0.0.000</t>
  </si>
  <si>
    <t>PRESTAMOS DIRECTOS</t>
  </si>
  <si>
    <t>3.1.1.3.00.00.0.0.000</t>
  </si>
  <si>
    <t>Préstamos directos de Instituciones Descentralizadas no Empresariales</t>
  </si>
  <si>
    <t>3.1.1.3.01.00.0.0.000</t>
  </si>
  <si>
    <t>RECURSOS HUMANOS</t>
  </si>
  <si>
    <t>003-05</t>
  </si>
  <si>
    <t>Parques y obras de ornato   II-05</t>
  </si>
  <si>
    <t xml:space="preserve"> III-05-03</t>
  </si>
  <si>
    <t>DIENES DURADEROS</t>
  </si>
  <si>
    <t>Préstamo del Instituto de Fomento y Asesoría Municipal (IFAM)</t>
  </si>
  <si>
    <t>Asociación de Formación Musical de la Municipalidad de Cartago</t>
  </si>
  <si>
    <t>COMITÉ CANTONAL DE LA PERSONA JOVEN</t>
  </si>
  <si>
    <t>Estacionamientos y terminales</t>
  </si>
  <si>
    <t>003-01</t>
  </si>
  <si>
    <t>ADMINISTRAC. FINANCIERA</t>
  </si>
  <si>
    <t xml:space="preserve">  VIAS DE COMUNICACIÓN TERRESTRE   III-02</t>
  </si>
  <si>
    <t>Comisión Nacional para la Gestión de la Biodiversidad Ley Nº 7788</t>
  </si>
  <si>
    <t>Fondo de Parques Nacionales Ley Nº 7788</t>
  </si>
  <si>
    <t>[008-02]</t>
  </si>
  <si>
    <t>[008-03]</t>
  </si>
  <si>
    <t>[008-04]</t>
  </si>
  <si>
    <t>[012-04]</t>
  </si>
  <si>
    <t>[009-01]</t>
  </si>
  <si>
    <t>[008-05]</t>
  </si>
  <si>
    <t>[022-01]</t>
  </si>
  <si>
    <t>Alcantarillados sanitarios</t>
  </si>
  <si>
    <t>Contribución Patronal al Régimen Obligatorio de Pensiones Complementarias</t>
  </si>
  <si>
    <t>[018-01]</t>
  </si>
  <si>
    <t>OTROS FONDOS E INVERSIONES</t>
  </si>
  <si>
    <t>Contribución Patronal al Seguro de Salud de la Caja Costarricense de Seguro Social</t>
  </si>
  <si>
    <t>ÚTILES, MATERIALES Y SUMINSITROS DIVERSOS</t>
  </si>
  <si>
    <t>[017-01]</t>
  </si>
  <si>
    <t>Fondo servicio de acueductos</t>
  </si>
  <si>
    <t>[020-03]</t>
  </si>
  <si>
    <t>1.3.0.0.00.00.0.0.000</t>
  </si>
  <si>
    <t>INGRESOS NO TRIBUTARIOS</t>
  </si>
  <si>
    <t>2.0.0.0.00.00.0.0.000</t>
  </si>
  <si>
    <t>INGRESOS DE CAPITAL</t>
  </si>
  <si>
    <t>2.4.0.0.00.00.0.0.000</t>
  </si>
  <si>
    <t>2.4.1.0.00.00.0.0.000</t>
  </si>
  <si>
    <t>TRANSFERENCIAS DE CAPITAL DEL SECTOR PÚBLICO</t>
  </si>
  <si>
    <t>2.4.1.1.00.00.0.0.000</t>
  </si>
  <si>
    <t>Transferencias de capital del Gobierno Central</t>
  </si>
  <si>
    <t>2.4.1.1.01.00.0.0.000</t>
  </si>
  <si>
    <t>Ley de Simplificación de Eficiencia Tributaria Nº 8114</t>
  </si>
  <si>
    <t>Mantenimiento y reparación de equipo de cómputo y sistemas de información</t>
  </si>
  <si>
    <t>Depósito y tratamiento de basuras  II-16</t>
  </si>
  <si>
    <t>Obra por Contrato</t>
  </si>
  <si>
    <t>CONTRIBUCIONES PATRONALES AL  DESARROLLO Y LA SEGURIDAD SOCIAL</t>
  </si>
  <si>
    <t>MAQUINARIA , EQUIPO Y MOBILIARIO</t>
  </si>
  <si>
    <t>ACUEDUCTOS</t>
  </si>
  <si>
    <t>[010-01]</t>
  </si>
  <si>
    <t xml:space="preserve">Mantenimiento de instalaciones y otras obras </t>
  </si>
  <si>
    <t>ACTIVIDAD COMERCIAL ACUEDUCTO</t>
  </si>
  <si>
    <t>[010-07]</t>
  </si>
  <si>
    <t>[008-06]</t>
  </si>
  <si>
    <t>1.4.1.2.01.00.0.0.000</t>
  </si>
  <si>
    <t>Consejo de Seguridad Vial infracción Ley de Tránsito</t>
  </si>
  <si>
    <t>Comisión Nacional de Prevención de Riesgos y Atención de Emergencias (Art 46 Ley 8488)</t>
  </si>
  <si>
    <t>Comisión Nacional de Prevención de Riegos y Atención de Emergencias (art. 46 Ley 8488)</t>
  </si>
  <si>
    <t>1.3.1.0.00.00.0.0.000</t>
  </si>
  <si>
    <t>VENTA DE BIENES Y SERVICIOS</t>
  </si>
  <si>
    <t>1.3.1.2.00.00.0.0.000</t>
  </si>
  <si>
    <t>VENTA DE SERVICIOS</t>
  </si>
  <si>
    <t xml:space="preserve"> Aseo de vías y sitios públicos   II-01</t>
  </si>
  <si>
    <t>Otros productos químicos y conexos</t>
  </si>
  <si>
    <t>Equipo de cómputo</t>
  </si>
  <si>
    <t>PARQUE AMBIENTAL RIO LORO</t>
  </si>
  <si>
    <t>[010-03]</t>
  </si>
  <si>
    <t>[008-01]</t>
  </si>
  <si>
    <t>Unión Nacional de Gobiernos Locales</t>
  </si>
  <si>
    <t>Seguridad vial  II-22</t>
  </si>
  <si>
    <t>MUSEO MUNICIPAL</t>
  </si>
  <si>
    <t>Maquinaria, equipo y mobiliario diverso</t>
  </si>
  <si>
    <t>1.4.1.1.00.00.0.0.000</t>
  </si>
  <si>
    <t>Transferencias corrientes del Gobierno Central</t>
  </si>
  <si>
    <t>1.4.1.1.01.00.0.0.000</t>
  </si>
  <si>
    <t>Ministerio de Salud</t>
  </si>
  <si>
    <t>[012-08]</t>
  </si>
  <si>
    <t>PROGRAMA DEPORTIVO Y RECREATIVO</t>
  </si>
  <si>
    <t>[012-03]</t>
  </si>
  <si>
    <t xml:space="preserve">Impresión, encuadernación y otros </t>
  </si>
  <si>
    <t>Servicios de ingeniería y arquitectura</t>
  </si>
  <si>
    <t>Mantenimiento de edificios, locales y terrenos</t>
  </si>
  <si>
    <t>Mantenimiento y reparación de equipo de transporte</t>
  </si>
  <si>
    <t>CENTRO CÍVICO DE CARTAGO</t>
  </si>
  <si>
    <t>Seguridad y vigilancia en la comunidad     II-23</t>
  </si>
  <si>
    <t>Servico de energía eléctrica</t>
  </si>
  <si>
    <t>3.1.1.6.00.00.0.0.000</t>
  </si>
  <si>
    <t>Préstamos directos de Instituciones Públicas Financieras</t>
  </si>
  <si>
    <t>Préstamo del Banco Popular de Desarrollo Comunal</t>
  </si>
  <si>
    <t>[017-03]</t>
  </si>
  <si>
    <t>Contribución Patronal al Seguro de Salud de la Caja Costarricense del Seguro Social</t>
  </si>
  <si>
    <t>Contribución Patronal al Seguro de Pensiones de la Caja Costarricense del Seguro Social</t>
  </si>
  <si>
    <t>Aporte Patronal al Régimen Obligatorio de Pensiones Complementarias</t>
  </si>
  <si>
    <t>Equipo de computo</t>
  </si>
  <si>
    <t>Otros materiales y productos de uso en la construcción y mantenimiento.</t>
  </si>
  <si>
    <t>Otros útiles, materiales y suministros diversos.</t>
  </si>
  <si>
    <t>Fondo Nacional de Financiamiento Forestal (FONAFIFO)</t>
  </si>
  <si>
    <t>Otros materiales y productos de uso en la construcción y mantenimiento</t>
  </si>
  <si>
    <t>Otros útiles, materiales y suministros diversos</t>
  </si>
  <si>
    <t>INTERESES Y COMISIONES</t>
  </si>
  <si>
    <t>3.04</t>
  </si>
  <si>
    <t>COMISIONES Y OTROS GASTOS</t>
  </si>
  <si>
    <t>3.04.03</t>
  </si>
  <si>
    <t>Comisiones y otros gastos sobre préstamos internos</t>
  </si>
  <si>
    <t>[016-01]</t>
  </si>
  <si>
    <t>Transferencias corrientes a Instituciones Descentralizadas no Empresariales</t>
  </si>
  <si>
    <t>EQUIDAD DE GÉNERO Y DESARROLLO SOCIAL</t>
  </si>
  <si>
    <t>[013-01]</t>
  </si>
  <si>
    <t>ÁREA SOCIAL</t>
  </si>
  <si>
    <t>[013-22]</t>
  </si>
  <si>
    <t>CASA DE LA SALUD</t>
  </si>
  <si>
    <t>[013-23]</t>
  </si>
  <si>
    <t>3.1.1.6.01.00.0.0.000</t>
  </si>
  <si>
    <t>[021-01]</t>
  </si>
  <si>
    <t xml:space="preserve">Dirección técnica y estudios </t>
  </si>
  <si>
    <t>5.99</t>
  </si>
  <si>
    <t>BIENES DURADEROS DIVERSOS</t>
  </si>
  <si>
    <t>5.99.03</t>
  </si>
  <si>
    <t>Bienes intangibles</t>
  </si>
  <si>
    <t>Seguridad y vigilancia en la comunidad</t>
  </si>
  <si>
    <t>[013-24]</t>
  </si>
  <si>
    <t>Recursos Fondos Operacionalidad CECUDIS</t>
  </si>
  <si>
    <t>1.4.1.3.00.00.0.0.000</t>
  </si>
  <si>
    <t>Transferencias corrientes de Instituciones Descentralizadas no Empresariales</t>
  </si>
  <si>
    <t>Patronato Nacional de la Infancia (PANI)</t>
  </si>
  <si>
    <t>1.1.1</t>
  </si>
  <si>
    <t>1.1.1.1</t>
  </si>
  <si>
    <t>1.1.1.2</t>
  </si>
  <si>
    <t>1.1.2</t>
  </si>
  <si>
    <t>2.2.1</t>
  </si>
  <si>
    <t>2.2.2</t>
  </si>
  <si>
    <t>1.3</t>
  </si>
  <si>
    <t>1.3.1</t>
  </si>
  <si>
    <t>1.3.2</t>
  </si>
  <si>
    <t>2.3</t>
  </si>
  <si>
    <t>2.3.1</t>
  </si>
  <si>
    <t>2.1.1</t>
  </si>
  <si>
    <t>2.1.2</t>
  </si>
  <si>
    <t>2.1.4</t>
  </si>
  <si>
    <t xml:space="preserve">Aporte Patronal al Régimen Obligatorio de Pensiones  Complementarias </t>
  </si>
  <si>
    <t>Equipo de  cómputo</t>
  </si>
  <si>
    <t>Servicios en ciencias de la salud</t>
  </si>
  <si>
    <t>Asociación Hogar Manos de Jesús Pro Atención del Anciano Abandonado</t>
  </si>
  <si>
    <t>Asociación Servicio Solidario y Misionero Unidos en la Esperanza</t>
  </si>
  <si>
    <t>Asociación Costarricense de Artríticos</t>
  </si>
  <si>
    <t>Asociación de Damas Voluntarias del Hospital Max Peralta</t>
  </si>
  <si>
    <t>TRANSFERECIAS CORRIENTES A ENTIDADES PRIVADAS SIN FINES DE LUCRO</t>
  </si>
  <si>
    <t>3.02.03</t>
  </si>
  <si>
    <t>Interéses sobre préstamos de Instituciones Descentralizadas no Empresariales</t>
  </si>
  <si>
    <t>8.02.03</t>
  </si>
  <si>
    <t>Amortización de Préstamos de Instituciones Descentralizadas no Empresariales</t>
  </si>
  <si>
    <t>1.2.1</t>
  </si>
  <si>
    <t>INTERESES SOBRE PRÉSTAMOS</t>
  </si>
  <si>
    <t>3.3</t>
  </si>
  <si>
    <t>3.3.1</t>
  </si>
  <si>
    <t>AMORTIZACIÓN DE PRÉSTAMOS</t>
  </si>
  <si>
    <t>CONTRIBUCIONES PATRONALES A FONDOS DE v</t>
  </si>
  <si>
    <t xml:space="preserve">Construcción y mejoras del alcantarillado pluvial del cantón   </t>
  </si>
  <si>
    <t xml:space="preserve">PRESTACIONES </t>
  </si>
  <si>
    <t xml:space="preserve"> III-05-02</t>
  </si>
  <si>
    <t>[020-02]</t>
  </si>
  <si>
    <t>José Olivier Brenes Loaiza</t>
  </si>
  <si>
    <t>Construcción y mejoras de aceras y caños del cantón</t>
  </si>
  <si>
    <t>III-02-03</t>
  </si>
  <si>
    <t>[018-03]</t>
  </si>
  <si>
    <t>[021-02]</t>
  </si>
  <si>
    <t xml:space="preserve">SERVICIOS </t>
  </si>
  <si>
    <t>1.99</t>
  </si>
  <si>
    <t>SERVICIOS DIVERSOS</t>
  </si>
  <si>
    <t>1.99.01</t>
  </si>
  <si>
    <t>Servicios de regulación</t>
  </si>
  <si>
    <t>BIBLIOTECA MUNICIPAL</t>
  </si>
  <si>
    <t>[012-07]</t>
  </si>
  <si>
    <t>[008-07]</t>
  </si>
  <si>
    <t>[015-01]</t>
  </si>
  <si>
    <t>AUDITORIA</t>
  </si>
  <si>
    <t>005-01</t>
  </si>
  <si>
    <t>Construcción y mejoras de puentes del Cantón</t>
  </si>
  <si>
    <t>III-02-04</t>
  </si>
  <si>
    <t>[018-04]</t>
  </si>
  <si>
    <t>Obras de estabilización de taludes en el cantón</t>
  </si>
  <si>
    <t>[018-05]</t>
  </si>
  <si>
    <t>PROTECCION AL MEDIO AMBIENTE (UNIDAD AMBIENTAL)</t>
  </si>
  <si>
    <t>[010-02]</t>
  </si>
  <si>
    <t>EDUCATIVOS Y CULTURALES</t>
  </si>
  <si>
    <t>CENTRO MUNICIPAL DE EDUCACION PARA EL CUIDO ANIMAL (CMECA)</t>
  </si>
  <si>
    <t>[010-09]</t>
  </si>
  <si>
    <t>2.02.04</t>
  </si>
  <si>
    <t>Alimentos para animales</t>
  </si>
  <si>
    <t>2.01.03</t>
  </si>
  <si>
    <t>Productos veterinarios</t>
  </si>
  <si>
    <t>Maquinaria, equipo y mobiliario  diverso</t>
  </si>
  <si>
    <t>OFICINA DE PLANIFICACIÓN URBANA</t>
  </si>
  <si>
    <t xml:space="preserve">Actividades protocolarias y sociales </t>
  </si>
  <si>
    <t>Mantenimiento de edifcios, locales y terrenos</t>
  </si>
  <si>
    <t>Reparaciones menores de maquinaria y equipo        II-18</t>
  </si>
  <si>
    <t>Reparaciones menores de maquinaria y equipo</t>
  </si>
  <si>
    <t>Servicios informáticos</t>
  </si>
  <si>
    <t>Combustibles y lubricantes</t>
  </si>
  <si>
    <t>DEPARTAMENTO DE URBANISMO</t>
  </si>
  <si>
    <t>GRUPO 06</t>
  </si>
  <si>
    <t xml:space="preserve">PROGRAMA I:   DIRECCIÓN Y ADMINISTRACIÓN GENERAL </t>
  </si>
  <si>
    <t xml:space="preserve">PROGRAMA II:   SERVICIOS COMUNALES </t>
  </si>
  <si>
    <t>PROGRAMA III:    INVERSIONES</t>
  </si>
  <si>
    <t>TOTAL GRUPO 01</t>
  </si>
  <si>
    <t>TOTAL GRUPO 02</t>
  </si>
  <si>
    <t>GRUPO  05</t>
  </si>
  <si>
    <t>GRUPO  01</t>
  </si>
  <si>
    <t>GRUPO  02</t>
  </si>
  <si>
    <t>TOTAL GRUPO 05</t>
  </si>
  <si>
    <t>TOTAL GRUPO 06</t>
  </si>
  <si>
    <t>TOTAL GRUPO 07</t>
  </si>
  <si>
    <t>Atención de emergencias cantonales   II-28</t>
  </si>
  <si>
    <t>[008-09]</t>
  </si>
  <si>
    <t>2.1.5</t>
  </si>
  <si>
    <t>Amortización de Préstamos de Instituciones Públicas Financieras</t>
  </si>
  <si>
    <t>BPDC</t>
  </si>
  <si>
    <t>Por incumplimiento de deberes de los propietarios de bienes inmuebles</t>
  </si>
  <si>
    <t>Atención de emergencias cantonales</t>
  </si>
  <si>
    <t>Mercado, plazas y ferias</t>
  </si>
  <si>
    <t>Depósito y tratamiento de basuras</t>
  </si>
  <si>
    <t xml:space="preserve">Parques y obras de ornato  </t>
  </si>
  <si>
    <t>ALCALDÍA</t>
  </si>
  <si>
    <t>[011-01]</t>
  </si>
  <si>
    <t xml:space="preserve">   01</t>
  </si>
  <si>
    <t>SERVICIOS GENERALES</t>
  </si>
  <si>
    <t>003-06</t>
  </si>
  <si>
    <t>INFORMATICA</t>
  </si>
  <si>
    <t>004-01</t>
  </si>
  <si>
    <t>SALUD OCUPACIONAL</t>
  </si>
  <si>
    <t>003-09</t>
  </si>
  <si>
    <t>ALMACEN MUNICIPAL</t>
  </si>
  <si>
    <t>003-11</t>
  </si>
  <si>
    <t>ANFITEATRO</t>
  </si>
  <si>
    <t>TOTAL SERVICIO II-01</t>
  </si>
  <si>
    <t>TOTAL SERVICIO II-02</t>
  </si>
  <si>
    <t>TOTAL SERVICIO II-03</t>
  </si>
  <si>
    <t>TOTAL SERVICIO II-05</t>
  </si>
  <si>
    <t>TOTAL SERVICIO II-06</t>
  </si>
  <si>
    <t>TOTAL SERVICIO II-07</t>
  </si>
  <si>
    <t>TOTAL SERVICIO  II-09</t>
  </si>
  <si>
    <t>TOTAL SERVICIO   II-11</t>
  </si>
  <si>
    <t>TOTAL SERVICIO  II-13</t>
  </si>
  <si>
    <t>TOTAL SERVICIO   II-25</t>
  </si>
  <si>
    <t>TOTAL SERVICIO   II-28</t>
  </si>
  <si>
    <t>TOTAL SERVICIO  II-29</t>
  </si>
  <si>
    <t>[012-09]</t>
  </si>
  <si>
    <t>TOTAL SERVICIO   II-31</t>
  </si>
  <si>
    <t>TOTAL PROYECTO  III-02-03</t>
  </si>
  <si>
    <t>TOTAL PROYECTO  III-02-04</t>
  </si>
  <si>
    <t>TOTAL PROYECTO III-02-05</t>
  </si>
  <si>
    <t>TOTAL PROYECTO  III-05-01</t>
  </si>
  <si>
    <t>TOTAL PROYECTO  III-05-02</t>
  </si>
  <si>
    <t>TOTAL PROYECTO III-06-01</t>
  </si>
  <si>
    <t>TOTAL PROYECTO  III-02-02</t>
  </si>
  <si>
    <t>[018-02]</t>
  </si>
  <si>
    <t>Conservación de la red vial cantonal. Ley 8114 y 9329</t>
  </si>
  <si>
    <t>PROGRAMA I:     DIRECCIÓN Y ADMINISTRACIÓN GENERAL</t>
  </si>
  <si>
    <t>PROGRAMA II:     SERVICIOS COMUNALES</t>
  </si>
  <si>
    <t>PROGRAMA III:     INVERSIONES</t>
  </si>
  <si>
    <t>III-06-03</t>
  </si>
  <si>
    <t>[021-04]</t>
  </si>
  <si>
    <t>TOTAL PROYECTO  III-06-03</t>
  </si>
  <si>
    <t>[012-02]</t>
  </si>
  <si>
    <t>Servicios de tecnologías de información</t>
  </si>
  <si>
    <t>2.02.01</t>
  </si>
  <si>
    <t>Productos pecuarios y otras especies</t>
  </si>
  <si>
    <t>1.01.99</t>
  </si>
  <si>
    <t>Otros alquileres</t>
  </si>
  <si>
    <t>5.99.02</t>
  </si>
  <si>
    <t>Piezas y obras de colección</t>
  </si>
  <si>
    <t>2.2.5</t>
  </si>
  <si>
    <t>DIRECCION Y SUBDIRECCION TRIBUTARIA</t>
  </si>
  <si>
    <t>006-01</t>
  </si>
  <si>
    <t>GASTOS DE VIAJE Y DE TRANSPORTE</t>
  </si>
  <si>
    <t>3.3.2.0.34.00.0.0.000</t>
  </si>
  <si>
    <t>Consejo Nacional de Personas con Discapacidad (Ley 9303)</t>
  </si>
  <si>
    <t>TRANSPORTES</t>
  </si>
  <si>
    <t>1.99.05</t>
  </si>
  <si>
    <t>Deducibles</t>
  </si>
  <si>
    <t>003-10</t>
  </si>
  <si>
    <t>CONTRIBUCIONES  PATRONALES  AL  DESARROLLO Y LA SEGURIDAD  SOCIAL</t>
  </si>
  <si>
    <t>Asociación Caminemos Juntos (ASCAJÚ)</t>
  </si>
  <si>
    <t>001-01</t>
  </si>
  <si>
    <t>1.01.04</t>
  </si>
  <si>
    <t>PLANEAMIENTO ESTRATÉGICO</t>
  </si>
  <si>
    <t>002-01</t>
  </si>
  <si>
    <t>Fondo para atender resolución de la Sala Constitucional sobre la denuncia a la Convención Colectiva de la Municipalidad de Cartago</t>
  </si>
  <si>
    <t>[014-01]</t>
  </si>
  <si>
    <t>TOTAL SERVICIO   II-10</t>
  </si>
  <si>
    <t>ATENCIÓN DE NIÑEZ Y ADOLESCENCIA</t>
  </si>
  <si>
    <t>[013-17]</t>
  </si>
  <si>
    <t>TOTAL SERVICIO II-16</t>
  </si>
  <si>
    <t>TOTAL SERVICIO II-18</t>
  </si>
  <si>
    <t>TOTAL SERVICIO II-22</t>
  </si>
  <si>
    <t>TOTAL SERVICIO II-23</t>
  </si>
  <si>
    <t>MAQUINARIA,  EQUIPO  Y  MOBILIARIO</t>
  </si>
  <si>
    <t>TOTAL PROYECTO III-02-01</t>
  </si>
  <si>
    <t>TOTAL PROYECTO III-05-03</t>
  </si>
  <si>
    <t xml:space="preserve">Instituto Mixto de Ayuda Social (IMAS) </t>
  </si>
  <si>
    <t>TRANSFERENCIASD E CAPITAL</t>
  </si>
  <si>
    <t>Junta de Educación Escuela Winston Chirchill Spencer</t>
  </si>
  <si>
    <t>Mejoras de Edificios Municipales</t>
  </si>
  <si>
    <t>[013-04]</t>
  </si>
  <si>
    <t>Junta de Educación Escuela Winston Churchill Spencer</t>
  </si>
  <si>
    <t>[022-02]</t>
  </si>
  <si>
    <t>UNIDAD DE LA MUJER</t>
  </si>
  <si>
    <t>[013-21]</t>
  </si>
  <si>
    <t>[021-06]</t>
  </si>
  <si>
    <t>Fondo para atender solicitudes para subvenciones a entidades sin fines de lucro</t>
  </si>
  <si>
    <t>[021-07]</t>
  </si>
  <si>
    <t>TOTAL PROYECTO  III-06-05</t>
  </si>
  <si>
    <t xml:space="preserve">Conservación de la red vial cantonal. Ley 8114 y 9329      </t>
  </si>
  <si>
    <t xml:space="preserve"> III-02-02</t>
  </si>
  <si>
    <t>III-07</t>
  </si>
  <si>
    <t>Escuela de Música</t>
  </si>
  <si>
    <t>Mejoras de edificios municipales</t>
  </si>
  <si>
    <t>Unidad Técnica de Gestión Vial Municipal.    Ley 8114</t>
  </si>
  <si>
    <t>Comisión Nacional para la Gestión de la Biodiversidad (Ley 7788)</t>
  </si>
  <si>
    <t>Fondo de Parques Nacionales (Ley 7788)</t>
  </si>
  <si>
    <t>Junta de Educación y Administrativas de Cartago (10% IBI Ley 7509 y 7729)</t>
  </si>
  <si>
    <t>Comité Cantonal de Deportes y Recreación (art. 179 Código Municipal)</t>
  </si>
  <si>
    <t>PATENTES</t>
  </si>
  <si>
    <t>006-04</t>
  </si>
  <si>
    <t>1.1.0.0.00.00.0.0.000</t>
  </si>
  <si>
    <t>INGRESOS  TRIBUTARIOS</t>
  </si>
  <si>
    <t>1.1.2.0.00.00.0.0.000</t>
  </si>
  <si>
    <t>IMPUESTOS SOBRE LA PROPIEDAD</t>
  </si>
  <si>
    <t>1.1.2.1.00.00.0.0.000</t>
  </si>
  <si>
    <t>Impuesto sobre la propiedad de bienes inmuebles</t>
  </si>
  <si>
    <t>1.1.2.1.01.00.0.0.000</t>
  </si>
  <si>
    <t>Impuesto sobre la propiedad de bienes inmuebles, Ley Nº 7729</t>
  </si>
  <si>
    <t>1.1.3.0.00.00.0.0.000</t>
  </si>
  <si>
    <t>IMPUESTOS  SOBRE  BIENES  Y  SERVICIOS</t>
  </si>
  <si>
    <t>1.1.3.2.00.00.0.0.000</t>
  </si>
  <si>
    <t>IMPUESTOS ESPECÍFICOS SOBRE LA PRODUCCIÓN Y CONSUMO DE BIENES Y SERVICIOS</t>
  </si>
  <si>
    <t>1.1.3.2.01.00.0.0.000</t>
  </si>
  <si>
    <t>1.1.3.2.01.05.0.0.000</t>
  </si>
  <si>
    <t>Impuestos específicos sobre la construcción</t>
  </si>
  <si>
    <t>1.1.3.3.00.00.0.0.000</t>
  </si>
  <si>
    <t>OTROS  IMPUESTOS  A LOS  BIENES  Y  SERVICIOS</t>
  </si>
  <si>
    <t>1.1.3.3.01.00.0.0.000</t>
  </si>
  <si>
    <t>Licencias profesionales comerciales y otros permisos</t>
  </si>
  <si>
    <t>1.3.1.2.04.00.0.0.000</t>
  </si>
  <si>
    <t>1.3.1.2.04.01.0.0.000</t>
  </si>
  <si>
    <t>Alquiler de edificios e instalaciones</t>
  </si>
  <si>
    <t>1.3.1.2.04.01.3.0.000</t>
  </si>
  <si>
    <t>Alquiler de Oficinas</t>
  </si>
  <si>
    <t>1.3.4.0.00.00.0.0.000</t>
  </si>
  <si>
    <t>INTERESES  MORATORIOS</t>
  </si>
  <si>
    <t>1.3.4.1.00.00.0.0.000</t>
  </si>
  <si>
    <t>Intereses moratorios por atraso en pago de impuesto</t>
  </si>
  <si>
    <t>1.3.3.0.00.00.0.0.000</t>
  </si>
  <si>
    <t>1.3.3.1.00.00.0.0.000</t>
  </si>
  <si>
    <t>MULTAS Y SANCIONES</t>
  </si>
  <si>
    <t>1.3.3.1.09.00.0.0.000</t>
  </si>
  <si>
    <t>1.3.3.1.09.09.0.0.000</t>
  </si>
  <si>
    <t>Multas varias</t>
  </si>
  <si>
    <t>1.3.3.1.09.09.1.0.000</t>
  </si>
  <si>
    <t>Multas por infracción Ley de construcciones</t>
  </si>
  <si>
    <t>2.4.1.3.00.00.0.0.000</t>
  </si>
  <si>
    <t xml:space="preserve">APLICACIÓN DE INTERES GENERADOS POR </t>
  </si>
  <si>
    <t>SALDOS DE CUENTAS CORRIENTES E INVERSIONES</t>
  </si>
  <si>
    <t>100286-4 BCAC  /  217-203-102517803 BCAC   /   275-4750-3  BCR   /   75000238  BNCR    /    201010010367 MUCAP</t>
  </si>
  <si>
    <t>INTERESES POR SALDO DE CUENTAS CORRIENTES</t>
  </si>
  <si>
    <t>INTERESES POR INVERSIONES</t>
  </si>
  <si>
    <t>1.1.3.2.01.04.2.0.000</t>
  </si>
  <si>
    <t xml:space="preserve">Impuesto sobre el cemento </t>
  </si>
  <si>
    <t>1.1.3.2.02.03.1.0.000</t>
  </si>
  <si>
    <t>Impuesto sobre espectáculos públicos</t>
  </si>
  <si>
    <t>1.1.9.1.01.00.0.0.000</t>
  </si>
  <si>
    <t>Timbres municipales (por hipotecas y cédulas hipotecarias)</t>
  </si>
  <si>
    <t>1.1.9.1.02.00.0.0.000</t>
  </si>
  <si>
    <t>Timbres Pro-Parques Nacionales</t>
  </si>
  <si>
    <t>1.3.1.1.05.01.0.0.000</t>
  </si>
  <si>
    <t>Venta de agua</t>
  </si>
  <si>
    <t>1.3.1.1.05.02.0.0.000</t>
  </si>
  <si>
    <t>1.3.1.1.05.03.0.0.000</t>
  </si>
  <si>
    <t>1.3.1.2.04.01.1.0.000</t>
  </si>
  <si>
    <t>Alquiler de mercado</t>
  </si>
  <si>
    <t>1.3.1.2.05.01.1.0.000</t>
  </si>
  <si>
    <t>Servicio de alcantarillado sanitario</t>
  </si>
  <si>
    <t>1.3.1.2.05.04.1.0.000</t>
  </si>
  <si>
    <t>Servicios de recolección de basura</t>
  </si>
  <si>
    <t>1.3.1.2.05.04.2.0.000</t>
  </si>
  <si>
    <t>Servicios de aseo de vías y sitios públicos</t>
  </si>
  <si>
    <t>1.3.1.2.05.04.3.0.000</t>
  </si>
  <si>
    <t>Servicios de depósito y tratamiento de basuras</t>
  </si>
  <si>
    <t>1.3.1.2.05.04.4.0.000</t>
  </si>
  <si>
    <t>Mantenimiento de parques y obras de ornato</t>
  </si>
  <si>
    <t>1.3.1.3.01.01.1.0.000</t>
  </si>
  <si>
    <t>Derecho de estacionamiento y terminales</t>
  </si>
  <si>
    <t>1.3.3.1.01.01.0.0.000</t>
  </si>
  <si>
    <t>Multas por infracción Ley de Parquímetros</t>
  </si>
  <si>
    <t>1.3.3.1.09.09.2.0.000</t>
  </si>
  <si>
    <t xml:space="preserve">Multas varias </t>
  </si>
  <si>
    <t>1.3.4.2.00.00.0.0.000</t>
  </si>
  <si>
    <t>Intereses moratorios por atraso en pago de bienes y servicios</t>
  </si>
  <si>
    <t>[010-08]</t>
  </si>
  <si>
    <t>BICIPUBLICARTAGO</t>
  </si>
  <si>
    <t>1.3.1.2.09.00.0.0.000</t>
  </si>
  <si>
    <t>OTROS SERVICIOS</t>
  </si>
  <si>
    <t>1.3.1.2.09.04.0.0.000</t>
  </si>
  <si>
    <t>Servicios culturales y recreativos</t>
  </si>
  <si>
    <t>1.3.1.2.09.04.1.0.000</t>
  </si>
  <si>
    <t>Parque ambiental Río Loro</t>
  </si>
  <si>
    <t>Hidrantes</t>
  </si>
  <si>
    <t>006-06</t>
  </si>
  <si>
    <t>TOTAL PROYECTO  III-06-06</t>
  </si>
  <si>
    <t>0.03.04</t>
  </si>
  <si>
    <t>Salario escolar</t>
  </si>
  <si>
    <t xml:space="preserve"> III-02-06</t>
  </si>
  <si>
    <t>[018-06]</t>
  </si>
  <si>
    <t>TOTAL PROYECTO III-02-06</t>
  </si>
  <si>
    <t>TOTAL PROYECTO III-01-02</t>
  </si>
  <si>
    <t>Total Proyecto # 4</t>
  </si>
  <si>
    <t>DETALLE DE APLICACIÓN DE RECURSOS</t>
  </si>
  <si>
    <t>INDICE</t>
  </si>
  <si>
    <t xml:space="preserve">DETALLE DE INGRESOS </t>
  </si>
  <si>
    <t xml:space="preserve">DETALLE DE APLICACIÓN DE RECURSOS </t>
  </si>
  <si>
    <t>PROGRAMA I - Dirección y Administración Generales</t>
  </si>
  <si>
    <t>PROGRAMA II - Servicios Comunales</t>
  </si>
  <si>
    <t>PROGRAMA III - Inversiones</t>
  </si>
  <si>
    <t>OTROS DETALLES</t>
  </si>
  <si>
    <t>Estructura programática</t>
  </si>
  <si>
    <t>Resúmen general de gastos</t>
  </si>
  <si>
    <t>Detalle de asignación de recursos Programa I</t>
  </si>
  <si>
    <t>Detalle de asignación de recursos Programa II</t>
  </si>
  <si>
    <t>Detalle de asignación de recursos Programa III</t>
  </si>
  <si>
    <t>ANEXOS</t>
  </si>
  <si>
    <t>Programa I  por Áreas</t>
  </si>
  <si>
    <t>Servicios Generales</t>
  </si>
  <si>
    <t>[021-03]</t>
  </si>
  <si>
    <t>OFICINA DE TURISMO</t>
  </si>
  <si>
    <t>012-06</t>
  </si>
  <si>
    <t>Intereses sobre préstamos de Instituciones Públicas Financieras</t>
  </si>
  <si>
    <t>IFAM</t>
  </si>
  <si>
    <t>1.03.04</t>
  </si>
  <si>
    <t>Transporte de bienes</t>
  </si>
  <si>
    <t>CONTROL INTERNO</t>
  </si>
  <si>
    <t>002-02</t>
  </si>
  <si>
    <t>SECRETARIA GENERAL</t>
  </si>
  <si>
    <t>007-01</t>
  </si>
  <si>
    <t>CONCEJO MUNICIPAL</t>
  </si>
  <si>
    <t>007-02</t>
  </si>
  <si>
    <t>Superávit libre</t>
  </si>
  <si>
    <t>003-08</t>
  </si>
  <si>
    <t>CONSULTORIO MEDICO</t>
  </si>
  <si>
    <t>Adquisición de terrenos para protección de zona acuifera y desarrollo de la educación ambiental (Tarifa Hídrica)</t>
  </si>
  <si>
    <t>Adquisición de terrenos para protección de zona acuifera y desarrollo de la educación ambiental (Acueductos)</t>
  </si>
  <si>
    <t>Auditoría Interna</t>
  </si>
  <si>
    <t>Asociación Oratorios Salesianos Don Bosco</t>
  </si>
  <si>
    <t>09</t>
  </si>
  <si>
    <t>7.03</t>
  </si>
  <si>
    <t>TRANSFERENCIAS DE CAPITAL A ENTIDADES PRIVADAS SIN FINES DE LUCRO</t>
  </si>
  <si>
    <t>7.03.01</t>
  </si>
  <si>
    <t>Transferencias de capital a asociaciones</t>
  </si>
  <si>
    <t>Asociación  Escuela  Municipal de Música Agua Caliente de Cartago</t>
  </si>
  <si>
    <t>Asociación Cruz Roja Costarricense</t>
  </si>
  <si>
    <t>Asociación Servicio Solidario y Misionero Unidos en la Esperanza.</t>
  </si>
  <si>
    <t>Asociación de Desarrollo Integral de Lourdes</t>
  </si>
  <si>
    <t>Asociación Manos Amigas Transtorno Espectro del Autismo (Amatea)</t>
  </si>
  <si>
    <t>Asociación de Desarrollo Integral de San Antonio de Corralillo de Cartago</t>
  </si>
  <si>
    <t>Junta Educación de Cartago Centro</t>
  </si>
  <si>
    <t>Junta Educación Escuela Juan Vasquez de Coronado Hervidero San Francisco Cartago</t>
  </si>
  <si>
    <t>Junta Educación Escuela de Azahar de Llano Grande de Cartago</t>
  </si>
  <si>
    <t>Junta Administrativa del Colegio San Luis Gonzaga</t>
  </si>
  <si>
    <t xml:space="preserve">Junta Educación Escuela Quebradilla de Cartago </t>
  </si>
  <si>
    <t>Asociación Pro Hogar de Niños Baik</t>
  </si>
  <si>
    <t>10</t>
  </si>
  <si>
    <t>Junta Educación Escuela de Fátima de Cartago</t>
  </si>
  <si>
    <t>Junta Educación Escuela Caballo Blanco de Dulce Nombre de Cartago</t>
  </si>
  <si>
    <t>Asociación Asilo de la Vejez de Cartago</t>
  </si>
  <si>
    <t>11</t>
  </si>
  <si>
    <t>Asociación Específica Rayitos de Esperanza</t>
  </si>
  <si>
    <t>12</t>
  </si>
  <si>
    <t>13</t>
  </si>
  <si>
    <t>2.3.2</t>
  </si>
  <si>
    <t>PLATAFORMA DE SERVICIOS</t>
  </si>
  <si>
    <t>006-03</t>
  </si>
  <si>
    <t>BIENES INMUEBLES</t>
  </si>
  <si>
    <t>2.4.1.1.04.00.0.0.000</t>
  </si>
  <si>
    <t xml:space="preserve">Ley 9829 Impuesto sobre el cemento </t>
  </si>
  <si>
    <t>PROYECCIÓN II SEMESTE</t>
  </si>
  <si>
    <t>Otros productos quimicos y conexos</t>
  </si>
  <si>
    <t>Junta Administrativa del  Registro Nacional (2% IBI Leyes 7509 y 7729)</t>
  </si>
  <si>
    <t>1.1.3.2.02.00.0.0.000</t>
  </si>
  <si>
    <t>1.1.3.2.02.03.0.0.000</t>
  </si>
  <si>
    <t>Impuestos específicos a los servicios de diversión y esparcimiento</t>
  </si>
  <si>
    <t>Junta Administrativa del  Registro Nacional (2% IBI Ley 7509 y 7729)</t>
  </si>
  <si>
    <t>1.1.3.2.01.02.0.0.000</t>
  </si>
  <si>
    <t>Impuestos específicos sobre la explotación de recursos naturales y minerales</t>
  </si>
  <si>
    <t>1.1.3.2.01.02.1.0.000</t>
  </si>
  <si>
    <t>Derecho de explotación de tajos de ríos</t>
  </si>
  <si>
    <t>2.2.4</t>
  </si>
  <si>
    <t xml:space="preserve">Federación de Municipalidades de la Provincia de Cartago </t>
  </si>
  <si>
    <t>Federación de Municipalidades de la Provincia de Cartago</t>
  </si>
  <si>
    <t xml:space="preserve">CONTABILIDAD </t>
  </si>
  <si>
    <t>003-03</t>
  </si>
  <si>
    <t>III-06-04</t>
  </si>
  <si>
    <t>[021-05]</t>
  </si>
  <si>
    <t>TOTAL PROYECTO  III-06-04</t>
  </si>
  <si>
    <t>001-04</t>
  </si>
  <si>
    <t>CARTAGO INNVOVA</t>
  </si>
  <si>
    <t>Mercados, plazas y ferias     II-07</t>
  </si>
  <si>
    <t>1.1.3.3.01.01.0.0.000</t>
  </si>
  <si>
    <t>Impuesto sobre rótulos públicos</t>
  </si>
  <si>
    <t>1.1.9.0.00.00.0.0.000</t>
  </si>
  <si>
    <t>OTROS INGRESOS TRIBUTARIOS</t>
  </si>
  <si>
    <t>1.1.9.1.00.00.0.0.000</t>
  </si>
  <si>
    <t>IMPUESTO DE TIMBRES</t>
  </si>
  <si>
    <t>Timbres municipales (por hipotécas y cédulas hipotecarias)</t>
  </si>
  <si>
    <t>Timbre Pro-parques Nacionales</t>
  </si>
  <si>
    <t>1.3.1.1.00.00.0.0.000</t>
  </si>
  <si>
    <t>VENTA DE BIENES</t>
  </si>
  <si>
    <t>IMPUESTOS ESPECÍFICOS SOBRE LA PRODUCCIÓN Y  CONSUMO  DE  BIENES</t>
  </si>
  <si>
    <t>1.1.3.2.01.04.0.0.000</t>
  </si>
  <si>
    <t>Impuestos específicos sobre bienes manufacturados</t>
  </si>
  <si>
    <t xml:space="preserve">IMPUESTOS ESPECÍFICOS SOBRE LA PRODUCCIÓN Y </t>
  </si>
  <si>
    <t>CONSUMO  DE  SERVICIOS</t>
  </si>
  <si>
    <t>1.1.3.3.01.02.1.0.000</t>
  </si>
  <si>
    <t>1.1.3.3.01.02.2.0.000</t>
  </si>
  <si>
    <t>1.3.1.2.04.01.2.0.000</t>
  </si>
  <si>
    <t>Alquiler de Anfiteatro Municipal</t>
  </si>
  <si>
    <t>1.3.1.2.05.00.0.0.000</t>
  </si>
  <si>
    <t>SERVICIOS COMUNITARIOS</t>
  </si>
  <si>
    <t>1.3.1.2.05.01.0.0.000</t>
  </si>
  <si>
    <t>Servicios de alcantarillado sanitario y pluvial</t>
  </si>
  <si>
    <t>1.3.1.2.05.02.0.0.000</t>
  </si>
  <si>
    <t>Servicios de instalación y derivados de agua</t>
  </si>
  <si>
    <t>1.3.1.2.05.04.0.0.000</t>
  </si>
  <si>
    <t>Servicios de saneamiento ambiental</t>
  </si>
  <si>
    <t>1.3.1.2.05.09.0.0.000</t>
  </si>
  <si>
    <t>Otros servicios comunitarios</t>
  </si>
  <si>
    <t>1.3.1.2.05.09.9.0.000</t>
  </si>
  <si>
    <t>1.3.1.2.05.09.9.2.000</t>
  </si>
  <si>
    <t>Servicios por trabajos realizados por incumplimiento de deberes de propietarios de bienes inmuebles</t>
  </si>
  <si>
    <t>1.3.1.3.00.00.0.0.000</t>
  </si>
  <si>
    <t>DERECHOS ADMINISTRATIVOS</t>
  </si>
  <si>
    <t>1.3.1.3.01.00.0.0.000</t>
  </si>
  <si>
    <t>DERECHOS ADMINISTRATIVOS A LOS SERVICIOS DE TRANSPORTE</t>
  </si>
  <si>
    <t>1.3.1.3.01.01.0.0.000</t>
  </si>
  <si>
    <t>Derechos administrativos a los servicios de transporte por carretera</t>
  </si>
  <si>
    <t>Derechos de estacionamiento y terminales</t>
  </si>
  <si>
    <t>1.3.1.3.02.00.0.0.000</t>
  </si>
  <si>
    <t>DERECHOS ADMINISTRATIVOS A OTROS SERVICIOS PÚBLICOS</t>
  </si>
  <si>
    <t>1.3.1.3.02.03.0.0.000</t>
  </si>
  <si>
    <t>Derechos administrativos a actividades comerciales</t>
  </si>
  <si>
    <t>1.3.1.3.02.03.1.0.000</t>
  </si>
  <si>
    <t>Derecho de medidores</t>
  </si>
  <si>
    <t>MULTAS, SANCIONES, REMATES Y COMISOS</t>
  </si>
  <si>
    <t>1.3.3.1.01.00.0.0.000</t>
  </si>
  <si>
    <t>Multas de tránsito</t>
  </si>
  <si>
    <t>1.3.3.1.02.00.0.0.000</t>
  </si>
  <si>
    <t>Multas por atraso en pago de impuestos</t>
  </si>
  <si>
    <t>1.3.3.1.02.01.0.0.000</t>
  </si>
  <si>
    <t>Multas por  impuesto Ley de licores</t>
  </si>
  <si>
    <t>Otras multas y sanciones</t>
  </si>
  <si>
    <t>Multas varias (no presentación declaración jurada patentes)</t>
  </si>
  <si>
    <t>1.3.3.1.09.09.3.0.000</t>
  </si>
  <si>
    <t>Multas por incumplimiento de deberes de propietarios de bienes inmuebles</t>
  </si>
  <si>
    <t>1.3.9.0.00.00.0.0.000</t>
  </si>
  <si>
    <t>OTROS INGRESOS NO TRIBUTARIOS</t>
  </si>
  <si>
    <t>1.3.9.9.05.00.0.0.000</t>
  </si>
  <si>
    <t>Reciclaje</t>
  </si>
  <si>
    <t>Proyectos de los Comités Cantonales de la Persona Jóven</t>
  </si>
  <si>
    <t>1.4.1.3.01.00.0.0.000</t>
  </si>
  <si>
    <t>Aporte IFAM  licores nacionales y extranjeros</t>
  </si>
  <si>
    <t>2.2.0.0.00.00.0.0.000</t>
  </si>
  <si>
    <t>RECUPERACIÓN Y ANTICIPOS POR OBRAS DE UTILIDAD PÚBLICA</t>
  </si>
  <si>
    <t>2.2.1.0.00.00.0.0.000</t>
  </si>
  <si>
    <t>Vías de comunicación</t>
  </si>
  <si>
    <t>2.4.1.1.03.00.0.0.000</t>
  </si>
  <si>
    <t>Ministerio de la Vivienda y Asentamientos Humanos</t>
  </si>
  <si>
    <t>Transferencias de capital de Instituciones Descentralizadas no Empresariales</t>
  </si>
  <si>
    <t>2.4.1.3.01.00.0.0.000</t>
  </si>
  <si>
    <t>Aporte IFAM para programas de mantenimiento de calles urbanas caminos vecinales y adquisición de maquinaria y equipo, Ley 6909-83</t>
  </si>
  <si>
    <t>3.3.2.0.01.00.0.0.000</t>
  </si>
  <si>
    <t>Fondo de Desarrollo Municipal, 8% del IBI, Ley Nº 7509</t>
  </si>
  <si>
    <t>3.3.2.0.02.00.0.0.000</t>
  </si>
  <si>
    <t>Junta Administrativa del Registro Nacional, 3% del IBI, Leyes 7509 y 7729</t>
  </si>
  <si>
    <t>3.3.2.0.03.00.0.0.000</t>
  </si>
  <si>
    <t>Instituto de Fomento y Asesoría Municipal, 3% del IBI, Ley Nº 7509</t>
  </si>
  <si>
    <t>3.3.2.0.04.00.0.0.000</t>
  </si>
  <si>
    <t>Juntas de educación, 10% impuesto territorial y 10% IBI, Leyes 7509 y 7729</t>
  </si>
  <si>
    <t>3.3.2.0.05.00.0.0.000</t>
  </si>
  <si>
    <t>Organismo de Normalización Técnica, 1% del IBI, Ley Nº 7729</t>
  </si>
  <si>
    <t>3.3.2.0.08.00.0.0.000</t>
  </si>
  <si>
    <t>3.3.2.0.09.00.0.0.000</t>
  </si>
  <si>
    <t>Escuelas de música</t>
  </si>
  <si>
    <t>3.3.2.0.10.00.0.0.000</t>
  </si>
  <si>
    <t>Fondo Ley de Instalación de Estacionómetros (Parquímetros) Nº 3580</t>
  </si>
  <si>
    <t>3.3.2.0.11.00.0.0.000</t>
  </si>
  <si>
    <t>Ley Nº 7788 10% aporte CONAGEBIO</t>
  </si>
  <si>
    <t>3.3.2.0.12.00.0.0.000</t>
  </si>
  <si>
    <t>Ley Nº 7788 70% aporte Fondo Parques Nacionales</t>
  </si>
  <si>
    <t>3.3.2.0.13.00.0.0.000</t>
  </si>
  <si>
    <t>Fondo Ley de Simplificación y Eficiencia Tributaria Ley 8114 y 9324</t>
  </si>
  <si>
    <t>3.3.2.0.14.00.0.0.000</t>
  </si>
  <si>
    <t>Proyectos y programas para la Persona Joven</t>
  </si>
  <si>
    <t>3.3.2.0.15.00.0.0.000</t>
  </si>
  <si>
    <t>Fondo servicio de recolección de basuras</t>
  </si>
  <si>
    <t>3.3.2.0.17.00.0.0.000</t>
  </si>
  <si>
    <t>Saldo partidas específicas</t>
  </si>
  <si>
    <t>3.3.2.0.18.00.0.0.000</t>
  </si>
  <si>
    <t>Transferencia recursos Ley de Presupuesto Ordinario y Extraordinario de la República</t>
  </si>
  <si>
    <t>3.3.2.0.20.00.0.0.000</t>
  </si>
  <si>
    <t>Saldo transferencia ICODER</t>
  </si>
  <si>
    <t>3.3.2.0.21.00.0.0.000</t>
  </si>
  <si>
    <t>Aporte del Consejo de Seguridad Vial, multas por infracción a la Ley de Tránsito, Ley 9078-2013</t>
  </si>
  <si>
    <t>3.3.2.0.22.00.0.0.000</t>
  </si>
  <si>
    <t>4% WPP para compensar impacto en comunidades aledañas al relleno sanitario</t>
  </si>
  <si>
    <t>3.3.2.0.23.00.0.0.000</t>
  </si>
  <si>
    <t>Fondo Asignaciones Familiares (FODESAF) Red de cuido venta de servicios (CECUDI)</t>
  </si>
  <si>
    <t>3.3.2.0.25.00.0.0.000</t>
  </si>
  <si>
    <t>Fondo para aplicar según Ley de hidrantes</t>
  </si>
  <si>
    <t>3.3.2.0.26.00.0.0.000</t>
  </si>
  <si>
    <t>Mantenimiento y conservación caminos vecinales y calles urbanas</t>
  </si>
  <si>
    <t>3.3.2.0.27.00.0.0.000</t>
  </si>
  <si>
    <t>Fondo servicio de parques y obras de ornato</t>
  </si>
  <si>
    <t>3.3.2.0.28.00.0.0.000</t>
  </si>
  <si>
    <t>Fondo Federación de Municipalidades de Cartago</t>
  </si>
  <si>
    <t>3.3.2.0.29.00.0.0.000</t>
  </si>
  <si>
    <t>Fondo servicio Aseo de Vías y Sitios Públicos</t>
  </si>
  <si>
    <t>3.3.2.0.30.00.0.0.000</t>
  </si>
  <si>
    <t>Fondo Asignaciones Familiares (FODESAF) Red de cuido venta de servicios (CONAPAM)</t>
  </si>
  <si>
    <t>3.3.2.0.31.00.0.0.000</t>
  </si>
  <si>
    <t xml:space="preserve">Fondo Parque Ambiental Rio Loro </t>
  </si>
  <si>
    <t>3.3.2.0.32.00.0.0.000</t>
  </si>
  <si>
    <t>Fondo Protección Medio Ambiente (Unidad Ambiental)</t>
  </si>
  <si>
    <t>3.3.2.0.33.00.0.0.000</t>
  </si>
  <si>
    <t>Fondo Casa de la Salud</t>
  </si>
  <si>
    <t>Fondo Parque Metropolitano los Diques</t>
  </si>
  <si>
    <t>3.3.2.0.35.00.0.0.000</t>
  </si>
  <si>
    <t>Patronato Nacional de la Infancia</t>
  </si>
  <si>
    <t>3.3.2.0.36.00.0.0.000</t>
  </si>
  <si>
    <t>Consejo Nacional de Personas con Discapacidad (CONAPDIS) Inciso f) del art.10 de la ley 9303</t>
  </si>
  <si>
    <t>3.3.2.0.37.00.0.0.000</t>
  </si>
  <si>
    <t>Fondo Ministerio de Vivienda y Asentamientos Humanos</t>
  </si>
  <si>
    <t>3.3.2.0.38.00.0.0.000</t>
  </si>
  <si>
    <t>Fondo atención de emergencias cantonales Ley N°.  8488</t>
  </si>
  <si>
    <t>3.3.2.0.39.00.0.0.000</t>
  </si>
  <si>
    <t xml:space="preserve">Ley Nº7788 30% aporte Estrategias de protección medio ambiente  </t>
  </si>
  <si>
    <t>3.3.2.0.40.00.0.0.000</t>
  </si>
  <si>
    <t>Fondo servicios por trabajos incumplimiento deberes de bienes inmuebles</t>
  </si>
  <si>
    <t>3.3.2.0.41.00.0.0.000</t>
  </si>
  <si>
    <t>Fondo Transferencia Helpage International</t>
  </si>
  <si>
    <t>3.3.2.0.42.00.0.0.000</t>
  </si>
  <si>
    <t>Fondo Comité Cantonal de Deportes y Recreación</t>
  </si>
  <si>
    <t>Saldos transferencia recursos ICODER</t>
  </si>
  <si>
    <t>Planta de tratamiento  Urb. La Campiña</t>
  </si>
  <si>
    <t>Otras construcciones adiciones y mejoras</t>
  </si>
  <si>
    <t>Alquiler  de equipo y derechos para telecomunicaciones</t>
  </si>
  <si>
    <t>ütiles y materiales de cocina y comedor</t>
  </si>
  <si>
    <t>Total Proyecto # 1</t>
  </si>
  <si>
    <t>Total Proyecto # 2</t>
  </si>
  <si>
    <t>Total Proyecto # 3</t>
  </si>
  <si>
    <t>UNIDAD DE DESARROLLO DE LA PERSONA JOVEN</t>
  </si>
  <si>
    <t>[013-18]</t>
  </si>
  <si>
    <t>PROTECCION AL MEDIO AMBIENTE (ACUEDUCTOS)</t>
  </si>
  <si>
    <t>[010-04]</t>
  </si>
  <si>
    <t>FISCALIZACION TRIBUTARIA</t>
  </si>
  <si>
    <t>006-09</t>
  </si>
  <si>
    <t>DIVULGACION</t>
  </si>
  <si>
    <t>012-05</t>
  </si>
  <si>
    <t>ADMINISTRACION DE SERVICIOS COMERCIALES</t>
  </si>
  <si>
    <t>006-02</t>
  </si>
  <si>
    <t>ACTUALIZACION DE DATOS</t>
  </si>
  <si>
    <t>006-08</t>
  </si>
  <si>
    <t>006-05</t>
  </si>
  <si>
    <t>COBRO ADMINISTRATIVO</t>
  </si>
  <si>
    <t xml:space="preserve">Planta de tratamiento Manuel de Jesús Jiménez </t>
  </si>
  <si>
    <t>Detalle de proyectos por Política del Plan Quinquenal de la red Vial Cantonal de Cartago 2024</t>
  </si>
  <si>
    <t>Construcción y mejoras del alcantarillado sanitario del Cantón</t>
  </si>
  <si>
    <t>Detalle de mejoras</t>
  </si>
  <si>
    <t>Construcción de Paqueo en el Plantel Municipal</t>
  </si>
  <si>
    <t>2.4.1.3.02.00.0.0.000</t>
  </si>
  <si>
    <t>Asociación de Desarrollo Integral Sector Norte de San Blas</t>
  </si>
  <si>
    <t>Asociación Desarrollo Específico Pro Pabellón Enfermos Alcohólicos (ADEPEA)</t>
  </si>
  <si>
    <t>14</t>
  </si>
  <si>
    <t>15</t>
  </si>
  <si>
    <t>Junta Educación Escuela de Corralillo de Cartago</t>
  </si>
  <si>
    <t>7.03.02</t>
  </si>
  <si>
    <t>Transferencias de capital a fundaciones</t>
  </si>
  <si>
    <t>Fundación de inclusión y participación (FUNIPAR)</t>
  </si>
  <si>
    <t>Ciudad de los Niños</t>
  </si>
  <si>
    <t>Asociación de Desarrollo Integral de Tierra Blanca</t>
  </si>
  <si>
    <t>18</t>
  </si>
  <si>
    <t>Asociación Neurológica de Atención Integral María Auxiliadora de Cartago</t>
  </si>
  <si>
    <t>Asociación Huellitas de la calle</t>
  </si>
  <si>
    <t>Asociación Hogar para la Persona Adulta Mayor Patriarca San Jose</t>
  </si>
  <si>
    <t>16</t>
  </si>
  <si>
    <t>Asociación de Desarrollo Integral de San Joaquín de Corralillo de Cartago</t>
  </si>
  <si>
    <t>17</t>
  </si>
  <si>
    <t>Asociación  de Desarrollo Integral de Quircot de San Nicolas de Cartago</t>
  </si>
  <si>
    <t>Instituto Costarricense del Deporte y la recreación (ICODER)</t>
  </si>
  <si>
    <t>Asociación Cartago se guatea en Pro del Habitante de la calle</t>
  </si>
  <si>
    <t>Junta Educación Escuela Dr. Fernando Guzmán Matas Diques Dos Cartago</t>
  </si>
  <si>
    <t>Junta de Educación Jardín de Niños Carlos J Peralta</t>
  </si>
  <si>
    <t>Centro Educativo Dr Carlos Saenz Herrera</t>
  </si>
  <si>
    <t>Asociación de Desarrollo Integral Sector Norte de San Blas de Cartago</t>
  </si>
  <si>
    <t>Junta Educación Escuela Carlos Monge Alfaro Alto de ochomogo San Nicolás Cartago</t>
  </si>
  <si>
    <t>Junta Educación Escuela de San Juan Sur Corralillo de Cartago</t>
  </si>
  <si>
    <t>III-01-03</t>
  </si>
  <si>
    <t>TOTAL PROYECTO III-01-03</t>
  </si>
  <si>
    <t>III-06-02</t>
  </si>
  <si>
    <t>TOTAL PROYECTO  III-06-02</t>
  </si>
  <si>
    <t>Construcción I Etapa Parque Lineal de Taras (PROYECTO MUEVE)</t>
  </si>
  <si>
    <t>Porcentaje relativo</t>
  </si>
  <si>
    <t>003-07</t>
  </si>
  <si>
    <t>GESTION DE LOS DOCUMENTOS Y REGISTROS</t>
  </si>
  <si>
    <t>SEGURIDAD Y VIGILANCIA</t>
  </si>
  <si>
    <t>014-02</t>
  </si>
  <si>
    <t>UNIDAD RED DE CUIDO INFANTIL (CECUDI)</t>
  </si>
  <si>
    <t>1.3.2.0.00.00.0.0.000</t>
  </si>
  <si>
    <t>INGRESOS DE LA PROPIEDAD</t>
  </si>
  <si>
    <t>1.3.2.3.00.00.0.0.000</t>
  </si>
  <si>
    <t>RENTA DE ACTIVOS FINANCIEROS</t>
  </si>
  <si>
    <t>1.3.2.3.03.00.0.0.000</t>
  </si>
  <si>
    <t>OTRAS RENTAS DE ACTIVOS FINANCIEROS</t>
  </si>
  <si>
    <t>1.3.2.3.03.01.0.0.000</t>
  </si>
  <si>
    <t>Intereses sobre cuentas corrientes y otros depósitos en bancos estatales</t>
  </si>
  <si>
    <t>Por incumplimiento de deberes de los propietarios de bienes inmuebles     II-29</t>
  </si>
  <si>
    <t>1.3.3.1.09.09.4.0.000</t>
  </si>
  <si>
    <t>Multa por no presentación de la declaración de bienes inmuebles</t>
  </si>
  <si>
    <t>PRESUPUESTO EXTRAORDINARIO N° 01-2025</t>
  </si>
  <si>
    <t>TOTAL PRESUPUESTO EXTRAORDINARIO  N° 01 - 2025</t>
  </si>
  <si>
    <t xml:space="preserve">Equipo sanitario, de laboratorio e investigación </t>
  </si>
  <si>
    <t xml:space="preserve">Útiles y materiales de resguardo y seguridad </t>
  </si>
  <si>
    <t>3.3.2.0.43.00.0.0.000</t>
  </si>
  <si>
    <t>Fondo servicio Alcantarillados sanitarios</t>
  </si>
  <si>
    <t xml:space="preserve">Equipo de comunicación </t>
  </si>
  <si>
    <t>Compra venta de propiedad Dulce Nombre  Dictamen CPOP-29-2024</t>
  </si>
  <si>
    <t xml:space="preserve">Mantenimiento y repración de maquinaria y equipo de producción </t>
  </si>
  <si>
    <t>Mantenimiento de vías de comunicación</t>
  </si>
  <si>
    <t>.</t>
  </si>
  <si>
    <t>2.4.1.6.00.00.0.0.000</t>
  </si>
  <si>
    <t>2.4.1.6.01.00.0.0.000</t>
  </si>
  <si>
    <t>1.4.2.0.00.00.0.0.000</t>
  </si>
  <si>
    <t>TRANSFERENCIAS CORRIENTES DEL SECTOR PRIVADO</t>
  </si>
  <si>
    <t>1.4.2.1.00.00.0.0.000</t>
  </si>
  <si>
    <t>Transferencias corrientes del Sector Privado</t>
  </si>
  <si>
    <t>1.4.2.1.01.00.0.0.000</t>
  </si>
  <si>
    <t>Edwards Lifesciences, Costa Rica</t>
  </si>
  <si>
    <t>1.4.2.1.02.00.0.0.000</t>
  </si>
  <si>
    <t>HelpAge International</t>
  </si>
  <si>
    <t>1.4.2.1.03.00.0.0.000</t>
  </si>
  <si>
    <t>Zona Franca La Lima S.R.L.</t>
  </si>
  <si>
    <t>Transferencias de capital de Instituciones Públicas Financieras</t>
  </si>
  <si>
    <t xml:space="preserve">Mejoras y acondicionamiento de parques y zonas recrativas en los distritos </t>
  </si>
  <si>
    <t>Construcción II Etapa Parque Lineal de Taras (PROYECTO MUEVE)</t>
  </si>
  <si>
    <t>xxx</t>
  </si>
  <si>
    <t>Mantenimiento y conservación de sitios declarados patrimonio cultural</t>
  </si>
  <si>
    <t>Mejoras en el Museo Municipal</t>
  </si>
  <si>
    <t>III-01-01</t>
  </si>
  <si>
    <t>xxxxx</t>
  </si>
  <si>
    <t xml:space="preserve">Conservación, mantenimiento y mejoramiento en 31,2 km de la RVC mediante la modalidad contrato, durante el 2025. </t>
  </si>
  <si>
    <t>Desarrollo de las obras de mantenimiento, conservacion y construcción de 8 estructuras tipo puente en la Red Vial Cantonal en el 2025</t>
  </si>
  <si>
    <t>Implementación  de elementos de seguridad vial dentro de  la red vial cantonal en un total de 47.7 km de vías en el periodo 2025.</t>
  </si>
  <si>
    <t xml:space="preserve">Implementacion de las tareas de verificación de la calidad en obras de conservación vial en al menos obras de 20 caminos cantonales. </t>
  </si>
  <si>
    <t xml:space="preserve">Mejoras y acondicionamiento de parques y zonas recreativas en los distritos </t>
  </si>
  <si>
    <t>Junta Educación Escuela de Guayabal del Guarco Cartago</t>
  </si>
  <si>
    <t>Junta Educación Escuela La Guaria Santa Elena Corralillo Cartago</t>
  </si>
  <si>
    <t>Junta Educación Escuela de Quircot de San Nicolás de Cartago</t>
  </si>
  <si>
    <t>Junta Administrativa Colegio Técnico Profesional Agropecuario de San Juan Sur de Cartago</t>
  </si>
  <si>
    <t>Junta Administrativa del Colegio Francisca Carrasco Guadalupe de Cartago</t>
  </si>
  <si>
    <t>Asociación Club de Leones de Cartago</t>
  </si>
  <si>
    <t>Instituto Nacional de Seguros (INS).Ley 6909</t>
  </si>
  <si>
    <t>2.4.2.0.00.00.0.0.000</t>
  </si>
  <si>
    <t>2.4.2.1.01.00.0.0.000</t>
  </si>
  <si>
    <t>Transferencias de capital del Sector Privado</t>
  </si>
  <si>
    <t>2.4.2.1.00.00.0.0.000</t>
  </si>
  <si>
    <t>TRANSFERENCIAS DE CAPITAL DEL SECTOR PRIVADO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</si>
</sst>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43" formatCode="_-* #,##0.00_-;\-* #,##0.00_-;_-* &quot;-&quot;??_-;_-@_-"/>
    <numFmt numFmtId="164" formatCode="_-[$€-2]* #,##0.00_-;\-[$€-2]* #,##0.00_-;_-[$€-2]* &quot;-&quot;??_-"/>
    <numFmt numFmtId="166" formatCode="0.0"/>
    <numFmt numFmtId="167" formatCode="_(* #,##0.00_);_(* \(#,##0.00\);_(* &quot;-&quot;??_);_(@_)"/>
    <numFmt numFmtId="168" formatCode="_-* #,##0.00\ _€_-;\-* #,##0.00\ _€_-;_-* &quot;-&quot;??\ _€_-;_-@_-"/>
  </numFmts>
  <fonts count="7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indexed="10"/>
      <name val="Arial"/>
      <family val="2"/>
    </font>
    <font>
      <b/>
      <u/>
      <sz val="8"/>
      <name val="Arial"/>
      <family val="2"/>
    </font>
    <font>
      <u/>
      <sz val="8"/>
      <name val="Arial"/>
      <family val="2"/>
    </font>
    <font>
      <b/>
      <u val="doubleAccounting"/>
      <sz val="8"/>
      <name val="Arial"/>
      <family val="2"/>
    </font>
    <font>
      <b/>
      <sz val="8"/>
      <color indexed="10"/>
      <name val="Arial"/>
      <family val="2"/>
    </font>
    <font>
      <sz val="8"/>
      <name val="Arial"/>
      <family val="2"/>
    </font>
    <font>
      <sz val="7"/>
      <name val="Arial"/>
      <family val="2"/>
    </font>
    <font>
      <b/>
      <sz val="7"/>
      <name val="Arial"/>
      <family val="2"/>
    </font>
    <font>
      <b/>
      <i/>
      <sz val="8"/>
      <name val="Arial"/>
      <family val="2"/>
    </font>
    <font>
      <vertAlign val="superscript"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8"/>
      <color rgb="FFFF0000"/>
      <name val="Arial"/>
      <family val="2"/>
    </font>
    <font>
      <b/>
      <sz val="8"/>
      <color theme="9" tint="-0.249977111117893"/>
      <name val="Arial"/>
      <family val="2"/>
    </font>
    <font>
      <b/>
      <sz val="8"/>
      <color rgb="FFFF0000"/>
      <name val="Arial"/>
      <family val="2"/>
    </font>
    <font>
      <sz val="8"/>
      <color theme="5" tint="-0.249977111117893"/>
      <name val="Arial"/>
      <family val="2"/>
    </font>
    <font>
      <b/>
      <sz val="8"/>
      <color theme="5" tint="-0.249977111117893"/>
      <name val="Arial"/>
      <family val="2"/>
    </font>
    <font>
      <sz val="8"/>
      <color theme="9" tint="-0.249977111117893"/>
      <name val="Arial"/>
      <family val="2"/>
    </font>
    <font>
      <sz val="8"/>
      <color rgb="FF00B050"/>
      <name val="Arial"/>
      <family val="2"/>
    </font>
    <font>
      <b/>
      <u val="doubleAccounting"/>
      <sz val="8"/>
      <color rgb="FFFF0000"/>
      <name val="Arial"/>
      <family val="2"/>
    </font>
    <font>
      <sz val="8"/>
      <color theme="1"/>
      <name val="Arial"/>
      <family val="2"/>
    </font>
    <font>
      <u/>
      <sz val="9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9"/>
      <name val="Arial"/>
      <family val="2"/>
    </font>
    <font>
      <sz val="9"/>
      <color indexed="9"/>
      <name val="Arial"/>
      <family val="2"/>
    </font>
    <font>
      <sz val="9"/>
      <color indexed="10"/>
      <name val="Arial"/>
      <family val="2"/>
    </font>
    <font>
      <sz val="9"/>
      <color rgb="FFFF0000"/>
      <name val="Arial"/>
      <family val="2"/>
    </font>
    <font>
      <b/>
      <u/>
      <sz val="8"/>
      <color rgb="FFFF0000"/>
      <name val="Arial"/>
      <family val="2"/>
    </font>
    <font>
      <sz val="8"/>
      <color theme="4" tint="-0.249977111117893"/>
      <name val="Arial"/>
      <family val="2"/>
    </font>
    <font>
      <b/>
      <i/>
      <sz val="12"/>
      <name val="Arial"/>
      <family val="2"/>
    </font>
    <font>
      <sz val="9"/>
      <color rgb="FF00B050"/>
      <name val="Arial"/>
      <family val="2"/>
    </font>
    <font>
      <vertAlign val="superscript"/>
      <sz val="9"/>
      <color rgb="FF00B050"/>
      <name val="Arial"/>
      <family val="2"/>
    </font>
    <font>
      <b/>
      <sz val="6"/>
      <name val="Arial"/>
      <family val="2"/>
    </font>
    <font>
      <sz val="9"/>
      <color theme="6" tint="-0.249977111117893"/>
      <name val="Arial"/>
      <family val="2"/>
    </font>
    <font>
      <vertAlign val="superscript"/>
      <sz val="9"/>
      <color theme="6" tint="-0.249977111117893"/>
      <name val="Arial"/>
      <family val="2"/>
    </font>
    <font>
      <b/>
      <u val="doubleAccounting"/>
      <sz val="9"/>
      <name val="Arial"/>
      <family val="2"/>
    </font>
    <font>
      <sz val="10"/>
      <name val="Arial"/>
      <family val="2"/>
    </font>
    <font>
      <b/>
      <u val="doubleAccounting"/>
      <sz val="10"/>
      <name val="Arial"/>
      <family val="2"/>
    </font>
    <font>
      <b/>
      <u val="double"/>
      <sz val="10"/>
      <name val="Arial"/>
      <family val="2"/>
    </font>
    <font>
      <b/>
      <sz val="12"/>
      <name val="Arial"/>
      <family val="2"/>
    </font>
    <font>
      <b/>
      <sz val="8"/>
      <color theme="0"/>
      <name val="Arial"/>
      <family val="2"/>
    </font>
    <font>
      <sz val="8"/>
      <color theme="3"/>
      <name val="Arial"/>
      <family val="2"/>
    </font>
    <font>
      <vertAlign val="superscript"/>
      <sz val="8"/>
      <color theme="4" tint="-0.249977111117893"/>
      <name val="Arial"/>
      <family val="2"/>
    </font>
    <font>
      <vertAlign val="superscript"/>
      <sz val="9"/>
      <color theme="4" tint="-0.249977111117893"/>
      <name val="Arial"/>
      <family val="2"/>
    </font>
    <font>
      <sz val="9"/>
      <color theme="4" tint="-0.249977111117893"/>
      <name val="Arial"/>
      <family val="2"/>
    </font>
    <font>
      <b/>
      <sz val="9"/>
      <color theme="4" tint="-0.249977111117893"/>
      <name val="Arial"/>
      <family val="2"/>
    </font>
    <font>
      <b/>
      <sz val="9"/>
      <color theme="0"/>
      <name val="Arial"/>
      <family val="2"/>
    </font>
    <font>
      <sz val="10"/>
      <color rgb="FF000000"/>
      <name val="Arial"/>
      <family val="2"/>
    </font>
    <font>
      <b/>
      <i/>
      <u/>
      <sz val="8"/>
      <name val="Arial"/>
      <family val="2"/>
    </font>
    <font>
      <sz val="9"/>
      <color theme="1"/>
      <name val="Arial"/>
      <family val="2"/>
    </font>
    <font>
      <vertAlign val="superscript"/>
      <sz val="8"/>
      <color theme="3"/>
      <name val="Arial"/>
      <family val="2"/>
    </font>
    <font>
      <u/>
      <sz val="8"/>
      <color theme="4" tint="-0.249977111117893"/>
      <name val="Arial"/>
      <family val="2"/>
    </font>
    <font>
      <b/>
      <sz val="6"/>
      <color rgb="FFFF0000"/>
      <name val="Arial"/>
      <family val="2"/>
    </font>
    <font>
      <b/>
      <sz val="12"/>
      <color theme="1"/>
      <name val="Arial"/>
      <family val="2"/>
    </font>
    <font>
      <b/>
      <sz val="8"/>
      <color theme="1"/>
      <name val="Arial"/>
      <family val="2"/>
    </font>
    <font>
      <b/>
      <sz val="6"/>
      <color theme="1"/>
      <name val="Arial"/>
      <family val="2"/>
    </font>
    <font>
      <b/>
      <u/>
      <sz val="8"/>
      <color theme="1"/>
      <name val="Arial"/>
      <family val="2"/>
    </font>
    <font>
      <b/>
      <u val="doubleAccounting"/>
      <sz val="8"/>
      <color theme="1"/>
      <name val="Arial"/>
      <family val="2"/>
    </font>
    <font>
      <b/>
      <sz val="12"/>
      <color rgb="FFFFFFFF"/>
      <name val="Arial"/>
      <family val="2"/>
    </font>
    <font>
      <b/>
      <sz val="9"/>
      <color rgb="FFFF0000"/>
      <name val="Arial"/>
      <family val="2"/>
    </font>
    <font>
      <sz val="8"/>
      <color indexed="9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b/>
      <i/>
      <sz val="12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164" fontId="3" fillId="0" borderId="0" applyFont="0" applyFill="0" applyBorder="0" applyAlignment="0" applyProtection="0"/>
    <xf numFmtId="0" fontId="5" fillId="0" borderId="0"/>
    <xf numFmtId="0" fontId="2" fillId="0" borderId="0"/>
    <xf numFmtId="0" fontId="3" fillId="0" borderId="0"/>
    <xf numFmtId="0" fontId="1" fillId="0" borderId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0" fillId="0" borderId="0"/>
    <xf numFmtId="43" fontId="3" fillId="0" borderId="0" applyFont="0" applyFill="0" applyBorder="0" applyAlignment="0" applyProtection="0"/>
    <xf numFmtId="0" fontId="74" fillId="0" borderId="0" applyNumberFormat="0" applyFill="0" applyBorder="0" applyAlignment="0" applyProtection="0">
      <alignment vertical="top"/>
      <protection locked="0"/>
    </xf>
  </cellStyleXfs>
  <cellXfs count="632">
    <xf numFmtId="0" fontId="0" fillId="0" borderId="0" xfId="0"/>
    <xf numFmtId="49" fontId="8" fillId="0" borderId="0" xfId="0" applyNumberFormat="1" applyFont="1"/>
    <xf numFmtId="0" fontId="9" fillId="0" borderId="0" xfId="0" applyFont="1"/>
    <xf numFmtId="4" fontId="9" fillId="0" borderId="0" xfId="0" applyNumberFormat="1" applyFont="1"/>
    <xf numFmtId="4" fontId="8" fillId="0" borderId="0" xfId="0" applyNumberFormat="1" applyFont="1"/>
    <xf numFmtId="49" fontId="10" fillId="0" borderId="0" xfId="0" applyNumberFormat="1" applyFont="1"/>
    <xf numFmtId="4" fontId="10" fillId="0" borderId="0" xfId="0" applyNumberFormat="1" applyFont="1"/>
    <xf numFmtId="0" fontId="10" fillId="0" borderId="0" xfId="0" applyFont="1"/>
    <xf numFmtId="4" fontId="11" fillId="0" borderId="0" xfId="0" applyNumberFormat="1" applyFont="1"/>
    <xf numFmtId="0" fontId="11" fillId="0" borderId="0" xfId="0" applyFont="1"/>
    <xf numFmtId="49" fontId="8" fillId="0" borderId="0" xfId="0" applyNumberFormat="1" applyFont="1" applyAlignment="1">
      <alignment horizontal="right"/>
    </xf>
    <xf numFmtId="0" fontId="13" fillId="0" borderId="0" xfId="0" applyFont="1"/>
    <xf numFmtId="0" fontId="8" fillId="0" borderId="0" xfId="0" applyFont="1"/>
    <xf numFmtId="0" fontId="24" fillId="0" borderId="0" xfId="0" applyFont="1"/>
    <xf numFmtId="0" fontId="8" fillId="0" borderId="0" xfId="2" applyFont="1"/>
    <xf numFmtId="0" fontId="9" fillId="0" borderId="0" xfId="2" applyFont="1"/>
    <xf numFmtId="4" fontId="8" fillId="0" borderId="0" xfId="2" applyNumberFormat="1" applyFont="1"/>
    <xf numFmtId="49" fontId="9" fillId="0" borderId="0" xfId="0" applyNumberFormat="1" applyFont="1" applyAlignment="1">
      <alignment horizontal="right" vertical="center"/>
    </xf>
    <xf numFmtId="49" fontId="9" fillId="0" borderId="0" xfId="0" applyNumberFormat="1" applyFont="1" applyAlignment="1">
      <alignment horizontal="left" vertical="center"/>
    </xf>
    <xf numFmtId="49" fontId="8" fillId="0" borderId="0" xfId="0" applyNumberFormat="1" applyFont="1" applyAlignment="1">
      <alignment horizontal="right" vertical="center"/>
    </xf>
    <xf numFmtId="4" fontId="24" fillId="0" borderId="0" xfId="0" applyNumberFormat="1" applyFont="1"/>
    <xf numFmtId="4" fontId="24" fillId="0" borderId="0" xfId="2" applyNumberFormat="1" applyFont="1"/>
    <xf numFmtId="0" fontId="8" fillId="0" borderId="0" xfId="0" applyFont="1" applyAlignment="1">
      <alignment horizontal="right"/>
    </xf>
    <xf numFmtId="49" fontId="24" fillId="0" borderId="0" xfId="0" applyNumberFormat="1" applyFont="1"/>
    <xf numFmtId="0" fontId="6" fillId="0" borderId="0" xfId="0" applyFont="1"/>
    <xf numFmtId="4" fontId="8" fillId="0" borderId="0" xfId="0" applyNumberFormat="1" applyFont="1" applyAlignment="1">
      <alignment vertical="center"/>
    </xf>
    <xf numFmtId="0" fontId="8" fillId="0" borderId="0" xfId="0" applyFont="1" applyAlignment="1">
      <alignment horizontal="center"/>
    </xf>
    <xf numFmtId="49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4" fontId="10" fillId="0" borderId="0" xfId="0" applyNumberFormat="1" applyFont="1" applyAlignment="1">
      <alignment vertical="center"/>
    </xf>
    <xf numFmtId="49" fontId="9" fillId="0" borderId="0" xfId="0" applyNumberFormat="1" applyFont="1" applyAlignment="1">
      <alignment vertical="center"/>
    </xf>
    <xf numFmtId="49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vertical="center"/>
    </xf>
    <xf numFmtId="0" fontId="9" fillId="0" borderId="0" xfId="4" applyFont="1"/>
    <xf numFmtId="0" fontId="8" fillId="0" borderId="0" xfId="4" applyFont="1"/>
    <xf numFmtId="4" fontId="8" fillId="0" borderId="0" xfId="4" applyNumberFormat="1" applyFont="1"/>
    <xf numFmtId="4" fontId="9" fillId="0" borderId="0" xfId="0" applyNumberFormat="1" applyFont="1" applyAlignment="1">
      <alignment vertical="center"/>
    </xf>
    <xf numFmtId="49" fontId="8" fillId="0" borderId="0" xfId="0" applyNumberFormat="1" applyFont="1" applyAlignment="1">
      <alignment vertical="center"/>
    </xf>
    <xf numFmtId="49" fontId="13" fillId="0" borderId="0" xfId="0" applyNumberFormat="1" applyFont="1" applyAlignment="1">
      <alignment vertical="center" wrapText="1"/>
    </xf>
    <xf numFmtId="49" fontId="8" fillId="0" borderId="0" xfId="0" applyNumberFormat="1" applyFont="1" applyAlignment="1">
      <alignment horizontal="right" vertical="center" wrapText="1"/>
    </xf>
    <xf numFmtId="4" fontId="8" fillId="0" borderId="0" xfId="0" applyNumberFormat="1" applyFont="1" applyAlignment="1">
      <alignment vertical="center" wrapText="1"/>
    </xf>
    <xf numFmtId="0" fontId="9" fillId="0" borderId="0" xfId="0" applyFont="1" applyAlignment="1">
      <alignment horizontal="right" vertical="center"/>
    </xf>
    <xf numFmtId="49" fontId="9" fillId="0" borderId="0" xfId="0" applyNumberFormat="1" applyFont="1" applyAlignment="1">
      <alignment vertical="center" wrapText="1"/>
    </xf>
    <xf numFmtId="49" fontId="9" fillId="0" borderId="0" xfId="0" applyNumberFormat="1" applyFont="1" applyAlignment="1">
      <alignment horizontal="left" vertical="center" wrapText="1"/>
    </xf>
    <xf numFmtId="0" fontId="8" fillId="0" borderId="0" xfId="0" applyFont="1" applyAlignment="1">
      <alignment horizontal="right" vertical="center"/>
    </xf>
    <xf numFmtId="0" fontId="8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49" fontId="45" fillId="0" borderId="0" xfId="0" applyNumberFormat="1" applyFont="1" applyAlignment="1">
      <alignment horizontal="center" vertical="center"/>
    </xf>
    <xf numFmtId="4" fontId="9" fillId="0" borderId="0" xfId="0" applyNumberFormat="1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49" fontId="8" fillId="0" borderId="0" xfId="0" applyNumberFormat="1" applyFont="1" applyAlignment="1">
      <alignment vertical="center" wrapText="1"/>
    </xf>
    <xf numFmtId="0" fontId="8" fillId="0" borderId="0" xfId="2" applyFont="1" applyAlignment="1">
      <alignment horizontal="left" vertical="center" wrapText="1"/>
    </xf>
    <xf numFmtId="0" fontId="9" fillId="0" borderId="0" xfId="0" applyFont="1" applyAlignment="1">
      <alignment horizontal="right" vertical="center" wrapText="1"/>
    </xf>
    <xf numFmtId="0" fontId="9" fillId="0" borderId="0" xfId="0" applyFont="1" applyAlignment="1" applyProtection="1">
      <alignment horizontal="center" vertical="center" wrapText="1"/>
      <protection locked="0"/>
    </xf>
    <xf numFmtId="4" fontId="6" fillId="0" borderId="12" xfId="0" applyNumberFormat="1" applyFont="1" applyBorder="1" applyAlignment="1">
      <alignment vertical="center"/>
    </xf>
    <xf numFmtId="4" fontId="37" fillId="0" borderId="12" xfId="0" applyNumberFormat="1" applyFont="1" applyBorder="1" applyAlignment="1">
      <alignment vertical="center"/>
    </xf>
    <xf numFmtId="4" fontId="6" fillId="0" borderId="11" xfId="0" applyNumberFormat="1" applyFont="1" applyBorder="1" applyAlignment="1" applyProtection="1">
      <alignment vertical="center"/>
      <protection locked="0"/>
    </xf>
    <xf numFmtId="4" fontId="6" fillId="0" borderId="18" xfId="0" applyNumberFormat="1" applyFont="1" applyBorder="1" applyAlignment="1" applyProtection="1">
      <alignment vertical="center"/>
      <protection locked="0"/>
    </xf>
    <xf numFmtId="4" fontId="6" fillId="0" borderId="12" xfId="0" applyNumberFormat="1" applyFont="1" applyBorder="1" applyAlignment="1" applyProtection="1">
      <alignment vertical="center"/>
      <protection locked="0"/>
    </xf>
    <xf numFmtId="4" fontId="6" fillId="0" borderId="18" xfId="0" applyNumberFormat="1" applyFont="1" applyBorder="1" applyAlignment="1">
      <alignment vertical="center"/>
    </xf>
    <xf numFmtId="4" fontId="7" fillId="0" borderId="11" xfId="0" applyNumberFormat="1" applyFont="1" applyBorder="1" applyAlignment="1">
      <alignment vertical="center"/>
    </xf>
    <xf numFmtId="4" fontId="7" fillId="0" borderId="18" xfId="0" applyNumberFormat="1" applyFont="1" applyBorder="1" applyAlignment="1">
      <alignment vertical="center"/>
    </xf>
    <xf numFmtId="4" fontId="7" fillId="0" borderId="12" xfId="0" applyNumberFormat="1" applyFont="1" applyBorder="1" applyAlignment="1">
      <alignment vertical="center"/>
    </xf>
    <xf numFmtId="4" fontId="7" fillId="0" borderId="0" xfId="0" applyNumberFormat="1" applyFont="1" applyAlignment="1">
      <alignment vertical="center"/>
    </xf>
    <xf numFmtId="4" fontId="6" fillId="0" borderId="11" xfId="0" applyNumberFormat="1" applyFont="1" applyBorder="1" applyAlignment="1">
      <alignment vertical="center"/>
    </xf>
    <xf numFmtId="0" fontId="39" fillId="0" borderId="0" xfId="0" applyFont="1" applyAlignment="1" applyProtection="1">
      <alignment vertical="center"/>
      <protection locked="0"/>
    </xf>
    <xf numFmtId="4" fontId="6" fillId="0" borderId="0" xfId="0" applyNumberFormat="1" applyFont="1" applyAlignment="1" applyProtection="1">
      <alignment vertical="center"/>
      <protection locked="0"/>
    </xf>
    <xf numFmtId="0" fontId="24" fillId="0" borderId="0" xfId="0" applyFont="1" applyAlignment="1">
      <alignment horizontal="right" vertical="center"/>
    </xf>
    <xf numFmtId="0" fontId="24" fillId="0" borderId="0" xfId="0" applyFont="1" applyAlignment="1">
      <alignment vertical="center"/>
    </xf>
    <xf numFmtId="0" fontId="39" fillId="0" borderId="0" xfId="0" applyFont="1" applyAlignment="1" applyProtection="1">
      <alignment horizontal="right" vertical="center"/>
      <protection locked="0"/>
    </xf>
    <xf numFmtId="0" fontId="6" fillId="0" borderId="0" xfId="0" applyFont="1" applyAlignment="1" applyProtection="1">
      <alignment horizontal="right" vertical="center"/>
      <protection locked="0"/>
    </xf>
    <xf numFmtId="0" fontId="8" fillId="0" borderId="0" xfId="0" applyFont="1" applyAlignment="1">
      <alignment horizontal="left" vertical="center"/>
    </xf>
    <xf numFmtId="49" fontId="8" fillId="0" borderId="0" xfId="2" applyNumberFormat="1" applyFont="1" applyAlignment="1">
      <alignment horizontal="right" vertical="center"/>
    </xf>
    <xf numFmtId="0" fontId="13" fillId="0" borderId="0" xfId="0" applyFont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8" fillId="0" borderId="0" xfId="2" applyNumberFormat="1" applyFont="1" applyAlignment="1">
      <alignment horizontal="right" vertical="center" wrapText="1"/>
    </xf>
    <xf numFmtId="4" fontId="8" fillId="0" borderId="0" xfId="2" applyNumberFormat="1" applyFont="1" applyAlignment="1">
      <alignment vertical="center" wrapText="1"/>
    </xf>
    <xf numFmtId="4" fontId="24" fillId="0" borderId="0" xfId="0" applyNumberFormat="1" applyFont="1" applyAlignment="1">
      <alignment vertical="center"/>
    </xf>
    <xf numFmtId="49" fontId="11" fillId="0" borderId="0" xfId="0" applyNumberFormat="1" applyFont="1" applyAlignment="1">
      <alignment horizontal="center" vertical="center"/>
    </xf>
    <xf numFmtId="4" fontId="8" fillId="0" borderId="0" xfId="0" applyNumberFormat="1" applyFont="1" applyAlignment="1">
      <alignment horizontal="center" vertical="center"/>
    </xf>
    <xf numFmtId="49" fontId="8" fillId="0" borderId="0" xfId="2" applyNumberFormat="1" applyFont="1" applyAlignment="1">
      <alignment vertical="center"/>
    </xf>
    <xf numFmtId="4" fontId="8" fillId="0" borderId="0" xfId="0" applyNumberFormat="1" applyFont="1" applyAlignment="1">
      <alignment horizontal="right" vertical="center"/>
    </xf>
    <xf numFmtId="49" fontId="8" fillId="0" borderId="0" xfId="0" applyNumberFormat="1" applyFont="1" applyAlignment="1">
      <alignment horizontal="left" vertical="center"/>
    </xf>
    <xf numFmtId="0" fontId="9" fillId="0" borderId="0" xfId="0" applyFont="1" applyAlignment="1">
      <alignment vertical="center"/>
    </xf>
    <xf numFmtId="4" fontId="18" fillId="0" borderId="0" xfId="0" applyNumberFormat="1" applyFont="1" applyAlignment="1">
      <alignment horizontal="right" vertical="center"/>
    </xf>
    <xf numFmtId="4" fontId="12" fillId="0" borderId="0" xfId="0" applyNumberFormat="1" applyFont="1" applyAlignment="1">
      <alignment vertical="center"/>
    </xf>
    <xf numFmtId="4" fontId="30" fillId="0" borderId="0" xfId="0" applyNumberFormat="1" applyFont="1" applyAlignment="1">
      <alignment vertical="center"/>
    </xf>
    <xf numFmtId="49" fontId="10" fillId="0" borderId="0" xfId="0" applyNumberFormat="1" applyFont="1" applyAlignment="1">
      <alignment vertical="center"/>
    </xf>
    <xf numFmtId="49" fontId="11" fillId="0" borderId="0" xfId="0" applyNumberFormat="1" applyFont="1" applyAlignment="1">
      <alignment horizontal="right" vertical="center"/>
    </xf>
    <xf numFmtId="49" fontId="11" fillId="0" borderId="0" xfId="0" applyNumberFormat="1" applyFont="1" applyAlignment="1">
      <alignment horizontal="left" vertical="center"/>
    </xf>
    <xf numFmtId="49" fontId="11" fillId="0" borderId="0" xfId="0" applyNumberFormat="1" applyFont="1" applyAlignment="1">
      <alignment vertical="center"/>
    </xf>
    <xf numFmtId="4" fontId="17" fillId="0" borderId="0" xfId="0" applyNumberFormat="1" applyFont="1" applyAlignment="1">
      <alignment vertical="center"/>
    </xf>
    <xf numFmtId="4" fontId="7" fillId="0" borderId="0" xfId="0" applyNumberFormat="1" applyFont="1" applyAlignment="1">
      <alignment horizontal="center" vertical="center"/>
    </xf>
    <xf numFmtId="49" fontId="8" fillId="0" borderId="9" xfId="0" applyNumberFormat="1" applyFont="1" applyBorder="1" applyAlignment="1">
      <alignment horizontal="right" vertical="center"/>
    </xf>
    <xf numFmtId="0" fontId="8" fillId="0" borderId="10" xfId="2" applyFont="1" applyBorder="1" applyAlignment="1">
      <alignment vertical="center"/>
    </xf>
    <xf numFmtId="49" fontId="8" fillId="0" borderId="11" xfId="0" applyNumberFormat="1" applyFont="1" applyBorder="1" applyAlignment="1">
      <alignment horizontal="right" vertical="center"/>
    </xf>
    <xf numFmtId="0" fontId="8" fillId="0" borderId="0" xfId="2" applyFont="1" applyAlignment="1">
      <alignment vertical="center"/>
    </xf>
    <xf numFmtId="4" fontId="8" fillId="0" borderId="12" xfId="0" applyNumberFormat="1" applyFont="1" applyBorder="1" applyAlignment="1">
      <alignment vertical="center"/>
    </xf>
    <xf numFmtId="4" fontId="9" fillId="0" borderId="12" xfId="0" applyNumberFormat="1" applyFont="1" applyBorder="1" applyAlignment="1">
      <alignment vertical="center"/>
    </xf>
    <xf numFmtId="49" fontId="8" fillId="0" borderId="13" xfId="0" applyNumberFormat="1" applyFont="1" applyBorder="1" applyAlignment="1">
      <alignment horizontal="right" vertical="center"/>
    </xf>
    <xf numFmtId="49" fontId="8" fillId="0" borderId="14" xfId="0" applyNumberFormat="1" applyFont="1" applyBorder="1" applyAlignment="1">
      <alignment horizontal="left" vertical="center"/>
    </xf>
    <xf numFmtId="49" fontId="9" fillId="0" borderId="17" xfId="0" applyNumberFormat="1" applyFont="1" applyBorder="1" applyAlignment="1">
      <alignment horizontal="center" vertical="center"/>
    </xf>
    <xf numFmtId="49" fontId="9" fillId="0" borderId="10" xfId="0" applyNumberFormat="1" applyFont="1" applyBorder="1" applyAlignment="1">
      <alignment horizontal="center" vertical="center"/>
    </xf>
    <xf numFmtId="0" fontId="13" fillId="0" borderId="0" xfId="0" applyFont="1" applyAlignment="1">
      <alignment vertical="center" wrapText="1"/>
    </xf>
    <xf numFmtId="0" fontId="8" fillId="0" borderId="0" xfId="0" applyFont="1" applyAlignment="1">
      <alignment horizontal="right" vertical="center" wrapText="1"/>
    </xf>
    <xf numFmtId="0" fontId="8" fillId="0" borderId="0" xfId="0" applyFont="1" applyAlignment="1">
      <alignment horizontal="left" vertical="center" wrapText="1"/>
    </xf>
    <xf numFmtId="49" fontId="9" fillId="0" borderId="0" xfId="0" applyNumberFormat="1" applyFont="1" applyAlignment="1">
      <alignment horizontal="center" vertical="center" wrapText="1"/>
    </xf>
    <xf numFmtId="0" fontId="8" fillId="0" borderId="11" xfId="0" applyFont="1" applyBorder="1" applyAlignment="1">
      <alignment horizontal="right" vertical="center"/>
    </xf>
    <xf numFmtId="49" fontId="24" fillId="0" borderId="0" xfId="0" applyNumberFormat="1" applyFont="1" applyAlignment="1">
      <alignment vertical="center"/>
    </xf>
    <xf numFmtId="49" fontId="9" fillId="0" borderId="0" xfId="0" applyNumberFormat="1" applyFont="1" applyAlignment="1">
      <alignment horizontal="right" vertical="center" wrapText="1"/>
    </xf>
    <xf numFmtId="4" fontId="9" fillId="0" borderId="0" xfId="0" applyNumberFormat="1" applyFont="1" applyAlignment="1">
      <alignment vertical="center" wrapText="1"/>
    </xf>
    <xf numFmtId="4" fontId="15" fillId="0" borderId="0" xfId="0" applyNumberFormat="1" applyFont="1" applyAlignment="1">
      <alignment vertical="center"/>
    </xf>
    <xf numFmtId="4" fontId="41" fillId="0" borderId="0" xfId="0" applyNumberFormat="1" applyFont="1" applyAlignment="1">
      <alignment vertical="center"/>
    </xf>
    <xf numFmtId="4" fontId="46" fillId="0" borderId="18" xfId="0" applyNumberFormat="1" applyFont="1" applyBorder="1" applyAlignment="1">
      <alignment vertical="center"/>
    </xf>
    <xf numFmtId="0" fontId="9" fillId="0" borderId="0" xfId="0" applyFont="1" applyAlignment="1">
      <alignment horizontal="left" vertical="center" indent="1"/>
    </xf>
    <xf numFmtId="49" fontId="13" fillId="0" borderId="0" xfId="0" applyNumberFormat="1" applyFont="1" applyAlignment="1">
      <alignment horizontal="right" vertical="center"/>
    </xf>
    <xf numFmtId="4" fontId="13" fillId="0" borderId="0" xfId="0" applyNumberFormat="1" applyFont="1" applyAlignment="1">
      <alignment vertical="center"/>
    </xf>
    <xf numFmtId="49" fontId="7" fillId="0" borderId="0" xfId="0" applyNumberFormat="1" applyFont="1" applyAlignment="1">
      <alignment vertical="center"/>
    </xf>
    <xf numFmtId="4" fontId="29" fillId="0" borderId="0" xfId="0" applyNumberFormat="1" applyFont="1" applyAlignment="1">
      <alignment vertical="center"/>
    </xf>
    <xf numFmtId="4" fontId="25" fillId="0" borderId="0" xfId="0" applyNumberFormat="1" applyFont="1" applyAlignment="1">
      <alignment vertical="center"/>
    </xf>
    <xf numFmtId="49" fontId="9" fillId="0" borderId="0" xfId="0" applyNumberFormat="1" applyFont="1" applyAlignment="1">
      <alignment horizontal="left" vertical="center" indent="1"/>
    </xf>
    <xf numFmtId="49" fontId="12" fillId="0" borderId="0" xfId="0" applyNumberFormat="1" applyFont="1" applyAlignment="1">
      <alignment horizontal="left" vertical="center"/>
    </xf>
    <xf numFmtId="4" fontId="16" fillId="0" borderId="0" xfId="0" applyNumberFormat="1" applyFont="1" applyAlignment="1">
      <alignment horizontal="center" vertical="center"/>
    </xf>
    <xf numFmtId="49" fontId="13" fillId="0" borderId="0" xfId="2" applyNumberFormat="1" applyFont="1" applyAlignment="1">
      <alignment vertical="center" wrapText="1"/>
    </xf>
    <xf numFmtId="49" fontId="8" fillId="0" borderId="0" xfId="2" applyNumberFormat="1" applyFont="1" applyAlignment="1">
      <alignment vertical="center" wrapText="1"/>
    </xf>
    <xf numFmtId="49" fontId="13" fillId="0" borderId="0" xfId="0" applyNumberFormat="1" applyFont="1" applyAlignment="1">
      <alignment horizontal="right" vertical="center" wrapText="1"/>
    </xf>
    <xf numFmtId="4" fontId="13" fillId="0" borderId="0" xfId="0" applyNumberFormat="1" applyFont="1" applyAlignment="1">
      <alignment vertical="center" wrapText="1"/>
    </xf>
    <xf numFmtId="0" fontId="9" fillId="0" borderId="0" xfId="0" applyFont="1" applyAlignment="1">
      <alignment horizontal="right"/>
    </xf>
    <xf numFmtId="0" fontId="9" fillId="0" borderId="0" xfId="0" applyFont="1" applyAlignment="1">
      <alignment horizontal="center"/>
    </xf>
    <xf numFmtId="49" fontId="9" fillId="0" borderId="0" xfId="0" applyNumberFormat="1" applyFont="1" applyAlignment="1">
      <alignment horizontal="left" vertical="center" wrapText="1" indent="1"/>
    </xf>
    <xf numFmtId="0" fontId="9" fillId="0" borderId="0" xfId="0" applyFont="1" applyAlignment="1">
      <alignment horizontal="left" vertical="center" wrapText="1" indent="1"/>
    </xf>
    <xf numFmtId="0" fontId="9" fillId="0" borderId="0" xfId="0" applyFont="1" applyAlignment="1">
      <alignment horizontal="left" indent="1"/>
    </xf>
    <xf numFmtId="0" fontId="8" fillId="0" borderId="9" xfId="0" applyFont="1" applyBorder="1" applyAlignment="1">
      <alignment horizontal="left" vertical="center"/>
    </xf>
    <xf numFmtId="49" fontId="9" fillId="0" borderId="14" xfId="0" applyNumberFormat="1" applyFont="1" applyBorder="1" applyAlignment="1">
      <alignment horizontal="right" vertical="center"/>
    </xf>
    <xf numFmtId="49" fontId="4" fillId="0" borderId="0" xfId="0" applyNumberFormat="1" applyFont="1" applyAlignment="1">
      <alignment vertical="center"/>
    </xf>
    <xf numFmtId="4" fontId="50" fillId="0" borderId="0" xfId="0" applyNumberFormat="1" applyFont="1" applyAlignment="1">
      <alignment vertical="center"/>
    </xf>
    <xf numFmtId="4" fontId="9" fillId="0" borderId="0" xfId="0" applyNumberFormat="1" applyFont="1" applyAlignment="1">
      <alignment horizontal="left" vertical="center"/>
    </xf>
    <xf numFmtId="0" fontId="13" fillId="0" borderId="0" xfId="0" applyFont="1" applyAlignment="1">
      <alignment horizontal="right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right"/>
    </xf>
    <xf numFmtId="49" fontId="13" fillId="0" borderId="0" xfId="2" applyNumberFormat="1" applyFont="1" applyAlignment="1">
      <alignment horizontal="right" vertical="center" wrapText="1"/>
    </xf>
    <xf numFmtId="4" fontId="13" fillId="0" borderId="0" xfId="2" applyNumberFormat="1" applyFont="1" applyAlignment="1">
      <alignment vertical="center" wrapText="1"/>
    </xf>
    <xf numFmtId="0" fontId="8" fillId="0" borderId="11" xfId="0" applyFont="1" applyBorder="1" applyAlignment="1">
      <alignment horizontal="right"/>
    </xf>
    <xf numFmtId="49" fontId="4" fillId="0" borderId="0" xfId="0" applyNumberFormat="1" applyFont="1" applyAlignment="1">
      <alignment horizontal="right" vertical="center"/>
    </xf>
    <xf numFmtId="4" fontId="4" fillId="0" borderId="0" xfId="0" applyNumberFormat="1" applyFont="1" applyAlignment="1">
      <alignment vertical="center"/>
    </xf>
    <xf numFmtId="0" fontId="4" fillId="0" borderId="0" xfId="0" applyFont="1" applyAlignment="1">
      <alignment horizontal="right" vertical="center"/>
    </xf>
    <xf numFmtId="4" fontId="51" fillId="0" borderId="0" xfId="0" applyNumberFormat="1" applyFont="1" applyAlignment="1">
      <alignment vertical="center"/>
    </xf>
    <xf numFmtId="4" fontId="4" fillId="0" borderId="4" xfId="0" applyNumberFormat="1" applyFont="1" applyBorder="1" applyAlignment="1">
      <alignment vertical="center"/>
    </xf>
    <xf numFmtId="49" fontId="4" fillId="0" borderId="0" xfId="0" applyNumberFormat="1" applyFont="1" applyAlignment="1">
      <alignment horizontal="left" vertical="center"/>
    </xf>
    <xf numFmtId="49" fontId="52" fillId="0" borderId="0" xfId="0" applyNumberFormat="1" applyFont="1" applyAlignment="1">
      <alignment horizontal="center" vertical="center"/>
    </xf>
    <xf numFmtId="4" fontId="8" fillId="0" borderId="2" xfId="0" applyNumberFormat="1" applyFont="1" applyBorder="1" applyAlignment="1">
      <alignment vertical="center"/>
    </xf>
    <xf numFmtId="10" fontId="8" fillId="0" borderId="2" xfId="0" applyNumberFormat="1" applyFont="1" applyBorder="1" applyAlignment="1">
      <alignment vertical="center"/>
    </xf>
    <xf numFmtId="0" fontId="24" fillId="0" borderId="2" xfId="0" applyFont="1" applyBorder="1" applyAlignment="1">
      <alignment horizontal="center" vertical="center"/>
    </xf>
    <xf numFmtId="4" fontId="24" fillId="0" borderId="2" xfId="0" applyNumberFormat="1" applyFont="1" applyBorder="1" applyAlignment="1">
      <alignment vertical="center"/>
    </xf>
    <xf numFmtId="0" fontId="8" fillId="0" borderId="2" xfId="0" applyFont="1" applyBorder="1" applyAlignment="1">
      <alignment vertical="center"/>
    </xf>
    <xf numFmtId="10" fontId="9" fillId="0" borderId="2" xfId="0" applyNumberFormat="1" applyFont="1" applyBorder="1" applyAlignment="1">
      <alignment vertical="center"/>
    </xf>
    <xf numFmtId="49" fontId="8" fillId="0" borderId="2" xfId="0" applyNumberFormat="1" applyFont="1" applyBorder="1" applyAlignment="1">
      <alignment horizontal="center" vertical="center"/>
    </xf>
    <xf numFmtId="10" fontId="9" fillId="0" borderId="0" xfId="0" applyNumberFormat="1" applyFont="1" applyAlignment="1">
      <alignment vertical="center"/>
    </xf>
    <xf numFmtId="0" fontId="9" fillId="0" borderId="2" xfId="0" applyFont="1" applyBorder="1" applyAlignment="1">
      <alignment horizontal="center" vertical="center"/>
    </xf>
    <xf numFmtId="4" fontId="9" fillId="0" borderId="2" xfId="0" applyNumberFormat="1" applyFont="1" applyBorder="1" applyAlignment="1">
      <alignment vertical="center"/>
    </xf>
    <xf numFmtId="49" fontId="8" fillId="0" borderId="2" xfId="0" applyNumberFormat="1" applyFont="1" applyBorder="1" applyAlignment="1">
      <alignment vertical="center"/>
    </xf>
    <xf numFmtId="49" fontId="24" fillId="0" borderId="2" xfId="0" applyNumberFormat="1" applyFont="1" applyBorder="1" applyAlignment="1">
      <alignment vertical="center"/>
    </xf>
    <xf numFmtId="49" fontId="8" fillId="0" borderId="2" xfId="0" applyNumberFormat="1" applyFont="1" applyBorder="1" applyAlignment="1">
      <alignment horizontal="right" vertical="center"/>
    </xf>
    <xf numFmtId="49" fontId="8" fillId="0" borderId="11" xfId="2" applyNumberFormat="1" applyFont="1" applyBorder="1" applyAlignment="1">
      <alignment horizontal="right" vertical="center"/>
    </xf>
    <xf numFmtId="4" fontId="19" fillId="0" borderId="0" xfId="0" applyNumberFormat="1" applyFont="1" applyAlignment="1">
      <alignment horizontal="center" vertical="center"/>
    </xf>
    <xf numFmtId="49" fontId="20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right"/>
    </xf>
    <xf numFmtId="49" fontId="9" fillId="0" borderId="0" xfId="0" applyNumberFormat="1" applyFont="1" applyAlignment="1">
      <alignment horizontal="left" indent="1"/>
    </xf>
    <xf numFmtId="49" fontId="9" fillId="0" borderId="0" xfId="0" applyNumberFormat="1" applyFont="1"/>
    <xf numFmtId="4" fontId="15" fillId="0" borderId="0" xfId="0" applyNumberFormat="1" applyFont="1"/>
    <xf numFmtId="0" fontId="7" fillId="0" borderId="0" xfId="0" applyFont="1" applyAlignment="1">
      <alignment horizontal="center" vertical="center"/>
    </xf>
    <xf numFmtId="10" fontId="7" fillId="0" borderId="0" xfId="0" applyNumberFormat="1" applyFont="1" applyAlignment="1">
      <alignment vertical="center"/>
    </xf>
    <xf numFmtId="0" fontId="8" fillId="0" borderId="0" xfId="2" applyFont="1" applyAlignment="1">
      <alignment horizontal="right" vertical="center" wrapText="1"/>
    </xf>
    <xf numFmtId="0" fontId="8" fillId="0" borderId="0" xfId="2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49" fontId="13" fillId="0" borderId="0" xfId="0" applyNumberFormat="1" applyFont="1" applyAlignment="1">
      <alignment vertical="center"/>
    </xf>
    <xf numFmtId="4" fontId="15" fillId="0" borderId="0" xfId="0" applyNumberFormat="1" applyFont="1" applyAlignment="1">
      <alignment horizontal="right" vertical="center"/>
    </xf>
    <xf numFmtId="49" fontId="13" fillId="0" borderId="0" xfId="2" applyNumberFormat="1" applyFont="1" applyAlignment="1">
      <alignment horizontal="right" vertical="center"/>
    </xf>
    <xf numFmtId="0" fontId="13" fillId="0" borderId="0" xfId="2" applyFont="1" applyAlignment="1">
      <alignment vertical="center"/>
    </xf>
    <xf numFmtId="49" fontId="7" fillId="0" borderId="0" xfId="0" applyNumberFormat="1" applyFont="1" applyAlignment="1">
      <alignment horizontal="center" vertical="center"/>
    </xf>
    <xf numFmtId="49" fontId="8" fillId="0" borderId="0" xfId="0" applyNumberFormat="1" applyFont="1" applyAlignment="1">
      <alignment horizontal="center" vertical="center" wrapText="1"/>
    </xf>
    <xf numFmtId="4" fontId="8" fillId="0" borderId="0" xfId="0" applyNumberFormat="1" applyFont="1" applyAlignment="1">
      <alignment horizontal="center" vertical="center" wrapText="1"/>
    </xf>
    <xf numFmtId="49" fontId="9" fillId="0" borderId="0" xfId="2" applyNumberFormat="1" applyFont="1" applyAlignment="1">
      <alignment horizontal="right" vertical="center" wrapText="1"/>
    </xf>
    <xf numFmtId="4" fontId="12" fillId="0" borderId="0" xfId="0" applyNumberFormat="1" applyFont="1" applyAlignment="1">
      <alignment vertical="center" wrapText="1"/>
    </xf>
    <xf numFmtId="0" fontId="13" fillId="0" borderId="0" xfId="2" applyFont="1" applyAlignment="1">
      <alignment vertical="center" wrapText="1"/>
    </xf>
    <xf numFmtId="49" fontId="13" fillId="0" borderId="0" xfId="0" applyNumberFormat="1" applyFont="1" applyAlignment="1">
      <alignment horizontal="left" vertical="center" wrapText="1"/>
    </xf>
    <xf numFmtId="0" fontId="12" fillId="0" borderId="0" xfId="0" applyFont="1" applyAlignment="1">
      <alignment vertical="center" wrapText="1"/>
    </xf>
    <xf numFmtId="49" fontId="7" fillId="0" borderId="0" xfId="0" applyNumberFormat="1" applyFont="1" applyAlignment="1">
      <alignment horizontal="right" vertical="center"/>
    </xf>
    <xf numFmtId="4" fontId="48" fillId="0" borderId="0" xfId="0" applyNumberFormat="1" applyFont="1" applyAlignment="1">
      <alignment vertical="center"/>
    </xf>
    <xf numFmtId="0" fontId="13" fillId="0" borderId="0" xfId="0" applyFont="1" applyAlignment="1">
      <alignment horizontal="right" vertical="center" wrapText="1"/>
    </xf>
    <xf numFmtId="4" fontId="18" fillId="0" borderId="0" xfId="0" applyNumberFormat="1" applyFont="1" applyAlignment="1">
      <alignment horizontal="center" vertical="center" wrapText="1"/>
    </xf>
    <xf numFmtId="4" fontId="8" fillId="0" borderId="0" xfId="0" applyNumberFormat="1" applyFont="1" applyAlignment="1">
      <alignment horizontal="right" vertical="center" wrapText="1"/>
    </xf>
    <xf numFmtId="4" fontId="17" fillId="0" borderId="0" xfId="0" applyNumberFormat="1" applyFont="1" applyAlignment="1">
      <alignment vertical="center" wrapText="1"/>
    </xf>
    <xf numFmtId="49" fontId="13" fillId="0" borderId="0" xfId="0" applyNumberFormat="1" applyFont="1" applyAlignment="1">
      <alignment horizontal="center" vertical="center"/>
    </xf>
    <xf numFmtId="4" fontId="9" fillId="0" borderId="0" xfId="2" applyNumberFormat="1" applyFont="1" applyAlignment="1">
      <alignment vertical="center" wrapText="1"/>
    </xf>
    <xf numFmtId="4" fontId="18" fillId="0" borderId="0" xfId="0" applyNumberFormat="1" applyFont="1" applyAlignment="1">
      <alignment horizontal="right" vertical="center" wrapText="1"/>
    </xf>
    <xf numFmtId="0" fontId="9" fillId="0" borderId="0" xfId="2" applyFont="1" applyAlignment="1">
      <alignment horizontal="left" vertical="center" wrapText="1" indent="1"/>
    </xf>
    <xf numFmtId="49" fontId="8" fillId="0" borderId="0" xfId="0" applyNumberFormat="1" applyFont="1" applyAlignment="1">
      <alignment horizontal="left" vertical="center" wrapText="1"/>
    </xf>
    <xf numFmtId="49" fontId="9" fillId="0" borderId="0" xfId="2" applyNumberFormat="1" applyFont="1" applyAlignment="1">
      <alignment horizontal="right" vertical="center"/>
    </xf>
    <xf numFmtId="0" fontId="9" fillId="0" borderId="20" xfId="0" applyFont="1" applyBorder="1" applyAlignment="1">
      <alignment horizontal="center" vertical="center"/>
    </xf>
    <xf numFmtId="0" fontId="8" fillId="0" borderId="9" xfId="0" applyFont="1" applyBorder="1" applyAlignment="1">
      <alignment horizontal="right" vertical="center"/>
    </xf>
    <xf numFmtId="0" fontId="8" fillId="0" borderId="10" xfId="0" applyFont="1" applyBorder="1" applyAlignment="1">
      <alignment horizontal="left" vertical="center"/>
    </xf>
    <xf numFmtId="4" fontId="18" fillId="0" borderId="0" xfId="0" applyNumberFormat="1" applyFont="1" applyAlignment="1">
      <alignment vertical="center"/>
    </xf>
    <xf numFmtId="0" fontId="8" fillId="0" borderId="11" xfId="0" applyFont="1" applyBorder="1" applyAlignment="1">
      <alignment horizontal="right" vertical="center" wrapText="1"/>
    </xf>
    <xf numFmtId="4" fontId="18" fillId="0" borderId="0" xfId="0" applyNumberFormat="1" applyFont="1" applyAlignment="1">
      <alignment vertical="center" wrapText="1"/>
    </xf>
    <xf numFmtId="4" fontId="19" fillId="0" borderId="0" xfId="0" applyNumberFormat="1" applyFont="1" applyAlignment="1">
      <alignment vertical="center"/>
    </xf>
    <xf numFmtId="0" fontId="9" fillId="0" borderId="17" xfId="0" applyFont="1" applyBorder="1" applyAlignment="1">
      <alignment horizontal="center" vertical="center"/>
    </xf>
    <xf numFmtId="49" fontId="9" fillId="0" borderId="11" xfId="0" applyNumberFormat="1" applyFont="1" applyBorder="1" applyAlignment="1">
      <alignment horizontal="right" vertical="center"/>
    </xf>
    <xf numFmtId="49" fontId="9" fillId="0" borderId="13" xfId="0" applyNumberFormat="1" applyFont="1" applyBorder="1" applyAlignment="1">
      <alignment horizontal="right" vertical="center"/>
    </xf>
    <xf numFmtId="0" fontId="8" fillId="0" borderId="14" xfId="0" applyFont="1" applyBorder="1" applyAlignment="1">
      <alignment vertical="center"/>
    </xf>
    <xf numFmtId="4" fontId="18" fillId="0" borderId="0" xfId="0" applyNumberFormat="1" applyFont="1" applyAlignment="1">
      <alignment horizontal="center" vertical="center"/>
    </xf>
    <xf numFmtId="0" fontId="9" fillId="0" borderId="0" xfId="2" applyFont="1" applyAlignment="1">
      <alignment horizontal="left" vertical="center" indent="1"/>
    </xf>
    <xf numFmtId="49" fontId="8" fillId="0" borderId="9" xfId="2" applyNumberFormat="1" applyFont="1" applyBorder="1" applyAlignment="1">
      <alignment horizontal="right" vertical="center"/>
    </xf>
    <xf numFmtId="0" fontId="8" fillId="0" borderId="0" xfId="0" applyFont="1" applyAlignment="1" applyProtection="1">
      <alignment horizontal="righ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49" fontId="8" fillId="0" borderId="0" xfId="4" applyNumberFormat="1" applyFont="1" applyAlignment="1">
      <alignment horizontal="right" vertical="center"/>
    </xf>
    <xf numFmtId="0" fontId="8" fillId="0" borderId="0" xfId="4" applyFont="1" applyAlignment="1">
      <alignment vertical="center"/>
    </xf>
    <xf numFmtId="0" fontId="18" fillId="0" borderId="0" xfId="0" applyFont="1" applyAlignment="1">
      <alignment horizontal="right" vertical="center"/>
    </xf>
    <xf numFmtId="0" fontId="8" fillId="0" borderId="13" xfId="0" applyFont="1" applyBorder="1" applyAlignment="1">
      <alignment horizontal="right" vertical="center"/>
    </xf>
    <xf numFmtId="4" fontId="9" fillId="0" borderId="0" xfId="0" applyNumberFormat="1" applyFont="1" applyAlignment="1">
      <alignment horizontal="right" vertical="center"/>
    </xf>
    <xf numFmtId="4" fontId="8" fillId="0" borderId="0" xfId="0" applyNumberFormat="1" applyFont="1" applyAlignment="1">
      <alignment horizontal="right"/>
    </xf>
    <xf numFmtId="0" fontId="8" fillId="0" borderId="9" xfId="0" applyFont="1" applyBorder="1" applyAlignment="1">
      <alignment vertical="center"/>
    </xf>
    <xf numFmtId="4" fontId="14" fillId="0" borderId="0" xfId="0" applyNumberFormat="1" applyFont="1" applyAlignment="1">
      <alignment vertical="center"/>
    </xf>
    <xf numFmtId="49" fontId="21" fillId="0" borderId="0" xfId="0" applyNumberFormat="1" applyFont="1" applyAlignment="1">
      <alignment horizontal="right" vertical="center"/>
    </xf>
    <xf numFmtId="4" fontId="15" fillId="0" borderId="0" xfId="0" applyNumberFormat="1" applyFont="1" applyAlignment="1">
      <alignment vertical="center" wrapText="1"/>
    </xf>
    <xf numFmtId="4" fontId="15" fillId="0" borderId="8" xfId="0" applyNumberFormat="1" applyFont="1" applyBorder="1" applyAlignment="1">
      <alignment vertical="center"/>
    </xf>
    <xf numFmtId="49" fontId="8" fillId="0" borderId="13" xfId="0" applyNumberFormat="1" applyFont="1" applyBorder="1" applyAlignment="1">
      <alignment vertical="center"/>
    </xf>
    <xf numFmtId="49" fontId="7" fillId="0" borderId="0" xfId="2" applyNumberFormat="1" applyFont="1" applyAlignment="1">
      <alignment horizontal="left" vertical="center" wrapText="1"/>
    </xf>
    <xf numFmtId="49" fontId="7" fillId="0" borderId="0" xfId="2" applyNumberFormat="1" applyFont="1" applyAlignment="1">
      <alignment horizontal="center" vertical="center" wrapText="1"/>
    </xf>
    <xf numFmtId="0" fontId="9" fillId="0" borderId="0" xfId="2" applyFont="1" applyAlignment="1">
      <alignment vertical="center" wrapText="1"/>
    </xf>
    <xf numFmtId="49" fontId="9" fillId="0" borderId="0" xfId="2" applyNumberFormat="1" applyFont="1" applyAlignment="1">
      <alignment vertical="center" wrapText="1"/>
    </xf>
    <xf numFmtId="4" fontId="28" fillId="0" borderId="0" xfId="2" applyNumberFormat="1" applyFont="1" applyAlignment="1">
      <alignment vertical="center" wrapText="1"/>
    </xf>
    <xf numFmtId="4" fontId="27" fillId="0" borderId="0" xfId="2" applyNumberFormat="1" applyFont="1" applyAlignment="1">
      <alignment vertical="center" wrapText="1"/>
    </xf>
    <xf numFmtId="0" fontId="9" fillId="0" borderId="0" xfId="2" applyFont="1" applyAlignment="1">
      <alignment horizontal="right" vertical="center" wrapText="1"/>
    </xf>
    <xf numFmtId="0" fontId="28" fillId="0" borderId="0" xfId="2" applyFont="1" applyAlignment="1">
      <alignment vertical="center" wrapText="1"/>
    </xf>
    <xf numFmtId="0" fontId="13" fillId="0" borderId="0" xfId="2" applyFont="1" applyAlignment="1">
      <alignment horizontal="right" vertical="center" wrapText="1"/>
    </xf>
    <xf numFmtId="49" fontId="8" fillId="0" borderId="0" xfId="2" applyNumberFormat="1" applyFont="1" applyAlignment="1">
      <alignment horizontal="left" vertical="center" wrapText="1"/>
    </xf>
    <xf numFmtId="49" fontId="13" fillId="0" borderId="0" xfId="2" applyNumberFormat="1" applyFont="1" applyAlignment="1">
      <alignment horizontal="left" vertical="center" wrapText="1"/>
    </xf>
    <xf numFmtId="4" fontId="27" fillId="0" borderId="0" xfId="0" applyNumberFormat="1" applyFont="1" applyAlignment="1">
      <alignment vertical="center" wrapText="1"/>
    </xf>
    <xf numFmtId="49" fontId="24" fillId="0" borderId="0" xfId="2" applyNumberFormat="1" applyFont="1"/>
    <xf numFmtId="49" fontId="8" fillId="0" borderId="0" xfId="2" applyNumberFormat="1" applyFont="1"/>
    <xf numFmtId="4" fontId="41" fillId="0" borderId="0" xfId="0" applyNumberFormat="1" applyFont="1" applyAlignment="1">
      <alignment vertical="center" wrapText="1"/>
    </xf>
    <xf numFmtId="49" fontId="55" fillId="0" borderId="0" xfId="0" applyNumberFormat="1" applyFont="1" applyAlignment="1">
      <alignment horizontal="right" vertical="center" wrapText="1"/>
    </xf>
    <xf numFmtId="0" fontId="41" fillId="0" borderId="0" xfId="0" applyFont="1" applyAlignment="1">
      <alignment vertical="center" wrapText="1"/>
    </xf>
    <xf numFmtId="49" fontId="41" fillId="0" borderId="0" xfId="2" applyNumberFormat="1" applyFont="1" applyAlignment="1">
      <alignment horizontal="right" vertical="center" wrapText="1"/>
    </xf>
    <xf numFmtId="4" fontId="41" fillId="0" borderId="0" xfId="2" applyNumberFormat="1" applyFont="1" applyAlignment="1">
      <alignment vertical="center" wrapText="1"/>
    </xf>
    <xf numFmtId="0" fontId="41" fillId="0" borderId="0" xfId="2" applyFont="1" applyAlignment="1">
      <alignment vertical="center" wrapText="1"/>
    </xf>
    <xf numFmtId="49" fontId="55" fillId="0" borderId="0" xfId="0" applyNumberFormat="1" applyFont="1" applyAlignment="1">
      <alignment horizontal="right" vertical="center"/>
    </xf>
    <xf numFmtId="0" fontId="41" fillId="0" borderId="0" xfId="0" applyFont="1" applyAlignment="1">
      <alignment vertical="center"/>
    </xf>
    <xf numFmtId="4" fontId="9" fillId="5" borderId="7" xfId="0" applyNumberFormat="1" applyFont="1" applyFill="1" applyBorder="1" applyAlignment="1">
      <alignment horizontal="center" vertical="center" wrapText="1"/>
    </xf>
    <xf numFmtId="4" fontId="9" fillId="5" borderId="17" xfId="0" applyNumberFormat="1" applyFont="1" applyFill="1" applyBorder="1" applyAlignment="1">
      <alignment horizontal="center" vertical="center" wrapText="1"/>
    </xf>
    <xf numFmtId="4" fontId="19" fillId="5" borderId="8" xfId="0" applyNumberFormat="1" applyFont="1" applyFill="1" applyBorder="1" applyAlignment="1">
      <alignment horizontal="center" vertical="center"/>
    </xf>
    <xf numFmtId="4" fontId="19" fillId="5" borderId="19" xfId="0" applyNumberFormat="1" applyFont="1" applyFill="1" applyBorder="1" applyAlignment="1">
      <alignment horizontal="center" vertical="center"/>
    </xf>
    <xf numFmtId="0" fontId="6" fillId="0" borderId="0" xfId="0" applyFont="1" applyProtection="1">
      <protection locked="0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vertical="center"/>
    </xf>
    <xf numFmtId="0" fontId="36" fillId="0" borderId="18" xfId="0" applyFont="1" applyBorder="1" applyAlignment="1">
      <alignment vertical="center"/>
    </xf>
    <xf numFmtId="4" fontId="36" fillId="0" borderId="18" xfId="0" applyNumberFormat="1" applyFont="1" applyBorder="1" applyAlignment="1">
      <alignment vertical="center"/>
    </xf>
    <xf numFmtId="4" fontId="36" fillId="0" borderId="12" xfId="0" applyNumberFormat="1" applyFont="1" applyBorder="1" applyAlignment="1">
      <alignment vertical="center"/>
    </xf>
    <xf numFmtId="0" fontId="7" fillId="0" borderId="0" xfId="0" applyFont="1" applyAlignment="1" applyProtection="1">
      <alignment vertical="center"/>
      <protection locked="0"/>
    </xf>
    <xf numFmtId="49" fontId="6" fillId="0" borderId="18" xfId="0" applyNumberFormat="1" applyFont="1" applyBorder="1" applyAlignment="1">
      <alignment horizontal="right" vertical="center"/>
    </xf>
    <xf numFmtId="0" fontId="8" fillId="0" borderId="18" xfId="0" applyFont="1" applyBorder="1" applyAlignment="1">
      <alignment horizontal="left" vertical="center"/>
    </xf>
    <xf numFmtId="49" fontId="7" fillId="0" borderId="18" xfId="0" applyNumberFormat="1" applyFont="1" applyBorder="1" applyAlignment="1">
      <alignment horizontal="right" vertical="center"/>
    </xf>
    <xf numFmtId="4" fontId="37" fillId="0" borderId="11" xfId="0" applyNumberFormat="1" applyFont="1" applyBorder="1" applyAlignment="1">
      <alignment vertical="center"/>
    </xf>
    <xf numFmtId="4" fontId="37" fillId="0" borderId="18" xfId="0" applyNumberFormat="1" applyFont="1" applyBorder="1" applyAlignment="1">
      <alignment vertical="center"/>
    </xf>
    <xf numFmtId="0" fontId="7" fillId="0" borderId="18" xfId="0" applyFont="1" applyBorder="1" applyAlignment="1">
      <alignment vertical="center"/>
    </xf>
    <xf numFmtId="0" fontId="36" fillId="0" borderId="0" xfId="0" applyFont="1" applyAlignment="1" applyProtection="1">
      <alignment vertical="center"/>
      <protection locked="0"/>
    </xf>
    <xf numFmtId="4" fontId="38" fillId="0" borderId="11" xfId="0" applyNumberFormat="1" applyFont="1" applyBorder="1" applyAlignment="1" applyProtection="1">
      <alignment vertical="center"/>
      <protection locked="0"/>
    </xf>
    <xf numFmtId="4" fontId="38" fillId="0" borderId="18" xfId="0" applyNumberFormat="1" applyFont="1" applyBorder="1" applyAlignment="1" applyProtection="1">
      <alignment vertical="center"/>
      <protection locked="0"/>
    </xf>
    <xf numFmtId="4" fontId="38" fillId="0" borderId="12" xfId="0" applyNumberFormat="1" applyFont="1" applyBorder="1" applyAlignment="1" applyProtection="1">
      <alignment vertical="center"/>
      <protection locked="0"/>
    </xf>
    <xf numFmtId="0" fontId="38" fillId="0" borderId="0" xfId="0" applyFont="1" applyAlignment="1" applyProtection="1">
      <alignment vertical="center"/>
      <protection locked="0"/>
    </xf>
    <xf numFmtId="4" fontId="36" fillId="0" borderId="11" xfId="0" applyNumberFormat="1" applyFont="1" applyBorder="1" applyAlignment="1">
      <alignment vertical="center"/>
    </xf>
    <xf numFmtId="4" fontId="7" fillId="0" borderId="0" xfId="0" applyNumberFormat="1" applyFont="1" applyAlignment="1" applyProtection="1">
      <alignment vertical="center"/>
      <protection locked="0"/>
    </xf>
    <xf numFmtId="49" fontId="47" fillId="0" borderId="18" xfId="0" applyNumberFormat="1" applyFont="1" applyBorder="1" applyAlignment="1">
      <alignment horizontal="right" vertical="center"/>
    </xf>
    <xf numFmtId="0" fontId="46" fillId="0" borderId="18" xfId="0" applyFont="1" applyBorder="1" applyAlignment="1">
      <alignment vertical="center" wrapText="1"/>
    </xf>
    <xf numFmtId="4" fontId="46" fillId="0" borderId="12" xfId="0" applyNumberFormat="1" applyFont="1" applyBorder="1" applyAlignment="1">
      <alignment vertical="center"/>
    </xf>
    <xf numFmtId="4" fontId="9" fillId="0" borderId="0" xfId="0" applyNumberFormat="1" applyFont="1" applyAlignment="1" applyProtection="1">
      <alignment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43" fillId="0" borderId="18" xfId="0" applyFont="1" applyBorder="1" applyAlignment="1">
      <alignment vertical="center"/>
    </xf>
    <xf numFmtId="0" fontId="6" fillId="0" borderId="18" xfId="0" applyFont="1" applyBorder="1" applyAlignment="1">
      <alignment vertical="center" wrapText="1"/>
    </xf>
    <xf numFmtId="0" fontId="38" fillId="0" borderId="18" xfId="0" applyFont="1" applyBorder="1" applyAlignment="1">
      <alignment vertical="center"/>
    </xf>
    <xf numFmtId="49" fontId="44" fillId="0" borderId="18" xfId="0" applyNumberFormat="1" applyFont="1" applyBorder="1" applyAlignment="1">
      <alignment horizontal="right" vertical="center"/>
    </xf>
    <xf numFmtId="49" fontId="8" fillId="0" borderId="18" xfId="0" applyNumberFormat="1" applyFont="1" applyBorder="1" applyAlignment="1">
      <alignment horizontal="right" vertical="center"/>
    </xf>
    <xf numFmtId="4" fontId="8" fillId="0" borderId="18" xfId="0" applyNumberFormat="1" applyFont="1" applyBorder="1" applyAlignment="1">
      <alignment vertical="center"/>
    </xf>
    <xf numFmtId="4" fontId="8" fillId="0" borderId="11" xfId="0" applyNumberFormat="1" applyFont="1" applyBorder="1" applyAlignment="1">
      <alignment vertical="center"/>
    </xf>
    <xf numFmtId="166" fontId="7" fillId="4" borderId="18" xfId="0" applyNumberFormat="1" applyFont="1" applyFill="1" applyBorder="1" applyAlignment="1">
      <alignment horizontal="right" vertical="center"/>
    </xf>
    <xf numFmtId="49" fontId="56" fillId="0" borderId="18" xfId="0" applyNumberFormat="1" applyFont="1" applyBorder="1" applyAlignment="1">
      <alignment horizontal="right" vertical="center"/>
    </xf>
    <xf numFmtId="0" fontId="57" fillId="0" borderId="18" xfId="0" applyFont="1" applyBorder="1" applyAlignment="1">
      <alignment vertical="center" wrapText="1"/>
    </xf>
    <xf numFmtId="4" fontId="57" fillId="0" borderId="18" xfId="0" applyNumberFormat="1" applyFont="1" applyBorder="1" applyAlignment="1">
      <alignment vertical="center"/>
    </xf>
    <xf numFmtId="4" fontId="58" fillId="0" borderId="12" xfId="0" applyNumberFormat="1" applyFont="1" applyBorder="1" applyAlignment="1">
      <alignment vertical="center"/>
    </xf>
    <xf numFmtId="0" fontId="57" fillId="0" borderId="18" xfId="0" applyFont="1" applyBorder="1" applyAlignment="1">
      <alignment vertical="center"/>
    </xf>
    <xf numFmtId="4" fontId="57" fillId="0" borderId="11" xfId="0" applyNumberFormat="1" applyFont="1" applyBorder="1" applyAlignment="1">
      <alignment vertical="center"/>
    </xf>
    <xf numFmtId="4" fontId="57" fillId="0" borderId="12" xfId="0" applyNumberFormat="1" applyFont="1" applyBorder="1" applyAlignment="1">
      <alignment vertical="center"/>
    </xf>
    <xf numFmtId="0" fontId="36" fillId="0" borderId="18" xfId="0" applyFont="1" applyBorder="1" applyAlignment="1">
      <alignment vertical="center" wrapText="1"/>
    </xf>
    <xf numFmtId="0" fontId="14" fillId="0" borderId="0" xfId="0" applyFont="1" applyAlignment="1">
      <alignment vertical="center"/>
    </xf>
    <xf numFmtId="4" fontId="14" fillId="0" borderId="0" xfId="0" applyNumberFormat="1" applyFont="1" applyAlignment="1">
      <alignment horizontal="right" vertical="center"/>
    </xf>
    <xf numFmtId="0" fontId="9" fillId="0" borderId="0" xfId="0" applyFont="1" applyAlignment="1">
      <alignment horizontal="center" vertical="center"/>
    </xf>
    <xf numFmtId="4" fontId="26" fillId="0" borderId="0" xfId="0" applyNumberFormat="1" applyFont="1" applyAlignment="1">
      <alignment vertical="center"/>
    </xf>
    <xf numFmtId="0" fontId="26" fillId="0" borderId="0" xfId="0" applyFont="1" applyAlignment="1">
      <alignment horizontal="center" vertical="center"/>
    </xf>
    <xf numFmtId="49" fontId="26" fillId="0" borderId="0" xfId="0" applyNumberFormat="1" applyFont="1" applyAlignment="1">
      <alignment horizontal="left" vertical="center"/>
    </xf>
    <xf numFmtId="4" fontId="31" fillId="0" borderId="0" xfId="0" applyNumberFormat="1" applyFont="1" applyAlignment="1">
      <alignment vertical="center"/>
    </xf>
    <xf numFmtId="0" fontId="14" fillId="0" borderId="0" xfId="0" applyFont="1"/>
    <xf numFmtId="0" fontId="14" fillId="0" borderId="0" xfId="0" applyFont="1" applyAlignment="1">
      <alignment wrapText="1"/>
    </xf>
    <xf numFmtId="49" fontId="4" fillId="0" borderId="0" xfId="0" applyNumberFormat="1" applyFont="1" applyAlignment="1">
      <alignment horizontal="center" vertical="center"/>
    </xf>
    <xf numFmtId="4" fontId="59" fillId="3" borderId="22" xfId="0" applyNumberFormat="1" applyFont="1" applyFill="1" applyBorder="1" applyAlignment="1">
      <alignment vertical="center" wrapText="1"/>
    </xf>
    <xf numFmtId="10" fontId="59" fillId="3" borderId="28" xfId="0" applyNumberFormat="1" applyFont="1" applyFill="1" applyBorder="1" applyAlignment="1">
      <alignment vertical="center" wrapText="1"/>
    </xf>
    <xf numFmtId="4" fontId="9" fillId="0" borderId="0" xfId="0" applyNumberFormat="1" applyFont="1" applyAlignment="1">
      <alignment horizontal="right"/>
    </xf>
    <xf numFmtId="49" fontId="9" fillId="0" borderId="0" xfId="0" applyNumberFormat="1" applyFont="1" applyAlignment="1">
      <alignment horizontal="left" indent="5"/>
    </xf>
    <xf numFmtId="4" fontId="6" fillId="0" borderId="19" xfId="0" applyNumberFormat="1" applyFont="1" applyBorder="1" applyAlignment="1">
      <alignment vertical="center"/>
    </xf>
    <xf numFmtId="49" fontId="63" fillId="0" borderId="0" xfId="0" applyNumberFormat="1" applyFont="1" applyAlignment="1">
      <alignment horizontal="right" vertical="center" wrapText="1"/>
    </xf>
    <xf numFmtId="0" fontId="54" fillId="0" borderId="0" xfId="0" applyFont="1" applyAlignment="1">
      <alignment vertical="center" wrapText="1"/>
    </xf>
    <xf numFmtId="4" fontId="54" fillId="0" borderId="0" xfId="0" applyNumberFormat="1" applyFont="1" applyAlignment="1">
      <alignment vertical="center" wrapText="1"/>
    </xf>
    <xf numFmtId="49" fontId="13" fillId="0" borderId="0" xfId="2" applyNumberFormat="1" applyFont="1" applyAlignment="1">
      <alignment vertical="center"/>
    </xf>
    <xf numFmtId="4" fontId="7" fillId="4" borderId="18" xfId="0" applyNumberFormat="1" applyFont="1" applyFill="1" applyBorder="1" applyAlignment="1">
      <alignment vertical="center"/>
    </xf>
    <xf numFmtId="4" fontId="7" fillId="4" borderId="12" xfId="0" applyNumberFormat="1" applyFont="1" applyFill="1" applyBorder="1" applyAlignment="1">
      <alignment vertical="center"/>
    </xf>
    <xf numFmtId="4" fontId="7" fillId="4" borderId="11" xfId="0" applyNumberFormat="1" applyFont="1" applyFill="1" applyBorder="1" applyAlignment="1">
      <alignment vertical="center"/>
    </xf>
    <xf numFmtId="0" fontId="36" fillId="0" borderId="18" xfId="0" applyFont="1" applyBorder="1" applyAlignment="1">
      <alignment horizontal="right" vertical="center" wrapText="1"/>
    </xf>
    <xf numFmtId="4" fontId="36" fillId="0" borderId="18" xfId="0" applyNumberFormat="1" applyFont="1" applyBorder="1" applyAlignment="1">
      <alignment vertical="center" wrapText="1"/>
    </xf>
    <xf numFmtId="4" fontId="36" fillId="0" borderId="12" xfId="0" applyNumberFormat="1" applyFont="1" applyBorder="1" applyAlignment="1">
      <alignment vertical="center" wrapText="1"/>
    </xf>
    <xf numFmtId="4" fontId="36" fillId="0" borderId="11" xfId="0" applyNumberFormat="1" applyFont="1" applyBorder="1" applyAlignment="1">
      <alignment vertical="center" wrapText="1"/>
    </xf>
    <xf numFmtId="0" fontId="36" fillId="0" borderId="0" xfId="0" applyFont="1" applyAlignment="1" applyProtection="1">
      <alignment vertical="center" wrapText="1"/>
      <protection locked="0"/>
    </xf>
    <xf numFmtId="4" fontId="9" fillId="5" borderId="9" xfId="0" applyNumberFormat="1" applyFont="1" applyFill="1" applyBorder="1" applyAlignment="1">
      <alignment horizontal="center" vertical="center" wrapText="1"/>
    </xf>
    <xf numFmtId="4" fontId="19" fillId="5" borderId="13" xfId="0" applyNumberFormat="1" applyFont="1" applyFill="1" applyBorder="1" applyAlignment="1">
      <alignment horizontal="center" vertical="center"/>
    </xf>
    <xf numFmtId="49" fontId="41" fillId="0" borderId="15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right" wrapText="1"/>
    </xf>
    <xf numFmtId="0" fontId="8" fillId="0" borderId="0" xfId="0" applyFont="1" applyAlignment="1">
      <alignment wrapText="1"/>
    </xf>
    <xf numFmtId="4" fontId="9" fillId="0" borderId="0" xfId="0" applyNumberFormat="1" applyFont="1" applyAlignment="1">
      <alignment horizontal="center"/>
    </xf>
    <xf numFmtId="0" fontId="8" fillId="0" borderId="0" xfId="0" applyFont="1" applyAlignment="1">
      <alignment horizontal="center" wrapText="1"/>
    </xf>
    <xf numFmtId="0" fontId="9" fillId="0" borderId="17" xfId="0" applyFont="1" applyBorder="1" applyAlignment="1">
      <alignment horizontal="center" vertical="center" wrapText="1"/>
    </xf>
    <xf numFmtId="0" fontId="24" fillId="0" borderId="0" xfId="0" applyFont="1" applyAlignment="1">
      <alignment horizontal="center" vertical="center"/>
    </xf>
    <xf numFmtId="49" fontId="26" fillId="0" borderId="0" xfId="0" applyNumberFormat="1" applyFont="1" applyAlignment="1">
      <alignment horizontal="right" vertical="center"/>
    </xf>
    <xf numFmtId="49" fontId="65" fillId="0" borderId="0" xfId="0" applyNumberFormat="1" applyFont="1" applyAlignment="1">
      <alignment horizontal="center" vertical="center"/>
    </xf>
    <xf numFmtId="49" fontId="24" fillId="0" borderId="0" xfId="0" applyNumberFormat="1" applyFont="1" applyAlignment="1">
      <alignment horizontal="right" vertical="center"/>
    </xf>
    <xf numFmtId="49" fontId="41" fillId="0" borderId="0" xfId="0" applyNumberFormat="1" applyFont="1" applyAlignment="1">
      <alignment horizontal="left" vertical="center" wrapText="1"/>
    </xf>
    <xf numFmtId="49" fontId="8" fillId="0" borderId="11" xfId="0" applyNumberFormat="1" applyFont="1" applyBorder="1" applyAlignment="1">
      <alignment horizontal="right" vertical="center" wrapText="1"/>
    </xf>
    <xf numFmtId="49" fontId="55" fillId="0" borderId="11" xfId="0" applyNumberFormat="1" applyFont="1" applyBorder="1" applyAlignment="1">
      <alignment horizontal="right" vertical="center"/>
    </xf>
    <xf numFmtId="4" fontId="59" fillId="3" borderId="20" xfId="0" applyNumberFormat="1" applyFont="1" applyFill="1" applyBorder="1" applyAlignment="1">
      <alignment vertical="center"/>
    </xf>
    <xf numFmtId="4" fontId="57" fillId="0" borderId="0" xfId="0" applyNumberFormat="1" applyFont="1" applyAlignment="1">
      <alignment vertical="center"/>
    </xf>
    <xf numFmtId="0" fontId="7" fillId="0" borderId="11" xfId="0" applyFont="1" applyBorder="1" applyAlignment="1" applyProtection="1">
      <alignment vertical="center"/>
      <protection locked="0"/>
    </xf>
    <xf numFmtId="0" fontId="6" fillId="0" borderId="0" xfId="4" applyFont="1"/>
    <xf numFmtId="0" fontId="12" fillId="0" borderId="0" xfId="0" applyFont="1" applyAlignment="1">
      <alignment vertical="center"/>
    </xf>
    <xf numFmtId="49" fontId="4" fillId="0" borderId="0" xfId="0" applyNumberFormat="1" applyFont="1" applyAlignment="1">
      <alignment horizontal="left" vertical="center" wrapText="1"/>
    </xf>
    <xf numFmtId="4" fontId="6" fillId="0" borderId="0" xfId="4" applyNumberFormat="1" applyFont="1"/>
    <xf numFmtId="0" fontId="7" fillId="0" borderId="5" xfId="4" applyFont="1" applyBorder="1" applyAlignment="1">
      <alignment horizontal="center" vertical="center" wrapText="1"/>
    </xf>
    <xf numFmtId="0" fontId="7" fillId="0" borderId="2" xfId="4" applyFont="1" applyBorder="1" applyAlignment="1">
      <alignment horizontal="center" vertical="center" wrapText="1"/>
    </xf>
    <xf numFmtId="4" fontId="7" fillId="0" borderId="6" xfId="4" applyNumberFormat="1" applyFont="1" applyBorder="1" applyAlignment="1">
      <alignment horizontal="center" vertical="center" wrapText="1"/>
    </xf>
    <xf numFmtId="4" fontId="7" fillId="0" borderId="1" xfId="4" applyNumberFormat="1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0" fontId="6" fillId="0" borderId="5" xfId="4" applyFont="1" applyBorder="1"/>
    <xf numFmtId="0" fontId="6" fillId="0" borderId="2" xfId="4" applyFont="1" applyBorder="1"/>
    <xf numFmtId="4" fontId="33" fillId="0" borderId="6" xfId="4" applyNumberFormat="1" applyFont="1" applyBorder="1"/>
    <xf numFmtId="0" fontId="7" fillId="0" borderId="0" xfId="4" applyFont="1"/>
    <xf numFmtId="0" fontId="59" fillId="3" borderId="29" xfId="4" applyFont="1" applyFill="1" applyBorder="1" applyAlignment="1">
      <alignment horizontal="center" vertical="center" wrapText="1"/>
    </xf>
    <xf numFmtId="0" fontId="59" fillId="3" borderId="31" xfId="4" applyFont="1" applyFill="1" applyBorder="1" applyAlignment="1">
      <alignment horizontal="center" vertical="center" wrapText="1"/>
    </xf>
    <xf numFmtId="4" fontId="59" fillId="3" borderId="30" xfId="4" applyNumberFormat="1" applyFont="1" applyFill="1" applyBorder="1" applyAlignment="1">
      <alignment horizontal="center" vertical="center" wrapText="1"/>
    </xf>
    <xf numFmtId="4" fontId="59" fillId="3" borderId="31" xfId="4" applyNumberFormat="1" applyFont="1" applyFill="1" applyBorder="1" applyAlignment="1">
      <alignment horizontal="center" vertical="center" wrapText="1"/>
    </xf>
    <xf numFmtId="0" fontId="6" fillId="0" borderId="29" xfId="4" applyFont="1" applyBorder="1" applyAlignment="1">
      <alignment vertical="center"/>
    </xf>
    <xf numFmtId="0" fontId="7" fillId="0" borderId="31" xfId="4" applyFont="1" applyBorder="1" applyAlignment="1">
      <alignment horizontal="center" vertical="center"/>
    </xf>
    <xf numFmtId="4" fontId="7" fillId="0" borderId="30" xfId="4" applyNumberFormat="1" applyFont="1" applyBorder="1" applyAlignment="1">
      <alignment vertical="center"/>
    </xf>
    <xf numFmtId="4" fontId="6" fillId="6" borderId="12" xfId="0" applyNumberFormat="1" applyFont="1" applyFill="1" applyBorder="1" applyAlignment="1" applyProtection="1">
      <alignment vertical="center"/>
      <protection locked="0"/>
    </xf>
    <xf numFmtId="4" fontId="36" fillId="6" borderId="12" xfId="0" applyNumberFormat="1" applyFont="1" applyFill="1" applyBorder="1" applyAlignment="1">
      <alignment vertical="center" wrapText="1"/>
    </xf>
    <xf numFmtId="4" fontId="6" fillId="6" borderId="12" xfId="0" applyNumberFormat="1" applyFont="1" applyFill="1" applyBorder="1" applyAlignment="1">
      <alignment vertical="center"/>
    </xf>
    <xf numFmtId="4" fontId="32" fillId="0" borderId="0" xfId="0" applyNumberFormat="1" applyFont="1" applyAlignment="1">
      <alignment vertical="center"/>
    </xf>
    <xf numFmtId="0" fontId="66" fillId="0" borderId="0" xfId="12" applyFont="1" applyAlignment="1">
      <alignment horizontal="center" vertical="center"/>
    </xf>
    <xf numFmtId="0" fontId="7" fillId="0" borderId="0" xfId="4" applyFont="1" applyAlignment="1">
      <alignment wrapText="1"/>
    </xf>
    <xf numFmtId="0" fontId="7" fillId="0" borderId="0" xfId="4" applyFont="1" applyAlignment="1">
      <alignment horizontal="center" vertical="center"/>
    </xf>
    <xf numFmtId="0" fontId="6" fillId="0" borderId="0" xfId="4" applyFont="1" applyAlignment="1">
      <alignment wrapText="1"/>
    </xf>
    <xf numFmtId="0" fontId="6" fillId="0" borderId="0" xfId="4" applyFont="1" applyAlignment="1">
      <alignment horizontal="center" vertical="center"/>
    </xf>
    <xf numFmtId="0" fontId="6" fillId="0" borderId="0" xfId="4" applyFont="1" applyAlignment="1">
      <alignment vertical="center"/>
    </xf>
    <xf numFmtId="0" fontId="6" fillId="0" borderId="0" xfId="4" applyFont="1" applyAlignment="1">
      <alignment horizontal="left" wrapText="1" indent="2"/>
    </xf>
    <xf numFmtId="0" fontId="7" fillId="0" borderId="0" xfId="4" applyFont="1" applyAlignment="1">
      <alignment horizontal="left" wrapText="1" indent="2"/>
    </xf>
    <xf numFmtId="0" fontId="39" fillId="0" borderId="0" xfId="4" applyFont="1" applyAlignment="1">
      <alignment horizontal="center" vertical="center"/>
    </xf>
    <xf numFmtId="49" fontId="8" fillId="0" borderId="2" xfId="0" applyNumberFormat="1" applyFont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43" fontId="8" fillId="0" borderId="0" xfId="9" applyFont="1"/>
    <xf numFmtId="0" fontId="32" fillId="0" borderId="0" xfId="0" applyFont="1" applyAlignment="1">
      <alignment horizontal="center" vertical="center"/>
    </xf>
    <xf numFmtId="49" fontId="67" fillId="0" borderId="0" xfId="0" applyNumberFormat="1" applyFont="1" applyAlignment="1">
      <alignment horizontal="left" vertical="center"/>
    </xf>
    <xf numFmtId="49" fontId="68" fillId="0" borderId="0" xfId="0" applyNumberFormat="1" applyFont="1" applyAlignment="1">
      <alignment horizontal="center" vertical="center"/>
    </xf>
    <xf numFmtId="49" fontId="32" fillId="0" borderId="0" xfId="0" applyNumberFormat="1" applyFont="1" applyAlignment="1">
      <alignment vertical="center"/>
    </xf>
    <xf numFmtId="0" fontId="69" fillId="0" borderId="0" xfId="0" applyFont="1" applyAlignment="1">
      <alignment horizontal="center" vertical="center" wrapText="1"/>
    </xf>
    <xf numFmtId="49" fontId="69" fillId="0" borderId="0" xfId="0" applyNumberFormat="1" applyFont="1" applyAlignment="1">
      <alignment horizontal="right" vertical="center" wrapText="1"/>
    </xf>
    <xf numFmtId="49" fontId="69" fillId="0" borderId="0" xfId="0" applyNumberFormat="1" applyFont="1" applyAlignment="1">
      <alignment vertical="center" wrapText="1"/>
    </xf>
    <xf numFmtId="4" fontId="67" fillId="0" borderId="0" xfId="0" applyNumberFormat="1" applyFont="1" applyAlignment="1">
      <alignment vertical="center" wrapText="1"/>
    </xf>
    <xf numFmtId="49" fontId="67" fillId="0" borderId="0" xfId="0" applyNumberFormat="1" applyFont="1" applyAlignment="1">
      <alignment horizontal="center" vertical="center"/>
    </xf>
    <xf numFmtId="4" fontId="70" fillId="0" borderId="0" xfId="0" applyNumberFormat="1" applyFont="1" applyAlignment="1">
      <alignment vertical="center"/>
    </xf>
    <xf numFmtId="49" fontId="63" fillId="0" borderId="0" xfId="0" applyNumberFormat="1" applyFont="1" applyAlignment="1">
      <alignment horizontal="right" vertical="center"/>
    </xf>
    <xf numFmtId="49" fontId="63" fillId="0" borderId="0" xfId="0" applyNumberFormat="1" applyFont="1" applyAlignment="1">
      <alignment horizontal="right" vertical="top" wrapText="1"/>
    </xf>
    <xf numFmtId="4" fontId="62" fillId="0" borderId="2" xfId="4" applyNumberFormat="1" applyFont="1" applyBorder="1" applyAlignment="1">
      <alignment horizontal="right"/>
    </xf>
    <xf numFmtId="4" fontId="6" fillId="0" borderId="2" xfId="4" applyNumberFormat="1" applyFont="1" applyBorder="1" applyAlignment="1">
      <alignment horizontal="right" vertical="center" wrapText="1"/>
    </xf>
    <xf numFmtId="4" fontId="6" fillId="0" borderId="3" xfId="4" applyNumberFormat="1" applyFont="1" applyBorder="1" applyAlignment="1">
      <alignment horizontal="right"/>
    </xf>
    <xf numFmtId="4" fontId="6" fillId="0" borderId="3" xfId="4" applyNumberFormat="1" applyFont="1" applyBorder="1" applyAlignment="1">
      <alignment horizontal="right" vertical="center" wrapText="1"/>
    </xf>
    <xf numFmtId="4" fontId="7" fillId="0" borderId="30" xfId="4" applyNumberFormat="1" applyFont="1" applyBorder="1" applyAlignment="1">
      <alignment horizontal="right" vertical="center"/>
    </xf>
    <xf numFmtId="4" fontId="6" fillId="2" borderId="18" xfId="0" applyNumberFormat="1" applyFont="1" applyFill="1" applyBorder="1" applyAlignment="1" applyProtection="1">
      <alignment vertical="center"/>
      <protection locked="0"/>
    </xf>
    <xf numFmtId="4" fontId="6" fillId="0" borderId="2" xfId="4" applyNumberFormat="1" applyFont="1" applyBorder="1" applyAlignment="1">
      <alignment horizontal="right"/>
    </xf>
    <xf numFmtId="0" fontId="72" fillId="0" borderId="0" xfId="0" applyFont="1" applyAlignment="1" applyProtection="1">
      <alignment vertical="center"/>
      <protection locked="0"/>
    </xf>
    <xf numFmtId="49" fontId="21" fillId="0" borderId="0" xfId="0" applyNumberFormat="1" applyFont="1" applyAlignment="1">
      <alignment horizontal="right" vertical="center" wrapText="1"/>
    </xf>
    <xf numFmtId="0" fontId="66" fillId="0" borderId="0" xfId="12" applyFont="1" applyAlignment="1">
      <alignment vertical="center"/>
    </xf>
    <xf numFmtId="0" fontId="25" fillId="0" borderId="0" xfId="4" applyFont="1" applyAlignment="1">
      <alignment horizontal="center" vertical="center"/>
    </xf>
    <xf numFmtId="4" fontId="73" fillId="0" borderId="0" xfId="4" applyNumberFormat="1" applyFont="1"/>
    <xf numFmtId="0" fontId="8" fillId="0" borderId="18" xfId="4" applyFont="1" applyBorder="1" applyAlignment="1">
      <alignment horizontal="center" vertical="center"/>
    </xf>
    <xf numFmtId="4" fontId="8" fillId="0" borderId="0" xfId="4" applyNumberFormat="1" applyFont="1" applyAlignment="1">
      <alignment horizontal="center" vertical="center"/>
    </xf>
    <xf numFmtId="0" fontId="8" fillId="0" borderId="18" xfId="4" applyFont="1" applyBorder="1" applyAlignment="1">
      <alignment vertical="center"/>
    </xf>
    <xf numFmtId="4" fontId="8" fillId="0" borderId="0" xfId="4" applyNumberFormat="1" applyFont="1" applyAlignment="1">
      <alignment vertical="center"/>
    </xf>
    <xf numFmtId="0" fontId="9" fillId="0" borderId="18" xfId="4" applyFont="1" applyBorder="1" applyAlignment="1">
      <alignment vertical="center"/>
    </xf>
    <xf numFmtId="4" fontId="25" fillId="0" borderId="0" xfId="4" applyNumberFormat="1" applyFont="1" applyAlignment="1">
      <alignment horizontal="center" vertical="center"/>
    </xf>
    <xf numFmtId="0" fontId="13" fillId="0" borderId="18" xfId="4" applyFont="1" applyBorder="1" applyAlignment="1">
      <alignment vertical="center"/>
    </xf>
    <xf numFmtId="0" fontId="8" fillId="4" borderId="18" xfId="4" applyFont="1" applyFill="1" applyBorder="1" applyAlignment="1">
      <alignment vertical="center"/>
    </xf>
    <xf numFmtId="0" fontId="9" fillId="0" borderId="0" xfId="4" applyFont="1" applyAlignment="1">
      <alignment horizontal="center" vertical="center"/>
    </xf>
    <xf numFmtId="4" fontId="9" fillId="0" borderId="0" xfId="4" applyNumberFormat="1" applyFont="1"/>
    <xf numFmtId="0" fontId="9" fillId="0" borderId="18" xfId="4" applyFont="1" applyBorder="1" applyAlignment="1">
      <alignment vertical="center" wrapText="1"/>
    </xf>
    <xf numFmtId="0" fontId="13" fillId="0" borderId="18" xfId="4" applyFont="1" applyBorder="1" applyAlignment="1">
      <alignment vertical="center" wrapText="1"/>
    </xf>
    <xf numFmtId="0" fontId="8" fillId="0" borderId="18" xfId="4" applyFont="1" applyBorder="1" applyAlignment="1">
      <alignment vertical="center" wrapText="1"/>
    </xf>
    <xf numFmtId="0" fontId="25" fillId="0" borderId="0" xfId="4" applyFont="1" applyAlignment="1">
      <alignment horizontal="left" vertical="center"/>
    </xf>
    <xf numFmtId="0" fontId="14" fillId="0" borderId="18" xfId="4" applyFont="1" applyBorder="1" applyAlignment="1">
      <alignment vertical="center"/>
    </xf>
    <xf numFmtId="4" fontId="9" fillId="0" borderId="0" xfId="4" applyNumberFormat="1" applyFont="1" applyAlignment="1">
      <alignment horizontal="center" wrapText="1"/>
    </xf>
    <xf numFmtId="4" fontId="25" fillId="0" borderId="0" xfId="4" applyNumberFormat="1" applyFont="1" applyAlignment="1">
      <alignment horizontal="right" vertical="center"/>
    </xf>
    <xf numFmtId="0" fontId="25" fillId="0" borderId="0" xfId="4" applyFont="1" applyAlignment="1">
      <alignment horizontal="right" vertical="center"/>
    </xf>
    <xf numFmtId="4" fontId="8" fillId="0" borderId="18" xfId="4" applyNumberFormat="1" applyFont="1" applyBorder="1" applyAlignment="1">
      <alignment vertical="center"/>
    </xf>
    <xf numFmtId="0" fontId="8" fillId="7" borderId="18" xfId="4" applyFont="1" applyFill="1" applyBorder="1" applyAlignment="1">
      <alignment vertical="center" wrapText="1"/>
    </xf>
    <xf numFmtId="4" fontId="9" fillId="0" borderId="0" xfId="4" applyNumberFormat="1" applyFont="1" applyAlignment="1">
      <alignment horizontal="right" vertical="center"/>
    </xf>
    <xf numFmtId="0" fontId="8" fillId="7" borderId="18" xfId="4" applyFont="1" applyFill="1" applyBorder="1" applyAlignment="1">
      <alignment vertical="center"/>
    </xf>
    <xf numFmtId="0" fontId="8" fillId="4" borderId="18" xfId="4" applyFont="1" applyFill="1" applyBorder="1" applyAlignment="1">
      <alignment vertical="center" wrapText="1"/>
    </xf>
    <xf numFmtId="0" fontId="24" fillId="0" borderId="0" xfId="4" applyFont="1"/>
    <xf numFmtId="4" fontId="24" fillId="0" borderId="0" xfId="4" applyNumberFormat="1" applyFont="1"/>
    <xf numFmtId="0" fontId="8" fillId="4" borderId="11" xfId="4" applyFont="1" applyFill="1" applyBorder="1" applyAlignment="1">
      <alignment vertical="center"/>
    </xf>
    <xf numFmtId="43" fontId="8" fillId="0" borderId="0" xfId="4" applyNumberFormat="1" applyFont="1"/>
    <xf numFmtId="4" fontId="67" fillId="0" borderId="0" xfId="0" applyNumberFormat="1" applyFont="1" applyAlignment="1">
      <alignment vertical="center"/>
    </xf>
    <xf numFmtId="0" fontId="67" fillId="0" borderId="0" xfId="0" applyFont="1" applyAlignment="1">
      <alignment horizontal="center" vertical="center"/>
    </xf>
    <xf numFmtId="49" fontId="67" fillId="0" borderId="0" xfId="0" applyNumberFormat="1" applyFont="1" applyAlignment="1">
      <alignment horizontal="right" vertical="center"/>
    </xf>
    <xf numFmtId="49" fontId="67" fillId="0" borderId="0" xfId="0" applyNumberFormat="1" applyFont="1" applyAlignment="1">
      <alignment horizontal="left" vertical="center" wrapText="1" indent="1"/>
    </xf>
    <xf numFmtId="49" fontId="32" fillId="0" borderId="0" xfId="0" applyNumberFormat="1" applyFont="1" applyAlignment="1">
      <alignment horizontal="right" vertical="center"/>
    </xf>
    <xf numFmtId="49" fontId="32" fillId="0" borderId="0" xfId="0" applyNumberFormat="1" applyFont="1" applyAlignment="1">
      <alignment horizontal="left" vertical="center"/>
    </xf>
    <xf numFmtId="4" fontId="43" fillId="0" borderId="12" xfId="0" applyNumberFormat="1" applyFont="1" applyBorder="1" applyAlignment="1">
      <alignment vertical="center"/>
    </xf>
    <xf numFmtId="4" fontId="39" fillId="0" borderId="12" xfId="0" applyNumberFormat="1" applyFont="1" applyBorder="1" applyAlignment="1">
      <alignment vertical="center"/>
    </xf>
    <xf numFmtId="4" fontId="6" fillId="0" borderId="17" xfId="0" applyNumberFormat="1" applyFont="1" applyBorder="1" applyAlignment="1">
      <alignment vertical="center"/>
    </xf>
    <xf numFmtId="4" fontId="8" fillId="0" borderId="0" xfId="4" applyNumberFormat="1" applyFont="1" applyAlignment="1">
      <alignment horizontal="center"/>
    </xf>
    <xf numFmtId="4" fontId="74" fillId="0" borderId="0" xfId="14" applyNumberFormat="1" applyAlignment="1" applyProtection="1">
      <alignment horizontal="center"/>
    </xf>
    <xf numFmtId="4" fontId="74" fillId="0" borderId="0" xfId="9" applyNumberFormat="1" applyFont="1" applyAlignment="1" applyProtection="1">
      <alignment horizontal="center"/>
    </xf>
    <xf numFmtId="49" fontId="7" fillId="0" borderId="0" xfId="0" applyNumberFormat="1" applyFont="1" applyAlignment="1">
      <alignment horizontal="left" vertical="center"/>
    </xf>
    <xf numFmtId="0" fontId="32" fillId="0" borderId="0" xfId="0" applyFont="1" applyAlignment="1">
      <alignment horizontal="right" vertical="center"/>
    </xf>
    <xf numFmtId="0" fontId="9" fillId="0" borderId="15" xfId="0" applyFont="1" applyBorder="1" applyAlignment="1">
      <alignment horizontal="left" vertical="center"/>
    </xf>
    <xf numFmtId="49" fontId="21" fillId="0" borderId="11" xfId="0" applyNumberFormat="1" applyFont="1" applyBorder="1" applyAlignment="1">
      <alignment horizontal="right" vertical="center"/>
    </xf>
    <xf numFmtId="49" fontId="67" fillId="0" borderId="0" xfId="0" applyNumberFormat="1" applyFont="1" applyAlignment="1">
      <alignment horizontal="left" vertical="center" wrapText="1"/>
    </xf>
    <xf numFmtId="49" fontId="9" fillId="0" borderId="14" xfId="0" applyNumberFormat="1" applyFont="1" applyBorder="1" applyAlignment="1">
      <alignment horizontal="left" vertical="center"/>
    </xf>
    <xf numFmtId="49" fontId="9" fillId="0" borderId="11" xfId="0" applyNumberFormat="1" applyFont="1" applyBorder="1" applyAlignment="1">
      <alignment horizontal="left" vertical="center"/>
    </xf>
    <xf numFmtId="4" fontId="9" fillId="0" borderId="12" xfId="0" applyNumberFormat="1" applyFont="1" applyBorder="1" applyAlignment="1">
      <alignment vertical="center" wrapText="1"/>
    </xf>
    <xf numFmtId="49" fontId="30" fillId="0" borderId="11" xfId="0" applyNumberFormat="1" applyFont="1" applyBorder="1" applyAlignment="1">
      <alignment horizontal="right" vertical="center"/>
    </xf>
    <xf numFmtId="49" fontId="13" fillId="0" borderId="11" xfId="0" applyNumberFormat="1" applyFont="1" applyBorder="1" applyAlignment="1">
      <alignment horizontal="right" vertical="center" wrapText="1"/>
    </xf>
    <xf numFmtId="4" fontId="15" fillId="0" borderId="12" xfId="0" applyNumberFormat="1" applyFont="1" applyBorder="1" applyAlignment="1">
      <alignment vertical="center"/>
    </xf>
    <xf numFmtId="0" fontId="8" fillId="0" borderId="11" xfId="4" applyFont="1" applyBorder="1" applyAlignment="1">
      <alignment vertical="center"/>
    </xf>
    <xf numFmtId="10" fontId="8" fillId="0" borderId="18" xfId="4" applyNumberFormat="1" applyFont="1" applyBorder="1" applyAlignment="1">
      <alignment horizontal="center" vertical="center"/>
    </xf>
    <xf numFmtId="0" fontId="9" fillId="0" borderId="11" xfId="4" applyFont="1" applyBorder="1" applyAlignment="1">
      <alignment vertical="center"/>
    </xf>
    <xf numFmtId="4" fontId="9" fillId="0" borderId="0" xfId="4" applyNumberFormat="1" applyFont="1" applyAlignment="1">
      <alignment vertical="center"/>
    </xf>
    <xf numFmtId="4" fontId="13" fillId="0" borderId="0" xfId="4" applyNumberFormat="1" applyFont="1" applyAlignment="1">
      <alignment vertical="center"/>
    </xf>
    <xf numFmtId="4" fontId="8" fillId="4" borderId="0" xfId="4" applyNumberFormat="1" applyFont="1" applyFill="1" applyAlignment="1">
      <alignment vertical="center"/>
    </xf>
    <xf numFmtId="4" fontId="14" fillId="0" borderId="0" xfId="4" applyNumberFormat="1" applyFont="1" applyAlignment="1">
      <alignment vertical="center"/>
    </xf>
    <xf numFmtId="0" fontId="13" fillId="0" borderId="11" xfId="4" applyFont="1" applyBorder="1" applyAlignment="1">
      <alignment vertical="center"/>
    </xf>
    <xf numFmtId="0" fontId="8" fillId="7" borderId="11" xfId="4" applyFont="1" applyFill="1" applyBorder="1" applyAlignment="1">
      <alignment vertical="center"/>
    </xf>
    <xf numFmtId="4" fontId="8" fillId="7" borderId="0" xfId="4" applyNumberFormat="1" applyFont="1" applyFill="1" applyAlignment="1">
      <alignment vertical="center"/>
    </xf>
    <xf numFmtId="0" fontId="8" fillId="0" borderId="13" xfId="4" applyFont="1" applyBorder="1" applyAlignment="1">
      <alignment vertical="center"/>
    </xf>
    <xf numFmtId="0" fontId="8" fillId="0" borderId="19" xfId="4" applyFont="1" applyBorder="1" applyAlignment="1">
      <alignment vertical="center"/>
    </xf>
    <xf numFmtId="0" fontId="8" fillId="0" borderId="8" xfId="4" applyFont="1" applyBorder="1" applyAlignment="1">
      <alignment vertical="center"/>
    </xf>
    <xf numFmtId="0" fontId="9" fillId="0" borderId="11" xfId="0" applyFont="1" applyBorder="1" applyAlignment="1">
      <alignment horizontal="right" vertical="center"/>
    </xf>
    <xf numFmtId="0" fontId="9" fillId="0" borderId="0" xfId="0" applyFont="1" applyAlignment="1">
      <alignment horizontal="left" vertical="center"/>
    </xf>
    <xf numFmtId="0" fontId="8" fillId="0" borderId="10" xfId="0" applyFont="1" applyBorder="1" applyAlignment="1">
      <alignment vertical="center"/>
    </xf>
    <xf numFmtId="0" fontId="32" fillId="0" borderId="0" xfId="0" applyFont="1" applyAlignment="1">
      <alignment vertical="center"/>
    </xf>
    <xf numFmtId="49" fontId="9" fillId="0" borderId="20" xfId="0" applyNumberFormat="1" applyFont="1" applyBorder="1" applyAlignment="1">
      <alignment horizontal="left" vertical="center" wrapText="1"/>
    </xf>
    <xf numFmtId="0" fontId="9" fillId="0" borderId="11" xfId="0" applyFont="1" applyBorder="1" applyAlignment="1">
      <alignment vertical="center"/>
    </xf>
    <xf numFmtId="0" fontId="8" fillId="0" borderId="11" xfId="4" applyFont="1" applyBorder="1"/>
    <xf numFmtId="0" fontId="8" fillId="0" borderId="18" xfId="4" applyFont="1" applyBorder="1"/>
    <xf numFmtId="4" fontId="8" fillId="0" borderId="12" xfId="4" applyNumberFormat="1" applyFont="1" applyBorder="1"/>
    <xf numFmtId="10" fontId="9" fillId="0" borderId="18" xfId="4" applyNumberFormat="1" applyFont="1" applyBorder="1" applyAlignment="1">
      <alignment horizontal="center"/>
    </xf>
    <xf numFmtId="0" fontId="9" fillId="0" borderId="11" xfId="0" applyFont="1" applyBorder="1"/>
    <xf numFmtId="0" fontId="9" fillId="0" borderId="18" xfId="0" applyFont="1" applyBorder="1"/>
    <xf numFmtId="10" fontId="9" fillId="0" borderId="18" xfId="0" applyNumberFormat="1" applyFont="1" applyBorder="1" applyAlignment="1">
      <alignment horizontal="center"/>
    </xf>
    <xf numFmtId="10" fontId="9" fillId="0" borderId="0" xfId="4" applyNumberFormat="1" applyFont="1" applyAlignment="1">
      <alignment horizontal="center"/>
    </xf>
    <xf numFmtId="10" fontId="9" fillId="0" borderId="18" xfId="4" applyNumberFormat="1" applyFont="1" applyBorder="1" applyAlignment="1">
      <alignment horizontal="center" vertical="center"/>
    </xf>
    <xf numFmtId="10" fontId="8" fillId="4" borderId="18" xfId="4" applyNumberFormat="1" applyFont="1" applyFill="1" applyBorder="1" applyAlignment="1">
      <alignment horizontal="center" vertical="center"/>
    </xf>
    <xf numFmtId="10" fontId="8" fillId="7" borderId="18" xfId="4" applyNumberFormat="1" applyFont="1" applyFill="1" applyBorder="1" applyAlignment="1">
      <alignment horizontal="center" vertical="center"/>
    </xf>
    <xf numFmtId="10" fontId="8" fillId="0" borderId="19" xfId="4" applyNumberFormat="1" applyFont="1" applyBorder="1" applyAlignment="1">
      <alignment horizontal="center" vertical="center"/>
    </xf>
    <xf numFmtId="10" fontId="26" fillId="0" borderId="0" xfId="4" applyNumberFormat="1" applyFont="1" applyAlignment="1">
      <alignment horizontal="center"/>
    </xf>
    <xf numFmtId="0" fontId="9" fillId="0" borderId="0" xfId="4" applyFont="1" applyAlignment="1">
      <alignment horizontal="left" vertical="center"/>
    </xf>
    <xf numFmtId="0" fontId="7" fillId="0" borderId="11" xfId="4" applyFont="1" applyBorder="1" applyAlignment="1">
      <alignment vertical="center"/>
    </xf>
    <xf numFmtId="0" fontId="7" fillId="0" borderId="18" xfId="4" applyFont="1" applyBorder="1" applyAlignment="1">
      <alignment vertical="center"/>
    </xf>
    <xf numFmtId="4" fontId="7" fillId="0" borderId="0" xfId="4" applyNumberFormat="1" applyFont="1" applyAlignment="1">
      <alignment vertical="center"/>
    </xf>
    <xf numFmtId="10" fontId="7" fillId="0" borderId="18" xfId="4" applyNumberFormat="1" applyFont="1" applyBorder="1" applyAlignment="1">
      <alignment horizontal="center" vertical="center"/>
    </xf>
    <xf numFmtId="10" fontId="13" fillId="0" borderId="18" xfId="4" applyNumberFormat="1" applyFont="1" applyBorder="1" applyAlignment="1">
      <alignment horizontal="center" vertical="center"/>
    </xf>
    <xf numFmtId="4" fontId="9" fillId="0" borderId="12" xfId="4" applyNumberFormat="1" applyFont="1" applyBorder="1" applyAlignment="1">
      <alignment vertical="center"/>
    </xf>
    <xf numFmtId="0" fontId="13" fillId="0" borderId="18" xfId="0" applyFont="1" applyBorder="1"/>
    <xf numFmtId="0" fontId="9" fillId="0" borderId="9" xfId="0" applyFont="1" applyBorder="1" applyAlignment="1">
      <alignment horizontal="left" vertical="center"/>
    </xf>
    <xf numFmtId="4" fontId="9" fillId="0" borderId="0" xfId="0" applyNumberFormat="1" applyFont="1" applyAlignment="1">
      <alignment horizontal="center" vertical="center" wrapText="1"/>
    </xf>
    <xf numFmtId="4" fontId="32" fillId="0" borderId="0" xfId="0" applyNumberFormat="1" applyFont="1" applyAlignment="1">
      <alignment vertical="center" wrapText="1"/>
    </xf>
    <xf numFmtId="4" fontId="13" fillId="0" borderId="0" xfId="2" applyNumberFormat="1" applyFont="1" applyAlignment="1">
      <alignment vertical="center"/>
    </xf>
    <xf numFmtId="4" fontId="8" fillId="0" borderId="0" xfId="2" applyNumberFormat="1" applyFont="1" applyAlignment="1">
      <alignment vertical="center"/>
    </xf>
    <xf numFmtId="4" fontId="41" fillId="0" borderId="16" xfId="0" applyNumberFormat="1" applyFont="1" applyBorder="1" applyAlignment="1">
      <alignment vertical="center"/>
    </xf>
    <xf numFmtId="4" fontId="7" fillId="0" borderId="0" xfId="0" applyNumberFormat="1" applyFont="1" applyAlignment="1">
      <alignment horizontal="right" vertical="center"/>
    </xf>
    <xf numFmtId="49" fontId="45" fillId="0" borderId="0" xfId="0" applyNumberFormat="1" applyFont="1" applyAlignment="1">
      <alignment horizontal="center" vertical="center" wrapText="1"/>
    </xf>
    <xf numFmtId="4" fontId="7" fillId="0" borderId="0" xfId="0" applyNumberFormat="1" applyFont="1" applyAlignment="1">
      <alignment horizontal="center" vertical="center" wrapText="1"/>
    </xf>
    <xf numFmtId="4" fontId="9" fillId="0" borderId="0" xfId="2" applyNumberFormat="1" applyFont="1" applyAlignment="1">
      <alignment vertical="center"/>
    </xf>
    <xf numFmtId="4" fontId="8" fillId="0" borderId="7" xfId="0" applyNumberFormat="1" applyFont="1" applyBorder="1" applyAlignment="1">
      <alignment vertical="center"/>
    </xf>
    <xf numFmtId="4" fontId="14" fillId="0" borderId="12" xfId="0" applyNumberFormat="1" applyFont="1" applyBorder="1" applyAlignment="1">
      <alignment vertical="center"/>
    </xf>
    <xf numFmtId="0" fontId="8" fillId="0" borderId="8" xfId="0" applyFont="1" applyBorder="1" applyAlignment="1">
      <alignment vertical="center"/>
    </xf>
    <xf numFmtId="4" fontId="8" fillId="0" borderId="12" xfId="0" applyNumberFormat="1" applyFont="1" applyBorder="1" applyAlignment="1">
      <alignment vertical="center" wrapText="1"/>
    </xf>
    <xf numFmtId="4" fontId="14" fillId="0" borderId="12" xfId="0" applyNumberFormat="1" applyFont="1" applyBorder="1" applyAlignment="1">
      <alignment vertical="center" wrapText="1"/>
    </xf>
    <xf numFmtId="4" fontId="8" fillId="0" borderId="8" xfId="0" applyNumberFormat="1" applyFont="1" applyBorder="1" applyAlignment="1">
      <alignment vertical="center"/>
    </xf>
    <xf numFmtId="4" fontId="9" fillId="0" borderId="8" xfId="0" applyNumberFormat="1" applyFont="1" applyBorder="1" applyAlignment="1">
      <alignment vertical="center"/>
    </xf>
    <xf numFmtId="4" fontId="64" fillId="0" borderId="12" xfId="0" applyNumberFormat="1" applyFont="1" applyBorder="1" applyAlignment="1">
      <alignment vertical="center" wrapText="1"/>
    </xf>
    <xf numFmtId="4" fontId="41" fillId="0" borderId="12" xfId="0" applyNumberFormat="1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4" fontId="8" fillId="0" borderId="14" xfId="0" applyNumberFormat="1" applyFont="1" applyBorder="1" applyAlignment="1">
      <alignment vertical="center"/>
    </xf>
    <xf numFmtId="4" fontId="14" fillId="0" borderId="7" xfId="0" applyNumberFormat="1" applyFont="1" applyBorder="1" applyAlignment="1">
      <alignment vertical="center"/>
    </xf>
    <xf numFmtId="4" fontId="67" fillId="0" borderId="0" xfId="0" applyNumberFormat="1" applyFont="1" applyAlignment="1">
      <alignment horizontal="center" vertical="center"/>
    </xf>
    <xf numFmtId="4" fontId="69" fillId="0" borderId="0" xfId="0" applyNumberFormat="1" applyFont="1" applyAlignment="1">
      <alignment vertical="center" wrapText="1"/>
    </xf>
    <xf numFmtId="4" fontId="9" fillId="0" borderId="7" xfId="0" applyNumberFormat="1" applyFont="1" applyBorder="1" applyAlignment="1">
      <alignment vertical="center"/>
    </xf>
    <xf numFmtId="4" fontId="9" fillId="0" borderId="16" xfId="0" applyNumberFormat="1" applyFont="1" applyBorder="1" applyAlignment="1">
      <alignment vertical="center"/>
    </xf>
    <xf numFmtId="4" fontId="42" fillId="0" borderId="0" xfId="0" applyNumberFormat="1" applyFont="1" applyAlignment="1">
      <alignment horizontal="center" vertical="center"/>
    </xf>
    <xf numFmtId="0" fontId="8" fillId="0" borderId="7" xfId="0" applyFont="1" applyBorder="1" applyAlignment="1">
      <alignment vertical="center"/>
    </xf>
    <xf numFmtId="4" fontId="9" fillId="0" borderId="20" xfId="0" applyNumberFormat="1" applyFont="1" applyBorder="1" applyAlignment="1">
      <alignment vertical="center"/>
    </xf>
    <xf numFmtId="4" fontId="6" fillId="0" borderId="0" xfId="0" applyNumberFormat="1" applyFont="1" applyAlignment="1">
      <alignment vertical="center"/>
    </xf>
    <xf numFmtId="4" fontId="3" fillId="0" borderId="0" xfId="0" applyNumberFormat="1" applyFont="1" applyAlignment="1">
      <alignment vertical="center"/>
    </xf>
    <xf numFmtId="4" fontId="43" fillId="0" borderId="18" xfId="0" applyNumberFormat="1" applyFont="1" applyBorder="1" applyAlignment="1">
      <alignment vertical="center"/>
    </xf>
    <xf numFmtId="4" fontId="39" fillId="0" borderId="18" xfId="0" applyNumberFormat="1" applyFont="1" applyBorder="1" applyAlignment="1">
      <alignment vertical="center"/>
    </xf>
    <xf numFmtId="0" fontId="4" fillId="0" borderId="11" xfId="4" applyFont="1" applyBorder="1" applyAlignment="1">
      <alignment vertical="center"/>
    </xf>
    <xf numFmtId="0" fontId="4" fillId="0" borderId="18" xfId="4" applyFont="1" applyBorder="1" applyAlignment="1">
      <alignment horizontal="left" vertical="center"/>
    </xf>
    <xf numFmtId="4" fontId="4" fillId="0" borderId="4" xfId="4" applyNumberFormat="1" applyFont="1" applyBorder="1" applyAlignment="1">
      <alignment horizontal="right" vertical="center"/>
    </xf>
    <xf numFmtId="10" fontId="4" fillId="0" borderId="18" xfId="4" applyNumberFormat="1" applyFont="1" applyBorder="1" applyAlignment="1">
      <alignment horizontal="center" vertical="center"/>
    </xf>
    <xf numFmtId="4" fontId="36" fillId="0" borderId="0" xfId="0" applyNumberFormat="1" applyFont="1" applyAlignment="1" applyProtection="1">
      <alignment vertical="center" wrapText="1"/>
      <protection locked="0"/>
    </xf>
    <xf numFmtId="0" fontId="9" fillId="0" borderId="5" xfId="0" applyFont="1" applyBorder="1" applyAlignment="1">
      <alignment vertical="center"/>
    </xf>
    <xf numFmtId="0" fontId="13" fillId="0" borderId="18" xfId="0" applyFont="1" applyBorder="1" applyAlignment="1">
      <alignment vertical="center"/>
    </xf>
    <xf numFmtId="0" fontId="8" fillId="0" borderId="5" xfId="4" applyFont="1" applyBorder="1"/>
    <xf numFmtId="0" fontId="8" fillId="0" borderId="18" xfId="4" applyFont="1" applyBorder="1" applyAlignment="1">
      <alignment horizontal="left"/>
    </xf>
    <xf numFmtId="4" fontId="8" fillId="0" borderId="12" xfId="4" applyNumberFormat="1" applyFont="1" applyBorder="1" applyAlignment="1">
      <alignment horizontal="right"/>
    </xf>
    <xf numFmtId="0" fontId="8" fillId="4" borderId="5" xfId="4" applyFont="1" applyFill="1" applyBorder="1"/>
    <xf numFmtId="0" fontId="8" fillId="4" borderId="18" xfId="4" applyFont="1" applyFill="1" applyBorder="1"/>
    <xf numFmtId="4" fontId="8" fillId="4" borderId="0" xfId="4" applyNumberFormat="1" applyFont="1" applyFill="1"/>
    <xf numFmtId="49" fontId="26" fillId="0" borderId="0" xfId="0" applyNumberFormat="1" applyFont="1" applyAlignment="1">
      <alignment vertical="center" wrapText="1"/>
    </xf>
    <xf numFmtId="49" fontId="26" fillId="0" borderId="0" xfId="0" applyNumberFormat="1" applyFont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6" fillId="0" borderId="0" xfId="0" applyFont="1" applyAlignment="1">
      <alignment horizontal="right" vertical="center" wrapText="1"/>
    </xf>
    <xf numFmtId="0" fontId="26" fillId="0" borderId="0" xfId="0" applyFont="1" applyAlignment="1">
      <alignment horizontal="left" vertical="center" wrapText="1" indent="1"/>
    </xf>
    <xf numFmtId="4" fontId="26" fillId="0" borderId="0" xfId="0" applyNumberFormat="1" applyFont="1" applyAlignment="1">
      <alignment vertical="center" wrapText="1"/>
    </xf>
    <xf numFmtId="0" fontId="40" fillId="0" borderId="0" xfId="0" applyFont="1" applyAlignment="1">
      <alignment horizontal="center" vertical="center" wrapText="1"/>
    </xf>
    <xf numFmtId="49" fontId="40" fillId="0" borderId="0" xfId="0" applyNumberFormat="1" applyFont="1" applyAlignment="1">
      <alignment horizontal="right" vertical="center" wrapText="1"/>
    </xf>
    <xf numFmtId="49" fontId="40" fillId="0" borderId="0" xfId="0" applyNumberFormat="1" applyFont="1" applyAlignment="1">
      <alignment vertical="center" wrapText="1"/>
    </xf>
    <xf numFmtId="4" fontId="40" fillId="0" borderId="0" xfId="0" applyNumberFormat="1" applyFont="1" applyAlignment="1">
      <alignment vertical="center" wrapText="1"/>
    </xf>
    <xf numFmtId="0" fontId="24" fillId="0" borderId="0" xfId="0" applyFont="1" applyAlignment="1">
      <alignment horizontal="right"/>
    </xf>
    <xf numFmtId="0" fontId="24" fillId="0" borderId="0" xfId="0" applyFont="1" applyAlignment="1">
      <alignment horizontal="center" vertical="center" wrapText="1"/>
    </xf>
    <xf numFmtId="49" fontId="26" fillId="0" borderId="0" xfId="0" applyNumberFormat="1" applyFont="1" applyAlignment="1">
      <alignment horizontal="center" vertical="center"/>
    </xf>
    <xf numFmtId="4" fontId="76" fillId="0" borderId="0" xfId="0" applyNumberFormat="1" applyFont="1" applyAlignment="1">
      <alignment horizontal="center" vertical="center"/>
    </xf>
    <xf numFmtId="4" fontId="26" fillId="0" borderId="0" xfId="0" applyNumberFormat="1" applyFont="1" applyAlignment="1">
      <alignment horizontal="center" vertical="center"/>
    </xf>
    <xf numFmtId="49" fontId="24" fillId="0" borderId="0" xfId="0" applyNumberFormat="1" applyFont="1" applyAlignment="1">
      <alignment horizontal="left" vertical="center"/>
    </xf>
    <xf numFmtId="0" fontId="26" fillId="0" borderId="0" xfId="0" applyFont="1" applyAlignment="1">
      <alignment horizontal="center"/>
    </xf>
    <xf numFmtId="0" fontId="26" fillId="0" borderId="0" xfId="0" applyFont="1" applyAlignment="1">
      <alignment horizontal="right"/>
    </xf>
    <xf numFmtId="0" fontId="26" fillId="0" borderId="0" xfId="0" applyFont="1" applyAlignment="1">
      <alignment horizontal="left" indent="1"/>
    </xf>
    <xf numFmtId="49" fontId="40" fillId="0" borderId="0" xfId="2" applyNumberFormat="1" applyFont="1" applyAlignment="1">
      <alignment horizontal="right" vertical="center" wrapText="1"/>
    </xf>
    <xf numFmtId="49" fontId="40" fillId="0" borderId="0" xfId="2" applyNumberFormat="1" applyFont="1" applyAlignment="1">
      <alignment vertical="center" wrapText="1"/>
    </xf>
    <xf numFmtId="0" fontId="24" fillId="0" borderId="0" xfId="0" applyFont="1" applyAlignment="1">
      <alignment vertical="center" wrapText="1"/>
    </xf>
    <xf numFmtId="0" fontId="26" fillId="0" borderId="0" xfId="0" applyFont="1" applyAlignment="1">
      <alignment horizontal="right" vertical="center"/>
    </xf>
    <xf numFmtId="0" fontId="26" fillId="0" borderId="0" xfId="0" applyFont="1" applyAlignment="1">
      <alignment horizontal="left" vertical="center" indent="1"/>
    </xf>
    <xf numFmtId="49" fontId="26" fillId="0" borderId="0" xfId="0" applyNumberFormat="1" applyFont="1" applyAlignment="1">
      <alignment horizontal="left" vertical="center" wrapText="1"/>
    </xf>
    <xf numFmtId="0" fontId="24" fillId="0" borderId="0" xfId="0" applyFont="1" applyAlignment="1">
      <alignment horizontal="right" vertical="center" wrapText="1"/>
    </xf>
    <xf numFmtId="4" fontId="24" fillId="0" borderId="0" xfId="0" applyNumberFormat="1" applyFont="1" applyAlignment="1">
      <alignment vertical="center" wrapText="1"/>
    </xf>
    <xf numFmtId="49" fontId="24" fillId="0" borderId="0" xfId="0" applyNumberFormat="1" applyFont="1" applyAlignment="1">
      <alignment horizontal="right" vertical="center" wrapText="1"/>
    </xf>
    <xf numFmtId="43" fontId="6" fillId="0" borderId="0" xfId="9" applyFont="1" applyProtection="1">
      <protection locked="0"/>
    </xf>
    <xf numFmtId="43" fontId="9" fillId="0" borderId="0" xfId="9" applyFont="1" applyAlignment="1" applyProtection="1">
      <alignment horizontal="center" vertical="center" wrapText="1"/>
      <protection locked="0"/>
    </xf>
    <xf numFmtId="43" fontId="6" fillId="0" borderId="0" xfId="9" applyFont="1" applyAlignment="1" applyProtection="1">
      <alignment vertical="center"/>
      <protection locked="0"/>
    </xf>
    <xf numFmtId="43" fontId="7" fillId="0" borderId="0" xfId="9" applyFont="1" applyAlignment="1" applyProtection="1">
      <alignment vertical="center"/>
      <protection locked="0"/>
    </xf>
    <xf numFmtId="43" fontId="36" fillId="0" borderId="0" xfId="9" applyFont="1" applyAlignment="1" applyProtection="1">
      <alignment vertical="center" wrapText="1"/>
      <protection locked="0"/>
    </xf>
    <xf numFmtId="43" fontId="38" fillId="0" borderId="0" xfId="9" applyFont="1" applyAlignment="1" applyProtection="1">
      <alignment vertical="center"/>
      <protection locked="0"/>
    </xf>
    <xf numFmtId="43" fontId="36" fillId="0" borderId="0" xfId="9" applyFont="1" applyAlignment="1" applyProtection="1">
      <alignment vertical="center"/>
      <protection locked="0"/>
    </xf>
    <xf numFmtId="43" fontId="8" fillId="0" borderId="0" xfId="9" applyFont="1" applyAlignment="1" applyProtection="1">
      <alignment vertical="center"/>
      <protection locked="0"/>
    </xf>
    <xf numFmtId="4" fontId="59" fillId="3" borderId="16" xfId="0" applyNumberFormat="1" applyFont="1" applyFill="1" applyBorder="1" applyAlignment="1">
      <alignment vertical="center"/>
    </xf>
    <xf numFmtId="0" fontId="7" fillId="4" borderId="18" xfId="0" applyFont="1" applyFill="1" applyBorder="1" applyAlignment="1">
      <alignment horizontal="left" vertical="center"/>
    </xf>
    <xf numFmtId="0" fontId="57" fillId="0" borderId="18" xfId="0" applyFont="1" applyBorder="1" applyAlignment="1">
      <alignment vertical="top" wrapText="1"/>
    </xf>
    <xf numFmtId="4" fontId="6" fillId="6" borderId="0" xfId="0" applyNumberFormat="1" applyFont="1" applyFill="1" applyAlignment="1" applyProtection="1">
      <alignment vertical="center"/>
      <protection locked="0"/>
    </xf>
    <xf numFmtId="0" fontId="6" fillId="0" borderId="0" xfId="0" applyFont="1" applyAlignment="1">
      <alignment vertical="center"/>
    </xf>
    <xf numFmtId="0" fontId="67" fillId="0" borderId="0" xfId="0" applyFont="1" applyAlignment="1">
      <alignment horizontal="center" vertical="center" wrapText="1"/>
    </xf>
    <xf numFmtId="0" fontId="67" fillId="0" borderId="0" xfId="0" applyFont="1" applyAlignment="1">
      <alignment horizontal="right" vertical="center" wrapText="1"/>
    </xf>
    <xf numFmtId="0" fontId="67" fillId="0" borderId="0" xfId="0" applyFont="1" applyAlignment="1">
      <alignment horizontal="left" vertical="center" wrapText="1" indent="1"/>
    </xf>
    <xf numFmtId="49" fontId="6" fillId="0" borderId="0" xfId="0" applyNumberFormat="1" applyFont="1" applyAlignment="1">
      <alignment vertical="center"/>
    </xf>
    <xf numFmtId="49" fontId="18" fillId="0" borderId="14" xfId="0" applyNumberFormat="1" applyFont="1" applyBorder="1" applyAlignment="1">
      <alignment horizontal="left" indent="4"/>
    </xf>
    <xf numFmtId="4" fontId="8" fillId="0" borderId="8" xfId="0" applyNumberFormat="1" applyFont="1" applyBorder="1"/>
    <xf numFmtId="0" fontId="24" fillId="4" borderId="11" xfId="4" applyFont="1" applyFill="1" applyBorder="1" applyAlignment="1">
      <alignment vertical="center"/>
    </xf>
    <xf numFmtId="0" fontId="24" fillId="4" borderId="18" xfId="4" applyFont="1" applyFill="1" applyBorder="1" applyAlignment="1">
      <alignment vertical="center" wrapText="1"/>
    </xf>
    <xf numFmtId="4" fontId="24" fillId="4" borderId="0" xfId="4" applyNumberFormat="1" applyFont="1" applyFill="1" applyAlignment="1">
      <alignment vertical="center"/>
    </xf>
    <xf numFmtId="10" fontId="24" fillId="4" borderId="18" xfId="4" applyNumberFormat="1" applyFont="1" applyFill="1" applyBorder="1" applyAlignment="1">
      <alignment horizontal="center" vertical="center"/>
    </xf>
    <xf numFmtId="0" fontId="24" fillId="4" borderId="18" xfId="4" applyFont="1" applyFill="1" applyBorder="1" applyAlignment="1">
      <alignment vertical="center"/>
    </xf>
    <xf numFmtId="0" fontId="7" fillId="0" borderId="0" xfId="4" applyFont="1" applyAlignment="1">
      <alignment horizontal="left" wrapText="1" indent="2"/>
    </xf>
    <xf numFmtId="0" fontId="66" fillId="0" borderId="0" xfId="12" applyFont="1" applyAlignment="1">
      <alignment horizontal="center" vertical="center"/>
    </xf>
    <xf numFmtId="4" fontId="9" fillId="0" borderId="0" xfId="4" applyNumberFormat="1" applyFont="1" applyAlignment="1">
      <alignment horizontal="center" wrapText="1"/>
    </xf>
    <xf numFmtId="0" fontId="4" fillId="0" borderId="0" xfId="4" applyFont="1" applyAlignment="1">
      <alignment horizontal="center"/>
    </xf>
    <xf numFmtId="0" fontId="53" fillId="3" borderId="20" xfId="4" applyFont="1" applyFill="1" applyBorder="1" applyAlignment="1">
      <alignment horizontal="center" vertical="center"/>
    </xf>
    <xf numFmtId="4" fontId="53" fillId="3" borderId="20" xfId="4" applyNumberFormat="1" applyFont="1" applyFill="1" applyBorder="1" applyAlignment="1">
      <alignment horizontal="center" vertical="center"/>
    </xf>
    <xf numFmtId="10" fontId="53" fillId="3" borderId="17" xfId="4" applyNumberFormat="1" applyFont="1" applyFill="1" applyBorder="1" applyAlignment="1">
      <alignment horizontal="center" vertical="center" wrapText="1"/>
    </xf>
    <xf numFmtId="10" fontId="53" fillId="3" borderId="19" xfId="4" applyNumberFormat="1" applyFont="1" applyFill="1" applyBorder="1" applyAlignment="1">
      <alignment horizontal="center" vertical="center" wrapText="1"/>
    </xf>
    <xf numFmtId="49" fontId="52" fillId="0" borderId="0" xfId="0" applyNumberFormat="1" applyFont="1" applyAlignment="1">
      <alignment horizontal="center" vertical="center"/>
    </xf>
    <xf numFmtId="49" fontId="9" fillId="0" borderId="0" xfId="0" applyNumberFormat="1" applyFont="1" applyAlignment="1">
      <alignment horizontal="left" vertical="center" wrapText="1" indent="1"/>
    </xf>
    <xf numFmtId="0" fontId="52" fillId="0" borderId="0" xfId="0" applyFont="1" applyAlignment="1">
      <alignment horizontal="center" vertical="center"/>
    </xf>
    <xf numFmtId="49" fontId="61" fillId="0" borderId="9" xfId="0" applyNumberFormat="1" applyFont="1" applyBorder="1" applyAlignment="1">
      <alignment horizontal="center" vertical="center"/>
    </xf>
    <xf numFmtId="49" fontId="61" fillId="0" borderId="10" xfId="0" applyNumberFormat="1" applyFont="1" applyBorder="1" applyAlignment="1">
      <alignment horizontal="center" vertical="center"/>
    </xf>
    <xf numFmtId="49" fontId="61" fillId="0" borderId="7" xfId="0" applyNumberFormat="1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52" fillId="0" borderId="0" xfId="4" applyFont="1" applyAlignment="1">
      <alignment horizontal="center"/>
    </xf>
    <xf numFmtId="0" fontId="7" fillId="0" borderId="0" xfId="4" applyFont="1" applyAlignment="1">
      <alignment horizontal="center" vertical="center" wrapText="1"/>
    </xf>
    <xf numFmtId="0" fontId="59" fillId="3" borderId="21" xfId="0" applyFont="1" applyFill="1" applyBorder="1" applyAlignment="1">
      <alignment horizontal="center" vertical="center" wrapText="1"/>
    </xf>
    <xf numFmtId="0" fontId="59" fillId="3" borderId="22" xfId="0" applyFont="1" applyFill="1" applyBorder="1" applyAlignment="1">
      <alignment horizontal="center" vertical="center" wrapText="1"/>
    </xf>
    <xf numFmtId="0" fontId="59" fillId="3" borderId="23" xfId="0" applyFont="1" applyFill="1" applyBorder="1" applyAlignment="1">
      <alignment horizontal="center" vertical="center" wrapText="1"/>
    </xf>
    <xf numFmtId="0" fontId="59" fillId="3" borderId="26" xfId="0" applyFont="1" applyFill="1" applyBorder="1" applyAlignment="1">
      <alignment horizontal="center" vertical="center" wrapText="1"/>
    </xf>
    <xf numFmtId="0" fontId="59" fillId="3" borderId="24" xfId="0" applyFont="1" applyFill="1" applyBorder="1" applyAlignment="1">
      <alignment horizontal="center" vertical="center" wrapText="1"/>
    </xf>
    <xf numFmtId="0" fontId="59" fillId="3" borderId="20" xfId="0" applyFont="1" applyFill="1" applyBorder="1" applyAlignment="1">
      <alignment horizontal="center" vertical="center" wrapText="1"/>
    </xf>
    <xf numFmtId="0" fontId="59" fillId="3" borderId="25" xfId="0" applyFont="1" applyFill="1" applyBorder="1" applyAlignment="1">
      <alignment horizontal="center" vertical="center" wrapText="1"/>
    </xf>
    <xf numFmtId="0" fontId="59" fillId="3" borderId="27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52" fillId="0" borderId="0" xfId="0" applyNumberFormat="1" applyFont="1" applyAlignment="1">
      <alignment horizontal="center"/>
    </xf>
    <xf numFmtId="0" fontId="59" fillId="3" borderId="15" xfId="0" applyFont="1" applyFill="1" applyBorder="1" applyAlignment="1">
      <alignment horizontal="center" vertical="center"/>
    </xf>
    <xf numFmtId="0" fontId="59" fillId="0" borderId="20" xfId="0" applyFont="1" applyBorder="1" applyAlignment="1">
      <alignment horizontal="center" vertical="center"/>
    </xf>
    <xf numFmtId="0" fontId="7" fillId="5" borderId="17" xfId="0" applyFont="1" applyFill="1" applyBorder="1" applyAlignment="1">
      <alignment horizontal="center" vertical="center" wrapText="1"/>
    </xf>
    <xf numFmtId="0" fontId="7" fillId="5" borderId="19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1" fillId="3" borderId="9" xfId="0" applyFont="1" applyFill="1" applyBorder="1" applyAlignment="1">
      <alignment horizontal="center" vertical="center"/>
    </xf>
    <xf numFmtId="0" fontId="71" fillId="3" borderId="10" xfId="0" applyFont="1" applyFill="1" applyBorder="1" applyAlignment="1">
      <alignment horizontal="center" vertical="center"/>
    </xf>
    <xf numFmtId="0" fontId="71" fillId="3" borderId="7" xfId="0" applyFont="1" applyFill="1" applyBorder="1" applyAlignment="1">
      <alignment horizontal="center" vertical="center"/>
    </xf>
    <xf numFmtId="0" fontId="71" fillId="3" borderId="13" xfId="0" applyFont="1" applyFill="1" applyBorder="1" applyAlignment="1">
      <alignment horizontal="center" vertical="center"/>
    </xf>
    <xf numFmtId="0" fontId="71" fillId="3" borderId="14" xfId="0" applyFont="1" applyFill="1" applyBorder="1" applyAlignment="1">
      <alignment horizontal="center" vertical="center"/>
    </xf>
    <xf numFmtId="0" fontId="71" fillId="3" borderId="8" xfId="0" applyFont="1" applyFill="1" applyBorder="1" applyAlignment="1">
      <alignment horizontal="center" vertical="center"/>
    </xf>
  </cellXfs>
  <cellStyles count="15">
    <cellStyle name="Euro" xfId="1" xr:uid="{00000000-0005-0000-0000-000000000000}"/>
    <cellStyle name="Hipervínculo" xfId="14" builtinId="8"/>
    <cellStyle name="Millares" xfId="9" builtinId="3"/>
    <cellStyle name="Millares [0] 2" xfId="8" xr:uid="{00000000-0005-0000-0000-000002000000}"/>
    <cellStyle name="Millares 2" xfId="6" xr:uid="{00000000-0005-0000-0000-000003000000}"/>
    <cellStyle name="Millares 3" xfId="10" xr:uid="{00000000-0005-0000-0000-000004000000}"/>
    <cellStyle name="Millares 4" xfId="13" xr:uid="{1FB0561A-4559-4DFD-84B2-4D65C7CE5CC3}"/>
    <cellStyle name="Normal" xfId="0" builtinId="0"/>
    <cellStyle name="Normal 2" xfId="2" xr:uid="{00000000-0005-0000-0000-000006000000}"/>
    <cellStyle name="Normal 2 2" xfId="4" xr:uid="{00000000-0005-0000-0000-000007000000}"/>
    <cellStyle name="Normal 3" xfId="5" xr:uid="{00000000-0005-0000-0000-000008000000}"/>
    <cellStyle name="Normal 3 2" xfId="12" xr:uid="{00000000-0005-0000-0000-000009000000}"/>
    <cellStyle name="Normal 5" xfId="3" xr:uid="{00000000-0005-0000-0000-00000A000000}"/>
    <cellStyle name="Porcentaje 2" xfId="7" xr:uid="{00000000-0005-0000-0000-00000B000000}"/>
    <cellStyle name="Porcentaje 3" xfId="11" xr:uid="{00000000-0005-0000-0000-00000C000000}"/>
  </cellStyles>
  <dxfs count="0"/>
  <tableStyles count="0" defaultTableStyle="TableStyleMedium9" defaultPivotStyle="PivotStyleLight16"/>
  <colors>
    <mruColors>
      <color rgb="FFCCFFCC"/>
      <color rgb="FFFCD5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43182</xdr:colOff>
      <xdr:row>0</xdr:row>
      <xdr:rowOff>38947</xdr:rowOff>
    </xdr:from>
    <xdr:to>
      <xdr:col>1</xdr:col>
      <xdr:colOff>821386</xdr:colOff>
      <xdr:row>1</xdr:row>
      <xdr:rowOff>244937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16116E1-E3D5-412C-8929-AB774BA7B1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3182" y="38947"/>
          <a:ext cx="1331501" cy="5315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179277-3588-4536-97CE-3F9428EE7B88}">
  <sheetPr codeName="Hoja1">
    <tabColor indexed="51"/>
  </sheetPr>
  <dimension ref="A1:D37"/>
  <sheetViews>
    <sheetView showGridLines="0" tabSelected="1" zoomScaleNormal="100" zoomScaleSheetLayoutView="100" workbookViewId="0">
      <selection activeCell="J15" sqref="J15"/>
    </sheetView>
  </sheetViews>
  <sheetFormatPr baseColWidth="10" defaultColWidth="11.44140625" defaultRowHeight="11.4" x14ac:dyDescent="0.2"/>
  <cols>
    <col min="1" max="1" width="9" style="342" customWidth="1"/>
    <col min="2" max="2" width="57.5546875" style="342" customWidth="1"/>
    <col min="3" max="3" width="11.44140625" style="342"/>
    <col min="4" max="4" width="15.5546875" style="374" customWidth="1"/>
    <col min="5" max="16384" width="11.44140625" style="342"/>
  </cols>
  <sheetData>
    <row r="1" spans="1:4" ht="15.6" x14ac:dyDescent="0.2">
      <c r="A1" s="591" t="s">
        <v>19</v>
      </c>
      <c r="B1" s="591"/>
      <c r="C1" s="591"/>
      <c r="D1" s="591"/>
    </row>
    <row r="3" spans="1:4" ht="15.6" x14ac:dyDescent="0.2">
      <c r="A3" s="591" t="s">
        <v>1172</v>
      </c>
      <c r="B3" s="591"/>
      <c r="C3" s="591"/>
      <c r="D3" s="591"/>
    </row>
    <row r="4" spans="1:4" ht="10.8" customHeight="1" x14ac:dyDescent="0.2">
      <c r="A4" s="366"/>
      <c r="B4" s="366"/>
      <c r="C4" s="366"/>
      <c r="D4" s="366"/>
    </row>
    <row r="7" spans="1:4" ht="15.6" x14ac:dyDescent="0.2">
      <c r="A7" s="591" t="s">
        <v>864</v>
      </c>
      <c r="B7" s="591"/>
      <c r="C7" s="591"/>
      <c r="D7" s="591"/>
    </row>
    <row r="9" spans="1:4" x14ac:dyDescent="0.2">
      <c r="D9" s="342"/>
    </row>
    <row r="10" spans="1:4" ht="12" x14ac:dyDescent="0.25">
      <c r="A10" s="354"/>
      <c r="B10" s="367"/>
      <c r="C10" s="354"/>
      <c r="D10" s="368"/>
    </row>
    <row r="11" spans="1:4" ht="11.4" customHeight="1" x14ac:dyDescent="0.25">
      <c r="A11" s="590" t="s">
        <v>865</v>
      </c>
      <c r="B11" s="590"/>
      <c r="C11" s="354"/>
      <c r="D11" s="368">
        <v>2</v>
      </c>
    </row>
    <row r="12" spans="1:4" ht="12" x14ac:dyDescent="0.25">
      <c r="A12" s="354"/>
      <c r="B12" s="367"/>
      <c r="C12" s="354"/>
      <c r="D12" s="368"/>
    </row>
    <row r="13" spans="1:4" ht="12" x14ac:dyDescent="0.25">
      <c r="A13" s="354"/>
      <c r="B13" s="367"/>
      <c r="C13" s="354"/>
      <c r="D13" s="368"/>
    </row>
    <row r="14" spans="1:4" ht="11.4" customHeight="1" x14ac:dyDescent="0.25">
      <c r="A14" s="590" t="s">
        <v>866</v>
      </c>
      <c r="B14" s="590"/>
      <c r="C14" s="354"/>
      <c r="D14" s="368"/>
    </row>
    <row r="15" spans="1:4" ht="12" x14ac:dyDescent="0.25">
      <c r="A15" s="354"/>
      <c r="B15" s="367"/>
      <c r="C15" s="354"/>
      <c r="D15" s="368"/>
    </row>
    <row r="16" spans="1:4" ht="12" x14ac:dyDescent="0.25">
      <c r="A16" s="354"/>
      <c r="B16" s="369" t="s">
        <v>867</v>
      </c>
      <c r="D16" s="370">
        <v>3</v>
      </c>
    </row>
    <row r="17" spans="1:4" x14ac:dyDescent="0.2">
      <c r="B17" s="369"/>
      <c r="D17" s="371"/>
    </row>
    <row r="18" spans="1:4" x14ac:dyDescent="0.2">
      <c r="B18" s="369"/>
      <c r="D18" s="370"/>
    </row>
    <row r="19" spans="1:4" x14ac:dyDescent="0.2">
      <c r="B19" s="369" t="s">
        <v>868</v>
      </c>
      <c r="D19" s="370">
        <v>4</v>
      </c>
    </row>
    <row r="20" spans="1:4" x14ac:dyDescent="0.2">
      <c r="B20" s="372"/>
      <c r="D20" s="370"/>
    </row>
    <row r="21" spans="1:4" x14ac:dyDescent="0.2">
      <c r="B21" s="369"/>
      <c r="D21" s="370"/>
    </row>
    <row r="22" spans="1:4" x14ac:dyDescent="0.2">
      <c r="B22" s="369" t="s">
        <v>869</v>
      </c>
      <c r="D22" s="370">
        <v>16</v>
      </c>
    </row>
    <row r="23" spans="1:4" x14ac:dyDescent="0.2">
      <c r="B23" s="372"/>
      <c r="D23" s="370"/>
    </row>
    <row r="24" spans="1:4" x14ac:dyDescent="0.2">
      <c r="B24" s="369"/>
      <c r="D24" s="370"/>
    </row>
    <row r="25" spans="1:4" ht="11.4" customHeight="1" x14ac:dyDescent="0.25">
      <c r="A25" s="590" t="s">
        <v>870</v>
      </c>
      <c r="B25" s="590"/>
      <c r="C25" s="354"/>
      <c r="D25" s="368"/>
    </row>
    <row r="26" spans="1:4" ht="12" x14ac:dyDescent="0.25">
      <c r="A26" s="373"/>
      <c r="B26" s="373"/>
      <c r="C26" s="354"/>
      <c r="D26" s="368"/>
    </row>
    <row r="27" spans="1:4" x14ac:dyDescent="0.2">
      <c r="B27" s="372" t="s">
        <v>871</v>
      </c>
      <c r="D27" s="370">
        <v>20</v>
      </c>
    </row>
    <row r="28" spans="1:4" x14ac:dyDescent="0.2">
      <c r="B28" s="372" t="s">
        <v>872</v>
      </c>
      <c r="D28" s="370">
        <v>22</v>
      </c>
    </row>
    <row r="29" spans="1:4" x14ac:dyDescent="0.2">
      <c r="B29" s="372" t="s">
        <v>873</v>
      </c>
      <c r="D29" s="370">
        <v>25</v>
      </c>
    </row>
    <row r="30" spans="1:4" x14ac:dyDescent="0.2">
      <c r="B30" s="372" t="s">
        <v>874</v>
      </c>
      <c r="D30" s="370">
        <v>27</v>
      </c>
    </row>
    <row r="31" spans="1:4" x14ac:dyDescent="0.2">
      <c r="B31" s="372" t="s">
        <v>875</v>
      </c>
      <c r="D31" s="370">
        <v>29</v>
      </c>
    </row>
    <row r="32" spans="1:4" x14ac:dyDescent="0.2">
      <c r="B32" s="369"/>
      <c r="D32" s="370"/>
    </row>
    <row r="33" spans="1:4" x14ac:dyDescent="0.2">
      <c r="B33" s="369"/>
      <c r="D33" s="370"/>
    </row>
    <row r="34" spans="1:4" ht="11.4" customHeight="1" x14ac:dyDescent="0.25">
      <c r="A34" s="590" t="s">
        <v>876</v>
      </c>
      <c r="B34" s="590"/>
      <c r="C34" s="354"/>
      <c r="D34" s="368"/>
    </row>
    <row r="35" spans="1:4" x14ac:dyDescent="0.2">
      <c r="B35" s="369"/>
    </row>
    <row r="36" spans="1:4" x14ac:dyDescent="0.2">
      <c r="B36" s="372" t="s">
        <v>877</v>
      </c>
    </row>
    <row r="37" spans="1:4" x14ac:dyDescent="0.2">
      <c r="B37" s="372"/>
    </row>
  </sheetData>
  <mergeCells count="7">
    <mergeCell ref="A34:B34"/>
    <mergeCell ref="A1:D1"/>
    <mergeCell ref="A3:D3"/>
    <mergeCell ref="A7:D7"/>
    <mergeCell ref="A11:B11"/>
    <mergeCell ref="A14:B14"/>
    <mergeCell ref="A25:B25"/>
  </mergeCells>
  <printOptions horizontalCentered="1"/>
  <pageMargins left="0.78740157480314965" right="0.78740157480314965" top="0.59055118110236227" bottom="0.59055118110236227" header="0" footer="0"/>
  <pageSetup scale="91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/>
  <dimension ref="A1:AM286"/>
  <sheetViews>
    <sheetView showGridLines="0" zoomScale="90" zoomScaleNormal="90" zoomScaleSheetLayoutView="90" workbookViewId="0">
      <pane xSplit="3" ySplit="4" topLeftCell="J5" activePane="bottomRight" state="frozen"/>
      <selection pane="topRight" activeCell="D1" sqref="D1"/>
      <selection pane="bottomLeft" activeCell="A6" sqref="A6"/>
      <selection pane="bottomRight" activeCell="AO172" sqref="AO172"/>
    </sheetView>
  </sheetViews>
  <sheetFormatPr baseColWidth="10" defaultColWidth="11.44140625" defaultRowHeight="11.4" x14ac:dyDescent="0.25"/>
  <cols>
    <col min="1" max="1" width="7.88671875" style="71" customWidth="1"/>
    <col min="2" max="2" width="56.6640625" style="47" customWidth="1"/>
    <col min="3" max="3" width="17.33203125" style="67" customWidth="1"/>
    <col min="4" max="6" width="13.6640625" style="67" hidden="1" customWidth="1"/>
    <col min="7" max="7" width="15.33203125" style="67" hidden="1" customWidth="1"/>
    <col min="8" max="9" width="13.44140625" style="67" hidden="1" customWidth="1"/>
    <col min="10" max="10" width="13.44140625" style="67" customWidth="1"/>
    <col min="11" max="18" width="13.44140625" style="67" hidden="1" customWidth="1"/>
    <col min="19" max="19" width="13.77734375" style="67" customWidth="1"/>
    <col min="20" max="21" width="13.44140625" style="67" hidden="1" customWidth="1"/>
    <col min="22" max="22" width="14.44140625" style="67" hidden="1" customWidth="1"/>
    <col min="23" max="29" width="13.44140625" style="67" hidden="1" customWidth="1"/>
    <col min="30" max="30" width="14.6640625" style="67" customWidth="1"/>
    <col min="31" max="32" width="13.44140625" style="67" hidden="1" customWidth="1"/>
    <col min="33" max="34" width="13.6640625" style="67" hidden="1" customWidth="1"/>
    <col min="35" max="35" width="12.44140625" style="47" customWidth="1"/>
    <col min="36" max="36" width="12.77734375" style="47" bestFit="1" customWidth="1"/>
    <col min="37" max="37" width="14.44140625" style="568" bestFit="1" customWidth="1"/>
    <col min="38" max="16384" width="11.44140625" style="47"/>
  </cols>
  <sheetData>
    <row r="1" spans="1:37" s="256" customFormat="1" ht="25.2" customHeight="1" x14ac:dyDescent="0.2">
      <c r="A1" s="626" t="str">
        <f>+INDICE!A3</f>
        <v>PRESUPUESTO EXTRAORDINARIO N° 01-2025</v>
      </c>
      <c r="B1" s="627"/>
      <c r="C1" s="627"/>
      <c r="D1" s="627"/>
      <c r="E1" s="627"/>
      <c r="F1" s="627"/>
      <c r="G1" s="627"/>
      <c r="H1" s="627"/>
      <c r="I1" s="627"/>
      <c r="J1" s="627"/>
      <c r="K1" s="627"/>
      <c r="L1" s="627"/>
      <c r="M1" s="627"/>
      <c r="N1" s="627"/>
      <c r="O1" s="627"/>
      <c r="P1" s="627"/>
      <c r="Q1" s="627"/>
      <c r="R1" s="627"/>
      <c r="S1" s="627"/>
      <c r="T1" s="627"/>
      <c r="U1" s="627"/>
      <c r="V1" s="627"/>
      <c r="W1" s="627"/>
      <c r="X1" s="627"/>
      <c r="Y1" s="627"/>
      <c r="Z1" s="627"/>
      <c r="AA1" s="627"/>
      <c r="AB1" s="627"/>
      <c r="AC1" s="627"/>
      <c r="AD1" s="627"/>
      <c r="AE1" s="627"/>
      <c r="AF1" s="627"/>
      <c r="AG1" s="627"/>
      <c r="AH1" s="628"/>
      <c r="AK1" s="566"/>
    </row>
    <row r="2" spans="1:37" s="256" customFormat="1" ht="25.2" customHeight="1" x14ac:dyDescent="0.2">
      <c r="A2" s="629" t="s">
        <v>428</v>
      </c>
      <c r="B2" s="630"/>
      <c r="C2" s="630"/>
      <c r="D2" s="630"/>
      <c r="E2" s="630"/>
      <c r="F2" s="630"/>
      <c r="G2" s="630"/>
      <c r="H2" s="630"/>
      <c r="I2" s="630"/>
      <c r="J2" s="630"/>
      <c r="K2" s="630"/>
      <c r="L2" s="630"/>
      <c r="M2" s="630"/>
      <c r="N2" s="630"/>
      <c r="O2" s="630"/>
      <c r="P2" s="630"/>
      <c r="Q2" s="630"/>
      <c r="R2" s="630"/>
      <c r="S2" s="630"/>
      <c r="T2" s="630"/>
      <c r="U2" s="630"/>
      <c r="V2" s="630"/>
      <c r="W2" s="630"/>
      <c r="X2" s="630"/>
      <c r="Y2" s="630"/>
      <c r="Z2" s="630"/>
      <c r="AA2" s="630"/>
      <c r="AB2" s="630"/>
      <c r="AC2" s="630"/>
      <c r="AD2" s="630"/>
      <c r="AE2" s="630"/>
      <c r="AF2" s="630"/>
      <c r="AG2" s="630"/>
      <c r="AH2" s="631"/>
      <c r="AK2" s="566"/>
    </row>
    <row r="3" spans="1:37" s="54" customFormat="1" ht="30.6" x14ac:dyDescent="0.25">
      <c r="A3" s="624" t="s">
        <v>36</v>
      </c>
      <c r="B3" s="622" t="s">
        <v>397</v>
      </c>
      <c r="C3" s="252" t="s">
        <v>353</v>
      </c>
      <c r="D3" s="252" t="s">
        <v>669</v>
      </c>
      <c r="E3" s="252" t="s">
        <v>950</v>
      </c>
      <c r="F3" s="253" t="s">
        <v>880</v>
      </c>
      <c r="G3" s="252" t="s">
        <v>732</v>
      </c>
      <c r="H3" s="252" t="s">
        <v>886</v>
      </c>
      <c r="I3" s="252" t="s">
        <v>459</v>
      </c>
      <c r="J3" s="253" t="s">
        <v>429</v>
      </c>
      <c r="K3" s="252" t="s">
        <v>944</v>
      </c>
      <c r="L3" s="252" t="s">
        <v>449</v>
      </c>
      <c r="M3" s="252" t="s">
        <v>672</v>
      </c>
      <c r="N3" s="252" t="s">
        <v>894</v>
      </c>
      <c r="O3" s="252" t="s">
        <v>1157</v>
      </c>
      <c r="P3" s="252" t="s">
        <v>676</v>
      </c>
      <c r="Q3" s="252" t="s">
        <v>724</v>
      </c>
      <c r="R3" s="252" t="s">
        <v>678</v>
      </c>
      <c r="S3" s="253" t="s">
        <v>674</v>
      </c>
      <c r="T3" s="252" t="s">
        <v>622</v>
      </c>
      <c r="U3" s="253" t="s">
        <v>719</v>
      </c>
      <c r="V3" s="253" t="s">
        <v>1112</v>
      </c>
      <c r="W3" s="253" t="s">
        <v>925</v>
      </c>
      <c r="X3" s="253" t="s">
        <v>769</v>
      </c>
      <c r="Y3" s="324" t="s">
        <v>927</v>
      </c>
      <c r="Z3" s="324" t="s">
        <v>1117</v>
      </c>
      <c r="AA3" s="324" t="s">
        <v>1114</v>
      </c>
      <c r="AB3" s="324" t="s">
        <v>1108</v>
      </c>
      <c r="AC3" s="253" t="s">
        <v>888</v>
      </c>
      <c r="AD3" s="252" t="s">
        <v>890</v>
      </c>
      <c r="AE3" s="253" t="s">
        <v>1110</v>
      </c>
      <c r="AF3" s="253" t="s">
        <v>1110</v>
      </c>
      <c r="AG3" s="253" t="s">
        <v>1158</v>
      </c>
      <c r="AH3" s="252"/>
      <c r="AK3" s="567"/>
    </row>
    <row r="4" spans="1:37" x14ac:dyDescent="0.25">
      <c r="A4" s="625"/>
      <c r="B4" s="623"/>
      <c r="C4" s="254"/>
      <c r="D4" s="254" t="s">
        <v>730</v>
      </c>
      <c r="E4" s="254" t="s">
        <v>949</v>
      </c>
      <c r="F4" s="255" t="s">
        <v>881</v>
      </c>
      <c r="G4" s="254" t="s">
        <v>733</v>
      </c>
      <c r="H4" s="254" t="s">
        <v>887</v>
      </c>
      <c r="I4" s="254" t="s">
        <v>458</v>
      </c>
      <c r="J4" s="255" t="s">
        <v>430</v>
      </c>
      <c r="K4" s="254" t="s">
        <v>945</v>
      </c>
      <c r="L4" s="254" t="s">
        <v>450</v>
      </c>
      <c r="M4" s="254" t="s">
        <v>673</v>
      </c>
      <c r="N4" s="254" t="s">
        <v>893</v>
      </c>
      <c r="O4" s="254" t="s">
        <v>1156</v>
      </c>
      <c r="P4" s="254" t="s">
        <v>677</v>
      </c>
      <c r="Q4" s="254" t="s">
        <v>727</v>
      </c>
      <c r="R4" s="254" t="s">
        <v>679</v>
      </c>
      <c r="S4" s="255" t="s">
        <v>675</v>
      </c>
      <c r="T4" s="254" t="s">
        <v>623</v>
      </c>
      <c r="U4" s="255" t="s">
        <v>720</v>
      </c>
      <c r="V4" s="255" t="s">
        <v>1113</v>
      </c>
      <c r="W4" s="255" t="s">
        <v>926</v>
      </c>
      <c r="X4" s="255" t="s">
        <v>770</v>
      </c>
      <c r="Y4" s="325" t="s">
        <v>1116</v>
      </c>
      <c r="Z4" s="325" t="s">
        <v>854</v>
      </c>
      <c r="AA4" s="325" t="s">
        <v>1115</v>
      </c>
      <c r="AB4" s="325" t="s">
        <v>1109</v>
      </c>
      <c r="AC4" s="255" t="s">
        <v>889</v>
      </c>
      <c r="AD4" s="254" t="s">
        <v>891</v>
      </c>
      <c r="AE4" s="255" t="s">
        <v>1111</v>
      </c>
      <c r="AF4" s="255" t="s">
        <v>1111</v>
      </c>
      <c r="AG4" s="255" t="s">
        <v>1159</v>
      </c>
      <c r="AH4" s="254"/>
    </row>
    <row r="5" spans="1:37" x14ac:dyDescent="0.25">
      <c r="A5" s="257"/>
      <c r="B5" s="258"/>
      <c r="C5" s="60"/>
      <c r="D5" s="65"/>
      <c r="E5" s="65"/>
      <c r="F5" s="65"/>
      <c r="G5" s="65"/>
      <c r="H5" s="65"/>
      <c r="I5" s="65"/>
      <c r="J5" s="60"/>
      <c r="K5" s="55"/>
      <c r="L5" s="55"/>
      <c r="M5" s="55"/>
      <c r="N5" s="55"/>
      <c r="O5" s="55"/>
      <c r="P5" s="55"/>
      <c r="Q5" s="55"/>
      <c r="R5" s="55"/>
      <c r="S5" s="60"/>
      <c r="T5" s="55"/>
      <c r="U5" s="60"/>
      <c r="V5" s="60"/>
      <c r="W5" s="60"/>
      <c r="X5" s="60"/>
      <c r="Y5" s="65"/>
      <c r="Z5" s="65"/>
      <c r="AA5" s="65"/>
      <c r="AB5" s="437"/>
      <c r="AC5" s="60"/>
      <c r="AD5" s="55"/>
      <c r="AE5" s="437"/>
      <c r="AF5" s="60"/>
      <c r="AG5" s="60"/>
      <c r="AH5" s="55"/>
    </row>
    <row r="6" spans="1:37" s="262" customFormat="1" ht="12" hidden="1" x14ac:dyDescent="0.25">
      <c r="A6" s="288" t="s">
        <v>118</v>
      </c>
      <c r="B6" s="575" t="s">
        <v>119</v>
      </c>
      <c r="C6" s="316">
        <f>+C8+C14+C19+C26+C30</f>
        <v>0</v>
      </c>
      <c r="D6" s="316">
        <f t="shared" ref="D6:J6" si="0">+D8+D14+D19</f>
        <v>0</v>
      </c>
      <c r="E6" s="316">
        <f t="shared" si="0"/>
        <v>0</v>
      </c>
      <c r="F6" s="316">
        <f t="shared" ref="F6" si="1">+F8+F14+F19</f>
        <v>0</v>
      </c>
      <c r="G6" s="316">
        <f t="shared" si="0"/>
        <v>0</v>
      </c>
      <c r="H6" s="316">
        <f t="shared" si="0"/>
        <v>0</v>
      </c>
      <c r="I6" s="316">
        <f t="shared" si="0"/>
        <v>0</v>
      </c>
      <c r="J6" s="316">
        <f t="shared" si="0"/>
        <v>0</v>
      </c>
      <c r="K6" s="317">
        <f t="shared" ref="K6" si="2">+K8+K14+K19+K26+K30</f>
        <v>0</v>
      </c>
      <c r="L6" s="317">
        <f t="shared" ref="L6:Q6" si="3">+L8+L14+L19+L26+L30</f>
        <v>0</v>
      </c>
      <c r="M6" s="317">
        <f t="shared" si="3"/>
        <v>0</v>
      </c>
      <c r="N6" s="317">
        <f t="shared" si="3"/>
        <v>0</v>
      </c>
      <c r="O6" s="317">
        <f t="shared" ref="O6" si="4">+O8+O14+O19+O26+O30</f>
        <v>0</v>
      </c>
      <c r="P6" s="317">
        <f t="shared" si="3"/>
        <v>0</v>
      </c>
      <c r="Q6" s="317">
        <f t="shared" si="3"/>
        <v>0</v>
      </c>
      <c r="R6" s="317">
        <f>+R8+R14+R19</f>
        <v>0</v>
      </c>
      <c r="S6" s="316">
        <f t="shared" ref="S6:X6" si="5">+S8+S14+S19+S26+S30</f>
        <v>0</v>
      </c>
      <c r="T6" s="317">
        <f t="shared" si="5"/>
        <v>0</v>
      </c>
      <c r="U6" s="316">
        <f t="shared" si="5"/>
        <v>0</v>
      </c>
      <c r="V6" s="316">
        <f t="shared" si="5"/>
        <v>0</v>
      </c>
      <c r="W6" s="316">
        <f t="shared" si="5"/>
        <v>0</v>
      </c>
      <c r="X6" s="316">
        <f t="shared" si="5"/>
        <v>0</v>
      </c>
      <c r="Y6" s="318">
        <f t="shared" ref="Y6:AH6" si="6">+Y8+Y14+Y19</f>
        <v>0</v>
      </c>
      <c r="Z6" s="318">
        <f t="shared" ref="Z6:AA6" si="7">+Z8+Z14+Z19</f>
        <v>0</v>
      </c>
      <c r="AA6" s="318">
        <f t="shared" si="7"/>
        <v>0</v>
      </c>
      <c r="AB6" s="316">
        <f t="shared" ref="AB6" si="8">+AB8+AB14+AB19</f>
        <v>0</v>
      </c>
      <c r="AC6" s="316">
        <f t="shared" si="6"/>
        <v>0</v>
      </c>
      <c r="AD6" s="317">
        <f t="shared" si="6"/>
        <v>0</v>
      </c>
      <c r="AE6" s="316">
        <f t="shared" ref="AE6" si="9">+AE8+AE14+AE19</f>
        <v>0</v>
      </c>
      <c r="AF6" s="316">
        <f t="shared" ref="AF6" si="10">+AF8+AF14+AF19</f>
        <v>0</v>
      </c>
      <c r="AG6" s="316">
        <f t="shared" si="6"/>
        <v>0</v>
      </c>
      <c r="AH6" s="317">
        <f t="shared" si="6"/>
        <v>0</v>
      </c>
      <c r="AI6" s="275"/>
      <c r="AJ6" s="275"/>
      <c r="AK6" s="569"/>
    </row>
    <row r="7" spans="1:37" hidden="1" x14ac:dyDescent="0.25">
      <c r="A7" s="263"/>
      <c r="B7" s="264"/>
      <c r="C7" s="60"/>
      <c r="D7" s="65"/>
      <c r="E7" s="65"/>
      <c r="F7" s="65"/>
      <c r="G7" s="65"/>
      <c r="H7" s="65"/>
      <c r="I7" s="65"/>
      <c r="J7" s="60"/>
      <c r="K7" s="55"/>
      <c r="L7" s="55"/>
      <c r="M7" s="55"/>
      <c r="N7" s="55"/>
      <c r="O7" s="55"/>
      <c r="P7" s="55"/>
      <c r="Q7" s="55"/>
      <c r="R7" s="55"/>
      <c r="S7" s="60"/>
      <c r="T7" s="55"/>
      <c r="U7" s="60"/>
      <c r="V7" s="60"/>
      <c r="W7" s="60"/>
      <c r="X7" s="60"/>
      <c r="Y7" s="65"/>
      <c r="Z7" s="65"/>
      <c r="AA7" s="65"/>
      <c r="AB7" s="60"/>
      <c r="AC7" s="60"/>
      <c r="AD7" s="55"/>
      <c r="AE7" s="60"/>
      <c r="AF7" s="60"/>
      <c r="AG7" s="60"/>
      <c r="AH7" s="55"/>
      <c r="AJ7" s="67"/>
    </row>
    <row r="8" spans="1:37" s="323" customFormat="1" ht="12" hidden="1" x14ac:dyDescent="0.25">
      <c r="A8" s="319">
        <v>0.01</v>
      </c>
      <c r="B8" s="296" t="s">
        <v>398</v>
      </c>
      <c r="C8" s="320">
        <f>SUM(C9:C12)</f>
        <v>0</v>
      </c>
      <c r="D8" s="320">
        <f t="shared" ref="D8:AH8" si="11">SUM(D9:D12)</f>
        <v>0</v>
      </c>
      <c r="E8" s="320">
        <f t="shared" ref="E8:F8" si="12">SUM(E9:E12)</f>
        <v>0</v>
      </c>
      <c r="F8" s="320">
        <f t="shared" si="12"/>
        <v>0</v>
      </c>
      <c r="G8" s="320">
        <f t="shared" si="11"/>
        <v>0</v>
      </c>
      <c r="H8" s="320">
        <f t="shared" ref="H8" si="13">SUM(H9:H12)</f>
        <v>0</v>
      </c>
      <c r="I8" s="320">
        <f t="shared" si="11"/>
        <v>0</v>
      </c>
      <c r="J8" s="320">
        <f t="shared" si="11"/>
        <v>0</v>
      </c>
      <c r="K8" s="321">
        <f t="shared" ref="K8" si="14">SUM(K9:K12)</f>
        <v>0</v>
      </c>
      <c r="L8" s="321">
        <f>SUM(L9:L12)</f>
        <v>0</v>
      </c>
      <c r="M8" s="321">
        <f t="shared" si="11"/>
        <v>0</v>
      </c>
      <c r="N8" s="321">
        <f t="shared" si="11"/>
        <v>0</v>
      </c>
      <c r="O8" s="321">
        <f t="shared" ref="O8" si="15">SUM(O9:O12)</f>
        <v>0</v>
      </c>
      <c r="P8" s="321">
        <f t="shared" si="11"/>
        <v>0</v>
      </c>
      <c r="Q8" s="321">
        <f t="shared" si="11"/>
        <v>0</v>
      </c>
      <c r="R8" s="321">
        <f t="shared" si="11"/>
        <v>0</v>
      </c>
      <c r="S8" s="320">
        <f t="shared" si="11"/>
        <v>0</v>
      </c>
      <c r="T8" s="321">
        <f>SUM(T9:T12)</f>
        <v>0</v>
      </c>
      <c r="U8" s="320">
        <f t="shared" si="11"/>
        <v>0</v>
      </c>
      <c r="V8" s="320">
        <f t="shared" ref="V8" si="16">SUM(V9:V12)</f>
        <v>0</v>
      </c>
      <c r="W8" s="320">
        <f t="shared" ref="W8:X8" si="17">SUM(W9:W12)</f>
        <v>0</v>
      </c>
      <c r="X8" s="320">
        <f t="shared" si="17"/>
        <v>0</v>
      </c>
      <c r="Y8" s="322">
        <f t="shared" si="11"/>
        <v>0</v>
      </c>
      <c r="Z8" s="322">
        <f t="shared" ref="Z8:AA8" si="18">SUM(Z9:Z12)</f>
        <v>0</v>
      </c>
      <c r="AA8" s="322">
        <f t="shared" si="18"/>
        <v>0</v>
      </c>
      <c r="AB8" s="320">
        <f t="shared" ref="AB8" si="19">SUM(AB9:AB12)</f>
        <v>0</v>
      </c>
      <c r="AC8" s="320">
        <f t="shared" ref="AC8:AD8" si="20">SUM(AC9:AC12)</f>
        <v>0</v>
      </c>
      <c r="AD8" s="321">
        <f t="shared" si="20"/>
        <v>0</v>
      </c>
      <c r="AE8" s="320">
        <f t="shared" ref="AE8" si="21">SUM(AE9:AE12)</f>
        <v>0</v>
      </c>
      <c r="AF8" s="320">
        <f t="shared" ref="AF8" si="22">SUM(AF9:AF12)</f>
        <v>0</v>
      </c>
      <c r="AG8" s="320">
        <f t="shared" ref="AG8" si="23">SUM(AG9:AG12)</f>
        <v>0</v>
      </c>
      <c r="AH8" s="321">
        <f t="shared" si="11"/>
        <v>0</v>
      </c>
      <c r="AK8" s="570"/>
    </row>
    <row r="9" spans="1:37" hidden="1" x14ac:dyDescent="0.25">
      <c r="A9" s="257" t="s">
        <v>134</v>
      </c>
      <c r="B9" s="258" t="s">
        <v>135</v>
      </c>
      <c r="C9" s="60">
        <f>SUM(D9:AH9)</f>
        <v>0</v>
      </c>
      <c r="D9" s="65"/>
      <c r="E9" s="65"/>
      <c r="F9" s="65"/>
      <c r="G9" s="65">
        <v>0</v>
      </c>
      <c r="H9" s="65"/>
      <c r="I9" s="65">
        <v>0</v>
      </c>
      <c r="J9" s="65">
        <v>0</v>
      </c>
      <c r="K9" s="65">
        <v>0</v>
      </c>
      <c r="L9" s="65">
        <v>0</v>
      </c>
      <c r="M9" s="65">
        <v>0</v>
      </c>
      <c r="N9" s="65">
        <v>0</v>
      </c>
      <c r="O9" s="65">
        <v>0</v>
      </c>
      <c r="P9" s="65">
        <v>0</v>
      </c>
      <c r="Q9" s="65">
        <v>0</v>
      </c>
      <c r="R9" s="65">
        <v>0</v>
      </c>
      <c r="S9" s="60">
        <v>0</v>
      </c>
      <c r="T9" s="521">
        <v>0</v>
      </c>
      <c r="U9" s="65">
        <v>0</v>
      </c>
      <c r="V9" s="65">
        <v>0</v>
      </c>
      <c r="W9" s="65">
        <v>0</v>
      </c>
      <c r="X9" s="65">
        <v>0</v>
      </c>
      <c r="Y9" s="65">
        <v>0</v>
      </c>
      <c r="Z9" s="65">
        <v>0</v>
      </c>
      <c r="AA9" s="65">
        <v>0</v>
      </c>
      <c r="AB9" s="60">
        <v>0</v>
      </c>
      <c r="AC9" s="58">
        <v>0</v>
      </c>
      <c r="AD9" s="55">
        <v>0</v>
      </c>
      <c r="AE9" s="60">
        <v>0</v>
      </c>
      <c r="AF9" s="60">
        <v>0</v>
      </c>
      <c r="AG9" s="60">
        <v>0</v>
      </c>
      <c r="AH9" s="60">
        <v>0</v>
      </c>
    </row>
    <row r="10" spans="1:37" hidden="1" x14ac:dyDescent="0.25">
      <c r="A10" s="257" t="s">
        <v>198</v>
      </c>
      <c r="B10" s="258" t="s">
        <v>199</v>
      </c>
      <c r="C10" s="60">
        <f>SUM(D10:AH10)</f>
        <v>0</v>
      </c>
      <c r="D10" s="65">
        <v>0</v>
      </c>
      <c r="E10" s="65">
        <v>0</v>
      </c>
      <c r="F10" s="65">
        <v>0</v>
      </c>
      <c r="G10" s="65">
        <v>0</v>
      </c>
      <c r="H10" s="65">
        <v>0</v>
      </c>
      <c r="I10" s="65">
        <v>0</v>
      </c>
      <c r="J10" s="65">
        <v>0</v>
      </c>
      <c r="K10" s="65">
        <v>0</v>
      </c>
      <c r="L10" s="65">
        <v>0</v>
      </c>
      <c r="M10" s="65">
        <v>0</v>
      </c>
      <c r="N10" s="65">
        <v>0</v>
      </c>
      <c r="O10" s="65">
        <v>0</v>
      </c>
      <c r="P10" s="65">
        <v>0</v>
      </c>
      <c r="Q10" s="65">
        <v>0</v>
      </c>
      <c r="R10" s="65">
        <v>0</v>
      </c>
      <c r="S10" s="60">
        <v>0</v>
      </c>
      <c r="T10" s="521">
        <v>0</v>
      </c>
      <c r="U10" s="65">
        <v>0</v>
      </c>
      <c r="V10" s="65">
        <v>0</v>
      </c>
      <c r="W10" s="65">
        <v>0</v>
      </c>
      <c r="X10" s="65">
        <v>0</v>
      </c>
      <c r="Y10" s="65">
        <v>0</v>
      </c>
      <c r="Z10" s="65">
        <v>0</v>
      </c>
      <c r="AA10" s="65">
        <v>0</v>
      </c>
      <c r="AB10" s="60">
        <v>0</v>
      </c>
      <c r="AC10" s="58">
        <v>0</v>
      </c>
      <c r="AD10" s="55">
        <v>0</v>
      </c>
      <c r="AE10" s="60">
        <v>0</v>
      </c>
      <c r="AF10" s="60">
        <v>0</v>
      </c>
      <c r="AG10" s="60">
        <v>0</v>
      </c>
      <c r="AH10" s="60">
        <v>0</v>
      </c>
    </row>
    <row r="11" spans="1:37" hidden="1" x14ac:dyDescent="0.25">
      <c r="A11" s="257" t="s">
        <v>200</v>
      </c>
      <c r="B11" s="258" t="s">
        <v>201</v>
      </c>
      <c r="C11" s="60">
        <f>SUM(D11:AH11)</f>
        <v>0</v>
      </c>
      <c r="D11" s="65"/>
      <c r="E11" s="65"/>
      <c r="F11" s="65"/>
      <c r="G11" s="65">
        <v>0</v>
      </c>
      <c r="H11" s="65">
        <v>0</v>
      </c>
      <c r="I11" s="65">
        <v>0</v>
      </c>
      <c r="J11" s="65">
        <v>0</v>
      </c>
      <c r="K11" s="65">
        <v>0</v>
      </c>
      <c r="L11" s="65">
        <v>0</v>
      </c>
      <c r="M11" s="65">
        <v>0</v>
      </c>
      <c r="N11" s="65">
        <v>0</v>
      </c>
      <c r="O11" s="65">
        <v>0</v>
      </c>
      <c r="P11" s="65">
        <v>0</v>
      </c>
      <c r="Q11" s="65">
        <v>0</v>
      </c>
      <c r="R11" s="65">
        <v>0</v>
      </c>
      <c r="S11" s="60">
        <v>0</v>
      </c>
      <c r="T11" s="521">
        <v>0</v>
      </c>
      <c r="U11" s="65">
        <v>0</v>
      </c>
      <c r="V11" s="65">
        <v>0</v>
      </c>
      <c r="W11" s="65">
        <v>0</v>
      </c>
      <c r="X11" s="65">
        <v>0</v>
      </c>
      <c r="Y11" s="65">
        <v>0</v>
      </c>
      <c r="Z11" s="65">
        <v>0</v>
      </c>
      <c r="AA11" s="65">
        <v>0</v>
      </c>
      <c r="AB11" s="60">
        <v>0</v>
      </c>
      <c r="AC11" s="58">
        <v>0</v>
      </c>
      <c r="AD11" s="55">
        <v>0</v>
      </c>
      <c r="AE11" s="60">
        <v>0</v>
      </c>
      <c r="AF11" s="60">
        <v>0</v>
      </c>
      <c r="AG11" s="60">
        <v>0</v>
      </c>
      <c r="AH11" s="60">
        <v>0</v>
      </c>
    </row>
    <row r="12" spans="1:37" hidden="1" x14ac:dyDescent="0.25">
      <c r="A12" s="257" t="s">
        <v>202</v>
      </c>
      <c r="B12" s="258" t="s">
        <v>203</v>
      </c>
      <c r="C12" s="60">
        <f>SUM(D12:AH12)</f>
        <v>0</v>
      </c>
      <c r="D12" s="65"/>
      <c r="E12" s="65"/>
      <c r="F12" s="65"/>
      <c r="G12" s="65">
        <v>0</v>
      </c>
      <c r="H12" s="65">
        <v>0</v>
      </c>
      <c r="I12" s="65">
        <v>0</v>
      </c>
      <c r="J12" s="65">
        <v>0</v>
      </c>
      <c r="K12" s="65">
        <v>0</v>
      </c>
      <c r="L12" s="65">
        <v>0</v>
      </c>
      <c r="M12" s="65">
        <v>0</v>
      </c>
      <c r="N12" s="65">
        <v>0</v>
      </c>
      <c r="O12" s="65">
        <v>0</v>
      </c>
      <c r="P12" s="65">
        <v>0</v>
      </c>
      <c r="Q12" s="65">
        <v>0</v>
      </c>
      <c r="R12" s="65">
        <v>0</v>
      </c>
      <c r="S12" s="60">
        <v>0</v>
      </c>
      <c r="T12" s="521">
        <v>0</v>
      </c>
      <c r="U12" s="65">
        <v>0</v>
      </c>
      <c r="V12" s="65">
        <v>0</v>
      </c>
      <c r="W12" s="65">
        <v>0</v>
      </c>
      <c r="X12" s="65">
        <v>0</v>
      </c>
      <c r="Y12" s="65">
        <v>0</v>
      </c>
      <c r="Z12" s="65">
        <v>0</v>
      </c>
      <c r="AA12" s="65">
        <v>0</v>
      </c>
      <c r="AB12" s="60">
        <v>0</v>
      </c>
      <c r="AC12" s="58">
        <v>0</v>
      </c>
      <c r="AD12" s="55"/>
      <c r="AE12" s="60"/>
      <c r="AF12" s="60"/>
      <c r="AG12" s="60"/>
      <c r="AH12" s="55"/>
    </row>
    <row r="13" spans="1:37" hidden="1" x14ac:dyDescent="0.25">
      <c r="A13" s="257"/>
      <c r="B13" s="258"/>
      <c r="C13" s="60"/>
      <c r="D13" s="65"/>
      <c r="E13" s="65"/>
      <c r="F13" s="65"/>
      <c r="G13" s="65"/>
      <c r="H13" s="65"/>
      <c r="I13" s="65"/>
      <c r="J13" s="60"/>
      <c r="K13" s="55"/>
      <c r="L13" s="55"/>
      <c r="M13" s="55"/>
      <c r="N13" s="55"/>
      <c r="O13" s="55"/>
      <c r="P13" s="55"/>
      <c r="Q13" s="55"/>
      <c r="R13" s="55"/>
      <c r="S13" s="60"/>
      <c r="T13" s="55"/>
      <c r="U13" s="60"/>
      <c r="V13" s="60"/>
      <c r="W13" s="60"/>
      <c r="X13" s="60"/>
      <c r="Y13" s="65"/>
      <c r="Z13" s="65"/>
      <c r="AA13" s="65"/>
      <c r="AB13" s="60"/>
      <c r="AC13" s="60"/>
      <c r="AD13" s="55"/>
      <c r="AE13" s="60"/>
      <c r="AF13" s="60"/>
      <c r="AG13" s="60"/>
      <c r="AH13" s="60"/>
    </row>
    <row r="14" spans="1:37" s="323" customFormat="1" ht="12" hidden="1" x14ac:dyDescent="0.25">
      <c r="A14" s="319">
        <v>0.02</v>
      </c>
      <c r="B14" s="296" t="s">
        <v>205</v>
      </c>
      <c r="C14" s="320">
        <f>SUM(C15:C17)</f>
        <v>0</v>
      </c>
      <c r="D14" s="320">
        <f t="shared" ref="D14:AH14" si="24">SUM(D15:D17)</f>
        <v>0</v>
      </c>
      <c r="E14" s="320">
        <f t="shared" ref="E14:F14" si="25">SUM(E15:E17)</f>
        <v>0</v>
      </c>
      <c r="F14" s="320">
        <f t="shared" si="25"/>
        <v>0</v>
      </c>
      <c r="G14" s="320">
        <f t="shared" si="24"/>
        <v>0</v>
      </c>
      <c r="H14" s="320">
        <f>SUM(H15:H17)</f>
        <v>0</v>
      </c>
      <c r="I14" s="320">
        <f t="shared" si="24"/>
        <v>0</v>
      </c>
      <c r="J14" s="320">
        <f t="shared" si="24"/>
        <v>0</v>
      </c>
      <c r="K14" s="321">
        <f t="shared" ref="K14" si="26">SUM(K15:K17)</f>
        <v>0</v>
      </c>
      <c r="L14" s="321">
        <f t="shared" si="24"/>
        <v>0</v>
      </c>
      <c r="M14" s="321">
        <f t="shared" si="24"/>
        <v>0</v>
      </c>
      <c r="N14" s="321">
        <f t="shared" si="24"/>
        <v>0</v>
      </c>
      <c r="O14" s="321">
        <f t="shared" ref="O14" si="27">SUM(O15:O17)</f>
        <v>0</v>
      </c>
      <c r="P14" s="321">
        <f t="shared" si="24"/>
        <v>0</v>
      </c>
      <c r="Q14" s="321">
        <f t="shared" si="24"/>
        <v>0</v>
      </c>
      <c r="R14" s="321">
        <f t="shared" si="24"/>
        <v>0</v>
      </c>
      <c r="S14" s="320">
        <f t="shared" si="24"/>
        <v>0</v>
      </c>
      <c r="T14" s="321">
        <f t="shared" si="24"/>
        <v>0</v>
      </c>
      <c r="U14" s="320">
        <f t="shared" si="24"/>
        <v>0</v>
      </c>
      <c r="V14" s="320">
        <f t="shared" ref="V14" si="28">SUM(V15:V17)</f>
        <v>0</v>
      </c>
      <c r="W14" s="320">
        <f t="shared" ref="W14:X14" si="29">SUM(W15:W17)</f>
        <v>0</v>
      </c>
      <c r="X14" s="320">
        <f t="shared" si="29"/>
        <v>0</v>
      </c>
      <c r="Y14" s="322">
        <f t="shared" si="24"/>
        <v>0</v>
      </c>
      <c r="Z14" s="322">
        <f t="shared" ref="Z14:AA14" si="30">SUM(Z15:Z17)</f>
        <v>0</v>
      </c>
      <c r="AA14" s="322">
        <f t="shared" si="30"/>
        <v>0</v>
      </c>
      <c r="AB14" s="320">
        <f t="shared" ref="AB14" si="31">SUM(AB15:AB17)</f>
        <v>0</v>
      </c>
      <c r="AC14" s="320">
        <f t="shared" ref="AC14:AD14" si="32">SUM(AC15:AC17)</f>
        <v>0</v>
      </c>
      <c r="AD14" s="321">
        <f t="shared" si="32"/>
        <v>0</v>
      </c>
      <c r="AE14" s="320">
        <f t="shared" ref="AE14" si="33">SUM(AE15:AE17)</f>
        <v>0</v>
      </c>
      <c r="AF14" s="320">
        <f t="shared" ref="AF14" si="34">SUM(AF15:AF17)</f>
        <v>0</v>
      </c>
      <c r="AG14" s="320">
        <f t="shared" ref="AG14" si="35">SUM(AG15:AG17)</f>
        <v>0</v>
      </c>
      <c r="AH14" s="320">
        <f t="shared" si="24"/>
        <v>0</v>
      </c>
      <c r="AK14" s="570"/>
    </row>
    <row r="15" spans="1:37" hidden="1" x14ac:dyDescent="0.25">
      <c r="A15" s="257" t="s">
        <v>206</v>
      </c>
      <c r="B15" s="258" t="s">
        <v>207</v>
      </c>
      <c r="C15" s="60">
        <f>SUM(D15:AH15)</f>
        <v>0</v>
      </c>
      <c r="D15" s="57">
        <v>0</v>
      </c>
      <c r="E15" s="57">
        <v>0</v>
      </c>
      <c r="F15" s="57">
        <v>0</v>
      </c>
      <c r="G15" s="57">
        <v>0</v>
      </c>
      <c r="H15" s="57">
        <v>0</v>
      </c>
      <c r="I15" s="57">
        <v>0</v>
      </c>
      <c r="J15" s="57">
        <v>0</v>
      </c>
      <c r="K15" s="57">
        <v>0</v>
      </c>
      <c r="L15" s="57">
        <v>0</v>
      </c>
      <c r="M15" s="57">
        <v>0</v>
      </c>
      <c r="N15" s="57">
        <v>0</v>
      </c>
      <c r="O15" s="57">
        <v>0</v>
      </c>
      <c r="P15" s="57">
        <v>0</v>
      </c>
      <c r="Q15" s="57">
        <v>0</v>
      </c>
      <c r="R15" s="57">
        <v>0</v>
      </c>
      <c r="S15" s="58">
        <v>0</v>
      </c>
      <c r="T15" s="67">
        <v>0</v>
      </c>
      <c r="U15" s="57">
        <v>0</v>
      </c>
      <c r="V15" s="57">
        <v>0</v>
      </c>
      <c r="W15" s="57">
        <v>0</v>
      </c>
      <c r="X15" s="57">
        <v>0</v>
      </c>
      <c r="Y15" s="57">
        <v>0</v>
      </c>
      <c r="Z15" s="57">
        <v>0</v>
      </c>
      <c r="AA15" s="57">
        <v>0</v>
      </c>
      <c r="AB15" s="58">
        <v>0</v>
      </c>
      <c r="AC15" s="57">
        <v>0</v>
      </c>
      <c r="AD15" s="58">
        <v>0</v>
      </c>
      <c r="AE15" s="58">
        <v>0</v>
      </c>
      <c r="AF15" s="57">
        <v>0</v>
      </c>
      <c r="AG15" s="60">
        <v>0</v>
      </c>
      <c r="AH15" s="58">
        <v>0</v>
      </c>
    </row>
    <row r="16" spans="1:37" hidden="1" x14ac:dyDescent="0.25">
      <c r="A16" s="263" t="s">
        <v>208</v>
      </c>
      <c r="B16" s="258" t="s">
        <v>209</v>
      </c>
      <c r="C16" s="60">
        <f>SUM(D16:AH16)</f>
        <v>0</v>
      </c>
      <c r="D16" s="57">
        <v>0</v>
      </c>
      <c r="E16" s="57">
        <v>0</v>
      </c>
      <c r="F16" s="57">
        <v>0</v>
      </c>
      <c r="G16" s="57">
        <v>0</v>
      </c>
      <c r="H16" s="57">
        <v>0</v>
      </c>
      <c r="I16" s="57">
        <v>0</v>
      </c>
      <c r="J16" s="57">
        <v>0</v>
      </c>
      <c r="K16" s="57">
        <v>0</v>
      </c>
      <c r="L16" s="57">
        <v>0</v>
      </c>
      <c r="M16" s="57">
        <v>0</v>
      </c>
      <c r="N16" s="57">
        <v>0</v>
      </c>
      <c r="O16" s="57">
        <v>0</v>
      </c>
      <c r="P16" s="57">
        <v>0</v>
      </c>
      <c r="Q16" s="57">
        <v>0</v>
      </c>
      <c r="R16" s="57">
        <v>0</v>
      </c>
      <c r="S16" s="58">
        <v>0</v>
      </c>
      <c r="T16" s="67">
        <v>0</v>
      </c>
      <c r="U16" s="57">
        <v>0</v>
      </c>
      <c r="V16" s="57">
        <v>0</v>
      </c>
      <c r="W16" s="57">
        <v>0</v>
      </c>
      <c r="X16" s="57">
        <v>0</v>
      </c>
      <c r="Y16" s="57">
        <v>0</v>
      </c>
      <c r="Z16" s="57">
        <v>0</v>
      </c>
      <c r="AA16" s="57">
        <v>0</v>
      </c>
      <c r="AB16" s="58">
        <v>0</v>
      </c>
      <c r="AC16" s="57">
        <v>0</v>
      </c>
      <c r="AD16" s="58">
        <v>0</v>
      </c>
      <c r="AE16" s="58">
        <v>0</v>
      </c>
      <c r="AF16" s="57">
        <v>0</v>
      </c>
      <c r="AG16" s="57">
        <v>0</v>
      </c>
      <c r="AH16" s="58">
        <v>0</v>
      </c>
    </row>
    <row r="17" spans="1:37" hidden="1" x14ac:dyDescent="0.25">
      <c r="A17" s="263" t="s">
        <v>210</v>
      </c>
      <c r="B17" s="258" t="s">
        <v>211</v>
      </c>
      <c r="C17" s="60">
        <f>SUM(D17:AH17)</f>
        <v>0</v>
      </c>
      <c r="D17" s="57">
        <v>0</v>
      </c>
      <c r="E17" s="57">
        <v>0</v>
      </c>
      <c r="F17" s="57">
        <v>0</v>
      </c>
      <c r="G17" s="57">
        <v>0</v>
      </c>
      <c r="H17" s="57">
        <v>0</v>
      </c>
      <c r="I17" s="57">
        <v>0</v>
      </c>
      <c r="J17" s="57">
        <v>0</v>
      </c>
      <c r="K17" s="57">
        <v>0</v>
      </c>
      <c r="L17" s="57">
        <v>0</v>
      </c>
      <c r="M17" s="57">
        <v>0</v>
      </c>
      <c r="N17" s="57">
        <v>0</v>
      </c>
      <c r="O17" s="57">
        <v>0</v>
      </c>
      <c r="P17" s="57">
        <v>0</v>
      </c>
      <c r="Q17" s="57">
        <v>0</v>
      </c>
      <c r="R17" s="57">
        <v>0</v>
      </c>
      <c r="S17" s="58">
        <v>0</v>
      </c>
      <c r="T17" s="67">
        <v>0</v>
      </c>
      <c r="U17" s="57">
        <v>0</v>
      </c>
      <c r="V17" s="57">
        <v>0</v>
      </c>
      <c r="W17" s="57">
        <v>0</v>
      </c>
      <c r="X17" s="57">
        <v>0</v>
      </c>
      <c r="Y17" s="57">
        <v>0</v>
      </c>
      <c r="Z17" s="57">
        <v>0</v>
      </c>
      <c r="AA17" s="57">
        <v>0</v>
      </c>
      <c r="AB17" s="58">
        <v>0</v>
      </c>
      <c r="AC17" s="57">
        <v>0</v>
      </c>
      <c r="AD17" s="58">
        <v>0</v>
      </c>
      <c r="AE17" s="58">
        <v>0</v>
      </c>
      <c r="AF17" s="57">
        <v>0</v>
      </c>
      <c r="AG17" s="57">
        <v>0</v>
      </c>
      <c r="AH17" s="58">
        <v>0</v>
      </c>
    </row>
    <row r="18" spans="1:37" hidden="1" x14ac:dyDescent="0.25">
      <c r="A18" s="263"/>
      <c r="B18" s="258"/>
      <c r="C18" s="60"/>
      <c r="D18" s="65"/>
      <c r="E18" s="65"/>
      <c r="F18" s="65"/>
      <c r="G18" s="65"/>
      <c r="H18" s="65"/>
      <c r="I18" s="65"/>
      <c r="J18" s="60"/>
      <c r="K18" s="55"/>
      <c r="L18" s="55"/>
      <c r="M18" s="55"/>
      <c r="N18" s="55"/>
      <c r="O18" s="55"/>
      <c r="P18" s="55"/>
      <c r="Q18" s="55"/>
      <c r="R18" s="55"/>
      <c r="S18" s="60"/>
      <c r="T18" s="55"/>
      <c r="U18" s="60"/>
      <c r="V18" s="60"/>
      <c r="W18" s="60"/>
      <c r="X18" s="60"/>
      <c r="Y18" s="65"/>
      <c r="Z18" s="65"/>
      <c r="AA18" s="65"/>
      <c r="AB18" s="60"/>
      <c r="AC18" s="60"/>
      <c r="AD18" s="55"/>
      <c r="AE18" s="60"/>
      <c r="AF18" s="60"/>
      <c r="AG18" s="60"/>
      <c r="AH18" s="60"/>
    </row>
    <row r="19" spans="1:37" s="323" customFormat="1" ht="12" hidden="1" x14ac:dyDescent="0.25">
      <c r="A19" s="319" t="s">
        <v>102</v>
      </c>
      <c r="B19" s="296" t="s">
        <v>103</v>
      </c>
      <c r="C19" s="320">
        <f>SUM(C20:C24)</f>
        <v>0</v>
      </c>
      <c r="D19" s="320">
        <f t="shared" ref="D19:AH19" si="36">SUM(D20:D24)</f>
        <v>0</v>
      </c>
      <c r="E19" s="320">
        <f t="shared" ref="E19:F19" si="37">SUM(E20:E24)</f>
        <v>0</v>
      </c>
      <c r="F19" s="320">
        <f t="shared" si="37"/>
        <v>0</v>
      </c>
      <c r="G19" s="320">
        <f t="shared" ref="G19:H19" si="38">SUM(G20:G24)</f>
        <v>0</v>
      </c>
      <c r="H19" s="320">
        <f t="shared" si="38"/>
        <v>0</v>
      </c>
      <c r="I19" s="320">
        <f t="shared" si="36"/>
        <v>0</v>
      </c>
      <c r="J19" s="320">
        <f t="shared" si="36"/>
        <v>0</v>
      </c>
      <c r="K19" s="321">
        <f t="shared" ref="K19" si="39">SUM(K20:K24)</f>
        <v>0</v>
      </c>
      <c r="L19" s="321">
        <f>SUM(L20:L24)</f>
        <v>0</v>
      </c>
      <c r="M19" s="321">
        <f t="shared" si="36"/>
        <v>0</v>
      </c>
      <c r="N19" s="321">
        <f t="shared" si="36"/>
        <v>0</v>
      </c>
      <c r="O19" s="321">
        <f t="shared" ref="O19" si="40">SUM(O20:O24)</f>
        <v>0</v>
      </c>
      <c r="P19" s="321">
        <f t="shared" si="36"/>
        <v>0</v>
      </c>
      <c r="Q19" s="321">
        <f t="shared" si="36"/>
        <v>0</v>
      </c>
      <c r="R19" s="321">
        <f t="shared" si="36"/>
        <v>0</v>
      </c>
      <c r="S19" s="320">
        <f t="shared" si="36"/>
        <v>0</v>
      </c>
      <c r="T19" s="321">
        <f>SUM(T20:T24)</f>
        <v>0</v>
      </c>
      <c r="U19" s="320">
        <f t="shared" si="36"/>
        <v>0</v>
      </c>
      <c r="V19" s="320">
        <f t="shared" ref="V19" si="41">SUM(V20:V24)</f>
        <v>0</v>
      </c>
      <c r="W19" s="320">
        <f t="shared" ref="W19:X19" si="42">SUM(W20:W24)</f>
        <v>0</v>
      </c>
      <c r="X19" s="320">
        <f t="shared" si="42"/>
        <v>0</v>
      </c>
      <c r="Y19" s="322">
        <f t="shared" si="36"/>
        <v>0</v>
      </c>
      <c r="Z19" s="322">
        <f t="shared" ref="Z19:AA19" si="43">SUM(Z20:Z24)</f>
        <v>0</v>
      </c>
      <c r="AA19" s="322">
        <f t="shared" si="43"/>
        <v>0</v>
      </c>
      <c r="AB19" s="320">
        <f t="shared" ref="AB19" si="44">SUM(AB20:AB24)</f>
        <v>0</v>
      </c>
      <c r="AC19" s="320">
        <f t="shared" ref="AC19:AD19" si="45">SUM(AC20:AC24)</f>
        <v>0</v>
      </c>
      <c r="AD19" s="321">
        <f t="shared" si="45"/>
        <v>0</v>
      </c>
      <c r="AE19" s="320">
        <f t="shared" ref="AE19" si="46">SUM(AE20:AE24)</f>
        <v>0</v>
      </c>
      <c r="AF19" s="320">
        <f t="shared" ref="AF19" si="47">SUM(AF20:AF24)</f>
        <v>0</v>
      </c>
      <c r="AG19" s="320">
        <f t="shared" ref="AG19" si="48">SUM(AG20:AG24)</f>
        <v>0</v>
      </c>
      <c r="AH19" s="321">
        <f t="shared" si="36"/>
        <v>0</v>
      </c>
      <c r="AI19" s="529"/>
      <c r="AK19" s="570"/>
    </row>
    <row r="20" spans="1:37" hidden="1" x14ac:dyDescent="0.25">
      <c r="A20" s="263" t="s">
        <v>104</v>
      </c>
      <c r="B20" s="258" t="s">
        <v>105</v>
      </c>
      <c r="C20" s="60">
        <f>SUM(D20:AH20)</f>
        <v>0</v>
      </c>
      <c r="D20" s="65"/>
      <c r="E20" s="65"/>
      <c r="F20" s="65"/>
      <c r="G20" s="65"/>
      <c r="H20" s="65">
        <v>0</v>
      </c>
      <c r="I20" s="65">
        <v>0</v>
      </c>
      <c r="J20" s="60">
        <v>0</v>
      </c>
      <c r="K20" s="60">
        <v>0</v>
      </c>
      <c r="L20" s="60">
        <v>0</v>
      </c>
      <c r="M20" s="60">
        <v>0</v>
      </c>
      <c r="N20" s="60">
        <v>0</v>
      </c>
      <c r="O20" s="60">
        <v>0</v>
      </c>
      <c r="P20" s="60">
        <v>0</v>
      </c>
      <c r="Q20" s="60">
        <v>0</v>
      </c>
      <c r="R20" s="60">
        <v>0</v>
      </c>
      <c r="S20" s="60">
        <v>0</v>
      </c>
      <c r="T20" s="55">
        <v>0</v>
      </c>
      <c r="U20" s="60">
        <v>0</v>
      </c>
      <c r="V20" s="60">
        <v>0</v>
      </c>
      <c r="W20" s="60">
        <v>0</v>
      </c>
      <c r="X20" s="60">
        <v>0</v>
      </c>
      <c r="Y20" s="60">
        <v>0</v>
      </c>
      <c r="Z20" s="60">
        <v>0</v>
      </c>
      <c r="AA20" s="60">
        <v>0</v>
      </c>
      <c r="AB20" s="60">
        <v>0</v>
      </c>
      <c r="AC20" s="60">
        <v>0</v>
      </c>
      <c r="AD20" s="60">
        <v>0</v>
      </c>
      <c r="AE20" s="60">
        <v>0</v>
      </c>
      <c r="AF20" s="60">
        <v>0</v>
      </c>
      <c r="AG20" s="60">
        <v>0</v>
      </c>
      <c r="AH20" s="60">
        <v>0</v>
      </c>
    </row>
    <row r="21" spans="1:37" hidden="1" x14ac:dyDescent="0.25">
      <c r="A21" s="263" t="s">
        <v>106</v>
      </c>
      <c r="B21" s="258" t="s">
        <v>107</v>
      </c>
      <c r="C21" s="60">
        <f>SUM(D21:AH21)</f>
        <v>0</v>
      </c>
      <c r="D21" s="65"/>
      <c r="E21" s="65"/>
      <c r="F21" s="65"/>
      <c r="G21" s="65"/>
      <c r="H21" s="65">
        <v>0</v>
      </c>
      <c r="I21" s="65">
        <v>0</v>
      </c>
      <c r="J21" s="60">
        <v>0</v>
      </c>
      <c r="K21" s="60">
        <v>0</v>
      </c>
      <c r="L21" s="60">
        <v>0</v>
      </c>
      <c r="M21" s="60">
        <v>0</v>
      </c>
      <c r="N21" s="60">
        <v>0</v>
      </c>
      <c r="O21" s="60">
        <v>0</v>
      </c>
      <c r="P21" s="60">
        <v>0</v>
      </c>
      <c r="Q21" s="60">
        <v>0</v>
      </c>
      <c r="R21" s="60">
        <v>0</v>
      </c>
      <c r="S21" s="60">
        <v>0</v>
      </c>
      <c r="T21" s="55">
        <v>0</v>
      </c>
      <c r="U21" s="60">
        <v>0</v>
      </c>
      <c r="V21" s="60">
        <v>0</v>
      </c>
      <c r="W21" s="60">
        <v>0</v>
      </c>
      <c r="X21" s="60">
        <v>0</v>
      </c>
      <c r="Y21" s="60">
        <v>0</v>
      </c>
      <c r="Z21" s="60">
        <v>0</v>
      </c>
      <c r="AA21" s="60">
        <v>0</v>
      </c>
      <c r="AB21" s="60">
        <v>0</v>
      </c>
      <c r="AC21" s="60">
        <v>0</v>
      </c>
      <c r="AD21" s="60">
        <v>0</v>
      </c>
      <c r="AE21" s="60">
        <v>0</v>
      </c>
      <c r="AF21" s="60">
        <v>0</v>
      </c>
      <c r="AG21" s="60">
        <v>0</v>
      </c>
      <c r="AH21" s="60">
        <v>0</v>
      </c>
    </row>
    <row r="22" spans="1:37" hidden="1" x14ac:dyDescent="0.25">
      <c r="A22" s="263" t="s">
        <v>108</v>
      </c>
      <c r="B22" s="258" t="s">
        <v>109</v>
      </c>
      <c r="C22" s="60">
        <f>SUM(D22:AH22)</f>
        <v>0</v>
      </c>
      <c r="D22" s="58">
        <v>0</v>
      </c>
      <c r="E22" s="58">
        <v>0</v>
      </c>
      <c r="F22" s="58">
        <v>0</v>
      </c>
      <c r="G22" s="58">
        <v>0</v>
      </c>
      <c r="H22" s="65">
        <v>0</v>
      </c>
      <c r="I22" s="65">
        <v>0</v>
      </c>
      <c r="J22" s="60">
        <v>0</v>
      </c>
      <c r="K22" s="60">
        <v>0</v>
      </c>
      <c r="L22" s="60">
        <f>((C8+C14+C20+C21+C23+C24-T8-T14-T20-T21-T23-T24)/12)</f>
        <v>0</v>
      </c>
      <c r="M22" s="60">
        <v>0</v>
      </c>
      <c r="N22" s="60">
        <v>0</v>
      </c>
      <c r="O22" s="60">
        <v>0</v>
      </c>
      <c r="P22" s="60">
        <v>0</v>
      </c>
      <c r="Q22" s="60">
        <v>0</v>
      </c>
      <c r="R22" s="60">
        <v>0</v>
      </c>
      <c r="S22" s="60">
        <v>0</v>
      </c>
      <c r="T22" s="55">
        <f>((T14+T8+T20+T21+T24+T23)/12)</f>
        <v>0</v>
      </c>
      <c r="U22" s="60">
        <v>0</v>
      </c>
      <c r="V22" s="60">
        <v>0</v>
      </c>
      <c r="W22" s="60">
        <v>0</v>
      </c>
      <c r="X22" s="60">
        <v>0</v>
      </c>
      <c r="Y22" s="60">
        <v>0</v>
      </c>
      <c r="Z22" s="60">
        <v>0</v>
      </c>
      <c r="AA22" s="60">
        <v>0</v>
      </c>
      <c r="AB22" s="60">
        <v>0</v>
      </c>
      <c r="AC22" s="60">
        <v>0</v>
      </c>
      <c r="AD22" s="60">
        <v>0</v>
      </c>
      <c r="AE22" s="60">
        <v>0</v>
      </c>
      <c r="AF22" s="60">
        <v>0</v>
      </c>
      <c r="AG22" s="60">
        <v>0</v>
      </c>
      <c r="AH22" s="60">
        <v>0</v>
      </c>
    </row>
    <row r="23" spans="1:37" hidden="1" x14ac:dyDescent="0.25">
      <c r="A23" s="263" t="s">
        <v>856</v>
      </c>
      <c r="B23" s="258" t="s">
        <v>857</v>
      </c>
      <c r="C23" s="60">
        <f>SUM(D23:AH23)</f>
        <v>0</v>
      </c>
      <c r="D23" s="266"/>
      <c r="E23" s="266"/>
      <c r="F23" s="266"/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  <c r="S23" s="58">
        <v>0</v>
      </c>
      <c r="T23" s="55">
        <v>0</v>
      </c>
      <c r="U23" s="60">
        <v>0</v>
      </c>
      <c r="V23" s="60">
        <v>0</v>
      </c>
      <c r="W23" s="60">
        <v>0</v>
      </c>
      <c r="X23" s="60">
        <v>0</v>
      </c>
      <c r="Y23" s="60">
        <v>0</v>
      </c>
      <c r="Z23" s="60">
        <v>0</v>
      </c>
      <c r="AA23" s="60">
        <v>0</v>
      </c>
      <c r="AB23" s="60">
        <v>0</v>
      </c>
      <c r="AC23" s="60">
        <v>0</v>
      </c>
      <c r="AD23" s="60">
        <v>0</v>
      </c>
      <c r="AE23" s="60">
        <v>0</v>
      </c>
      <c r="AF23" s="60">
        <v>0</v>
      </c>
      <c r="AG23" s="60">
        <v>0</v>
      </c>
      <c r="AH23" s="60">
        <v>0</v>
      </c>
    </row>
    <row r="24" spans="1:37" hidden="1" x14ac:dyDescent="0.25">
      <c r="A24" s="263" t="s">
        <v>399</v>
      </c>
      <c r="B24" s="258" t="s">
        <v>400</v>
      </c>
      <c r="C24" s="60">
        <f>SUM(D24:AH24)</f>
        <v>0</v>
      </c>
      <c r="D24" s="266"/>
      <c r="E24" s="266"/>
      <c r="F24" s="266"/>
      <c r="G24" s="266"/>
      <c r="H24" s="65">
        <v>0</v>
      </c>
      <c r="I24" s="65">
        <v>0</v>
      </c>
      <c r="J24" s="60">
        <v>0</v>
      </c>
      <c r="K24" s="60">
        <v>0</v>
      </c>
      <c r="L24" s="60">
        <v>0</v>
      </c>
      <c r="M24" s="60">
        <v>0</v>
      </c>
      <c r="N24" s="60">
        <v>0</v>
      </c>
      <c r="O24" s="60">
        <v>0</v>
      </c>
      <c r="P24" s="60">
        <v>0</v>
      </c>
      <c r="Q24" s="60">
        <v>0</v>
      </c>
      <c r="R24" s="60">
        <v>0</v>
      </c>
      <c r="S24" s="60">
        <v>0</v>
      </c>
      <c r="T24" s="55">
        <v>0</v>
      </c>
      <c r="U24" s="60">
        <v>0</v>
      </c>
      <c r="V24" s="60">
        <v>0</v>
      </c>
      <c r="W24" s="60">
        <v>0</v>
      </c>
      <c r="X24" s="60">
        <v>0</v>
      </c>
      <c r="Y24" s="60">
        <v>0</v>
      </c>
      <c r="Z24" s="60">
        <v>0</v>
      </c>
      <c r="AA24" s="60">
        <v>0</v>
      </c>
      <c r="AB24" s="60">
        <v>0</v>
      </c>
      <c r="AC24" s="60">
        <v>0</v>
      </c>
      <c r="AD24" s="60">
        <v>0</v>
      </c>
      <c r="AE24" s="60">
        <v>0</v>
      </c>
      <c r="AF24" s="60">
        <v>0</v>
      </c>
      <c r="AG24" s="60">
        <v>0</v>
      </c>
      <c r="AH24" s="60">
        <v>0</v>
      </c>
    </row>
    <row r="25" spans="1:37" hidden="1" x14ac:dyDescent="0.25">
      <c r="A25" s="263"/>
      <c r="B25" s="258"/>
      <c r="C25" s="60"/>
      <c r="D25" s="65"/>
      <c r="E25" s="65"/>
      <c r="F25" s="65"/>
      <c r="G25" s="65"/>
      <c r="H25" s="65"/>
      <c r="I25" s="65"/>
      <c r="J25" s="60"/>
      <c r="K25" s="55"/>
      <c r="L25" s="55"/>
      <c r="M25" s="55"/>
      <c r="N25" s="55"/>
      <c r="O25" s="55"/>
      <c r="P25" s="55"/>
      <c r="Q25" s="55"/>
      <c r="R25" s="55"/>
      <c r="S25" s="60"/>
      <c r="T25" s="55"/>
      <c r="U25" s="60"/>
      <c r="V25" s="60"/>
      <c r="W25" s="60"/>
      <c r="X25" s="60"/>
      <c r="Y25" s="65"/>
      <c r="Z25" s="65"/>
      <c r="AA25" s="65"/>
      <c r="AB25" s="60"/>
      <c r="AC25" s="60"/>
      <c r="AD25" s="55"/>
      <c r="AE25" s="60"/>
      <c r="AF25" s="60"/>
      <c r="AG25" s="60"/>
      <c r="AH25" s="55"/>
    </row>
    <row r="26" spans="1:37" s="323" customFormat="1" ht="24" hidden="1" x14ac:dyDescent="0.25">
      <c r="A26" s="319" t="s">
        <v>110</v>
      </c>
      <c r="B26" s="296" t="s">
        <v>728</v>
      </c>
      <c r="C26" s="320">
        <f>+C27+C28</f>
        <v>0</v>
      </c>
      <c r="D26" s="320">
        <f t="shared" ref="D26:AH26" si="49">+D27+D28</f>
        <v>0</v>
      </c>
      <c r="E26" s="320">
        <f t="shared" ref="E26:F26" si="50">+E27+E28</f>
        <v>0</v>
      </c>
      <c r="F26" s="320">
        <f t="shared" si="50"/>
        <v>0</v>
      </c>
      <c r="G26" s="320">
        <f t="shared" ref="G26:H26" si="51">+G27+G28</f>
        <v>0</v>
      </c>
      <c r="H26" s="320">
        <f t="shared" si="51"/>
        <v>0</v>
      </c>
      <c r="I26" s="320">
        <f t="shared" si="49"/>
        <v>0</v>
      </c>
      <c r="J26" s="320">
        <f t="shared" si="49"/>
        <v>0</v>
      </c>
      <c r="K26" s="321">
        <f t="shared" ref="K26" si="52">+K27+K28</f>
        <v>0</v>
      </c>
      <c r="L26" s="321">
        <f>+L27+L28</f>
        <v>0</v>
      </c>
      <c r="M26" s="321">
        <f t="shared" si="49"/>
        <v>0</v>
      </c>
      <c r="N26" s="321">
        <f t="shared" si="49"/>
        <v>0</v>
      </c>
      <c r="O26" s="321">
        <f t="shared" ref="O26" si="53">+O27+O28</f>
        <v>0</v>
      </c>
      <c r="P26" s="321">
        <f t="shared" si="49"/>
        <v>0</v>
      </c>
      <c r="Q26" s="321">
        <f t="shared" si="49"/>
        <v>0</v>
      </c>
      <c r="R26" s="321">
        <f t="shared" si="49"/>
        <v>0</v>
      </c>
      <c r="S26" s="320">
        <f t="shared" si="49"/>
        <v>0</v>
      </c>
      <c r="T26" s="321">
        <f>+T27+T28</f>
        <v>0</v>
      </c>
      <c r="U26" s="320">
        <f t="shared" si="49"/>
        <v>0</v>
      </c>
      <c r="V26" s="320">
        <f t="shared" ref="V26" si="54">+V27+V28</f>
        <v>0</v>
      </c>
      <c r="W26" s="320">
        <f t="shared" ref="W26:X26" si="55">+W27+W28</f>
        <v>0</v>
      </c>
      <c r="X26" s="320">
        <f t="shared" si="55"/>
        <v>0</v>
      </c>
      <c r="Y26" s="322">
        <f t="shared" si="49"/>
        <v>0</v>
      </c>
      <c r="Z26" s="322">
        <f t="shared" ref="Z26:AA26" si="56">+Z27+Z28</f>
        <v>0</v>
      </c>
      <c r="AA26" s="322">
        <f t="shared" si="56"/>
        <v>0</v>
      </c>
      <c r="AB26" s="320">
        <f t="shared" ref="AB26" si="57">+AB27+AB28</f>
        <v>0</v>
      </c>
      <c r="AC26" s="320">
        <f t="shared" ref="AC26:AD26" si="58">+AC27+AC28</f>
        <v>0</v>
      </c>
      <c r="AD26" s="321">
        <f t="shared" si="58"/>
        <v>0</v>
      </c>
      <c r="AE26" s="320">
        <f t="shared" ref="AE26" si="59">+AE27+AE28</f>
        <v>0</v>
      </c>
      <c r="AF26" s="320">
        <f t="shared" ref="AF26" si="60">+AF27+AF28</f>
        <v>0</v>
      </c>
      <c r="AG26" s="320">
        <f t="shared" ref="AG26" si="61">+AG27+AG28</f>
        <v>0</v>
      </c>
      <c r="AH26" s="321">
        <f t="shared" si="49"/>
        <v>0</v>
      </c>
      <c r="AI26" s="529"/>
      <c r="AK26" s="570"/>
    </row>
    <row r="27" spans="1:37" ht="22.8" hidden="1" x14ac:dyDescent="0.25">
      <c r="A27" s="263" t="s">
        <v>111</v>
      </c>
      <c r="B27" s="282" t="s">
        <v>474</v>
      </c>
      <c r="C27" s="60">
        <f>SUM(D27:AH27)</f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f>((C14+C8+C20+C21+C23+C24-T8-T14-T20-T21-T23-T24)*9.25%)</f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  <c r="S27" s="58">
        <v>0</v>
      </c>
      <c r="T27" s="59">
        <f>+(T14+T8+T20+T21+T24+T23)*9.25%</f>
        <v>0</v>
      </c>
      <c r="U27" s="58">
        <v>0</v>
      </c>
      <c r="V27" s="58">
        <v>0</v>
      </c>
      <c r="W27" s="58">
        <v>0</v>
      </c>
      <c r="X27" s="58">
        <v>0</v>
      </c>
      <c r="Y27" s="58">
        <v>0</v>
      </c>
      <c r="Z27" s="58">
        <v>0</v>
      </c>
      <c r="AA27" s="58">
        <v>0</v>
      </c>
      <c r="AB27" s="58">
        <v>0</v>
      </c>
      <c r="AC27" s="58">
        <v>0</v>
      </c>
      <c r="AD27" s="59">
        <v>0</v>
      </c>
      <c r="AE27" s="58">
        <v>0</v>
      </c>
      <c r="AF27" s="58">
        <v>0</v>
      </c>
      <c r="AG27" s="58">
        <v>0</v>
      </c>
      <c r="AH27" s="56"/>
    </row>
    <row r="28" spans="1:37" hidden="1" x14ac:dyDescent="0.25">
      <c r="A28" s="263" t="s">
        <v>112</v>
      </c>
      <c r="B28" s="258" t="s">
        <v>354</v>
      </c>
      <c r="C28" s="60">
        <f>SUM(D28:AH28)</f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f>((C14+C8+C20+C21+C23+C24-T8-T14-T20-T21-T23-T24)*0.5%)</f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  <c r="S28" s="58">
        <v>0</v>
      </c>
      <c r="T28" s="59">
        <f>+(T14+T8+T20+T21+T24+T23)*0.5%</f>
        <v>0</v>
      </c>
      <c r="U28" s="58">
        <v>0</v>
      </c>
      <c r="V28" s="58">
        <v>0</v>
      </c>
      <c r="W28" s="58">
        <v>0</v>
      </c>
      <c r="X28" s="58">
        <v>0</v>
      </c>
      <c r="Y28" s="58">
        <v>0</v>
      </c>
      <c r="Z28" s="58">
        <v>0</v>
      </c>
      <c r="AA28" s="58">
        <v>0</v>
      </c>
      <c r="AB28" s="58">
        <v>0</v>
      </c>
      <c r="AC28" s="58">
        <v>0</v>
      </c>
      <c r="AD28" s="59">
        <v>0</v>
      </c>
      <c r="AE28" s="58">
        <v>0</v>
      </c>
      <c r="AF28" s="58">
        <v>0</v>
      </c>
      <c r="AG28" s="58">
        <v>0</v>
      </c>
      <c r="AH28" s="56"/>
    </row>
    <row r="29" spans="1:37" hidden="1" x14ac:dyDescent="0.25">
      <c r="A29" s="263"/>
      <c r="B29" s="258"/>
      <c r="C29" s="60"/>
      <c r="D29" s="266"/>
      <c r="E29" s="266"/>
      <c r="F29" s="266"/>
      <c r="G29" s="266"/>
      <c r="H29" s="266"/>
      <c r="I29" s="266"/>
      <c r="J29" s="267"/>
      <c r="K29" s="56"/>
      <c r="L29" s="56"/>
      <c r="M29" s="56"/>
      <c r="N29" s="56"/>
      <c r="O29" s="56"/>
      <c r="P29" s="56"/>
      <c r="Q29" s="56"/>
      <c r="R29" s="56"/>
      <c r="S29" s="267"/>
      <c r="T29" s="56"/>
      <c r="U29" s="267"/>
      <c r="V29" s="267"/>
      <c r="W29" s="267"/>
      <c r="X29" s="267"/>
      <c r="Y29" s="65"/>
      <c r="Z29" s="65"/>
      <c r="AA29" s="65"/>
      <c r="AB29" s="60"/>
      <c r="AC29" s="60"/>
      <c r="AD29" s="55"/>
      <c r="AE29" s="60"/>
      <c r="AF29" s="60"/>
      <c r="AG29" s="60"/>
      <c r="AH29" s="56"/>
    </row>
    <row r="30" spans="1:37" s="323" customFormat="1" ht="24" hidden="1" x14ac:dyDescent="0.25">
      <c r="A30" s="319" t="s">
        <v>113</v>
      </c>
      <c r="B30" s="296" t="s">
        <v>355</v>
      </c>
      <c r="C30" s="320">
        <f>+C31+C32+C33</f>
        <v>0</v>
      </c>
      <c r="D30" s="320">
        <f t="shared" ref="D30:J30" si="62">+D31+D32+D33</f>
        <v>0</v>
      </c>
      <c r="E30" s="320">
        <f t="shared" ref="E30:F30" si="63">+E31+E32+E33</f>
        <v>0</v>
      </c>
      <c r="F30" s="320">
        <f t="shared" si="63"/>
        <v>0</v>
      </c>
      <c r="G30" s="320">
        <f t="shared" si="62"/>
        <v>0</v>
      </c>
      <c r="H30" s="320">
        <f t="shared" si="62"/>
        <v>0</v>
      </c>
      <c r="I30" s="320">
        <f t="shared" si="62"/>
        <v>0</v>
      </c>
      <c r="J30" s="320">
        <f t="shared" si="62"/>
        <v>0</v>
      </c>
      <c r="K30" s="321">
        <f>SUM(K31:K33)</f>
        <v>0</v>
      </c>
      <c r="L30" s="321">
        <f>+L31+L33+L32</f>
        <v>0</v>
      </c>
      <c r="M30" s="321">
        <f>SUM(M31:M33)</f>
        <v>0</v>
      </c>
      <c r="N30" s="321">
        <f>SUM(N31:N33)</f>
        <v>0</v>
      </c>
      <c r="O30" s="321">
        <f>SUM(O31:O33)</f>
        <v>0</v>
      </c>
      <c r="P30" s="321">
        <f>SUM(P31:P33)</f>
        <v>0</v>
      </c>
      <c r="Q30" s="321">
        <f>SUM(Q31:Q33)</f>
        <v>0</v>
      </c>
      <c r="R30" s="321">
        <f>+R31+R32+R33</f>
        <v>0</v>
      </c>
      <c r="S30" s="320">
        <f t="shared" ref="S30:X30" si="64">SUM(S31:S33)</f>
        <v>0</v>
      </c>
      <c r="T30" s="321">
        <f t="shared" si="64"/>
        <v>0</v>
      </c>
      <c r="U30" s="320">
        <f t="shared" si="64"/>
        <v>0</v>
      </c>
      <c r="V30" s="320">
        <f t="shared" si="64"/>
        <v>0</v>
      </c>
      <c r="W30" s="320">
        <f t="shared" si="64"/>
        <v>0</v>
      </c>
      <c r="X30" s="320">
        <f t="shared" si="64"/>
        <v>0</v>
      </c>
      <c r="Y30" s="322">
        <f t="shared" ref="Y30:AH30" si="65">+Y31+Y32+Y33</f>
        <v>0</v>
      </c>
      <c r="Z30" s="322">
        <f t="shared" ref="Z30:AA30" si="66">+Z31+Z32+Z33</f>
        <v>0</v>
      </c>
      <c r="AA30" s="322">
        <f t="shared" si="66"/>
        <v>0</v>
      </c>
      <c r="AB30" s="320">
        <f t="shared" ref="AB30" si="67">+AB31+AB32+AB33</f>
        <v>0</v>
      </c>
      <c r="AC30" s="320">
        <f t="shared" si="65"/>
        <v>0</v>
      </c>
      <c r="AD30" s="321">
        <f t="shared" si="65"/>
        <v>0</v>
      </c>
      <c r="AE30" s="320">
        <f t="shared" ref="AE30" si="68">+AE31+AE32+AE33</f>
        <v>0</v>
      </c>
      <c r="AF30" s="320">
        <f t="shared" ref="AF30" si="69">+AF31+AF32+AF33</f>
        <v>0</v>
      </c>
      <c r="AG30" s="320">
        <f t="shared" si="65"/>
        <v>0</v>
      </c>
      <c r="AH30" s="321">
        <f t="shared" si="65"/>
        <v>0</v>
      </c>
      <c r="AI30" s="529"/>
      <c r="AK30" s="570"/>
    </row>
    <row r="31" spans="1:37" ht="22.8" hidden="1" x14ac:dyDescent="0.25">
      <c r="A31" s="263" t="s">
        <v>114</v>
      </c>
      <c r="B31" s="282" t="s">
        <v>356</v>
      </c>
      <c r="C31" s="60">
        <f>SUM(D31:AH31)</f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f>((C14+C8+C20+C21+C23+C24-T8-T14-T20-T21-T23-T24)*5.42%)</f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  <c r="S31" s="58">
        <v>0</v>
      </c>
      <c r="T31" s="59">
        <f>+(T14+T8+T20+T21+T24+T23)*5.42%</f>
        <v>0</v>
      </c>
      <c r="U31" s="58">
        <v>0</v>
      </c>
      <c r="V31" s="58">
        <v>0</v>
      </c>
      <c r="W31" s="58">
        <v>0</v>
      </c>
      <c r="X31" s="58">
        <v>0</v>
      </c>
      <c r="Y31" s="58">
        <v>0</v>
      </c>
      <c r="Z31" s="58">
        <v>0</v>
      </c>
      <c r="AA31" s="58">
        <v>0</v>
      </c>
      <c r="AB31" s="58">
        <v>0</v>
      </c>
      <c r="AC31" s="58">
        <v>0</v>
      </c>
      <c r="AD31" s="59">
        <v>0</v>
      </c>
      <c r="AE31" s="58">
        <v>0</v>
      </c>
      <c r="AF31" s="58">
        <v>0</v>
      </c>
      <c r="AG31" s="58">
        <v>0</v>
      </c>
      <c r="AH31" s="56"/>
      <c r="AI31" s="529"/>
    </row>
    <row r="32" spans="1:37" ht="12" hidden="1" x14ac:dyDescent="0.25">
      <c r="A32" s="263" t="s">
        <v>115</v>
      </c>
      <c r="B32" s="282" t="s">
        <v>539</v>
      </c>
      <c r="C32" s="60">
        <f>SUM(D32:AH32)</f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f>((C14+C8+C20+C21+C23+C24-T8-T14-T20-T21-T23-T24)*3%)</f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  <c r="S32" s="58">
        <v>0</v>
      </c>
      <c r="T32" s="59">
        <f>+(T14+T8+T20+T21+T24+T23)*3%</f>
        <v>0</v>
      </c>
      <c r="U32" s="58">
        <v>0</v>
      </c>
      <c r="V32" s="58">
        <v>0</v>
      </c>
      <c r="W32" s="58">
        <v>0</v>
      </c>
      <c r="X32" s="58">
        <v>0</v>
      </c>
      <c r="Y32" s="58">
        <v>0</v>
      </c>
      <c r="Z32" s="58">
        <v>0</v>
      </c>
      <c r="AA32" s="58">
        <v>0</v>
      </c>
      <c r="AB32" s="58">
        <v>0</v>
      </c>
      <c r="AC32" s="58">
        <v>0</v>
      </c>
      <c r="AD32" s="59">
        <v>0</v>
      </c>
      <c r="AE32" s="58">
        <v>0</v>
      </c>
      <c r="AF32" s="58">
        <v>0</v>
      </c>
      <c r="AG32" s="58">
        <v>0</v>
      </c>
      <c r="AH32" s="56"/>
      <c r="AI32" s="529"/>
    </row>
    <row r="33" spans="1:37" ht="12" hidden="1" x14ac:dyDescent="0.25">
      <c r="A33" s="263" t="s">
        <v>116</v>
      </c>
      <c r="B33" s="282" t="s">
        <v>117</v>
      </c>
      <c r="C33" s="60">
        <f>SUM(D33:AH33)</f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f>((C14+C8+C20+C21+C23+C24-T8-T14-T20-T21-T23-T24)*1.5%)</f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  <c r="S33" s="58">
        <v>0</v>
      </c>
      <c r="T33" s="59">
        <f>+(T14+T8+T20+T21+T24+T23)*1.5%</f>
        <v>0</v>
      </c>
      <c r="U33" s="58">
        <v>0</v>
      </c>
      <c r="V33" s="58">
        <v>0</v>
      </c>
      <c r="W33" s="58">
        <v>0</v>
      </c>
      <c r="X33" s="58">
        <v>0</v>
      </c>
      <c r="Y33" s="58">
        <v>0</v>
      </c>
      <c r="Z33" s="58">
        <v>0</v>
      </c>
      <c r="AA33" s="58">
        <v>0</v>
      </c>
      <c r="AB33" s="58">
        <v>0</v>
      </c>
      <c r="AC33" s="58">
        <v>0</v>
      </c>
      <c r="AD33" s="59">
        <v>0</v>
      </c>
      <c r="AE33" s="58">
        <v>0</v>
      </c>
      <c r="AF33" s="58">
        <v>0</v>
      </c>
      <c r="AG33" s="58">
        <v>0</v>
      </c>
      <c r="AH33" s="56"/>
      <c r="AI33" s="529"/>
    </row>
    <row r="34" spans="1:37" hidden="1" x14ac:dyDescent="0.25">
      <c r="A34" s="263"/>
      <c r="B34" s="258"/>
      <c r="C34" s="60"/>
      <c r="D34" s="65"/>
      <c r="E34" s="65"/>
      <c r="F34" s="65"/>
      <c r="G34" s="65"/>
      <c r="H34" s="65"/>
      <c r="I34" s="65"/>
      <c r="J34" s="60"/>
      <c r="K34" s="55"/>
      <c r="L34" s="55"/>
      <c r="M34" s="55"/>
      <c r="N34" s="55"/>
      <c r="O34" s="55"/>
      <c r="P34" s="55"/>
      <c r="Q34" s="55"/>
      <c r="R34" s="55"/>
      <c r="S34" s="60"/>
      <c r="T34" s="55"/>
      <c r="U34" s="60"/>
      <c r="V34" s="60"/>
      <c r="W34" s="60"/>
      <c r="X34" s="60"/>
      <c r="Y34" s="65"/>
      <c r="Z34" s="65"/>
      <c r="AA34" s="65"/>
      <c r="AB34" s="60"/>
      <c r="AC34" s="60"/>
      <c r="AD34" s="55"/>
      <c r="AE34" s="60"/>
      <c r="AF34" s="60"/>
      <c r="AG34" s="60"/>
      <c r="AH34" s="55"/>
    </row>
    <row r="35" spans="1:37" hidden="1" x14ac:dyDescent="0.25">
      <c r="A35" s="263"/>
      <c r="B35" s="258"/>
      <c r="C35" s="60"/>
      <c r="D35" s="65"/>
      <c r="E35" s="65"/>
      <c r="F35" s="65"/>
      <c r="G35" s="65"/>
      <c r="H35" s="65"/>
      <c r="I35" s="65"/>
      <c r="J35" s="60"/>
      <c r="K35" s="55"/>
      <c r="L35" s="55"/>
      <c r="M35" s="55"/>
      <c r="N35" s="55"/>
      <c r="O35" s="55"/>
      <c r="P35" s="55"/>
      <c r="Q35" s="55"/>
      <c r="R35" s="55"/>
      <c r="S35" s="60"/>
      <c r="T35" s="55"/>
      <c r="U35" s="60"/>
      <c r="V35" s="60"/>
      <c r="W35" s="60"/>
      <c r="X35" s="60"/>
      <c r="Y35" s="65"/>
      <c r="Z35" s="65"/>
      <c r="AA35" s="65"/>
      <c r="AB35" s="60"/>
      <c r="AC35" s="60"/>
      <c r="AD35" s="55"/>
      <c r="AE35" s="60"/>
      <c r="AF35" s="60"/>
      <c r="AG35" s="60"/>
      <c r="AH35" s="55"/>
    </row>
    <row r="36" spans="1:37" s="262" customFormat="1" ht="12" hidden="1" x14ac:dyDescent="0.25">
      <c r="A36" s="288" t="s">
        <v>40</v>
      </c>
      <c r="B36" s="575" t="s">
        <v>46</v>
      </c>
      <c r="C36" s="316">
        <f t="shared" ref="C36:AH36" si="70">+C38+C43+C49+C57+C66+C75+C79+C90+C72+C93</f>
        <v>0</v>
      </c>
      <c r="D36" s="316">
        <f t="shared" si="70"/>
        <v>0</v>
      </c>
      <c r="E36" s="316">
        <f t="shared" si="70"/>
        <v>0</v>
      </c>
      <c r="F36" s="316">
        <f t="shared" si="70"/>
        <v>0</v>
      </c>
      <c r="G36" s="316">
        <f t="shared" si="70"/>
        <v>0</v>
      </c>
      <c r="H36" s="316">
        <f t="shared" si="70"/>
        <v>0</v>
      </c>
      <c r="I36" s="316">
        <f t="shared" si="70"/>
        <v>0</v>
      </c>
      <c r="J36" s="316">
        <f t="shared" si="70"/>
        <v>0</v>
      </c>
      <c r="K36" s="317">
        <f t="shared" si="70"/>
        <v>0</v>
      </c>
      <c r="L36" s="317">
        <f t="shared" si="70"/>
        <v>0</v>
      </c>
      <c r="M36" s="317">
        <f t="shared" si="70"/>
        <v>0</v>
      </c>
      <c r="N36" s="317">
        <f t="shared" si="70"/>
        <v>0</v>
      </c>
      <c r="O36" s="317">
        <f t="shared" si="70"/>
        <v>0</v>
      </c>
      <c r="P36" s="317">
        <f t="shared" si="70"/>
        <v>0</v>
      </c>
      <c r="Q36" s="317">
        <f t="shared" si="70"/>
        <v>0</v>
      </c>
      <c r="R36" s="317">
        <f t="shared" si="70"/>
        <v>0</v>
      </c>
      <c r="S36" s="316">
        <f t="shared" si="70"/>
        <v>0</v>
      </c>
      <c r="T36" s="317">
        <f t="shared" si="70"/>
        <v>0</v>
      </c>
      <c r="U36" s="316">
        <f t="shared" si="70"/>
        <v>0</v>
      </c>
      <c r="V36" s="316">
        <f t="shared" si="70"/>
        <v>0</v>
      </c>
      <c r="W36" s="316">
        <f t="shared" si="70"/>
        <v>0</v>
      </c>
      <c r="X36" s="316">
        <f t="shared" si="70"/>
        <v>0</v>
      </c>
      <c r="Y36" s="318">
        <f t="shared" si="70"/>
        <v>0</v>
      </c>
      <c r="Z36" s="318">
        <f t="shared" si="70"/>
        <v>0</v>
      </c>
      <c r="AA36" s="318">
        <f t="shared" si="70"/>
        <v>0</v>
      </c>
      <c r="AB36" s="316">
        <f t="shared" si="70"/>
        <v>0</v>
      </c>
      <c r="AC36" s="316">
        <f t="shared" si="70"/>
        <v>0</v>
      </c>
      <c r="AD36" s="317">
        <f t="shared" si="70"/>
        <v>0</v>
      </c>
      <c r="AE36" s="316">
        <f t="shared" si="70"/>
        <v>0</v>
      </c>
      <c r="AF36" s="316">
        <f t="shared" ref="AF36" si="71">+AF38+AF43+AF49+AF57+AF66+AF75+AF79+AF90+AF72+AF93</f>
        <v>0</v>
      </c>
      <c r="AG36" s="316">
        <f t="shared" si="70"/>
        <v>0</v>
      </c>
      <c r="AH36" s="317">
        <f t="shared" si="70"/>
        <v>0</v>
      </c>
      <c r="AJ36" s="275"/>
      <c r="AK36" s="569"/>
    </row>
    <row r="37" spans="1:37" s="262" customFormat="1" ht="12" hidden="1" x14ac:dyDescent="0.25">
      <c r="A37" s="265"/>
      <c r="B37" s="268"/>
      <c r="C37" s="62"/>
      <c r="D37" s="61"/>
      <c r="E37" s="61"/>
      <c r="F37" s="61"/>
      <c r="G37" s="61"/>
      <c r="H37" s="61"/>
      <c r="I37" s="61"/>
      <c r="J37" s="62"/>
      <c r="K37" s="63"/>
      <c r="L37" s="63"/>
      <c r="M37" s="63"/>
      <c r="N37" s="63"/>
      <c r="O37" s="63"/>
      <c r="P37" s="63"/>
      <c r="Q37" s="63"/>
      <c r="R37" s="63"/>
      <c r="S37" s="62"/>
      <c r="T37" s="63"/>
      <c r="U37" s="62"/>
      <c r="V37" s="62"/>
      <c r="W37" s="62"/>
      <c r="X37" s="62"/>
      <c r="Y37" s="61"/>
      <c r="Z37" s="61"/>
      <c r="AA37" s="61"/>
      <c r="AB37" s="62"/>
      <c r="AC37" s="62"/>
      <c r="AD37" s="63"/>
      <c r="AE37" s="62"/>
      <c r="AF37" s="62"/>
      <c r="AG37" s="62"/>
      <c r="AH37" s="63"/>
      <c r="AK37" s="569"/>
    </row>
    <row r="38" spans="1:37" s="323" customFormat="1" ht="12" hidden="1" x14ac:dyDescent="0.25">
      <c r="A38" s="319" t="s">
        <v>151</v>
      </c>
      <c r="B38" s="296" t="s">
        <v>152</v>
      </c>
      <c r="C38" s="320">
        <f>SUM(C39:C41)</f>
        <v>0</v>
      </c>
      <c r="D38" s="320">
        <f t="shared" ref="D38:Y38" si="72">SUM(D39:D41)</f>
        <v>0</v>
      </c>
      <c r="E38" s="320">
        <f t="shared" ref="E38:F38" si="73">SUM(E39:E41)</f>
        <v>0</v>
      </c>
      <c r="F38" s="320">
        <f t="shared" si="73"/>
        <v>0</v>
      </c>
      <c r="G38" s="320">
        <f>SUM(G39:G41)</f>
        <v>0</v>
      </c>
      <c r="H38" s="320">
        <f>SUM(H39:H41)</f>
        <v>0</v>
      </c>
      <c r="I38" s="320">
        <f>SUM(I39:I41)</f>
        <v>0</v>
      </c>
      <c r="J38" s="320">
        <f t="shared" si="72"/>
        <v>0</v>
      </c>
      <c r="K38" s="321">
        <f t="shared" ref="K38" si="74">SUM(K39:K41)</f>
        <v>0</v>
      </c>
      <c r="L38" s="321">
        <f t="shared" si="72"/>
        <v>0</v>
      </c>
      <c r="M38" s="321">
        <f t="shared" si="72"/>
        <v>0</v>
      </c>
      <c r="N38" s="321">
        <f t="shared" si="72"/>
        <v>0</v>
      </c>
      <c r="O38" s="321">
        <f>SUM(O39:O41)</f>
        <v>0</v>
      </c>
      <c r="P38" s="321">
        <f>SUM(P39:P41)</f>
        <v>0</v>
      </c>
      <c r="Q38" s="321">
        <f>SUM(Q39:Q41)</f>
        <v>0</v>
      </c>
      <c r="R38" s="321">
        <f>SUM(R39:R41)</f>
        <v>0</v>
      </c>
      <c r="S38" s="320">
        <f t="shared" si="72"/>
        <v>0</v>
      </c>
      <c r="T38" s="321">
        <f>SUM(T39:T41)</f>
        <v>0</v>
      </c>
      <c r="U38" s="320">
        <f>SUM(U39:U41)</f>
        <v>0</v>
      </c>
      <c r="V38" s="320">
        <f>SUM(V39:V41)</f>
        <v>0</v>
      </c>
      <c r="W38" s="320">
        <f>SUM(W39:W41)</f>
        <v>0</v>
      </c>
      <c r="X38" s="320">
        <f>SUM(X39:X41)</f>
        <v>0</v>
      </c>
      <c r="Y38" s="322">
        <f t="shared" si="72"/>
        <v>0</v>
      </c>
      <c r="Z38" s="322">
        <f t="shared" ref="Z38:AA38" si="75">SUM(Z39:Z41)</f>
        <v>0</v>
      </c>
      <c r="AA38" s="322">
        <f t="shared" si="75"/>
        <v>0</v>
      </c>
      <c r="AB38" s="320">
        <f t="shared" ref="AB38" si="76">SUM(AB39:AB41)</f>
        <v>0</v>
      </c>
      <c r="AC38" s="320">
        <f t="shared" ref="AC38:AD38" si="77">SUM(AC39:AC41)</f>
        <v>0</v>
      </c>
      <c r="AD38" s="321">
        <f t="shared" si="77"/>
        <v>0</v>
      </c>
      <c r="AE38" s="320">
        <f t="shared" ref="AE38" si="78">SUM(AE39:AE41)</f>
        <v>0</v>
      </c>
      <c r="AF38" s="320">
        <f t="shared" ref="AF38" si="79">SUM(AF39:AF41)</f>
        <v>0</v>
      </c>
      <c r="AG38" s="320">
        <f t="shared" ref="AG38" si="80">SUM(AG39:AG41)</f>
        <v>0</v>
      </c>
      <c r="AH38" s="321">
        <f>SUM(AH39:AH41)</f>
        <v>0</v>
      </c>
      <c r="AK38" s="570"/>
    </row>
    <row r="39" spans="1:37" hidden="1" x14ac:dyDescent="0.25">
      <c r="A39" s="263" t="s">
        <v>212</v>
      </c>
      <c r="B39" s="258" t="s">
        <v>401</v>
      </c>
      <c r="C39" s="60">
        <f>SUM(D39:AH39)</f>
        <v>0</v>
      </c>
      <c r="D39" s="57"/>
      <c r="E39" s="57"/>
      <c r="F39" s="57"/>
      <c r="G39" s="57"/>
      <c r="H39" s="57"/>
      <c r="I39" s="57">
        <v>0</v>
      </c>
      <c r="J39" s="57">
        <v>0</v>
      </c>
      <c r="K39" s="57">
        <v>0</v>
      </c>
      <c r="L39" s="57">
        <v>0</v>
      </c>
      <c r="M39" s="57">
        <v>0</v>
      </c>
      <c r="N39" s="57">
        <v>0</v>
      </c>
      <c r="O39" s="57">
        <v>0</v>
      </c>
      <c r="P39" s="57">
        <v>0</v>
      </c>
      <c r="Q39" s="57">
        <v>0</v>
      </c>
      <c r="R39" s="57">
        <v>0</v>
      </c>
      <c r="S39" s="58">
        <v>0</v>
      </c>
      <c r="T39" s="67">
        <v>0</v>
      </c>
      <c r="U39" s="57">
        <v>0</v>
      </c>
      <c r="V39" s="57">
        <v>0</v>
      </c>
      <c r="W39" s="57">
        <v>0</v>
      </c>
      <c r="X39" s="57">
        <v>0</v>
      </c>
      <c r="Y39" s="57">
        <v>0</v>
      </c>
      <c r="Z39" s="57">
        <v>0</v>
      </c>
      <c r="AA39" s="57">
        <v>0</v>
      </c>
      <c r="AB39" s="58">
        <v>0</v>
      </c>
      <c r="AC39" s="57">
        <v>0</v>
      </c>
      <c r="AD39" s="58">
        <v>0</v>
      </c>
      <c r="AE39" s="58">
        <v>0</v>
      </c>
      <c r="AF39" s="57">
        <v>0</v>
      </c>
      <c r="AG39" s="57">
        <v>0</v>
      </c>
      <c r="AH39" s="58">
        <v>0</v>
      </c>
    </row>
    <row r="40" spans="1:37" hidden="1" x14ac:dyDescent="0.25">
      <c r="A40" s="263" t="s">
        <v>153</v>
      </c>
      <c r="B40" s="258" t="s">
        <v>154</v>
      </c>
      <c r="C40" s="60">
        <f>SUM(D40:AH40)</f>
        <v>0</v>
      </c>
      <c r="D40" s="57"/>
      <c r="E40" s="57"/>
      <c r="F40" s="57"/>
      <c r="G40" s="57">
        <v>0</v>
      </c>
      <c r="H40" s="57">
        <v>0</v>
      </c>
      <c r="I40" s="57">
        <v>0</v>
      </c>
      <c r="J40" s="58">
        <v>0</v>
      </c>
      <c r="K40" s="59">
        <v>0</v>
      </c>
      <c r="L40" s="59">
        <v>0</v>
      </c>
      <c r="M40" s="59">
        <v>0</v>
      </c>
      <c r="N40" s="59">
        <v>0</v>
      </c>
      <c r="O40" s="59"/>
      <c r="P40" s="59"/>
      <c r="Q40" s="59">
        <v>0</v>
      </c>
      <c r="R40" s="59">
        <v>0</v>
      </c>
      <c r="S40" s="58">
        <v>0</v>
      </c>
      <c r="T40" s="59"/>
      <c r="U40" s="58">
        <v>0</v>
      </c>
      <c r="V40" s="58">
        <v>0</v>
      </c>
      <c r="W40" s="58">
        <v>0</v>
      </c>
      <c r="X40" s="58">
        <v>0</v>
      </c>
      <c r="Y40" s="57">
        <v>0</v>
      </c>
      <c r="Z40" s="57">
        <v>0</v>
      </c>
      <c r="AA40" s="57">
        <v>0</v>
      </c>
      <c r="AB40" s="58">
        <v>0</v>
      </c>
      <c r="AC40" s="58">
        <v>0</v>
      </c>
      <c r="AD40" s="59">
        <v>0</v>
      </c>
      <c r="AE40" s="58">
        <v>0</v>
      </c>
      <c r="AF40" s="395">
        <v>0</v>
      </c>
      <c r="AG40" s="58">
        <v>0</v>
      </c>
      <c r="AH40" s="59"/>
    </row>
    <row r="41" spans="1:37" hidden="1" x14ac:dyDescent="0.25">
      <c r="A41" s="263" t="s">
        <v>731</v>
      </c>
      <c r="B41" s="258" t="s">
        <v>402</v>
      </c>
      <c r="C41" s="60">
        <f>SUM(D41:AH41)</f>
        <v>0</v>
      </c>
      <c r="D41" s="57"/>
      <c r="E41" s="57"/>
      <c r="F41" s="57"/>
      <c r="G41" s="57"/>
      <c r="H41" s="57"/>
      <c r="I41" s="57"/>
      <c r="J41" s="58"/>
      <c r="K41" s="59"/>
      <c r="L41" s="59"/>
      <c r="M41" s="59"/>
      <c r="N41" s="59"/>
      <c r="O41" s="59"/>
      <c r="P41" s="59"/>
      <c r="Q41" s="59"/>
      <c r="R41" s="59"/>
      <c r="S41" s="58"/>
      <c r="T41" s="59"/>
      <c r="U41" s="58"/>
      <c r="V41" s="58"/>
      <c r="W41" s="58"/>
      <c r="X41" s="58"/>
      <c r="Y41" s="57"/>
      <c r="Z41" s="57"/>
      <c r="AA41" s="57"/>
      <c r="AB41" s="58"/>
      <c r="AC41" s="58"/>
      <c r="AD41" s="59"/>
      <c r="AE41" s="58"/>
      <c r="AF41" s="58"/>
      <c r="AG41" s="58"/>
      <c r="AH41" s="59"/>
    </row>
    <row r="42" spans="1:37" hidden="1" x14ac:dyDescent="0.25">
      <c r="A42" s="263"/>
      <c r="B42" s="258"/>
      <c r="C42" s="60"/>
      <c r="D42" s="57"/>
      <c r="E42" s="57"/>
      <c r="F42" s="57"/>
      <c r="G42" s="57"/>
      <c r="H42" s="57"/>
      <c r="I42" s="57"/>
      <c r="J42" s="58"/>
      <c r="K42" s="59"/>
      <c r="L42" s="59"/>
      <c r="M42" s="59"/>
      <c r="N42" s="59"/>
      <c r="O42" s="59"/>
      <c r="P42" s="59"/>
      <c r="Q42" s="59"/>
      <c r="R42" s="59"/>
      <c r="S42" s="58"/>
      <c r="T42" s="59"/>
      <c r="U42" s="58"/>
      <c r="V42" s="58"/>
      <c r="W42" s="58"/>
      <c r="X42" s="58"/>
      <c r="Y42" s="57"/>
      <c r="Z42" s="57"/>
      <c r="AA42" s="57"/>
      <c r="AB42" s="58"/>
      <c r="AC42" s="58"/>
      <c r="AD42" s="59"/>
      <c r="AE42" s="58"/>
      <c r="AF42" s="58"/>
      <c r="AG42" s="58"/>
      <c r="AH42" s="59"/>
    </row>
    <row r="43" spans="1:37" s="323" customFormat="1" ht="12" hidden="1" x14ac:dyDescent="0.25">
      <c r="A43" s="319" t="s">
        <v>403</v>
      </c>
      <c r="B43" s="296" t="s">
        <v>136</v>
      </c>
      <c r="C43" s="320">
        <f t="shared" ref="C43:AH43" si="81">SUM(C44:C47)</f>
        <v>0</v>
      </c>
      <c r="D43" s="320">
        <f t="shared" si="81"/>
        <v>0</v>
      </c>
      <c r="E43" s="320">
        <f t="shared" ref="E43:F43" si="82">SUM(E44:E47)</f>
        <v>0</v>
      </c>
      <c r="F43" s="320">
        <f t="shared" si="82"/>
        <v>0</v>
      </c>
      <c r="G43" s="320">
        <f t="shared" ref="G43:H43" si="83">SUM(G44:G47)</f>
        <v>0</v>
      </c>
      <c r="H43" s="320">
        <f t="shared" si="83"/>
        <v>0</v>
      </c>
      <c r="I43" s="320">
        <f t="shared" si="81"/>
        <v>0</v>
      </c>
      <c r="J43" s="320">
        <f t="shared" si="81"/>
        <v>0</v>
      </c>
      <c r="K43" s="321">
        <f t="shared" ref="K43" si="84">SUM(K44:K47)</f>
        <v>0</v>
      </c>
      <c r="L43" s="321">
        <f t="shared" si="81"/>
        <v>0</v>
      </c>
      <c r="M43" s="321">
        <f t="shared" si="81"/>
        <v>0</v>
      </c>
      <c r="N43" s="321">
        <f t="shared" si="81"/>
        <v>0</v>
      </c>
      <c r="O43" s="321">
        <f t="shared" ref="O43" si="85">SUM(O44:O47)</f>
        <v>0</v>
      </c>
      <c r="P43" s="321">
        <f t="shared" si="81"/>
        <v>0</v>
      </c>
      <c r="Q43" s="321">
        <f t="shared" si="81"/>
        <v>0</v>
      </c>
      <c r="R43" s="321">
        <f t="shared" si="81"/>
        <v>0</v>
      </c>
      <c r="S43" s="320">
        <f t="shared" si="81"/>
        <v>0</v>
      </c>
      <c r="T43" s="321">
        <f t="shared" si="81"/>
        <v>0</v>
      </c>
      <c r="U43" s="320">
        <f t="shared" si="81"/>
        <v>0</v>
      </c>
      <c r="V43" s="320">
        <f t="shared" ref="V43" si="86">SUM(V44:V47)</f>
        <v>0</v>
      </c>
      <c r="W43" s="320">
        <f t="shared" ref="W43:X43" si="87">SUM(W44:W47)</f>
        <v>0</v>
      </c>
      <c r="X43" s="320">
        <f t="shared" si="87"/>
        <v>0</v>
      </c>
      <c r="Y43" s="322">
        <f t="shared" si="81"/>
        <v>0</v>
      </c>
      <c r="Z43" s="322">
        <f t="shared" ref="Z43:AA43" si="88">SUM(Z44:Z47)</f>
        <v>0</v>
      </c>
      <c r="AA43" s="322">
        <f t="shared" si="88"/>
        <v>0</v>
      </c>
      <c r="AB43" s="320">
        <f t="shared" ref="AB43" si="89">SUM(AB44:AB47)</f>
        <v>0</v>
      </c>
      <c r="AC43" s="320">
        <f t="shared" ref="AC43:AD43" si="90">SUM(AC44:AC47)</f>
        <v>0</v>
      </c>
      <c r="AD43" s="321">
        <f t="shared" si="90"/>
        <v>0</v>
      </c>
      <c r="AE43" s="320">
        <f t="shared" ref="AE43" si="91">SUM(AE44:AE47)</f>
        <v>0</v>
      </c>
      <c r="AF43" s="320">
        <f t="shared" ref="AF43" si="92">SUM(AF44:AF47)</f>
        <v>0</v>
      </c>
      <c r="AG43" s="320">
        <f t="shared" ref="AG43" si="93">SUM(AG44:AG47)</f>
        <v>0</v>
      </c>
      <c r="AH43" s="321">
        <f t="shared" si="81"/>
        <v>0</v>
      </c>
      <c r="AK43" s="570"/>
    </row>
    <row r="44" spans="1:37" s="273" customFormat="1" hidden="1" x14ac:dyDescent="0.25">
      <c r="A44" s="263" t="s">
        <v>137</v>
      </c>
      <c r="B44" s="258" t="s">
        <v>138</v>
      </c>
      <c r="C44" s="60">
        <f>SUM(D44:AH44)</f>
        <v>0</v>
      </c>
      <c r="D44" s="270"/>
      <c r="E44" s="270"/>
      <c r="F44" s="270"/>
      <c r="G44" s="270"/>
      <c r="H44" s="270"/>
      <c r="I44" s="270"/>
      <c r="J44" s="271"/>
      <c r="K44" s="272"/>
      <c r="L44" s="272"/>
      <c r="M44" s="272"/>
      <c r="N44" s="272"/>
      <c r="O44" s="272"/>
      <c r="P44" s="272"/>
      <c r="Q44" s="272"/>
      <c r="R44" s="272"/>
      <c r="S44" s="271"/>
      <c r="T44" s="272"/>
      <c r="U44" s="271"/>
      <c r="V44" s="271"/>
      <c r="W44" s="271"/>
      <c r="X44" s="271"/>
      <c r="Y44" s="270"/>
      <c r="Z44" s="270"/>
      <c r="AA44" s="270"/>
      <c r="AB44" s="271"/>
      <c r="AC44" s="271"/>
      <c r="AD44" s="272"/>
      <c r="AE44" s="271"/>
      <c r="AF44" s="271"/>
      <c r="AG44" s="271"/>
      <c r="AH44" s="272"/>
      <c r="AK44" s="571"/>
    </row>
    <row r="45" spans="1:37" hidden="1" x14ac:dyDescent="0.25">
      <c r="A45" s="263" t="s">
        <v>215</v>
      </c>
      <c r="B45" s="258" t="s">
        <v>216</v>
      </c>
      <c r="C45" s="60">
        <f>SUM(D45:AH45)</f>
        <v>0</v>
      </c>
      <c r="D45" s="57"/>
      <c r="E45" s="57"/>
      <c r="F45" s="57"/>
      <c r="G45" s="57"/>
      <c r="H45" s="57"/>
      <c r="I45" s="57"/>
      <c r="J45" s="58"/>
      <c r="K45" s="59"/>
      <c r="L45" s="59"/>
      <c r="M45" s="59"/>
      <c r="N45" s="59"/>
      <c r="O45" s="59"/>
      <c r="P45" s="59"/>
      <c r="Q45" s="59"/>
      <c r="R45" s="59"/>
      <c r="S45" s="58"/>
      <c r="T45" s="59"/>
      <c r="U45" s="58"/>
      <c r="V45" s="58"/>
      <c r="W45" s="58"/>
      <c r="X45" s="58"/>
      <c r="Y45" s="57"/>
      <c r="Z45" s="57"/>
      <c r="AA45" s="57"/>
      <c r="AB45" s="58"/>
      <c r="AC45" s="58"/>
      <c r="AD45" s="59"/>
      <c r="AE45" s="58"/>
      <c r="AF45" s="58"/>
      <c r="AG45" s="58"/>
      <c r="AH45" s="59"/>
    </row>
    <row r="46" spans="1:37" hidden="1" x14ac:dyDescent="0.25">
      <c r="A46" s="263" t="s">
        <v>217</v>
      </c>
      <c r="B46" s="258" t="s">
        <v>218</v>
      </c>
      <c r="C46" s="60">
        <f>SUM(D46:AH46)</f>
        <v>0</v>
      </c>
      <c r="D46" s="57"/>
      <c r="E46" s="57"/>
      <c r="F46" s="57"/>
      <c r="G46" s="57"/>
      <c r="H46" s="57"/>
      <c r="I46" s="57"/>
      <c r="J46" s="58"/>
      <c r="K46" s="59"/>
      <c r="L46" s="59"/>
      <c r="M46" s="59"/>
      <c r="N46" s="59"/>
      <c r="O46" s="59"/>
      <c r="P46" s="59"/>
      <c r="Q46" s="59"/>
      <c r="R46" s="59"/>
      <c r="S46" s="58"/>
      <c r="T46" s="59"/>
      <c r="U46" s="58"/>
      <c r="V46" s="58"/>
      <c r="W46" s="58"/>
      <c r="X46" s="58"/>
      <c r="Y46" s="57"/>
      <c r="Z46" s="57"/>
      <c r="AA46" s="57"/>
      <c r="AB46" s="58"/>
      <c r="AC46" s="58"/>
      <c r="AD46" s="59"/>
      <c r="AE46" s="58"/>
      <c r="AF46" s="58"/>
      <c r="AG46" s="58"/>
      <c r="AH46" s="59"/>
    </row>
    <row r="47" spans="1:37" hidden="1" x14ac:dyDescent="0.25">
      <c r="A47" s="263" t="s">
        <v>219</v>
      </c>
      <c r="B47" s="258" t="s">
        <v>220</v>
      </c>
      <c r="C47" s="60">
        <f>SUM(D47:AH47)</f>
        <v>0</v>
      </c>
      <c r="D47" s="57"/>
      <c r="E47" s="57"/>
      <c r="F47" s="57"/>
      <c r="G47" s="57"/>
      <c r="H47" s="57"/>
      <c r="I47" s="57"/>
      <c r="J47" s="58"/>
      <c r="K47" s="59"/>
      <c r="L47" s="59"/>
      <c r="M47" s="59"/>
      <c r="N47" s="59"/>
      <c r="O47" s="59"/>
      <c r="P47" s="59"/>
      <c r="Q47" s="59"/>
      <c r="R47" s="59"/>
      <c r="S47" s="58"/>
      <c r="T47" s="59"/>
      <c r="U47" s="58"/>
      <c r="V47" s="58"/>
      <c r="W47" s="58"/>
      <c r="X47" s="58"/>
      <c r="Y47" s="57"/>
      <c r="Z47" s="57"/>
      <c r="AA47" s="57"/>
      <c r="AB47" s="58"/>
      <c r="AC47" s="58"/>
      <c r="AD47" s="59"/>
      <c r="AE47" s="58"/>
      <c r="AF47" s="58"/>
      <c r="AG47" s="58"/>
      <c r="AH47" s="59"/>
    </row>
    <row r="48" spans="1:37" hidden="1" x14ac:dyDescent="0.25">
      <c r="A48" s="263"/>
      <c r="B48" s="258"/>
      <c r="C48" s="60"/>
      <c r="D48" s="57"/>
      <c r="E48" s="57"/>
      <c r="F48" s="57"/>
      <c r="G48" s="57"/>
      <c r="H48" s="57"/>
      <c r="I48" s="57"/>
      <c r="J48" s="58"/>
      <c r="K48" s="59"/>
      <c r="L48" s="59"/>
      <c r="M48" s="59"/>
      <c r="N48" s="59"/>
      <c r="O48" s="59"/>
      <c r="P48" s="59"/>
      <c r="Q48" s="59"/>
      <c r="R48" s="59"/>
      <c r="S48" s="58"/>
      <c r="T48" s="59"/>
      <c r="U48" s="58"/>
      <c r="V48" s="58"/>
      <c r="W48" s="58"/>
      <c r="X48" s="58"/>
      <c r="Y48" s="57"/>
      <c r="Z48" s="57"/>
      <c r="AA48" s="57"/>
      <c r="AB48" s="58"/>
      <c r="AC48" s="58"/>
      <c r="AD48" s="59"/>
      <c r="AE48" s="58"/>
      <c r="AF48" s="58"/>
      <c r="AG48" s="58"/>
      <c r="AH48" s="59"/>
    </row>
    <row r="49" spans="1:37" s="323" customFormat="1" ht="12" hidden="1" x14ac:dyDescent="0.25">
      <c r="A49" s="319" t="s">
        <v>155</v>
      </c>
      <c r="B49" s="296" t="s">
        <v>139</v>
      </c>
      <c r="C49" s="320">
        <f>SUM(C50:C55)</f>
        <v>0</v>
      </c>
      <c r="D49" s="320">
        <f t="shared" ref="D49:AH49" si="94">SUM(D50:D55)</f>
        <v>0</v>
      </c>
      <c r="E49" s="320">
        <f t="shared" ref="E49:F49" si="95">SUM(E50:E55)</f>
        <v>0</v>
      </c>
      <c r="F49" s="320">
        <f t="shared" si="95"/>
        <v>0</v>
      </c>
      <c r="G49" s="320">
        <f t="shared" ref="G49:H49" si="96">SUM(G50:G55)</f>
        <v>0</v>
      </c>
      <c r="H49" s="320">
        <f t="shared" si="96"/>
        <v>0</v>
      </c>
      <c r="I49" s="320">
        <f t="shared" si="94"/>
        <v>0</v>
      </c>
      <c r="J49" s="320">
        <f t="shared" si="94"/>
        <v>0</v>
      </c>
      <c r="K49" s="321">
        <f t="shared" ref="K49" si="97">SUM(K50:K55)</f>
        <v>0</v>
      </c>
      <c r="L49" s="321">
        <f t="shared" si="94"/>
        <v>0</v>
      </c>
      <c r="M49" s="321">
        <f t="shared" si="94"/>
        <v>0</v>
      </c>
      <c r="N49" s="321">
        <f t="shared" si="94"/>
        <v>0</v>
      </c>
      <c r="O49" s="321">
        <f t="shared" ref="O49" si="98">SUM(O50:O55)</f>
        <v>0</v>
      </c>
      <c r="P49" s="321">
        <f t="shared" si="94"/>
        <v>0</v>
      </c>
      <c r="Q49" s="321">
        <f t="shared" si="94"/>
        <v>0</v>
      </c>
      <c r="R49" s="321">
        <f>SUM(R50:R55)</f>
        <v>0</v>
      </c>
      <c r="S49" s="320">
        <f t="shared" si="94"/>
        <v>0</v>
      </c>
      <c r="T49" s="321">
        <f t="shared" si="94"/>
        <v>0</v>
      </c>
      <c r="U49" s="320">
        <f t="shared" si="94"/>
        <v>0</v>
      </c>
      <c r="V49" s="320">
        <f t="shared" ref="V49" si="99">SUM(V50:V55)</f>
        <v>0</v>
      </c>
      <c r="W49" s="320">
        <f t="shared" ref="W49:X49" si="100">SUM(W50:W55)</f>
        <v>0</v>
      </c>
      <c r="X49" s="320">
        <f t="shared" si="100"/>
        <v>0</v>
      </c>
      <c r="Y49" s="322">
        <f t="shared" si="94"/>
        <v>0</v>
      </c>
      <c r="Z49" s="322">
        <f t="shared" ref="Z49:AA49" si="101">SUM(Z50:Z55)</f>
        <v>0</v>
      </c>
      <c r="AA49" s="322">
        <f t="shared" si="101"/>
        <v>0</v>
      </c>
      <c r="AB49" s="320">
        <f t="shared" ref="AB49" si="102">SUM(AB50:AB55)</f>
        <v>0</v>
      </c>
      <c r="AC49" s="320">
        <f t="shared" ref="AC49:AD49" si="103">SUM(AC50:AC55)</f>
        <v>0</v>
      </c>
      <c r="AD49" s="321">
        <f t="shared" si="103"/>
        <v>0</v>
      </c>
      <c r="AE49" s="320">
        <f t="shared" ref="AE49" si="104">SUM(AE50:AE55)</f>
        <v>0</v>
      </c>
      <c r="AF49" s="320">
        <f t="shared" ref="AF49" si="105">SUM(AF50:AF55)</f>
        <v>0</v>
      </c>
      <c r="AG49" s="320">
        <f t="shared" ref="AG49" si="106">SUM(AG50:AG55)</f>
        <v>0</v>
      </c>
      <c r="AH49" s="321">
        <f t="shared" si="94"/>
        <v>0</v>
      </c>
      <c r="AK49" s="570"/>
    </row>
    <row r="50" spans="1:37" hidden="1" x14ac:dyDescent="0.25">
      <c r="A50" s="263" t="s">
        <v>221</v>
      </c>
      <c r="B50" s="258" t="s">
        <v>222</v>
      </c>
      <c r="C50" s="60">
        <f t="shared" ref="C50:C55" si="107">SUM(D50:AH50)</f>
        <v>0</v>
      </c>
      <c r="D50" s="57"/>
      <c r="E50" s="57"/>
      <c r="F50" s="57"/>
      <c r="G50" s="57">
        <v>0</v>
      </c>
      <c r="H50" s="57">
        <v>0</v>
      </c>
      <c r="I50" s="57">
        <v>0</v>
      </c>
      <c r="J50" s="58">
        <v>0</v>
      </c>
      <c r="K50" s="59">
        <v>0</v>
      </c>
      <c r="L50" s="59">
        <v>0</v>
      </c>
      <c r="M50" s="59">
        <v>0</v>
      </c>
      <c r="N50" s="59">
        <v>0</v>
      </c>
      <c r="O50" s="59"/>
      <c r="P50" s="59"/>
      <c r="Q50" s="59">
        <v>0</v>
      </c>
      <c r="R50" s="59">
        <v>0</v>
      </c>
      <c r="S50" s="58">
        <v>0</v>
      </c>
      <c r="T50" s="59"/>
      <c r="U50" s="58">
        <v>0</v>
      </c>
      <c r="V50" s="58">
        <v>0</v>
      </c>
      <c r="W50" s="58">
        <v>0</v>
      </c>
      <c r="X50" s="58">
        <v>0</v>
      </c>
      <c r="Y50" s="57">
        <v>0</v>
      </c>
      <c r="Z50" s="57">
        <v>0</v>
      </c>
      <c r="AA50" s="57">
        <v>0</v>
      </c>
      <c r="AB50" s="58">
        <v>0</v>
      </c>
      <c r="AC50" s="58">
        <v>0</v>
      </c>
      <c r="AD50" s="59">
        <v>0</v>
      </c>
      <c r="AE50" s="58">
        <v>0</v>
      </c>
      <c r="AF50" s="58">
        <v>0</v>
      </c>
      <c r="AG50" s="58">
        <v>0</v>
      </c>
      <c r="AH50" s="59"/>
    </row>
    <row r="51" spans="1:37" hidden="1" x14ac:dyDescent="0.25">
      <c r="A51" s="263" t="s">
        <v>140</v>
      </c>
      <c r="B51" s="258" t="s">
        <v>141</v>
      </c>
      <c r="C51" s="60">
        <f t="shared" si="107"/>
        <v>0</v>
      </c>
      <c r="D51" s="57"/>
      <c r="E51" s="57"/>
      <c r="F51" s="57"/>
      <c r="G51" s="57">
        <v>0</v>
      </c>
      <c r="H51" s="57">
        <v>0</v>
      </c>
      <c r="I51" s="57">
        <v>0</v>
      </c>
      <c r="J51" s="57">
        <v>0</v>
      </c>
      <c r="K51" s="57">
        <v>0</v>
      </c>
      <c r="L51" s="57">
        <v>0</v>
      </c>
      <c r="M51" s="57">
        <v>0</v>
      </c>
      <c r="N51" s="57">
        <v>0</v>
      </c>
      <c r="O51" s="57">
        <v>0</v>
      </c>
      <c r="P51" s="57">
        <v>0</v>
      </c>
      <c r="Q51" s="57">
        <v>0</v>
      </c>
      <c r="R51" s="57">
        <v>0</v>
      </c>
      <c r="S51" s="58">
        <v>0</v>
      </c>
      <c r="T51" s="67">
        <v>0</v>
      </c>
      <c r="U51" s="57">
        <v>0</v>
      </c>
      <c r="V51" s="57">
        <v>0</v>
      </c>
      <c r="W51" s="57">
        <v>0</v>
      </c>
      <c r="X51" s="57">
        <v>0</v>
      </c>
      <c r="Y51" s="57">
        <v>0</v>
      </c>
      <c r="Z51" s="57">
        <v>0</v>
      </c>
      <c r="AA51" s="57">
        <v>0</v>
      </c>
      <c r="AB51" s="58">
        <v>0</v>
      </c>
      <c r="AC51" s="57">
        <v>0</v>
      </c>
      <c r="AD51" s="58">
        <v>0</v>
      </c>
      <c r="AE51" s="58">
        <v>0</v>
      </c>
      <c r="AF51" s="57">
        <v>0</v>
      </c>
      <c r="AG51" s="57">
        <v>0</v>
      </c>
      <c r="AH51" s="58">
        <v>0</v>
      </c>
    </row>
    <row r="52" spans="1:37" hidden="1" x14ac:dyDescent="0.25">
      <c r="A52" s="263" t="s">
        <v>223</v>
      </c>
      <c r="B52" s="258" t="s">
        <v>404</v>
      </c>
      <c r="C52" s="60">
        <f t="shared" si="107"/>
        <v>0</v>
      </c>
      <c r="D52" s="57">
        <v>0</v>
      </c>
      <c r="E52" s="57"/>
      <c r="F52" s="57"/>
      <c r="G52" s="57">
        <v>0</v>
      </c>
      <c r="H52" s="57">
        <v>0</v>
      </c>
      <c r="I52" s="57"/>
      <c r="J52" s="57"/>
      <c r="K52" s="57"/>
      <c r="L52" s="57"/>
      <c r="M52" s="57"/>
      <c r="N52" s="57"/>
      <c r="O52" s="57"/>
      <c r="P52" s="57"/>
      <c r="Q52" s="57"/>
      <c r="R52" s="57"/>
      <c r="S52" s="58"/>
      <c r="U52" s="57"/>
      <c r="V52" s="57"/>
      <c r="W52" s="57"/>
      <c r="X52" s="57"/>
      <c r="Y52" s="57"/>
      <c r="Z52" s="57"/>
      <c r="AA52" s="57"/>
      <c r="AB52" s="58"/>
      <c r="AC52" s="57"/>
      <c r="AD52" s="58"/>
      <c r="AE52" s="58"/>
      <c r="AF52" s="57"/>
      <c r="AG52" s="57"/>
      <c r="AH52" s="58"/>
    </row>
    <row r="53" spans="1:37" hidden="1" x14ac:dyDescent="0.25">
      <c r="A53" s="263" t="s">
        <v>405</v>
      </c>
      <c r="B53" s="258" t="s">
        <v>406</v>
      </c>
      <c r="C53" s="60">
        <f t="shared" si="107"/>
        <v>0</v>
      </c>
      <c r="D53" s="57"/>
      <c r="E53" s="57"/>
      <c r="F53" s="57"/>
      <c r="G53" s="57">
        <v>0</v>
      </c>
      <c r="H53" s="57">
        <v>0</v>
      </c>
      <c r="I53" s="57"/>
      <c r="J53" s="57"/>
      <c r="K53" s="57"/>
      <c r="L53" s="57"/>
      <c r="M53" s="57"/>
      <c r="N53" s="57"/>
      <c r="O53" s="57"/>
      <c r="P53" s="57"/>
      <c r="Q53" s="57"/>
      <c r="R53" s="57"/>
      <c r="S53" s="58"/>
      <c r="U53" s="57"/>
      <c r="V53" s="57"/>
      <c r="W53" s="57"/>
      <c r="X53" s="57"/>
      <c r="Y53" s="57"/>
      <c r="Z53" s="57"/>
      <c r="AA53" s="57"/>
      <c r="AB53" s="58"/>
      <c r="AC53" s="57"/>
      <c r="AD53" s="58"/>
      <c r="AE53" s="58"/>
      <c r="AF53" s="57"/>
      <c r="AG53" s="57"/>
      <c r="AH53" s="58"/>
    </row>
    <row r="54" spans="1:37" hidden="1" x14ac:dyDescent="0.25">
      <c r="A54" s="263" t="s">
        <v>225</v>
      </c>
      <c r="B54" s="258" t="s">
        <v>407</v>
      </c>
      <c r="C54" s="60">
        <f t="shared" si="107"/>
        <v>0</v>
      </c>
      <c r="D54" s="57"/>
      <c r="E54" s="57"/>
      <c r="F54" s="57"/>
      <c r="G54" s="57">
        <v>0</v>
      </c>
      <c r="H54" s="57">
        <v>0</v>
      </c>
      <c r="I54" s="57">
        <v>0</v>
      </c>
      <c r="J54" s="57">
        <v>0</v>
      </c>
      <c r="K54" s="57">
        <v>0</v>
      </c>
      <c r="L54" s="57">
        <v>0</v>
      </c>
      <c r="M54" s="57">
        <v>0</v>
      </c>
      <c r="N54" s="57">
        <v>0</v>
      </c>
      <c r="O54" s="57">
        <v>0</v>
      </c>
      <c r="P54" s="57">
        <v>0</v>
      </c>
      <c r="Q54" s="57">
        <v>0</v>
      </c>
      <c r="R54" s="57">
        <v>0</v>
      </c>
      <c r="S54" s="58">
        <v>0</v>
      </c>
      <c r="T54" s="67">
        <v>0</v>
      </c>
      <c r="U54" s="57">
        <v>0</v>
      </c>
      <c r="V54" s="57">
        <v>0</v>
      </c>
      <c r="W54" s="57">
        <v>0</v>
      </c>
      <c r="X54" s="57">
        <v>0</v>
      </c>
      <c r="Y54" s="57">
        <v>0</v>
      </c>
      <c r="Z54" s="57">
        <v>0</v>
      </c>
      <c r="AA54" s="57">
        <v>0</v>
      </c>
      <c r="AB54" s="58">
        <v>0</v>
      </c>
      <c r="AC54" s="57">
        <v>0</v>
      </c>
      <c r="AD54" s="58">
        <v>0</v>
      </c>
      <c r="AE54" s="58">
        <v>0</v>
      </c>
      <c r="AF54" s="57">
        <v>0</v>
      </c>
      <c r="AG54" s="57">
        <v>0</v>
      </c>
      <c r="AH54" s="58">
        <v>0</v>
      </c>
    </row>
    <row r="55" spans="1:37" hidden="1" x14ac:dyDescent="0.25">
      <c r="A55" s="263" t="s">
        <v>226</v>
      </c>
      <c r="B55" s="258" t="s">
        <v>408</v>
      </c>
      <c r="C55" s="60">
        <f t="shared" si="107"/>
        <v>0</v>
      </c>
      <c r="D55" s="57"/>
      <c r="E55" s="57"/>
      <c r="F55" s="57"/>
      <c r="G55" s="57">
        <v>0</v>
      </c>
      <c r="H55" s="57">
        <v>0</v>
      </c>
      <c r="I55" s="57"/>
      <c r="J55" s="58"/>
      <c r="K55" s="59"/>
      <c r="L55" s="59"/>
      <c r="M55" s="59"/>
      <c r="N55" s="59"/>
      <c r="O55" s="59"/>
      <c r="P55" s="59"/>
      <c r="Q55" s="59"/>
      <c r="R55" s="59"/>
      <c r="S55" s="58"/>
      <c r="T55" s="59"/>
      <c r="U55" s="58"/>
      <c r="V55" s="58"/>
      <c r="W55" s="58"/>
      <c r="X55" s="58"/>
      <c r="Y55" s="57"/>
      <c r="Z55" s="57"/>
      <c r="AA55" s="57"/>
      <c r="AB55" s="58"/>
      <c r="AC55" s="58"/>
      <c r="AD55" s="59"/>
      <c r="AE55" s="58"/>
      <c r="AF55" s="58"/>
      <c r="AG55" s="58"/>
      <c r="AH55" s="59"/>
    </row>
    <row r="56" spans="1:37" hidden="1" x14ac:dyDescent="0.25">
      <c r="A56" s="263"/>
      <c r="B56" s="258"/>
      <c r="C56" s="60"/>
      <c r="D56" s="57"/>
      <c r="E56" s="57"/>
      <c r="F56" s="57"/>
      <c r="G56" s="57"/>
      <c r="H56" s="57"/>
      <c r="I56" s="57"/>
      <c r="J56" s="58"/>
      <c r="K56" s="59"/>
      <c r="L56" s="59"/>
      <c r="M56" s="59"/>
      <c r="N56" s="59"/>
      <c r="O56" s="59"/>
      <c r="P56" s="59"/>
      <c r="Q56" s="59"/>
      <c r="R56" s="59"/>
      <c r="S56" s="58"/>
      <c r="T56" s="362"/>
      <c r="U56" s="58"/>
      <c r="V56" s="58"/>
      <c r="W56" s="58"/>
      <c r="X56" s="58"/>
      <c r="Y56" s="57"/>
      <c r="Z56" s="57"/>
      <c r="AA56" s="57"/>
      <c r="AB56" s="58"/>
      <c r="AC56" s="58"/>
      <c r="AD56" s="59"/>
      <c r="AE56" s="58"/>
      <c r="AF56" s="58"/>
      <c r="AG56" s="58"/>
      <c r="AH56" s="59"/>
    </row>
    <row r="57" spans="1:37" s="323" customFormat="1" ht="12" hidden="1" x14ac:dyDescent="0.25">
      <c r="A57" s="319" t="s">
        <v>47</v>
      </c>
      <c r="B57" s="296" t="s">
        <v>48</v>
      </c>
      <c r="C57" s="320">
        <f t="shared" ref="C57:AH57" si="108">SUM(C58:C64)</f>
        <v>0</v>
      </c>
      <c r="D57" s="320">
        <f t="shared" si="108"/>
        <v>0</v>
      </c>
      <c r="E57" s="320">
        <f t="shared" si="108"/>
        <v>0</v>
      </c>
      <c r="F57" s="320">
        <f t="shared" si="108"/>
        <v>0</v>
      </c>
      <c r="G57" s="320">
        <f t="shared" si="108"/>
        <v>0</v>
      </c>
      <c r="H57" s="320">
        <f t="shared" si="108"/>
        <v>0</v>
      </c>
      <c r="I57" s="320">
        <f t="shared" si="108"/>
        <v>0</v>
      </c>
      <c r="J57" s="320">
        <f t="shared" si="108"/>
        <v>0</v>
      </c>
      <c r="K57" s="321">
        <f t="shared" si="108"/>
        <v>0</v>
      </c>
      <c r="L57" s="321">
        <f t="shared" si="108"/>
        <v>0</v>
      </c>
      <c r="M57" s="321">
        <f t="shared" si="108"/>
        <v>0</v>
      </c>
      <c r="N57" s="321">
        <f t="shared" si="108"/>
        <v>0</v>
      </c>
      <c r="O57" s="321">
        <f t="shared" si="108"/>
        <v>0</v>
      </c>
      <c r="P57" s="321">
        <f t="shared" si="108"/>
        <v>0</v>
      </c>
      <c r="Q57" s="321">
        <f t="shared" si="108"/>
        <v>0</v>
      </c>
      <c r="R57" s="320">
        <f t="shared" si="108"/>
        <v>0</v>
      </c>
      <c r="S57" s="320">
        <f t="shared" si="108"/>
        <v>0</v>
      </c>
      <c r="T57" s="363">
        <f t="shared" si="108"/>
        <v>0</v>
      </c>
      <c r="U57" s="320">
        <f t="shared" si="108"/>
        <v>0</v>
      </c>
      <c r="V57" s="320">
        <f t="shared" si="108"/>
        <v>0</v>
      </c>
      <c r="W57" s="320">
        <f t="shared" si="108"/>
        <v>0</v>
      </c>
      <c r="X57" s="320">
        <f t="shared" si="108"/>
        <v>0</v>
      </c>
      <c r="Y57" s="322">
        <f t="shared" si="108"/>
        <v>0</v>
      </c>
      <c r="Z57" s="322">
        <f t="shared" si="108"/>
        <v>0</v>
      </c>
      <c r="AA57" s="322">
        <f t="shared" si="108"/>
        <v>0</v>
      </c>
      <c r="AB57" s="320">
        <f t="shared" si="108"/>
        <v>0</v>
      </c>
      <c r="AC57" s="320">
        <f t="shared" si="108"/>
        <v>0</v>
      </c>
      <c r="AD57" s="321">
        <f t="shared" si="108"/>
        <v>0</v>
      </c>
      <c r="AE57" s="320">
        <f t="shared" si="108"/>
        <v>0</v>
      </c>
      <c r="AF57" s="320">
        <f t="shared" ref="AF57" si="109">SUM(AF58:AF64)</f>
        <v>0</v>
      </c>
      <c r="AG57" s="320">
        <f t="shared" si="108"/>
        <v>0</v>
      </c>
      <c r="AH57" s="321">
        <f t="shared" si="108"/>
        <v>0</v>
      </c>
      <c r="AK57" s="570"/>
    </row>
    <row r="58" spans="1:37" s="262" customFormat="1" ht="12" hidden="1" x14ac:dyDescent="0.25">
      <c r="A58" s="263" t="s">
        <v>227</v>
      </c>
      <c r="B58" s="258" t="s">
        <v>588</v>
      </c>
      <c r="C58" s="60">
        <f t="shared" ref="C58:C64" si="110">SUM(D58:AH58)</f>
        <v>0</v>
      </c>
      <c r="D58" s="57">
        <v>0</v>
      </c>
      <c r="E58" s="57">
        <v>0</v>
      </c>
      <c r="F58" s="57">
        <v>0</v>
      </c>
      <c r="G58" s="57">
        <v>0</v>
      </c>
      <c r="H58" s="57">
        <v>0</v>
      </c>
      <c r="I58" s="57"/>
      <c r="J58" s="57">
        <v>0</v>
      </c>
      <c r="K58" s="67"/>
      <c r="L58" s="67">
        <v>0</v>
      </c>
      <c r="M58" s="67">
        <v>0</v>
      </c>
      <c r="N58" s="67"/>
      <c r="O58" s="67">
        <v>0</v>
      </c>
      <c r="P58" s="67">
        <v>0</v>
      </c>
      <c r="Q58" s="67">
        <v>0</v>
      </c>
      <c r="R58" s="57">
        <v>0</v>
      </c>
      <c r="S58" s="58">
        <v>0</v>
      </c>
      <c r="T58" s="577">
        <v>0</v>
      </c>
      <c r="U58" s="57">
        <v>0</v>
      </c>
      <c r="V58" s="57">
        <v>0</v>
      </c>
      <c r="W58" s="57">
        <v>0</v>
      </c>
      <c r="X58" s="57"/>
      <c r="Y58" s="57">
        <v>0</v>
      </c>
      <c r="Z58" s="57">
        <v>0</v>
      </c>
      <c r="AA58" s="57"/>
      <c r="AB58" s="58"/>
      <c r="AC58" s="58"/>
      <c r="AD58" s="59"/>
      <c r="AE58" s="58">
        <v>0</v>
      </c>
      <c r="AF58" s="58">
        <v>0</v>
      </c>
      <c r="AG58" s="58"/>
      <c r="AH58" s="59"/>
      <c r="AK58" s="569"/>
    </row>
    <row r="59" spans="1:37" s="262" customFormat="1" ht="12" hidden="1" x14ac:dyDescent="0.25">
      <c r="A59" s="263" t="s">
        <v>228</v>
      </c>
      <c r="B59" s="258" t="s">
        <v>229</v>
      </c>
      <c r="C59" s="60">
        <f t="shared" si="110"/>
        <v>0</v>
      </c>
      <c r="D59" s="57">
        <v>0</v>
      </c>
      <c r="E59" s="57">
        <v>0</v>
      </c>
      <c r="F59" s="57">
        <v>0</v>
      </c>
      <c r="G59" s="57">
        <v>0</v>
      </c>
      <c r="H59" s="57">
        <v>0</v>
      </c>
      <c r="I59" s="57">
        <v>0</v>
      </c>
      <c r="J59" s="57">
        <v>0</v>
      </c>
      <c r="K59" s="57">
        <v>0</v>
      </c>
      <c r="L59" s="57">
        <v>0</v>
      </c>
      <c r="M59" s="57">
        <v>0</v>
      </c>
      <c r="N59" s="57">
        <v>0</v>
      </c>
      <c r="O59" s="57">
        <v>0</v>
      </c>
      <c r="P59" s="57">
        <v>0</v>
      </c>
      <c r="Q59" s="57">
        <v>0</v>
      </c>
      <c r="R59" s="57">
        <v>0</v>
      </c>
      <c r="S59" s="58">
        <v>0</v>
      </c>
      <c r="T59" s="67">
        <v>0</v>
      </c>
      <c r="U59" s="57">
        <v>0</v>
      </c>
      <c r="V59" s="57">
        <v>0</v>
      </c>
      <c r="W59" s="57">
        <v>0</v>
      </c>
      <c r="X59" s="57">
        <v>0</v>
      </c>
      <c r="Y59" s="57">
        <v>0</v>
      </c>
      <c r="Z59" s="57">
        <v>0</v>
      </c>
      <c r="AA59" s="57">
        <v>0</v>
      </c>
      <c r="AB59" s="58">
        <v>0</v>
      </c>
      <c r="AC59" s="58"/>
      <c r="AD59" s="59"/>
      <c r="AE59" s="58">
        <v>0</v>
      </c>
      <c r="AF59" s="58">
        <v>0</v>
      </c>
      <c r="AG59" s="58"/>
      <c r="AH59" s="59"/>
      <c r="AK59" s="569"/>
    </row>
    <row r="60" spans="1:37" s="262" customFormat="1" ht="12" hidden="1" x14ac:dyDescent="0.25">
      <c r="A60" s="263" t="s">
        <v>71</v>
      </c>
      <c r="B60" s="258" t="s">
        <v>527</v>
      </c>
      <c r="C60" s="60">
        <f t="shared" si="110"/>
        <v>0</v>
      </c>
      <c r="D60" s="57"/>
      <c r="E60" s="57"/>
      <c r="F60" s="57"/>
      <c r="G60" s="57"/>
      <c r="H60" s="57"/>
      <c r="I60" s="57"/>
      <c r="J60" s="58"/>
      <c r="K60" s="59"/>
      <c r="L60" s="59"/>
      <c r="M60" s="59"/>
      <c r="N60" s="59"/>
      <c r="O60" s="59"/>
      <c r="P60" s="59"/>
      <c r="Q60" s="59"/>
      <c r="R60" s="58">
        <v>0</v>
      </c>
      <c r="S60" s="58"/>
      <c r="T60" s="362">
        <v>0</v>
      </c>
      <c r="U60" s="58">
        <v>0</v>
      </c>
      <c r="V60" s="58">
        <v>0</v>
      </c>
      <c r="W60" s="58"/>
      <c r="X60" s="58"/>
      <c r="Y60" s="57">
        <v>0</v>
      </c>
      <c r="Z60" s="57">
        <v>0</v>
      </c>
      <c r="AA60" s="57">
        <v>0</v>
      </c>
      <c r="AB60" s="58">
        <v>0</v>
      </c>
      <c r="AC60" s="58">
        <v>0</v>
      </c>
      <c r="AD60" s="59">
        <v>0</v>
      </c>
      <c r="AE60" s="58">
        <v>0</v>
      </c>
      <c r="AF60" s="58">
        <v>0</v>
      </c>
      <c r="AG60" s="58">
        <v>0</v>
      </c>
      <c r="AH60" s="58">
        <v>0</v>
      </c>
      <c r="AK60" s="569"/>
    </row>
    <row r="61" spans="1:37" s="262" customFormat="1" ht="12" hidden="1" x14ac:dyDescent="0.25">
      <c r="A61" s="263" t="s">
        <v>64</v>
      </c>
      <c r="B61" s="258" t="s">
        <v>65</v>
      </c>
      <c r="C61" s="60">
        <f t="shared" si="110"/>
        <v>0</v>
      </c>
      <c r="D61" s="57">
        <v>0</v>
      </c>
      <c r="E61" s="57">
        <v>0</v>
      </c>
      <c r="F61" s="57">
        <v>0</v>
      </c>
      <c r="G61" s="57">
        <v>0</v>
      </c>
      <c r="H61" s="57">
        <v>0</v>
      </c>
      <c r="I61" s="57">
        <v>0</v>
      </c>
      <c r="J61" s="58">
        <v>0</v>
      </c>
      <c r="K61" s="59">
        <v>0</v>
      </c>
      <c r="L61" s="59">
        <v>0</v>
      </c>
      <c r="M61" s="59">
        <v>0</v>
      </c>
      <c r="N61" s="59">
        <v>0</v>
      </c>
      <c r="O61" s="59"/>
      <c r="P61" s="59"/>
      <c r="Q61" s="59"/>
      <c r="R61" s="58">
        <v>0</v>
      </c>
      <c r="S61" s="58">
        <v>0</v>
      </c>
      <c r="T61" s="362">
        <v>0</v>
      </c>
      <c r="U61" s="58">
        <v>0</v>
      </c>
      <c r="V61" s="58">
        <v>0</v>
      </c>
      <c r="W61" s="58">
        <v>0</v>
      </c>
      <c r="X61" s="58">
        <v>0</v>
      </c>
      <c r="Y61" s="57">
        <v>0</v>
      </c>
      <c r="Z61" s="57">
        <v>0</v>
      </c>
      <c r="AA61" s="57">
        <v>0</v>
      </c>
      <c r="AB61" s="58">
        <v>0</v>
      </c>
      <c r="AC61" s="58">
        <v>0</v>
      </c>
      <c r="AD61" s="59">
        <v>0</v>
      </c>
      <c r="AE61" s="58">
        <v>0</v>
      </c>
      <c r="AF61" s="58">
        <v>0</v>
      </c>
      <c r="AG61" s="58">
        <v>0</v>
      </c>
      <c r="AH61" s="58">
        <v>0</v>
      </c>
      <c r="AK61" s="569"/>
    </row>
    <row r="62" spans="1:37" s="262" customFormat="1" ht="12" hidden="1" x14ac:dyDescent="0.25">
      <c r="A62" s="263" t="s">
        <v>330</v>
      </c>
      <c r="B62" s="258" t="s">
        <v>644</v>
      </c>
      <c r="C62" s="60">
        <f t="shared" si="110"/>
        <v>0</v>
      </c>
      <c r="D62" s="60">
        <v>0</v>
      </c>
      <c r="E62" s="60">
        <v>0</v>
      </c>
      <c r="F62" s="60">
        <v>0</v>
      </c>
      <c r="G62" s="57">
        <v>0</v>
      </c>
      <c r="H62" s="57">
        <v>0</v>
      </c>
      <c r="I62" s="57">
        <v>0</v>
      </c>
      <c r="J62" s="58">
        <v>0</v>
      </c>
      <c r="K62" s="57">
        <v>0</v>
      </c>
      <c r="L62" s="57">
        <v>0</v>
      </c>
      <c r="M62" s="57">
        <v>0</v>
      </c>
      <c r="N62" s="57">
        <v>0</v>
      </c>
      <c r="O62" s="57">
        <v>0</v>
      </c>
      <c r="P62" s="57">
        <v>0</v>
      </c>
      <c r="Q62" s="58">
        <v>0</v>
      </c>
      <c r="R62" s="58">
        <v>0</v>
      </c>
      <c r="S62" s="58">
        <v>0</v>
      </c>
      <c r="T62" s="362">
        <v>0</v>
      </c>
      <c r="U62" s="58">
        <v>0</v>
      </c>
      <c r="V62" s="58">
        <v>0</v>
      </c>
      <c r="W62" s="58">
        <v>0</v>
      </c>
      <c r="X62" s="58">
        <v>0</v>
      </c>
      <c r="Y62" s="57">
        <v>0</v>
      </c>
      <c r="Z62" s="57">
        <v>0</v>
      </c>
      <c r="AA62" s="57">
        <v>0</v>
      </c>
      <c r="AB62" s="58">
        <v>0</v>
      </c>
      <c r="AC62" s="58">
        <v>0</v>
      </c>
      <c r="AD62" s="59">
        <v>0</v>
      </c>
      <c r="AE62" s="58">
        <v>0</v>
      </c>
      <c r="AF62" s="58">
        <v>0</v>
      </c>
      <c r="AG62" s="58">
        <v>0</v>
      </c>
      <c r="AH62" s="58">
        <v>0</v>
      </c>
      <c r="AK62" s="569"/>
    </row>
    <row r="63" spans="1:37" s="262" customFormat="1" ht="12" hidden="1" x14ac:dyDescent="0.25">
      <c r="A63" s="263" t="s">
        <v>230</v>
      </c>
      <c r="B63" s="258" t="s">
        <v>231</v>
      </c>
      <c r="C63" s="60">
        <f t="shared" si="110"/>
        <v>0</v>
      </c>
      <c r="D63" s="60">
        <v>0</v>
      </c>
      <c r="E63" s="60">
        <v>0</v>
      </c>
      <c r="F63" s="60">
        <v>0</v>
      </c>
      <c r="G63" s="57">
        <v>0</v>
      </c>
      <c r="H63" s="57">
        <v>0</v>
      </c>
      <c r="I63" s="57">
        <v>0</v>
      </c>
      <c r="J63" s="58">
        <v>0</v>
      </c>
      <c r="K63" s="57">
        <v>0</v>
      </c>
      <c r="L63" s="57">
        <v>0</v>
      </c>
      <c r="M63" s="57">
        <v>0</v>
      </c>
      <c r="N63" s="57">
        <v>0</v>
      </c>
      <c r="O63" s="57">
        <v>0</v>
      </c>
      <c r="P63" s="57">
        <v>0</v>
      </c>
      <c r="Q63" s="58">
        <v>0</v>
      </c>
      <c r="R63" s="58">
        <v>0</v>
      </c>
      <c r="S63" s="58">
        <v>0</v>
      </c>
      <c r="T63" s="362">
        <v>0</v>
      </c>
      <c r="U63" s="58">
        <v>0</v>
      </c>
      <c r="V63" s="58">
        <v>0</v>
      </c>
      <c r="W63" s="58">
        <v>0</v>
      </c>
      <c r="X63" s="58">
        <v>0</v>
      </c>
      <c r="Y63" s="57">
        <v>0</v>
      </c>
      <c r="Z63" s="57">
        <v>0</v>
      </c>
      <c r="AA63" s="57">
        <v>0</v>
      </c>
      <c r="AB63" s="58">
        <v>0</v>
      </c>
      <c r="AC63" s="58">
        <v>0</v>
      </c>
      <c r="AD63" s="59">
        <v>0</v>
      </c>
      <c r="AE63" s="58">
        <v>0</v>
      </c>
      <c r="AF63" s="58">
        <v>0</v>
      </c>
      <c r="AG63" s="58">
        <v>0</v>
      </c>
      <c r="AH63" s="58">
        <v>0</v>
      </c>
      <c r="AK63" s="569"/>
    </row>
    <row r="64" spans="1:37" s="262" customFormat="1" ht="12" hidden="1" x14ac:dyDescent="0.25">
      <c r="A64" s="263" t="s">
        <v>49</v>
      </c>
      <c r="B64" s="258" t="s">
        <v>50</v>
      </c>
      <c r="C64" s="60">
        <f t="shared" si="110"/>
        <v>0</v>
      </c>
      <c r="D64" s="60">
        <v>0</v>
      </c>
      <c r="E64" s="60">
        <v>0</v>
      </c>
      <c r="F64" s="60">
        <v>0</v>
      </c>
      <c r="G64" s="57">
        <v>0</v>
      </c>
      <c r="H64" s="57">
        <v>0</v>
      </c>
      <c r="I64" s="57">
        <v>0</v>
      </c>
      <c r="J64" s="58">
        <v>0</v>
      </c>
      <c r="K64" s="57">
        <v>0</v>
      </c>
      <c r="L64" s="57">
        <v>0</v>
      </c>
      <c r="M64" s="57">
        <v>0</v>
      </c>
      <c r="N64" s="57">
        <v>0</v>
      </c>
      <c r="O64" s="57">
        <v>0</v>
      </c>
      <c r="P64" s="57">
        <v>0</v>
      </c>
      <c r="Q64" s="58">
        <v>0</v>
      </c>
      <c r="R64" s="58">
        <v>0</v>
      </c>
      <c r="S64" s="58">
        <v>0</v>
      </c>
      <c r="T64" s="362">
        <v>0</v>
      </c>
      <c r="U64" s="58">
        <v>0</v>
      </c>
      <c r="V64" s="58">
        <v>0</v>
      </c>
      <c r="W64" s="58">
        <v>0</v>
      </c>
      <c r="X64" s="58">
        <v>0</v>
      </c>
      <c r="Y64" s="57">
        <v>0</v>
      </c>
      <c r="Z64" s="57">
        <v>0</v>
      </c>
      <c r="AA64" s="57">
        <v>0</v>
      </c>
      <c r="AB64" s="58">
        <v>0</v>
      </c>
      <c r="AC64" s="58">
        <v>0</v>
      </c>
      <c r="AD64" s="59">
        <v>0</v>
      </c>
      <c r="AE64" s="58">
        <v>0</v>
      </c>
      <c r="AF64" s="58">
        <v>0</v>
      </c>
      <c r="AG64" s="58">
        <v>0</v>
      </c>
      <c r="AH64" s="58">
        <v>0</v>
      </c>
      <c r="AK64" s="569"/>
    </row>
    <row r="65" spans="1:37" s="262" customFormat="1" ht="12" hidden="1" x14ac:dyDescent="0.25">
      <c r="A65" s="263"/>
      <c r="B65" s="258"/>
      <c r="C65" s="60"/>
      <c r="D65" s="57"/>
      <c r="E65" s="57"/>
      <c r="F65" s="57"/>
      <c r="G65" s="57"/>
      <c r="H65" s="57"/>
      <c r="I65" s="57"/>
      <c r="J65" s="58"/>
      <c r="K65" s="59"/>
      <c r="L65" s="59"/>
      <c r="M65" s="59"/>
      <c r="N65" s="59"/>
      <c r="O65" s="59"/>
      <c r="P65" s="59"/>
      <c r="Q65" s="59"/>
      <c r="R65" s="58"/>
      <c r="S65" s="58"/>
      <c r="T65" s="362"/>
      <c r="U65" s="58"/>
      <c r="V65" s="58"/>
      <c r="W65" s="58"/>
      <c r="X65" s="58"/>
      <c r="Y65" s="57"/>
      <c r="Z65" s="57"/>
      <c r="AA65" s="57"/>
      <c r="AB65" s="58"/>
      <c r="AC65" s="58"/>
      <c r="AD65" s="59"/>
      <c r="AE65" s="58"/>
      <c r="AF65" s="58"/>
      <c r="AG65" s="58"/>
      <c r="AH65" s="59"/>
      <c r="AK65" s="569"/>
    </row>
    <row r="66" spans="1:37" s="323" customFormat="1" ht="12" hidden="1" x14ac:dyDescent="0.25">
      <c r="A66" s="319" t="s">
        <v>409</v>
      </c>
      <c r="B66" s="296" t="s">
        <v>232</v>
      </c>
      <c r="C66" s="320">
        <f>SUM(C67:C70)</f>
        <v>0</v>
      </c>
      <c r="D66" s="320">
        <f t="shared" ref="D66:Y66" si="111">SUM(D67:D70)</f>
        <v>0</v>
      </c>
      <c r="E66" s="320">
        <f t="shared" ref="E66:F66" si="112">SUM(E67:E70)</f>
        <v>0</v>
      </c>
      <c r="F66" s="320">
        <f t="shared" si="112"/>
        <v>0</v>
      </c>
      <c r="G66" s="320">
        <f>SUM(G67:G70)</f>
        <v>0</v>
      </c>
      <c r="H66" s="320">
        <f>SUM(H67:H70)</f>
        <v>0</v>
      </c>
      <c r="I66" s="320">
        <f>SUM(I67:I70)</f>
        <v>0</v>
      </c>
      <c r="J66" s="320">
        <f t="shared" si="111"/>
        <v>0</v>
      </c>
      <c r="K66" s="321">
        <f t="shared" ref="K66" si="113">SUM(K67:K70)</f>
        <v>0</v>
      </c>
      <c r="L66" s="321">
        <f t="shared" si="111"/>
        <v>0</v>
      </c>
      <c r="M66" s="321">
        <f t="shared" si="111"/>
        <v>0</v>
      </c>
      <c r="N66" s="321">
        <f t="shared" si="111"/>
        <v>0</v>
      </c>
      <c r="O66" s="321">
        <f>SUM(O67:O70)</f>
        <v>0</v>
      </c>
      <c r="P66" s="321">
        <f>SUM(P67:P70)</f>
        <v>0</v>
      </c>
      <c r="Q66" s="321">
        <f>SUM(Q67:Q70)</f>
        <v>0</v>
      </c>
      <c r="R66" s="320">
        <f>SUM(R67:R70)</f>
        <v>0</v>
      </c>
      <c r="S66" s="320">
        <f t="shared" si="111"/>
        <v>0</v>
      </c>
      <c r="T66" s="363">
        <f>SUM(T67:T70)</f>
        <v>0</v>
      </c>
      <c r="U66" s="320">
        <f>SUM(U67:U70)</f>
        <v>0</v>
      </c>
      <c r="V66" s="320">
        <f>SUM(V67:V70)</f>
        <v>0</v>
      </c>
      <c r="W66" s="320">
        <f>SUM(W67:W70)</f>
        <v>0</v>
      </c>
      <c r="X66" s="320">
        <f>SUM(X67:X70)</f>
        <v>0</v>
      </c>
      <c r="Y66" s="322">
        <f t="shared" si="111"/>
        <v>0</v>
      </c>
      <c r="Z66" s="322">
        <f t="shared" ref="Z66:AA66" si="114">SUM(Z67:Z70)</f>
        <v>0</v>
      </c>
      <c r="AA66" s="322">
        <f t="shared" si="114"/>
        <v>0</v>
      </c>
      <c r="AB66" s="320">
        <f t="shared" ref="AB66" si="115">SUM(AB67:AB70)</f>
        <v>0</v>
      </c>
      <c r="AC66" s="320">
        <f t="shared" ref="AC66:AD66" si="116">SUM(AC67:AC70)</f>
        <v>0</v>
      </c>
      <c r="AD66" s="321">
        <f t="shared" si="116"/>
        <v>0</v>
      </c>
      <c r="AE66" s="320">
        <f t="shared" ref="AE66" si="117">SUM(AE67:AE70)</f>
        <v>0</v>
      </c>
      <c r="AF66" s="320">
        <f t="shared" ref="AF66" si="118">SUM(AF67:AF70)</f>
        <v>0</v>
      </c>
      <c r="AG66" s="320">
        <f t="shared" ref="AG66" si="119">SUM(AG67:AG70)</f>
        <v>0</v>
      </c>
      <c r="AH66" s="321">
        <f>SUM(AH67:AH70)</f>
        <v>0</v>
      </c>
      <c r="AK66" s="570"/>
    </row>
    <row r="67" spans="1:37" hidden="1" x14ac:dyDescent="0.25">
      <c r="A67" s="263" t="s">
        <v>233</v>
      </c>
      <c r="B67" s="258" t="s">
        <v>234</v>
      </c>
      <c r="C67" s="60">
        <f>SUM(D67:AH67)</f>
        <v>0</v>
      </c>
      <c r="D67" s="57"/>
      <c r="E67" s="57"/>
      <c r="F67" s="57"/>
      <c r="G67" s="57">
        <v>0</v>
      </c>
      <c r="H67" s="57">
        <v>0</v>
      </c>
      <c r="I67" s="57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  <c r="S67" s="58">
        <v>0</v>
      </c>
      <c r="T67" s="362"/>
      <c r="U67" s="58">
        <v>0</v>
      </c>
      <c r="V67" s="58">
        <v>0</v>
      </c>
      <c r="W67" s="58">
        <v>0</v>
      </c>
      <c r="X67" s="58">
        <v>0</v>
      </c>
      <c r="Y67" s="57">
        <v>0</v>
      </c>
      <c r="Z67" s="57">
        <v>0</v>
      </c>
      <c r="AA67" s="57">
        <v>0</v>
      </c>
      <c r="AB67" s="58">
        <v>0</v>
      </c>
      <c r="AC67" s="58">
        <v>0</v>
      </c>
      <c r="AD67" s="59">
        <v>0</v>
      </c>
      <c r="AE67" s="58">
        <v>0</v>
      </c>
      <c r="AF67" s="58">
        <v>0</v>
      </c>
      <c r="AG67" s="58">
        <v>0</v>
      </c>
      <c r="AH67" s="59"/>
    </row>
    <row r="68" spans="1:37" hidden="1" x14ac:dyDescent="0.25">
      <c r="A68" s="263" t="s">
        <v>235</v>
      </c>
      <c r="B68" s="258" t="s">
        <v>236</v>
      </c>
      <c r="C68" s="60">
        <f>SUM(D68:AH68)</f>
        <v>0</v>
      </c>
      <c r="D68" s="57"/>
      <c r="E68" s="57"/>
      <c r="F68" s="57"/>
      <c r="G68" s="57">
        <v>0</v>
      </c>
      <c r="H68" s="57">
        <v>0</v>
      </c>
      <c r="I68" s="57">
        <v>0</v>
      </c>
      <c r="J68" s="57">
        <v>0</v>
      </c>
      <c r="K68" s="57">
        <v>0</v>
      </c>
      <c r="L68" s="57">
        <v>0</v>
      </c>
      <c r="M68" s="57">
        <v>0</v>
      </c>
      <c r="N68" s="57">
        <v>0</v>
      </c>
      <c r="O68" s="57">
        <v>0</v>
      </c>
      <c r="P68" s="57">
        <v>0</v>
      </c>
      <c r="Q68" s="57">
        <v>0</v>
      </c>
      <c r="R68" s="57">
        <v>0</v>
      </c>
      <c r="S68" s="58">
        <v>0</v>
      </c>
      <c r="T68" s="67">
        <v>0</v>
      </c>
      <c r="U68" s="57">
        <v>0</v>
      </c>
      <c r="V68" s="57">
        <v>0</v>
      </c>
      <c r="W68" s="57">
        <v>0</v>
      </c>
      <c r="X68" s="57">
        <v>0</v>
      </c>
      <c r="Y68" s="57">
        <v>0</v>
      </c>
      <c r="Z68" s="57">
        <v>0</v>
      </c>
      <c r="AA68" s="57">
        <v>0</v>
      </c>
      <c r="AB68" s="58">
        <v>0</v>
      </c>
      <c r="AC68" s="57">
        <v>0</v>
      </c>
      <c r="AD68" s="59">
        <v>0</v>
      </c>
      <c r="AE68" s="58">
        <v>0</v>
      </c>
      <c r="AF68" s="58">
        <v>0</v>
      </c>
      <c r="AG68" s="58">
        <v>0</v>
      </c>
      <c r="AH68" s="59"/>
    </row>
    <row r="69" spans="1:37" hidden="1" x14ac:dyDescent="0.25">
      <c r="A69" s="263" t="s">
        <v>237</v>
      </c>
      <c r="B69" s="258" t="s">
        <v>238</v>
      </c>
      <c r="C69" s="60">
        <f>SUM(D69:AH69)</f>
        <v>0</v>
      </c>
      <c r="D69" s="57"/>
      <c r="E69" s="57"/>
      <c r="F69" s="57"/>
      <c r="G69" s="57"/>
      <c r="H69" s="57"/>
      <c r="I69" s="57"/>
      <c r="J69" s="58"/>
      <c r="K69" s="59"/>
      <c r="L69" s="59"/>
      <c r="M69" s="59"/>
      <c r="N69" s="59"/>
      <c r="O69" s="59"/>
      <c r="P69" s="59"/>
      <c r="Q69" s="59"/>
      <c r="R69" s="58"/>
      <c r="S69" s="58"/>
      <c r="T69" s="362"/>
      <c r="U69" s="58"/>
      <c r="V69" s="58"/>
      <c r="W69" s="58"/>
      <c r="X69" s="58"/>
      <c r="Y69" s="57"/>
      <c r="Z69" s="57"/>
      <c r="AA69" s="57"/>
      <c r="AB69" s="58"/>
      <c r="AC69" s="58"/>
      <c r="AD69" s="59"/>
      <c r="AE69" s="58"/>
      <c r="AF69" s="58"/>
      <c r="AG69" s="58"/>
      <c r="AH69" s="59"/>
    </row>
    <row r="70" spans="1:37" hidden="1" x14ac:dyDescent="0.25">
      <c r="A70" s="263" t="s">
        <v>239</v>
      </c>
      <c r="B70" s="258" t="s">
        <v>240</v>
      </c>
      <c r="C70" s="60">
        <f>SUM(D70:AH70)</f>
        <v>0</v>
      </c>
      <c r="D70" s="57"/>
      <c r="E70" s="57"/>
      <c r="F70" s="57"/>
      <c r="G70" s="57"/>
      <c r="H70" s="57"/>
      <c r="I70" s="57"/>
      <c r="J70" s="58"/>
      <c r="K70" s="59"/>
      <c r="L70" s="59"/>
      <c r="M70" s="59"/>
      <c r="N70" s="59"/>
      <c r="O70" s="59"/>
      <c r="P70" s="59"/>
      <c r="Q70" s="59"/>
      <c r="R70" s="58"/>
      <c r="S70" s="58"/>
      <c r="T70" s="362"/>
      <c r="U70" s="58"/>
      <c r="V70" s="58"/>
      <c r="W70" s="58"/>
      <c r="X70" s="58"/>
      <c r="Y70" s="57"/>
      <c r="Z70" s="57"/>
      <c r="AA70" s="57"/>
      <c r="AB70" s="58"/>
      <c r="AC70" s="58"/>
      <c r="AD70" s="59"/>
      <c r="AE70" s="58"/>
      <c r="AF70" s="58"/>
      <c r="AG70" s="58"/>
      <c r="AH70" s="59"/>
    </row>
    <row r="71" spans="1:37" hidden="1" x14ac:dyDescent="0.25">
      <c r="A71" s="263"/>
      <c r="B71" s="258"/>
      <c r="C71" s="60"/>
      <c r="D71" s="57"/>
      <c r="E71" s="57"/>
      <c r="F71" s="57"/>
      <c r="G71" s="57"/>
      <c r="H71" s="57"/>
      <c r="I71" s="57"/>
      <c r="J71" s="58"/>
      <c r="K71" s="59"/>
      <c r="L71" s="59"/>
      <c r="M71" s="59"/>
      <c r="N71" s="59"/>
      <c r="O71" s="59"/>
      <c r="P71" s="59"/>
      <c r="Q71" s="59"/>
      <c r="R71" s="58"/>
      <c r="S71" s="58"/>
      <c r="T71" s="362"/>
      <c r="U71" s="58"/>
      <c r="V71" s="58"/>
      <c r="W71" s="58"/>
      <c r="X71" s="58"/>
      <c r="Y71" s="57"/>
      <c r="Z71" s="57"/>
      <c r="AA71" s="57"/>
      <c r="AB71" s="58"/>
      <c r="AC71" s="58"/>
      <c r="AD71" s="59"/>
      <c r="AE71" s="58"/>
      <c r="AF71" s="58"/>
      <c r="AG71" s="58"/>
      <c r="AH71" s="59"/>
    </row>
    <row r="72" spans="1:37" s="323" customFormat="1" ht="12" hidden="1" x14ac:dyDescent="0.25">
      <c r="A72" s="319" t="s">
        <v>120</v>
      </c>
      <c r="B72" s="296" t="s">
        <v>121</v>
      </c>
      <c r="C72" s="320">
        <f>+C73</f>
        <v>0</v>
      </c>
      <c r="D72" s="320">
        <f>+D73</f>
        <v>0</v>
      </c>
      <c r="E72" s="320">
        <f t="shared" ref="E72:AH72" si="120">+E73</f>
        <v>0</v>
      </c>
      <c r="F72" s="320">
        <f t="shared" si="120"/>
        <v>0</v>
      </c>
      <c r="G72" s="320">
        <f t="shared" si="120"/>
        <v>0</v>
      </c>
      <c r="H72" s="320">
        <f t="shared" si="120"/>
        <v>0</v>
      </c>
      <c r="I72" s="320">
        <f t="shared" si="120"/>
        <v>0</v>
      </c>
      <c r="J72" s="320">
        <f t="shared" si="120"/>
        <v>0</v>
      </c>
      <c r="K72" s="321">
        <f t="shared" si="120"/>
        <v>0</v>
      </c>
      <c r="L72" s="321">
        <f t="shared" si="120"/>
        <v>0</v>
      </c>
      <c r="M72" s="321">
        <f t="shared" si="120"/>
        <v>0</v>
      </c>
      <c r="N72" s="321">
        <f t="shared" si="120"/>
        <v>0</v>
      </c>
      <c r="O72" s="321">
        <f t="shared" si="120"/>
        <v>0</v>
      </c>
      <c r="P72" s="321">
        <f t="shared" si="120"/>
        <v>0</v>
      </c>
      <c r="Q72" s="321">
        <f t="shared" si="120"/>
        <v>0</v>
      </c>
      <c r="R72" s="320">
        <f t="shared" si="120"/>
        <v>0</v>
      </c>
      <c r="S72" s="320">
        <f t="shared" si="120"/>
        <v>0</v>
      </c>
      <c r="T72" s="363">
        <f t="shared" si="120"/>
        <v>0</v>
      </c>
      <c r="U72" s="320">
        <f t="shared" si="120"/>
        <v>0</v>
      </c>
      <c r="V72" s="320">
        <f t="shared" si="120"/>
        <v>0</v>
      </c>
      <c r="W72" s="320">
        <f t="shared" si="120"/>
        <v>0</v>
      </c>
      <c r="X72" s="320">
        <f t="shared" si="120"/>
        <v>0</v>
      </c>
      <c r="Y72" s="322">
        <f t="shared" si="120"/>
        <v>0</v>
      </c>
      <c r="Z72" s="322">
        <f t="shared" si="120"/>
        <v>0</v>
      </c>
      <c r="AA72" s="322">
        <f t="shared" si="120"/>
        <v>0</v>
      </c>
      <c r="AB72" s="320">
        <f t="shared" si="120"/>
        <v>0</v>
      </c>
      <c r="AC72" s="320">
        <f t="shared" si="120"/>
        <v>0</v>
      </c>
      <c r="AD72" s="321">
        <f t="shared" si="120"/>
        <v>0</v>
      </c>
      <c r="AE72" s="320">
        <f t="shared" si="120"/>
        <v>0</v>
      </c>
      <c r="AF72" s="320">
        <f t="shared" si="120"/>
        <v>0</v>
      </c>
      <c r="AG72" s="320">
        <f t="shared" si="120"/>
        <v>0</v>
      </c>
      <c r="AH72" s="321">
        <f t="shared" si="120"/>
        <v>0</v>
      </c>
      <c r="AK72" s="570"/>
    </row>
    <row r="73" spans="1:37" hidden="1" x14ac:dyDescent="0.25">
      <c r="A73" s="263" t="s">
        <v>122</v>
      </c>
      <c r="B73" s="258" t="s">
        <v>410</v>
      </c>
      <c r="C73" s="60">
        <f>SUM(D73:AH73)</f>
        <v>0</v>
      </c>
      <c r="D73" s="65">
        <v>0</v>
      </c>
      <c r="E73" s="65">
        <v>0</v>
      </c>
      <c r="F73" s="65">
        <v>0</v>
      </c>
      <c r="G73" s="65">
        <v>0</v>
      </c>
      <c r="H73" s="65">
        <v>0</v>
      </c>
      <c r="I73" s="65">
        <v>0</v>
      </c>
      <c r="J73" s="58">
        <v>0</v>
      </c>
      <c r="K73" s="65">
        <v>0</v>
      </c>
      <c r="L73" s="65">
        <v>0</v>
      </c>
      <c r="M73" s="65">
        <v>0</v>
      </c>
      <c r="N73" s="65">
        <v>0</v>
      </c>
      <c r="O73" s="65">
        <v>0</v>
      </c>
      <c r="P73" s="65">
        <v>0</v>
      </c>
      <c r="Q73" s="58">
        <v>0</v>
      </c>
      <c r="R73" s="60">
        <v>0</v>
      </c>
      <c r="S73" s="60">
        <v>0</v>
      </c>
      <c r="T73" s="364">
        <v>0</v>
      </c>
      <c r="U73" s="60">
        <v>0</v>
      </c>
      <c r="V73" s="60">
        <v>0</v>
      </c>
      <c r="W73" s="60">
        <v>0</v>
      </c>
      <c r="X73" s="60"/>
      <c r="Y73" s="65">
        <v>0</v>
      </c>
      <c r="Z73" s="65">
        <v>0</v>
      </c>
      <c r="AA73" s="65"/>
      <c r="AB73" s="60"/>
      <c r="AC73" s="60"/>
      <c r="AD73" s="55"/>
      <c r="AE73" s="60">
        <v>0</v>
      </c>
      <c r="AF73" s="60">
        <v>0</v>
      </c>
      <c r="AG73" s="60"/>
      <c r="AH73" s="55"/>
    </row>
    <row r="74" spans="1:37" hidden="1" x14ac:dyDescent="0.25">
      <c r="A74" s="263"/>
      <c r="B74" s="258"/>
      <c r="C74" s="60"/>
      <c r="D74" s="65"/>
      <c r="E74" s="65"/>
      <c r="F74" s="65"/>
      <c r="G74" s="65"/>
      <c r="H74" s="65"/>
      <c r="I74" s="65"/>
      <c r="J74" s="60"/>
      <c r="K74" s="55"/>
      <c r="L74" s="55"/>
      <c r="M74" s="55"/>
      <c r="N74" s="55"/>
      <c r="O74" s="55"/>
      <c r="P74" s="55"/>
      <c r="Q74" s="55"/>
      <c r="R74" s="60"/>
      <c r="S74" s="60"/>
      <c r="T74" s="364"/>
      <c r="U74" s="60"/>
      <c r="V74" s="60"/>
      <c r="W74" s="60"/>
      <c r="X74" s="60"/>
      <c r="Y74" s="65"/>
      <c r="Z74" s="65"/>
      <c r="AA74" s="65"/>
      <c r="AB74" s="60"/>
      <c r="AC74" s="60"/>
      <c r="AD74" s="55"/>
      <c r="AE74" s="60"/>
      <c r="AF74" s="60"/>
      <c r="AG74" s="60"/>
      <c r="AH74" s="55"/>
    </row>
    <row r="75" spans="1:37" s="323" customFormat="1" ht="12" hidden="1" x14ac:dyDescent="0.25">
      <c r="A75" s="319" t="s">
        <v>156</v>
      </c>
      <c r="B75" s="296" t="s">
        <v>241</v>
      </c>
      <c r="C75" s="320">
        <f>SUM(C76:C77)</f>
        <v>0</v>
      </c>
      <c r="D75" s="321">
        <f t="shared" ref="D75:Q75" si="121">SUM(D76:D77)</f>
        <v>0</v>
      </c>
      <c r="E75" s="321">
        <f t="shared" si="121"/>
        <v>0</v>
      </c>
      <c r="F75" s="321">
        <f t="shared" ref="F75" si="122">SUM(F76:F77)</f>
        <v>0</v>
      </c>
      <c r="G75" s="321">
        <f t="shared" si="121"/>
        <v>0</v>
      </c>
      <c r="H75" s="321">
        <f t="shared" ref="H75" si="123">SUM(H76:H77)</f>
        <v>0</v>
      </c>
      <c r="I75" s="321">
        <f t="shared" si="121"/>
        <v>0</v>
      </c>
      <c r="J75" s="320">
        <f t="shared" si="121"/>
        <v>0</v>
      </c>
      <c r="K75" s="321">
        <f t="shared" ref="K75" si="124">SUM(K76:K77)</f>
        <v>0</v>
      </c>
      <c r="L75" s="321">
        <f t="shared" si="121"/>
        <v>0</v>
      </c>
      <c r="M75" s="321">
        <f t="shared" si="121"/>
        <v>0</v>
      </c>
      <c r="N75" s="321">
        <f t="shared" si="121"/>
        <v>0</v>
      </c>
      <c r="O75" s="321">
        <f t="shared" ref="O75" si="125">SUM(O76:O77)</f>
        <v>0</v>
      </c>
      <c r="P75" s="321">
        <f t="shared" si="121"/>
        <v>0</v>
      </c>
      <c r="Q75" s="321">
        <f t="shared" si="121"/>
        <v>0</v>
      </c>
      <c r="R75" s="320">
        <f>SUM(R76:R77)</f>
        <v>0</v>
      </c>
      <c r="S75" s="320">
        <f t="shared" ref="S75:Y75" si="126">SUM(S76:S77)</f>
        <v>0</v>
      </c>
      <c r="T75" s="363">
        <f t="shared" si="126"/>
        <v>0</v>
      </c>
      <c r="U75" s="321">
        <f t="shared" si="126"/>
        <v>0</v>
      </c>
      <c r="V75" s="321">
        <f t="shared" ref="V75" si="127">SUM(V76:V77)</f>
        <v>0</v>
      </c>
      <c r="W75" s="321">
        <f t="shared" ref="W75:X75" si="128">SUM(W76:W77)</f>
        <v>0</v>
      </c>
      <c r="X75" s="321">
        <f t="shared" si="128"/>
        <v>0</v>
      </c>
      <c r="Y75" s="321">
        <f t="shared" si="126"/>
        <v>0</v>
      </c>
      <c r="Z75" s="321">
        <f t="shared" ref="Z75:AA75" si="129">SUM(Z76:Z77)</f>
        <v>0</v>
      </c>
      <c r="AA75" s="321">
        <f t="shared" si="129"/>
        <v>0</v>
      </c>
      <c r="AB75" s="320">
        <f t="shared" ref="AB75" si="130">SUM(AB76:AB77)</f>
        <v>0</v>
      </c>
      <c r="AC75" s="320">
        <f t="shared" ref="AC75:AH75" si="131">SUM(AC76:AC77)</f>
        <v>0</v>
      </c>
      <c r="AD75" s="321">
        <f t="shared" si="131"/>
        <v>0</v>
      </c>
      <c r="AE75" s="320">
        <f t="shared" si="131"/>
        <v>0</v>
      </c>
      <c r="AF75" s="321">
        <f t="shared" ref="AF75" si="132">SUM(AF76:AF77)</f>
        <v>0</v>
      </c>
      <c r="AG75" s="321">
        <f t="shared" si="131"/>
        <v>0</v>
      </c>
      <c r="AH75" s="321">
        <f t="shared" si="131"/>
        <v>0</v>
      </c>
      <c r="AK75" s="570"/>
    </row>
    <row r="76" spans="1:37" hidden="1" x14ac:dyDescent="0.25">
      <c r="A76" s="263" t="s">
        <v>143</v>
      </c>
      <c r="B76" s="258" t="s">
        <v>144</v>
      </c>
      <c r="C76" s="60">
        <f>SUM(D76:AH76)</f>
        <v>0</v>
      </c>
      <c r="D76" s="57">
        <v>0</v>
      </c>
      <c r="E76" s="57">
        <v>0</v>
      </c>
      <c r="F76" s="57">
        <v>0</v>
      </c>
      <c r="G76" s="57">
        <v>0</v>
      </c>
      <c r="H76" s="57">
        <v>0</v>
      </c>
      <c r="I76" s="57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  <c r="S76" s="58">
        <v>0</v>
      </c>
      <c r="T76" s="362">
        <v>0</v>
      </c>
      <c r="U76" s="58">
        <v>0</v>
      </c>
      <c r="V76" s="58">
        <v>0</v>
      </c>
      <c r="W76" s="58">
        <v>0</v>
      </c>
      <c r="X76" s="58">
        <v>0</v>
      </c>
      <c r="Y76" s="57">
        <v>0</v>
      </c>
      <c r="Z76" s="57">
        <v>0</v>
      </c>
      <c r="AA76" s="57">
        <v>0</v>
      </c>
      <c r="AB76" s="58">
        <v>0</v>
      </c>
      <c r="AC76" s="58">
        <v>0</v>
      </c>
      <c r="AD76" s="59">
        <v>0</v>
      </c>
      <c r="AE76" s="58">
        <v>0</v>
      </c>
      <c r="AF76" s="58">
        <v>0</v>
      </c>
      <c r="AG76" s="58">
        <v>0</v>
      </c>
      <c r="AH76" s="59"/>
    </row>
    <row r="77" spans="1:37" hidden="1" x14ac:dyDescent="0.25">
      <c r="A77" s="263" t="s">
        <v>158</v>
      </c>
      <c r="B77" s="258" t="s">
        <v>159</v>
      </c>
      <c r="C77" s="60">
        <f>SUM(D77:AH77)</f>
        <v>0</v>
      </c>
      <c r="D77" s="57">
        <v>0</v>
      </c>
      <c r="E77" s="57">
        <v>0</v>
      </c>
      <c r="F77" s="57"/>
      <c r="G77" s="57"/>
      <c r="H77" s="57"/>
      <c r="I77" s="57"/>
      <c r="J77" s="58"/>
      <c r="K77" s="59"/>
      <c r="L77" s="59"/>
      <c r="M77" s="59"/>
      <c r="N77" s="59"/>
      <c r="O77" s="59"/>
      <c r="P77" s="59"/>
      <c r="Q77" s="59"/>
      <c r="R77" s="59"/>
      <c r="S77" s="58"/>
      <c r="T77" s="362"/>
      <c r="U77" s="58"/>
      <c r="V77" s="58"/>
      <c r="W77" s="58"/>
      <c r="X77" s="58"/>
      <c r="Y77" s="57"/>
      <c r="Z77" s="57"/>
      <c r="AA77" s="57"/>
      <c r="AB77" s="58"/>
      <c r="AC77" s="58"/>
      <c r="AD77" s="59"/>
      <c r="AE77" s="58"/>
      <c r="AF77" s="395"/>
      <c r="AG77" s="58"/>
      <c r="AH77" s="59"/>
    </row>
    <row r="78" spans="1:37" hidden="1" x14ac:dyDescent="0.25">
      <c r="A78" s="263"/>
      <c r="B78" s="258"/>
      <c r="C78" s="60"/>
      <c r="D78" s="57"/>
      <c r="E78" s="57"/>
      <c r="F78" s="57"/>
      <c r="G78" s="57"/>
      <c r="H78" s="57"/>
      <c r="I78" s="57"/>
      <c r="J78" s="58"/>
      <c r="K78" s="59"/>
      <c r="L78" s="59"/>
      <c r="M78" s="59"/>
      <c r="N78" s="59"/>
      <c r="O78" s="59"/>
      <c r="P78" s="59"/>
      <c r="Q78" s="59"/>
      <c r="R78" s="59"/>
      <c r="S78" s="58"/>
      <c r="T78" s="362"/>
      <c r="U78" s="58"/>
      <c r="V78" s="58"/>
      <c r="W78" s="58"/>
      <c r="X78" s="58"/>
      <c r="Y78" s="57"/>
      <c r="Z78" s="57"/>
      <c r="AA78" s="57"/>
      <c r="AB78" s="58"/>
      <c r="AC78" s="58"/>
      <c r="AD78" s="59"/>
      <c r="AE78" s="58"/>
      <c r="AF78" s="58"/>
      <c r="AG78" s="58"/>
      <c r="AH78" s="59"/>
    </row>
    <row r="79" spans="1:37" s="323" customFormat="1" ht="12" hidden="1" x14ac:dyDescent="0.25">
      <c r="A79" s="319" t="s">
        <v>68</v>
      </c>
      <c r="B79" s="296" t="s">
        <v>69</v>
      </c>
      <c r="C79" s="320">
        <f>SUM(C80:C88)</f>
        <v>0</v>
      </c>
      <c r="D79" s="320">
        <f t="shared" ref="D79:AH79" si="133">SUM(D80:D88)</f>
        <v>0</v>
      </c>
      <c r="E79" s="320">
        <f t="shared" ref="E79:F79" si="134">SUM(E80:E88)</f>
        <v>0</v>
      </c>
      <c r="F79" s="320">
        <f t="shared" si="134"/>
        <v>0</v>
      </c>
      <c r="G79" s="320">
        <f t="shared" ref="G79:H79" si="135">SUM(G80:G88)</f>
        <v>0</v>
      </c>
      <c r="H79" s="320">
        <f t="shared" si="135"/>
        <v>0</v>
      </c>
      <c r="I79" s="320">
        <f t="shared" si="133"/>
        <v>0</v>
      </c>
      <c r="J79" s="320">
        <f t="shared" si="133"/>
        <v>0</v>
      </c>
      <c r="K79" s="320">
        <f t="shared" ref="K79" si="136">SUM(K80:K88)</f>
        <v>0</v>
      </c>
      <c r="L79" s="320">
        <f t="shared" si="133"/>
        <v>0</v>
      </c>
      <c r="M79" s="321">
        <f t="shared" si="133"/>
        <v>0</v>
      </c>
      <c r="N79" s="321">
        <f t="shared" si="133"/>
        <v>0</v>
      </c>
      <c r="O79" s="321">
        <f t="shared" ref="O79" si="137">SUM(O80:O88)</f>
        <v>0</v>
      </c>
      <c r="P79" s="321">
        <f t="shared" si="133"/>
        <v>0</v>
      </c>
      <c r="Q79" s="321">
        <f t="shared" si="133"/>
        <v>0</v>
      </c>
      <c r="R79" s="321">
        <f t="shared" si="133"/>
        <v>0</v>
      </c>
      <c r="S79" s="320">
        <f t="shared" si="133"/>
        <v>0</v>
      </c>
      <c r="T79" s="363">
        <f t="shared" si="133"/>
        <v>0</v>
      </c>
      <c r="U79" s="320">
        <f t="shared" si="133"/>
        <v>0</v>
      </c>
      <c r="V79" s="320">
        <f t="shared" ref="V79" si="138">SUM(V80:V88)</f>
        <v>0</v>
      </c>
      <c r="W79" s="320">
        <f t="shared" ref="W79:X79" si="139">SUM(W80:W88)</f>
        <v>0</v>
      </c>
      <c r="X79" s="320">
        <f t="shared" si="139"/>
        <v>0</v>
      </c>
      <c r="Y79" s="322">
        <f t="shared" si="133"/>
        <v>0</v>
      </c>
      <c r="Z79" s="322">
        <f t="shared" ref="Z79:AA79" si="140">SUM(Z80:Z88)</f>
        <v>0</v>
      </c>
      <c r="AA79" s="322">
        <f t="shared" si="140"/>
        <v>0</v>
      </c>
      <c r="AB79" s="320">
        <f t="shared" ref="AB79" si="141">SUM(AB80:AB88)</f>
        <v>0</v>
      </c>
      <c r="AC79" s="320">
        <f t="shared" ref="AC79:AD79" si="142">SUM(AC80:AC88)</f>
        <v>0</v>
      </c>
      <c r="AD79" s="321">
        <f t="shared" si="142"/>
        <v>0</v>
      </c>
      <c r="AE79" s="320">
        <f t="shared" ref="AE79" si="143">SUM(AE80:AE88)</f>
        <v>0</v>
      </c>
      <c r="AF79" s="320">
        <f t="shared" ref="AF79" si="144">SUM(AF80:AF88)</f>
        <v>0</v>
      </c>
      <c r="AG79" s="320">
        <f t="shared" ref="AG79" si="145">SUM(AG80:AG88)</f>
        <v>0</v>
      </c>
      <c r="AH79" s="321">
        <f t="shared" si="133"/>
        <v>0</v>
      </c>
      <c r="AK79" s="570"/>
    </row>
    <row r="80" spans="1:37" hidden="1" x14ac:dyDescent="0.25">
      <c r="A80" s="263" t="s">
        <v>129</v>
      </c>
      <c r="B80" s="258" t="s">
        <v>528</v>
      </c>
      <c r="C80" s="60">
        <f t="shared" ref="C80:C88" si="146">SUM(D80:AH80)</f>
        <v>0</v>
      </c>
      <c r="D80" s="57">
        <v>0</v>
      </c>
      <c r="E80" s="57">
        <v>0</v>
      </c>
      <c r="F80" s="57">
        <v>0</v>
      </c>
      <c r="G80" s="57">
        <v>0</v>
      </c>
      <c r="H80" s="57">
        <v>0</v>
      </c>
      <c r="I80" s="57">
        <v>0</v>
      </c>
      <c r="J80" s="57">
        <v>0</v>
      </c>
      <c r="K80" s="57">
        <v>0</v>
      </c>
      <c r="L80" s="57">
        <v>0</v>
      </c>
      <c r="M80" s="57">
        <v>0</v>
      </c>
      <c r="N80" s="57">
        <v>0</v>
      </c>
      <c r="O80" s="57">
        <v>0</v>
      </c>
      <c r="P80" s="57">
        <v>0</v>
      </c>
      <c r="Q80" s="57">
        <v>0</v>
      </c>
      <c r="R80" s="57">
        <v>0</v>
      </c>
      <c r="S80" s="58">
        <v>0</v>
      </c>
      <c r="T80" s="59">
        <v>0</v>
      </c>
      <c r="U80" s="57">
        <v>0</v>
      </c>
      <c r="V80" s="57">
        <v>0</v>
      </c>
      <c r="W80" s="57">
        <v>0</v>
      </c>
      <c r="X80" s="57">
        <v>0</v>
      </c>
      <c r="Y80" s="57">
        <v>0</v>
      </c>
      <c r="Z80" s="57">
        <v>0</v>
      </c>
      <c r="AA80" s="57">
        <v>0</v>
      </c>
      <c r="AB80" s="58">
        <v>0</v>
      </c>
      <c r="AC80" s="57">
        <v>0</v>
      </c>
      <c r="AD80" s="58">
        <v>0</v>
      </c>
      <c r="AE80" s="58">
        <v>0</v>
      </c>
      <c r="AF80" s="57">
        <v>0</v>
      </c>
      <c r="AG80" s="57">
        <v>0</v>
      </c>
      <c r="AH80" s="58">
        <v>0</v>
      </c>
    </row>
    <row r="81" spans="1:37" hidden="1" x14ac:dyDescent="0.25">
      <c r="A81" s="263" t="s">
        <v>70</v>
      </c>
      <c r="B81" s="258" t="s">
        <v>411</v>
      </c>
      <c r="C81" s="60">
        <f t="shared" si="146"/>
        <v>0</v>
      </c>
      <c r="D81" s="57">
        <v>0</v>
      </c>
      <c r="E81" s="57">
        <v>0</v>
      </c>
      <c r="F81" s="57">
        <v>0</v>
      </c>
      <c r="G81" s="60">
        <v>0</v>
      </c>
      <c r="H81" s="60">
        <v>0</v>
      </c>
      <c r="I81" s="60">
        <v>0</v>
      </c>
      <c r="J81" s="60">
        <v>0</v>
      </c>
      <c r="K81" s="60">
        <v>0</v>
      </c>
      <c r="L81" s="60">
        <v>0</v>
      </c>
      <c r="M81" s="60">
        <v>0</v>
      </c>
      <c r="N81" s="60">
        <v>0</v>
      </c>
      <c r="O81" s="60">
        <v>0</v>
      </c>
      <c r="P81" s="60">
        <v>0</v>
      </c>
      <c r="Q81" s="60">
        <v>0</v>
      </c>
      <c r="R81" s="60">
        <v>0</v>
      </c>
      <c r="S81" s="60">
        <v>0</v>
      </c>
      <c r="T81" s="55">
        <v>0</v>
      </c>
      <c r="U81" s="60">
        <v>0</v>
      </c>
      <c r="V81" s="60">
        <v>0</v>
      </c>
      <c r="W81" s="60">
        <v>0</v>
      </c>
      <c r="X81" s="60">
        <v>0</v>
      </c>
      <c r="Y81" s="60">
        <v>0</v>
      </c>
      <c r="Z81" s="60">
        <v>0</v>
      </c>
      <c r="AA81" s="60">
        <v>0</v>
      </c>
      <c r="AB81" s="60">
        <v>0</v>
      </c>
      <c r="AC81" s="60">
        <v>0</v>
      </c>
      <c r="AD81" s="60">
        <v>0</v>
      </c>
      <c r="AE81" s="60">
        <v>0</v>
      </c>
      <c r="AF81" s="60">
        <v>0</v>
      </c>
      <c r="AG81" s="60">
        <v>0</v>
      </c>
      <c r="AH81" s="60">
        <v>0</v>
      </c>
    </row>
    <row r="82" spans="1:37" hidden="1" x14ac:dyDescent="0.25">
      <c r="A82" s="263" t="s">
        <v>242</v>
      </c>
      <c r="B82" s="258" t="s">
        <v>243</v>
      </c>
      <c r="C82" s="60">
        <f t="shared" si="146"/>
        <v>0</v>
      </c>
      <c r="D82" s="57">
        <v>0</v>
      </c>
      <c r="E82" s="57">
        <v>0</v>
      </c>
      <c r="F82" s="57">
        <v>0</v>
      </c>
      <c r="G82" s="60">
        <v>0</v>
      </c>
      <c r="H82" s="60">
        <v>0</v>
      </c>
      <c r="I82" s="60">
        <v>0</v>
      </c>
      <c r="J82" s="60">
        <v>0</v>
      </c>
      <c r="K82" s="60">
        <v>0</v>
      </c>
      <c r="L82" s="60">
        <v>0</v>
      </c>
      <c r="M82" s="60">
        <v>0</v>
      </c>
      <c r="N82" s="60">
        <v>0</v>
      </c>
      <c r="O82" s="60">
        <v>0</v>
      </c>
      <c r="P82" s="60">
        <v>0</v>
      </c>
      <c r="Q82" s="60">
        <v>0</v>
      </c>
      <c r="R82" s="60">
        <v>0</v>
      </c>
      <c r="S82" s="60">
        <v>0</v>
      </c>
      <c r="T82" s="55">
        <v>0</v>
      </c>
      <c r="U82" s="60">
        <v>0</v>
      </c>
      <c r="V82" s="60">
        <v>0</v>
      </c>
      <c r="W82" s="60">
        <v>0</v>
      </c>
      <c r="X82" s="60">
        <v>0</v>
      </c>
      <c r="Y82" s="60">
        <v>0</v>
      </c>
      <c r="Z82" s="60">
        <v>0</v>
      </c>
      <c r="AA82" s="60">
        <v>0</v>
      </c>
      <c r="AB82" s="60">
        <v>0</v>
      </c>
      <c r="AC82" s="60">
        <v>0</v>
      </c>
      <c r="AD82" s="60">
        <v>0</v>
      </c>
      <c r="AE82" s="60">
        <v>0</v>
      </c>
      <c r="AF82" s="60">
        <v>0</v>
      </c>
      <c r="AG82" s="60">
        <v>0</v>
      </c>
      <c r="AH82" s="60">
        <v>0</v>
      </c>
    </row>
    <row r="83" spans="1:37" hidden="1" x14ac:dyDescent="0.25">
      <c r="A83" s="263" t="s">
        <v>244</v>
      </c>
      <c r="B83" s="258" t="s">
        <v>412</v>
      </c>
      <c r="C83" s="60">
        <f t="shared" si="146"/>
        <v>0</v>
      </c>
      <c r="D83" s="57">
        <v>0</v>
      </c>
      <c r="E83" s="57">
        <v>0</v>
      </c>
      <c r="F83" s="57">
        <v>0</v>
      </c>
      <c r="G83" s="57">
        <v>0</v>
      </c>
      <c r="H83" s="57">
        <v>0</v>
      </c>
      <c r="I83" s="57">
        <v>0</v>
      </c>
      <c r="J83" s="57">
        <v>0</v>
      </c>
      <c r="K83" s="57">
        <v>0</v>
      </c>
      <c r="L83" s="57">
        <v>0</v>
      </c>
      <c r="M83" s="57">
        <v>0</v>
      </c>
      <c r="N83" s="57">
        <v>0</v>
      </c>
      <c r="O83" s="57">
        <v>0</v>
      </c>
      <c r="P83" s="57">
        <v>0</v>
      </c>
      <c r="Q83" s="57">
        <v>0</v>
      </c>
      <c r="R83" s="57">
        <v>0</v>
      </c>
      <c r="S83" s="58">
        <v>0</v>
      </c>
      <c r="T83" s="59">
        <v>0</v>
      </c>
      <c r="U83" s="57">
        <v>0</v>
      </c>
      <c r="V83" s="57">
        <v>0</v>
      </c>
      <c r="W83" s="57">
        <v>0</v>
      </c>
      <c r="X83" s="57">
        <v>0</v>
      </c>
      <c r="Y83" s="57">
        <v>0</v>
      </c>
      <c r="Z83" s="57">
        <v>0</v>
      </c>
      <c r="AA83" s="57">
        <v>0</v>
      </c>
      <c r="AB83" s="58">
        <v>0</v>
      </c>
      <c r="AC83" s="58">
        <v>0</v>
      </c>
      <c r="AD83" s="59">
        <v>0</v>
      </c>
      <c r="AE83" s="58">
        <v>0</v>
      </c>
      <c r="AF83" s="59">
        <v>0</v>
      </c>
      <c r="AG83" s="59">
        <v>0</v>
      </c>
      <c r="AH83" s="59"/>
    </row>
    <row r="84" spans="1:37" hidden="1" x14ac:dyDescent="0.25">
      <c r="A84" s="263" t="s">
        <v>245</v>
      </c>
      <c r="B84" s="258" t="s">
        <v>529</v>
      </c>
      <c r="C84" s="60">
        <f t="shared" si="146"/>
        <v>0</v>
      </c>
      <c r="D84" s="57">
        <v>0</v>
      </c>
      <c r="E84" s="57">
        <v>0</v>
      </c>
      <c r="F84" s="57">
        <v>0</v>
      </c>
      <c r="G84" s="57">
        <v>0</v>
      </c>
      <c r="H84" s="57">
        <v>0</v>
      </c>
      <c r="I84" s="57">
        <v>0</v>
      </c>
      <c r="J84" s="57">
        <v>0</v>
      </c>
      <c r="K84" s="57">
        <v>0</v>
      </c>
      <c r="L84" s="57">
        <v>0</v>
      </c>
      <c r="M84" s="57">
        <v>0</v>
      </c>
      <c r="N84" s="57">
        <v>0</v>
      </c>
      <c r="O84" s="57">
        <v>0</v>
      </c>
      <c r="P84" s="57">
        <v>0</v>
      </c>
      <c r="Q84" s="57">
        <v>0</v>
      </c>
      <c r="R84" s="57">
        <v>0</v>
      </c>
      <c r="S84" s="58">
        <v>0</v>
      </c>
      <c r="T84" s="59">
        <v>0</v>
      </c>
      <c r="U84" s="57">
        <v>0</v>
      </c>
      <c r="V84" s="57">
        <v>0</v>
      </c>
      <c r="W84" s="57">
        <v>0</v>
      </c>
      <c r="X84" s="57">
        <v>0</v>
      </c>
      <c r="Y84" s="57">
        <v>0</v>
      </c>
      <c r="Z84" s="57">
        <v>0</v>
      </c>
      <c r="AA84" s="57">
        <v>0</v>
      </c>
      <c r="AB84" s="58">
        <v>0</v>
      </c>
      <c r="AC84" s="57">
        <v>0</v>
      </c>
      <c r="AD84" s="59">
        <v>0</v>
      </c>
      <c r="AE84" s="58">
        <v>0</v>
      </c>
      <c r="AF84" s="59">
        <v>0</v>
      </c>
      <c r="AG84" s="59">
        <v>0</v>
      </c>
      <c r="AH84" s="59"/>
    </row>
    <row r="85" spans="1:37" hidden="1" x14ac:dyDescent="0.25">
      <c r="A85" s="263" t="s">
        <v>246</v>
      </c>
      <c r="B85" s="258" t="s">
        <v>247</v>
      </c>
      <c r="C85" s="60">
        <f t="shared" si="146"/>
        <v>0</v>
      </c>
      <c r="D85" s="57">
        <v>0</v>
      </c>
      <c r="E85" s="57">
        <v>0</v>
      </c>
      <c r="F85" s="57">
        <v>0</v>
      </c>
      <c r="G85" s="57">
        <v>0</v>
      </c>
      <c r="H85" s="57">
        <v>0</v>
      </c>
      <c r="I85" s="57">
        <v>0</v>
      </c>
      <c r="J85" s="57">
        <v>0</v>
      </c>
      <c r="K85" s="57">
        <v>0</v>
      </c>
      <c r="L85" s="57">
        <v>0</v>
      </c>
      <c r="M85" s="57">
        <v>0</v>
      </c>
      <c r="N85" s="57">
        <v>0</v>
      </c>
      <c r="O85" s="57">
        <v>0</v>
      </c>
      <c r="P85" s="57">
        <v>0</v>
      </c>
      <c r="Q85" s="57">
        <v>0</v>
      </c>
      <c r="R85" s="57">
        <v>0</v>
      </c>
      <c r="S85" s="58">
        <v>0</v>
      </c>
      <c r="T85" s="59">
        <v>0</v>
      </c>
      <c r="U85" s="57">
        <v>0</v>
      </c>
      <c r="V85" s="57">
        <v>0</v>
      </c>
      <c r="W85" s="57">
        <v>0</v>
      </c>
      <c r="X85" s="57">
        <v>0</v>
      </c>
      <c r="Y85" s="57">
        <v>0</v>
      </c>
      <c r="Z85" s="57">
        <v>0</v>
      </c>
      <c r="AA85" s="57">
        <v>0</v>
      </c>
      <c r="AB85" s="58">
        <v>0</v>
      </c>
      <c r="AC85" s="58">
        <v>0</v>
      </c>
      <c r="AD85" s="59">
        <v>0</v>
      </c>
      <c r="AE85" s="58">
        <v>0</v>
      </c>
      <c r="AF85" s="59">
        <v>0</v>
      </c>
      <c r="AG85" s="59">
        <v>0</v>
      </c>
      <c r="AH85" s="59"/>
    </row>
    <row r="86" spans="1:37" hidden="1" x14ac:dyDescent="0.25">
      <c r="A86" s="263" t="s">
        <v>248</v>
      </c>
      <c r="B86" s="258" t="s">
        <v>249</v>
      </c>
      <c r="C86" s="60">
        <f t="shared" si="146"/>
        <v>0</v>
      </c>
      <c r="D86" s="57">
        <v>0</v>
      </c>
      <c r="E86" s="57">
        <v>0</v>
      </c>
      <c r="F86" s="57">
        <v>0</v>
      </c>
      <c r="G86" s="57">
        <v>0</v>
      </c>
      <c r="H86" s="57">
        <v>0</v>
      </c>
      <c r="I86" s="57">
        <v>0</v>
      </c>
      <c r="J86" s="57">
        <v>0</v>
      </c>
      <c r="K86" s="57">
        <v>0</v>
      </c>
      <c r="L86" s="57">
        <v>0</v>
      </c>
      <c r="M86" s="57">
        <v>0</v>
      </c>
      <c r="N86" s="57">
        <v>0</v>
      </c>
      <c r="O86" s="57">
        <v>0</v>
      </c>
      <c r="P86" s="57">
        <v>0</v>
      </c>
      <c r="Q86" s="57">
        <v>0</v>
      </c>
      <c r="R86" s="57">
        <v>0</v>
      </c>
      <c r="S86" s="58">
        <v>0</v>
      </c>
      <c r="T86" s="59">
        <v>0</v>
      </c>
      <c r="U86" s="57">
        <v>0</v>
      </c>
      <c r="V86" s="57">
        <v>0</v>
      </c>
      <c r="W86" s="57">
        <v>0</v>
      </c>
      <c r="X86" s="57">
        <v>0</v>
      </c>
      <c r="Y86" s="57">
        <v>0</v>
      </c>
      <c r="Z86" s="57">
        <v>0</v>
      </c>
      <c r="AA86" s="57">
        <v>0</v>
      </c>
      <c r="AB86" s="58">
        <v>0</v>
      </c>
      <c r="AC86" s="58">
        <v>0</v>
      </c>
      <c r="AD86" s="59">
        <v>0</v>
      </c>
      <c r="AE86" s="58">
        <v>0</v>
      </c>
      <c r="AF86" s="59">
        <v>0</v>
      </c>
      <c r="AG86" s="59">
        <v>0</v>
      </c>
      <c r="AH86" s="59"/>
    </row>
    <row r="87" spans="1:37" ht="22.8" hidden="1" x14ac:dyDescent="0.25">
      <c r="A87" s="263" t="s">
        <v>250</v>
      </c>
      <c r="B87" s="282" t="s">
        <v>490</v>
      </c>
      <c r="C87" s="60">
        <f t="shared" si="146"/>
        <v>0</v>
      </c>
      <c r="D87" s="57">
        <v>0</v>
      </c>
      <c r="E87" s="57">
        <v>0</v>
      </c>
      <c r="F87" s="57">
        <v>0</v>
      </c>
      <c r="G87" s="57">
        <v>0</v>
      </c>
      <c r="H87" s="57">
        <v>0</v>
      </c>
      <c r="I87" s="57">
        <v>0</v>
      </c>
      <c r="J87" s="57">
        <v>0</v>
      </c>
      <c r="K87" s="57">
        <v>0</v>
      </c>
      <c r="L87" s="57">
        <v>0</v>
      </c>
      <c r="M87" s="57">
        <v>0</v>
      </c>
      <c r="N87" s="57">
        <v>0</v>
      </c>
      <c r="O87" s="57">
        <v>0</v>
      </c>
      <c r="P87" s="57">
        <v>0</v>
      </c>
      <c r="Q87" s="57">
        <v>0</v>
      </c>
      <c r="R87" s="57">
        <v>0</v>
      </c>
      <c r="S87" s="58">
        <v>0</v>
      </c>
      <c r="T87" s="59">
        <v>0</v>
      </c>
      <c r="U87" s="57">
        <v>0</v>
      </c>
      <c r="V87" s="57">
        <v>0</v>
      </c>
      <c r="W87" s="57">
        <v>0</v>
      </c>
      <c r="X87" s="57">
        <v>0</v>
      </c>
      <c r="Y87" s="57">
        <v>0</v>
      </c>
      <c r="Z87" s="57">
        <v>0</v>
      </c>
      <c r="AA87" s="57">
        <v>0</v>
      </c>
      <c r="AB87" s="58">
        <v>0</v>
      </c>
      <c r="AC87" s="58">
        <v>0</v>
      </c>
      <c r="AD87" s="59">
        <v>0</v>
      </c>
      <c r="AE87" s="58">
        <v>0</v>
      </c>
      <c r="AF87" s="59">
        <v>0</v>
      </c>
      <c r="AG87" s="59">
        <v>0</v>
      </c>
      <c r="AH87" s="59"/>
    </row>
    <row r="88" spans="1:37" hidden="1" x14ac:dyDescent="0.25">
      <c r="A88" s="263" t="s">
        <v>251</v>
      </c>
      <c r="B88" s="258" t="s">
        <v>252</v>
      </c>
      <c r="C88" s="60">
        <f t="shared" si="146"/>
        <v>0</v>
      </c>
      <c r="D88" s="57"/>
      <c r="E88" s="57"/>
      <c r="F88" s="57"/>
      <c r="G88" s="57">
        <v>0</v>
      </c>
      <c r="H88" s="57">
        <v>0</v>
      </c>
      <c r="I88" s="57">
        <v>0</v>
      </c>
      <c r="J88" s="57">
        <v>0</v>
      </c>
      <c r="K88" s="57">
        <v>0</v>
      </c>
      <c r="L88" s="57">
        <v>0</v>
      </c>
      <c r="M88" s="57">
        <v>0</v>
      </c>
      <c r="N88" s="57">
        <v>0</v>
      </c>
      <c r="O88" s="57">
        <v>0</v>
      </c>
      <c r="P88" s="57">
        <v>0</v>
      </c>
      <c r="Q88" s="57">
        <v>0</v>
      </c>
      <c r="R88" s="57">
        <v>0</v>
      </c>
      <c r="S88" s="58">
        <v>0</v>
      </c>
      <c r="T88" s="59">
        <v>0</v>
      </c>
      <c r="U88" s="57">
        <v>0</v>
      </c>
      <c r="V88" s="57">
        <v>0</v>
      </c>
      <c r="W88" s="57">
        <v>0</v>
      </c>
      <c r="X88" s="57">
        <v>0</v>
      </c>
      <c r="Y88" s="57">
        <v>0</v>
      </c>
      <c r="Z88" s="57">
        <v>0</v>
      </c>
      <c r="AA88" s="57">
        <v>0</v>
      </c>
      <c r="AB88" s="58">
        <v>0</v>
      </c>
      <c r="AC88" s="58">
        <v>0</v>
      </c>
      <c r="AD88" s="59">
        <v>0</v>
      </c>
      <c r="AE88" s="58">
        <v>0</v>
      </c>
      <c r="AF88" s="59">
        <v>0</v>
      </c>
      <c r="AG88" s="59">
        <v>0</v>
      </c>
      <c r="AH88" s="59"/>
    </row>
    <row r="89" spans="1:37" hidden="1" x14ac:dyDescent="0.25">
      <c r="A89" s="263"/>
      <c r="B89" s="258"/>
      <c r="C89" s="60"/>
      <c r="D89" s="57"/>
      <c r="E89" s="57"/>
      <c r="F89" s="57"/>
      <c r="G89" s="57"/>
      <c r="H89" s="57"/>
      <c r="I89" s="57"/>
      <c r="J89" s="58"/>
      <c r="K89" s="59"/>
      <c r="L89" s="59"/>
      <c r="M89" s="59"/>
      <c r="N89" s="59"/>
      <c r="O89" s="59"/>
      <c r="P89" s="59"/>
      <c r="Q89" s="59"/>
      <c r="R89" s="59"/>
      <c r="S89" s="58"/>
      <c r="T89" s="59"/>
      <c r="U89" s="58"/>
      <c r="V89" s="58"/>
      <c r="W89" s="58"/>
      <c r="X89" s="58"/>
      <c r="Y89" s="57"/>
      <c r="Z89" s="57"/>
      <c r="AA89" s="57"/>
      <c r="AB89" s="58"/>
      <c r="AC89" s="58"/>
      <c r="AD89" s="59"/>
      <c r="AE89" s="58"/>
      <c r="AF89" s="58"/>
      <c r="AG89" s="58"/>
      <c r="AH89" s="59"/>
    </row>
    <row r="90" spans="1:37" s="323" customFormat="1" ht="12" hidden="1" x14ac:dyDescent="0.25">
      <c r="A90" s="319" t="s">
        <v>413</v>
      </c>
      <c r="B90" s="296" t="s">
        <v>253</v>
      </c>
      <c r="C90" s="320">
        <f>+C91</f>
        <v>0</v>
      </c>
      <c r="D90" s="320"/>
      <c r="E90" s="320"/>
      <c r="F90" s="320"/>
      <c r="G90" s="320"/>
      <c r="H90" s="320"/>
      <c r="I90" s="320"/>
      <c r="J90" s="320"/>
      <c r="K90" s="321"/>
      <c r="L90" s="321"/>
      <c r="M90" s="321"/>
      <c r="N90" s="321"/>
      <c r="O90" s="321"/>
      <c r="P90" s="321"/>
      <c r="Q90" s="321">
        <f>+Q91</f>
        <v>0</v>
      </c>
      <c r="R90" s="321">
        <f>+R91</f>
        <v>0</v>
      </c>
      <c r="S90" s="320"/>
      <c r="T90" s="321"/>
      <c r="U90" s="320"/>
      <c r="V90" s="320"/>
      <c r="W90" s="320"/>
      <c r="X90" s="320"/>
      <c r="Y90" s="322">
        <f t="shared" ref="Y90:AH90" si="147">+Y91</f>
        <v>0</v>
      </c>
      <c r="Z90" s="322">
        <f t="shared" si="147"/>
        <v>0</v>
      </c>
      <c r="AA90" s="322">
        <f t="shared" si="147"/>
        <v>0</v>
      </c>
      <c r="AB90" s="320">
        <f t="shared" si="147"/>
        <v>0</v>
      </c>
      <c r="AC90" s="320">
        <f t="shared" si="147"/>
        <v>0</v>
      </c>
      <c r="AD90" s="321">
        <f t="shared" si="147"/>
        <v>0</v>
      </c>
      <c r="AE90" s="320">
        <f t="shared" si="147"/>
        <v>0</v>
      </c>
      <c r="AF90" s="320">
        <f t="shared" si="147"/>
        <v>0</v>
      </c>
      <c r="AG90" s="320">
        <f t="shared" si="147"/>
        <v>0</v>
      </c>
      <c r="AH90" s="321">
        <f t="shared" si="147"/>
        <v>0</v>
      </c>
      <c r="AK90" s="570"/>
    </row>
    <row r="91" spans="1:37" hidden="1" x14ac:dyDescent="0.25">
      <c r="A91" s="263" t="s">
        <v>254</v>
      </c>
      <c r="B91" s="578" t="s">
        <v>255</v>
      </c>
      <c r="C91" s="60">
        <f>SUM(D91:AH91)</f>
        <v>0</v>
      </c>
      <c r="D91" s="57">
        <v>0</v>
      </c>
      <c r="E91" s="57">
        <v>0</v>
      </c>
      <c r="F91" s="57">
        <v>0</v>
      </c>
      <c r="G91" s="57">
        <v>0</v>
      </c>
      <c r="H91" s="57">
        <v>0</v>
      </c>
      <c r="I91" s="57">
        <v>0</v>
      </c>
      <c r="J91" s="57">
        <v>0</v>
      </c>
      <c r="K91" s="57">
        <v>0</v>
      </c>
      <c r="L91" s="57">
        <v>0</v>
      </c>
      <c r="M91" s="57">
        <v>0</v>
      </c>
      <c r="N91" s="57">
        <v>0</v>
      </c>
      <c r="O91" s="57">
        <v>0</v>
      </c>
      <c r="P91" s="57">
        <v>0</v>
      </c>
      <c r="Q91" s="59">
        <v>0</v>
      </c>
      <c r="R91" s="59">
        <v>0</v>
      </c>
      <c r="S91" s="58">
        <v>0</v>
      </c>
      <c r="T91" s="59">
        <v>0</v>
      </c>
      <c r="U91" s="59">
        <v>0</v>
      </c>
      <c r="V91" s="59">
        <v>0</v>
      </c>
      <c r="W91" s="59">
        <v>0</v>
      </c>
      <c r="X91" s="59">
        <v>0</v>
      </c>
      <c r="Y91" s="59">
        <v>0</v>
      </c>
      <c r="Z91" s="59">
        <v>0</v>
      </c>
      <c r="AA91" s="59">
        <v>0</v>
      </c>
      <c r="AB91" s="59">
        <v>0</v>
      </c>
      <c r="AC91" s="59">
        <v>0</v>
      </c>
      <c r="AD91" s="59">
        <v>0</v>
      </c>
      <c r="AE91" s="59">
        <v>0</v>
      </c>
      <c r="AF91" s="58">
        <v>0</v>
      </c>
      <c r="AG91" s="58"/>
      <c r="AH91" s="59"/>
    </row>
    <row r="92" spans="1:37" hidden="1" x14ac:dyDescent="0.25">
      <c r="A92" s="263"/>
      <c r="B92" s="578"/>
      <c r="C92" s="60"/>
      <c r="D92" s="57"/>
      <c r="E92" s="57"/>
      <c r="F92" s="57"/>
      <c r="G92" s="57"/>
      <c r="H92" s="57"/>
      <c r="I92" s="57"/>
      <c r="J92" s="58"/>
      <c r="K92" s="59"/>
      <c r="L92" s="59"/>
      <c r="M92" s="59"/>
      <c r="N92" s="59"/>
      <c r="O92" s="59"/>
      <c r="P92" s="59"/>
      <c r="Q92" s="59"/>
      <c r="R92" s="59"/>
      <c r="S92" s="58"/>
      <c r="T92" s="59"/>
      <c r="U92" s="58"/>
      <c r="V92" s="58"/>
      <c r="W92" s="58"/>
      <c r="X92" s="58"/>
      <c r="Y92" s="57"/>
      <c r="Z92" s="57"/>
      <c r="AA92" s="57"/>
      <c r="AB92" s="58"/>
      <c r="AC92" s="58"/>
      <c r="AD92" s="59"/>
      <c r="AE92" s="58"/>
      <c r="AF92" s="58"/>
      <c r="AG92" s="58"/>
      <c r="AH92" s="59"/>
    </row>
    <row r="93" spans="1:37" s="323" customFormat="1" ht="12" hidden="1" x14ac:dyDescent="0.25">
      <c r="A93" s="319" t="s">
        <v>614</v>
      </c>
      <c r="B93" s="296" t="s">
        <v>615</v>
      </c>
      <c r="C93" s="320">
        <f>+C94</f>
        <v>0</v>
      </c>
      <c r="D93" s="320">
        <f t="shared" ref="D93:AH93" si="148">+D94</f>
        <v>0</v>
      </c>
      <c r="E93" s="320">
        <f t="shared" si="148"/>
        <v>0</v>
      </c>
      <c r="F93" s="320">
        <f t="shared" si="148"/>
        <v>0</v>
      </c>
      <c r="G93" s="320">
        <f t="shared" si="148"/>
        <v>0</v>
      </c>
      <c r="H93" s="320">
        <f t="shared" si="148"/>
        <v>0</v>
      </c>
      <c r="I93" s="320">
        <f t="shared" si="148"/>
        <v>0</v>
      </c>
      <c r="J93" s="320">
        <f t="shared" si="148"/>
        <v>0</v>
      </c>
      <c r="K93" s="321">
        <f t="shared" si="148"/>
        <v>0</v>
      </c>
      <c r="L93" s="321">
        <f t="shared" si="148"/>
        <v>0</v>
      </c>
      <c r="M93" s="321">
        <f t="shared" si="148"/>
        <v>0</v>
      </c>
      <c r="N93" s="321">
        <f t="shared" si="148"/>
        <v>0</v>
      </c>
      <c r="O93" s="321">
        <f t="shared" si="148"/>
        <v>0</v>
      </c>
      <c r="P93" s="321">
        <f t="shared" si="148"/>
        <v>0</v>
      </c>
      <c r="Q93" s="321">
        <f t="shared" si="148"/>
        <v>0</v>
      </c>
      <c r="R93" s="321">
        <f t="shared" si="148"/>
        <v>0</v>
      </c>
      <c r="S93" s="320">
        <f t="shared" si="148"/>
        <v>0</v>
      </c>
      <c r="T93" s="321">
        <f t="shared" si="148"/>
        <v>0</v>
      </c>
      <c r="U93" s="320">
        <f t="shared" si="148"/>
        <v>0</v>
      </c>
      <c r="V93" s="320">
        <f t="shared" si="148"/>
        <v>0</v>
      </c>
      <c r="W93" s="320">
        <f t="shared" si="148"/>
        <v>0</v>
      </c>
      <c r="X93" s="320">
        <f t="shared" si="148"/>
        <v>0</v>
      </c>
      <c r="Y93" s="322">
        <f t="shared" si="148"/>
        <v>0</v>
      </c>
      <c r="Z93" s="322">
        <f t="shared" si="148"/>
        <v>0</v>
      </c>
      <c r="AA93" s="322">
        <f t="shared" si="148"/>
        <v>0</v>
      </c>
      <c r="AB93" s="320">
        <f t="shared" si="148"/>
        <v>0</v>
      </c>
      <c r="AC93" s="320">
        <f t="shared" si="148"/>
        <v>0</v>
      </c>
      <c r="AD93" s="321">
        <f t="shared" si="148"/>
        <v>0</v>
      </c>
      <c r="AE93" s="320">
        <f t="shared" si="148"/>
        <v>0</v>
      </c>
      <c r="AF93" s="320">
        <f t="shared" si="148"/>
        <v>0</v>
      </c>
      <c r="AG93" s="320">
        <f t="shared" si="148"/>
        <v>0</v>
      </c>
      <c r="AH93" s="321">
        <f t="shared" si="148"/>
        <v>0</v>
      </c>
      <c r="AK93" s="570"/>
    </row>
    <row r="94" spans="1:37" hidden="1" x14ac:dyDescent="0.25">
      <c r="A94" s="263" t="s">
        <v>725</v>
      </c>
      <c r="B94" s="578" t="s">
        <v>726</v>
      </c>
      <c r="C94" s="60">
        <f>SUM(D94:AH94)</f>
        <v>0</v>
      </c>
      <c r="D94" s="57"/>
      <c r="E94" s="57"/>
      <c r="F94" s="57"/>
      <c r="G94" s="57">
        <v>0</v>
      </c>
      <c r="H94" s="57">
        <v>0</v>
      </c>
      <c r="I94" s="57">
        <v>0</v>
      </c>
      <c r="J94" s="58">
        <v>0</v>
      </c>
      <c r="K94" s="59">
        <v>0</v>
      </c>
      <c r="L94" s="59">
        <v>0</v>
      </c>
      <c r="M94" s="59">
        <v>0</v>
      </c>
      <c r="N94" s="59">
        <v>0</v>
      </c>
      <c r="O94" s="59"/>
      <c r="P94" s="59"/>
      <c r="Q94" s="59">
        <v>0</v>
      </c>
      <c r="R94" s="59">
        <v>0</v>
      </c>
      <c r="S94" s="58">
        <v>0</v>
      </c>
      <c r="T94" s="59"/>
      <c r="U94" s="58">
        <v>0</v>
      </c>
      <c r="V94" s="58">
        <v>0</v>
      </c>
      <c r="W94" s="58">
        <v>0</v>
      </c>
      <c r="X94" s="58">
        <v>0</v>
      </c>
      <c r="Y94" s="57">
        <v>0</v>
      </c>
      <c r="Z94" s="57">
        <v>0</v>
      </c>
      <c r="AA94" s="57">
        <v>0</v>
      </c>
      <c r="AB94" s="58">
        <v>0</v>
      </c>
      <c r="AC94" s="58">
        <v>0</v>
      </c>
      <c r="AD94" s="59">
        <v>0</v>
      </c>
      <c r="AE94" s="58">
        <v>0</v>
      </c>
      <c r="AF94" s="58">
        <v>0</v>
      </c>
      <c r="AG94" s="58">
        <v>0</v>
      </c>
      <c r="AH94" s="59"/>
    </row>
    <row r="95" spans="1:37" hidden="1" x14ac:dyDescent="0.25">
      <c r="A95" s="263"/>
      <c r="B95" s="578"/>
      <c r="C95" s="60"/>
      <c r="D95" s="57"/>
      <c r="E95" s="57"/>
      <c r="F95" s="57"/>
      <c r="G95" s="57"/>
      <c r="H95" s="57"/>
      <c r="I95" s="57"/>
      <c r="J95" s="58"/>
      <c r="K95" s="59"/>
      <c r="L95" s="59"/>
      <c r="M95" s="59"/>
      <c r="N95" s="59"/>
      <c r="O95" s="59"/>
      <c r="P95" s="59"/>
      <c r="Q95" s="59"/>
      <c r="R95" s="59"/>
      <c r="S95" s="58"/>
      <c r="T95" s="59"/>
      <c r="U95" s="58"/>
      <c r="V95" s="58"/>
      <c r="W95" s="58"/>
      <c r="X95" s="58"/>
      <c r="Y95" s="57"/>
      <c r="Z95" s="57"/>
      <c r="AA95" s="57"/>
      <c r="AB95" s="58"/>
      <c r="AC95" s="58"/>
      <c r="AD95" s="59"/>
      <c r="AE95" s="58"/>
      <c r="AF95" s="58"/>
      <c r="AG95" s="58"/>
      <c r="AH95" s="59"/>
    </row>
    <row r="96" spans="1:37" hidden="1" x14ac:dyDescent="0.25">
      <c r="A96" s="263"/>
      <c r="B96" s="258"/>
      <c r="C96" s="60"/>
      <c r="D96" s="57"/>
      <c r="E96" s="57"/>
      <c r="F96" s="57"/>
      <c r="G96" s="57"/>
      <c r="H96" s="57"/>
      <c r="I96" s="57"/>
      <c r="J96" s="58"/>
      <c r="K96" s="59"/>
      <c r="L96" s="59"/>
      <c r="M96" s="59"/>
      <c r="N96" s="59"/>
      <c r="O96" s="59"/>
      <c r="P96" s="59"/>
      <c r="Q96" s="59"/>
      <c r="R96" s="59"/>
      <c r="S96" s="58"/>
      <c r="T96" s="59"/>
      <c r="U96" s="58"/>
      <c r="V96" s="58"/>
      <c r="W96" s="58"/>
      <c r="X96" s="58"/>
      <c r="Y96" s="57"/>
      <c r="Z96" s="57"/>
      <c r="AA96" s="57"/>
      <c r="AB96" s="58"/>
      <c r="AC96" s="58"/>
      <c r="AD96" s="59"/>
      <c r="AE96" s="58"/>
      <c r="AF96" s="58"/>
      <c r="AG96" s="58"/>
      <c r="AH96" s="59"/>
    </row>
    <row r="97" spans="1:37" s="262" customFormat="1" ht="12" hidden="1" x14ac:dyDescent="0.25">
      <c r="A97" s="288" t="s">
        <v>96</v>
      </c>
      <c r="B97" s="575" t="s">
        <v>97</v>
      </c>
      <c r="C97" s="316">
        <f>+C99+C105+C110+C119+C123</f>
        <v>0</v>
      </c>
      <c r="D97" s="316">
        <f t="shared" ref="D97:T97" si="149">+D99+D105+D110+D119+D123</f>
        <v>0</v>
      </c>
      <c r="E97" s="316">
        <f t="shared" ref="E97:F97" si="150">+E99+E105+E110+E119+E123</f>
        <v>0</v>
      </c>
      <c r="F97" s="316">
        <f t="shared" si="150"/>
        <v>0</v>
      </c>
      <c r="G97" s="316">
        <f>+G99+G105+G110+G119+G123</f>
        <v>0</v>
      </c>
      <c r="H97" s="316">
        <f>+H99+H105+H110+H119+H123</f>
        <v>0</v>
      </c>
      <c r="I97" s="316">
        <f t="shared" si="149"/>
        <v>0</v>
      </c>
      <c r="J97" s="316">
        <f t="shared" si="149"/>
        <v>0</v>
      </c>
      <c r="K97" s="317">
        <f>+K99+K105+K110+K119+K123</f>
        <v>0</v>
      </c>
      <c r="L97" s="317">
        <f t="shared" si="149"/>
        <v>0</v>
      </c>
      <c r="M97" s="317">
        <f t="shared" si="149"/>
        <v>0</v>
      </c>
      <c r="N97" s="317">
        <f>+N99+N105+N110+N119+N123</f>
        <v>0</v>
      </c>
      <c r="O97" s="317">
        <f t="shared" ref="O97" si="151">+O99+O105+O110+O119+O123</f>
        <v>0</v>
      </c>
      <c r="P97" s="317">
        <f t="shared" si="149"/>
        <v>0</v>
      </c>
      <c r="Q97" s="317">
        <f>+Q99+Q105+Q110+Q119+Q123</f>
        <v>0</v>
      </c>
      <c r="R97" s="317">
        <f t="shared" si="149"/>
        <v>0</v>
      </c>
      <c r="S97" s="316">
        <f t="shared" si="149"/>
        <v>0</v>
      </c>
      <c r="T97" s="317">
        <f t="shared" si="149"/>
        <v>0</v>
      </c>
      <c r="U97" s="316">
        <f t="shared" ref="U97:AH97" si="152">+U99+U105+U110+U119+U123</f>
        <v>0</v>
      </c>
      <c r="V97" s="316">
        <f t="shared" ref="V97" si="153">+V99+V105+V110+V119+V123</f>
        <v>0</v>
      </c>
      <c r="W97" s="316">
        <f t="shared" ref="W97" si="154">+W99+W105+W110+W119+W123</f>
        <v>0</v>
      </c>
      <c r="X97" s="316">
        <f t="shared" si="152"/>
        <v>0</v>
      </c>
      <c r="Y97" s="318">
        <f t="shared" si="152"/>
        <v>0</v>
      </c>
      <c r="Z97" s="318">
        <f t="shared" ref="Z97:AA97" si="155">+Z99+Z105+Z110+Z119+Z123</f>
        <v>0</v>
      </c>
      <c r="AA97" s="318">
        <f t="shared" si="155"/>
        <v>0</v>
      </c>
      <c r="AB97" s="316">
        <f t="shared" ref="AB97" si="156">+AB99+AB105+AB110+AB119+AB123</f>
        <v>0</v>
      </c>
      <c r="AC97" s="316">
        <f t="shared" ref="AC97:AD97" si="157">+AC99+AC105+AC110+AC119+AC123</f>
        <v>0</v>
      </c>
      <c r="AD97" s="317">
        <f t="shared" si="157"/>
        <v>0</v>
      </c>
      <c r="AE97" s="316">
        <f t="shared" ref="AE97" si="158">+AE99+AE105+AE110+AE119+AE123</f>
        <v>0</v>
      </c>
      <c r="AF97" s="316">
        <f t="shared" ref="AF97" si="159">+AF99+AF105+AF110+AF119+AF123</f>
        <v>0</v>
      </c>
      <c r="AG97" s="316">
        <f t="shared" si="152"/>
        <v>0</v>
      </c>
      <c r="AH97" s="317">
        <f t="shared" si="152"/>
        <v>0</v>
      </c>
      <c r="AK97" s="569"/>
    </row>
    <row r="98" spans="1:37" s="269" customFormat="1" ht="12" hidden="1" x14ac:dyDescent="0.25">
      <c r="A98" s="265"/>
      <c r="B98" s="259"/>
      <c r="C98" s="260"/>
      <c r="D98" s="274"/>
      <c r="E98" s="274"/>
      <c r="F98" s="274"/>
      <c r="G98" s="274"/>
      <c r="H98" s="274"/>
      <c r="I98" s="274"/>
      <c r="J98" s="260"/>
      <c r="K98" s="261"/>
      <c r="L98" s="261"/>
      <c r="M98" s="261"/>
      <c r="N98" s="261"/>
      <c r="O98" s="261"/>
      <c r="P98" s="261"/>
      <c r="Q98" s="261"/>
      <c r="R98" s="261"/>
      <c r="S98" s="260"/>
      <c r="T98" s="261"/>
      <c r="U98" s="260"/>
      <c r="V98" s="260"/>
      <c r="W98" s="260"/>
      <c r="X98" s="260"/>
      <c r="Y98" s="274"/>
      <c r="Z98" s="274"/>
      <c r="AA98" s="274"/>
      <c r="AB98" s="260"/>
      <c r="AC98" s="260"/>
      <c r="AD98" s="261"/>
      <c r="AE98" s="260"/>
      <c r="AF98" s="260"/>
      <c r="AG98" s="260"/>
      <c r="AH98" s="261"/>
      <c r="AK98" s="572"/>
    </row>
    <row r="99" spans="1:37" s="323" customFormat="1" ht="12" hidden="1" x14ac:dyDescent="0.25">
      <c r="A99" s="319" t="s">
        <v>324</v>
      </c>
      <c r="B99" s="296" t="s">
        <v>256</v>
      </c>
      <c r="C99" s="320">
        <f>SUM(C100:C103)</f>
        <v>0</v>
      </c>
      <c r="D99" s="320">
        <f t="shared" ref="D99:Y99" si="160">SUM(D100:D103)</f>
        <v>0</v>
      </c>
      <c r="E99" s="320">
        <f t="shared" ref="E99:F99" si="161">SUM(E100:E103)</f>
        <v>0</v>
      </c>
      <c r="F99" s="320">
        <f t="shared" si="161"/>
        <v>0</v>
      </c>
      <c r="G99" s="320">
        <f>SUM(G100:G103)</f>
        <v>0</v>
      </c>
      <c r="H99" s="320">
        <f>SUM(H100:H103)</f>
        <v>0</v>
      </c>
      <c r="I99" s="320">
        <f>SUM(I100:I103)</f>
        <v>0</v>
      </c>
      <c r="J99" s="320">
        <f t="shared" si="160"/>
        <v>0</v>
      </c>
      <c r="K99" s="320">
        <f t="shared" ref="K99" si="162">SUM(K100:K103)</f>
        <v>0</v>
      </c>
      <c r="L99" s="320">
        <f t="shared" si="160"/>
        <v>0</v>
      </c>
      <c r="M99" s="321">
        <f t="shared" si="160"/>
        <v>0</v>
      </c>
      <c r="N99" s="321">
        <f t="shared" si="160"/>
        <v>0</v>
      </c>
      <c r="O99" s="321">
        <f>SUM(O100:O103)</f>
        <v>0</v>
      </c>
      <c r="P99" s="321">
        <f>SUM(P100:P103)</f>
        <v>0</v>
      </c>
      <c r="Q99" s="321">
        <f>SUM(Q100:Q103)</f>
        <v>0</v>
      </c>
      <c r="R99" s="321">
        <f>SUM(R100:R103)</f>
        <v>0</v>
      </c>
      <c r="S99" s="320">
        <f t="shared" si="160"/>
        <v>0</v>
      </c>
      <c r="T99" s="321">
        <f>SUM(T100:T103)</f>
        <v>0</v>
      </c>
      <c r="U99" s="320">
        <f>SUM(U100:U103)</f>
        <v>0</v>
      </c>
      <c r="V99" s="320">
        <f>SUM(V100:V103)</f>
        <v>0</v>
      </c>
      <c r="W99" s="320">
        <f>SUM(W100:W103)</f>
        <v>0</v>
      </c>
      <c r="X99" s="320">
        <f>SUM(X100:X103)</f>
        <v>0</v>
      </c>
      <c r="Y99" s="322">
        <f t="shared" si="160"/>
        <v>0</v>
      </c>
      <c r="Z99" s="322">
        <f t="shared" ref="Z99:AA99" si="163">SUM(Z100:Z103)</f>
        <v>0</v>
      </c>
      <c r="AA99" s="322">
        <f t="shared" si="163"/>
        <v>0</v>
      </c>
      <c r="AB99" s="320">
        <f t="shared" ref="AB99" si="164">SUM(AB100:AB103)</f>
        <v>0</v>
      </c>
      <c r="AC99" s="320">
        <f t="shared" ref="AC99:AD99" si="165">SUM(AC100:AC103)</f>
        <v>0</v>
      </c>
      <c r="AD99" s="321">
        <f t="shared" si="165"/>
        <v>0</v>
      </c>
      <c r="AE99" s="320">
        <f t="shared" ref="AE99" si="166">SUM(AE100:AE103)</f>
        <v>0</v>
      </c>
      <c r="AF99" s="320">
        <f t="shared" ref="AF99" si="167">SUM(AF100:AF103)</f>
        <v>0</v>
      </c>
      <c r="AG99" s="320">
        <f t="shared" ref="AG99" si="168">SUM(AG100:AG103)</f>
        <v>0</v>
      </c>
      <c r="AH99" s="321">
        <f>SUM(AH100:AH103)</f>
        <v>0</v>
      </c>
      <c r="AK99" s="570"/>
    </row>
    <row r="100" spans="1:37" hidden="1" x14ac:dyDescent="0.25">
      <c r="A100" s="263" t="s">
        <v>257</v>
      </c>
      <c r="B100" s="258" t="s">
        <v>258</v>
      </c>
      <c r="C100" s="60">
        <f>SUM(D100:AH100)</f>
        <v>0</v>
      </c>
      <c r="D100" s="57"/>
      <c r="E100" s="57"/>
      <c r="F100" s="57"/>
      <c r="G100" s="57">
        <v>0</v>
      </c>
      <c r="H100" s="57">
        <v>0</v>
      </c>
      <c r="I100" s="57">
        <v>0</v>
      </c>
      <c r="J100" s="57">
        <v>0</v>
      </c>
      <c r="K100" s="57">
        <v>0</v>
      </c>
      <c r="L100" s="57">
        <v>0</v>
      </c>
      <c r="M100" s="57">
        <v>0</v>
      </c>
      <c r="N100" s="57">
        <v>0</v>
      </c>
      <c r="O100" s="57">
        <v>0</v>
      </c>
      <c r="P100" s="57">
        <v>0</v>
      </c>
      <c r="Q100" s="57">
        <v>0</v>
      </c>
      <c r="R100" s="57">
        <v>0</v>
      </c>
      <c r="S100" s="58">
        <v>0</v>
      </c>
      <c r="T100" s="67">
        <v>0</v>
      </c>
      <c r="U100" s="57">
        <v>0</v>
      </c>
      <c r="V100" s="57">
        <v>0</v>
      </c>
      <c r="W100" s="57">
        <v>0</v>
      </c>
      <c r="X100" s="57">
        <v>0</v>
      </c>
      <c r="Y100" s="57">
        <v>0</v>
      </c>
      <c r="Z100" s="57">
        <v>0</v>
      </c>
      <c r="AA100" s="57">
        <v>0</v>
      </c>
      <c r="AB100" s="58">
        <v>0</v>
      </c>
      <c r="AC100" s="57">
        <v>0</v>
      </c>
      <c r="AD100" s="59">
        <v>0</v>
      </c>
      <c r="AE100" s="58">
        <v>0</v>
      </c>
      <c r="AF100" s="59">
        <v>0</v>
      </c>
      <c r="AG100" s="59">
        <v>0</v>
      </c>
      <c r="AH100" s="59"/>
    </row>
    <row r="101" spans="1:37" hidden="1" x14ac:dyDescent="0.25">
      <c r="A101" s="263" t="s">
        <v>259</v>
      </c>
      <c r="B101" s="258" t="s">
        <v>260</v>
      </c>
      <c r="C101" s="60">
        <f>SUM(D101:AH101)</f>
        <v>0</v>
      </c>
      <c r="D101" s="57"/>
      <c r="E101" s="57"/>
      <c r="F101" s="57"/>
      <c r="G101" s="57">
        <v>0</v>
      </c>
      <c r="H101" s="57">
        <v>0</v>
      </c>
      <c r="I101" s="57">
        <v>0</v>
      </c>
      <c r="J101" s="58">
        <v>0</v>
      </c>
      <c r="K101" s="58">
        <v>0</v>
      </c>
      <c r="L101" s="58">
        <v>0</v>
      </c>
      <c r="M101" s="59"/>
      <c r="N101" s="59">
        <v>0</v>
      </c>
      <c r="O101" s="59">
        <v>0</v>
      </c>
      <c r="P101" s="59">
        <v>0</v>
      </c>
      <c r="Q101" s="59">
        <v>0</v>
      </c>
      <c r="R101" s="59">
        <v>0</v>
      </c>
      <c r="S101" s="58">
        <v>0</v>
      </c>
      <c r="T101" s="59">
        <v>0</v>
      </c>
      <c r="U101" s="59">
        <v>0</v>
      </c>
      <c r="V101" s="59">
        <v>0</v>
      </c>
      <c r="W101" s="59">
        <v>0</v>
      </c>
      <c r="X101" s="59">
        <v>0</v>
      </c>
      <c r="Y101" s="59">
        <v>0</v>
      </c>
      <c r="Z101" s="59">
        <v>0</v>
      </c>
      <c r="AA101" s="59">
        <v>0</v>
      </c>
      <c r="AB101" s="58">
        <v>0</v>
      </c>
      <c r="AC101" s="58">
        <v>0</v>
      </c>
      <c r="AD101" s="59">
        <v>0</v>
      </c>
      <c r="AE101" s="58">
        <v>0</v>
      </c>
      <c r="AF101" s="59">
        <v>0</v>
      </c>
      <c r="AG101" s="59">
        <v>0</v>
      </c>
      <c r="AH101" s="59"/>
    </row>
    <row r="102" spans="1:37" hidden="1" x14ac:dyDescent="0.25">
      <c r="A102" s="263" t="s">
        <v>261</v>
      </c>
      <c r="B102" s="258" t="s">
        <v>325</v>
      </c>
      <c r="C102" s="60">
        <f>SUM(D102:AH102)</f>
        <v>0</v>
      </c>
      <c r="D102" s="57">
        <v>0</v>
      </c>
      <c r="E102" s="57">
        <v>0</v>
      </c>
      <c r="F102" s="57">
        <v>0</v>
      </c>
      <c r="G102" s="57">
        <v>0</v>
      </c>
      <c r="H102" s="57">
        <v>0</v>
      </c>
      <c r="I102" s="57">
        <v>0</v>
      </c>
      <c r="J102" s="58">
        <v>0</v>
      </c>
      <c r="K102" s="58">
        <v>0</v>
      </c>
      <c r="L102" s="58">
        <v>0</v>
      </c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  <c r="S102" s="58">
        <v>0</v>
      </c>
      <c r="T102" s="59">
        <v>0</v>
      </c>
      <c r="U102" s="59">
        <v>0</v>
      </c>
      <c r="V102" s="59">
        <v>0</v>
      </c>
      <c r="W102" s="59">
        <v>0</v>
      </c>
      <c r="X102" s="59">
        <v>0</v>
      </c>
      <c r="Y102" s="59">
        <v>0</v>
      </c>
      <c r="Z102" s="59">
        <v>0</v>
      </c>
      <c r="AA102" s="59">
        <v>0</v>
      </c>
      <c r="AB102" s="58">
        <v>0</v>
      </c>
      <c r="AC102" s="58">
        <v>0</v>
      </c>
      <c r="AD102" s="59">
        <v>0</v>
      </c>
      <c r="AE102" s="58">
        <v>0</v>
      </c>
      <c r="AF102" s="59">
        <v>0</v>
      </c>
      <c r="AG102" s="59">
        <v>0</v>
      </c>
      <c r="AH102" s="59"/>
    </row>
    <row r="103" spans="1:37" hidden="1" x14ac:dyDescent="0.25">
      <c r="A103" s="263" t="s">
        <v>263</v>
      </c>
      <c r="B103" s="258" t="s">
        <v>510</v>
      </c>
      <c r="C103" s="60">
        <f>SUM(D103:AH103)</f>
        <v>0</v>
      </c>
      <c r="D103" s="57"/>
      <c r="E103" s="57"/>
      <c r="F103" s="57"/>
      <c r="G103" s="57">
        <v>0</v>
      </c>
      <c r="H103" s="57">
        <v>0</v>
      </c>
      <c r="I103" s="57">
        <v>0</v>
      </c>
      <c r="J103" s="58">
        <v>0</v>
      </c>
      <c r="K103" s="58">
        <v>0</v>
      </c>
      <c r="L103" s="58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  <c r="S103" s="58">
        <v>0</v>
      </c>
      <c r="T103" s="59">
        <v>0</v>
      </c>
      <c r="U103" s="59">
        <v>0</v>
      </c>
      <c r="V103" s="59">
        <v>0</v>
      </c>
      <c r="W103" s="59">
        <v>0</v>
      </c>
      <c r="X103" s="59">
        <v>0</v>
      </c>
      <c r="Y103" s="59">
        <v>0</v>
      </c>
      <c r="Z103" s="59">
        <v>0</v>
      </c>
      <c r="AA103" s="59">
        <v>0</v>
      </c>
      <c r="AB103" s="58">
        <v>0</v>
      </c>
      <c r="AC103" s="58">
        <v>0</v>
      </c>
      <c r="AD103" s="59">
        <v>0</v>
      </c>
      <c r="AE103" s="58">
        <v>0</v>
      </c>
      <c r="AF103" s="59">
        <v>0</v>
      </c>
      <c r="AG103" s="59">
        <v>0</v>
      </c>
      <c r="AH103" s="59"/>
    </row>
    <row r="104" spans="1:37" hidden="1" x14ac:dyDescent="0.25">
      <c r="A104" s="263"/>
      <c r="B104" s="258"/>
      <c r="C104" s="60"/>
      <c r="D104" s="57"/>
      <c r="E104" s="57"/>
      <c r="F104" s="57"/>
      <c r="G104" s="57"/>
      <c r="H104" s="57"/>
      <c r="I104" s="57"/>
      <c r="J104" s="58"/>
      <c r="K104" s="58"/>
      <c r="L104" s="58"/>
      <c r="M104" s="59"/>
      <c r="N104" s="59"/>
      <c r="O104" s="59"/>
      <c r="P104" s="59"/>
      <c r="Q104" s="59"/>
      <c r="R104" s="59"/>
      <c r="S104" s="58"/>
      <c r="T104" s="59"/>
      <c r="U104" s="58"/>
      <c r="V104" s="58"/>
      <c r="W104" s="58"/>
      <c r="X104" s="58"/>
      <c r="Y104" s="57"/>
      <c r="Z104" s="57"/>
      <c r="AA104" s="57"/>
      <c r="AB104" s="58"/>
      <c r="AC104" s="58"/>
      <c r="AD104" s="59"/>
      <c r="AE104" s="58"/>
      <c r="AF104" s="58"/>
      <c r="AG104" s="58"/>
      <c r="AH104" s="59"/>
    </row>
    <row r="105" spans="1:37" s="323" customFormat="1" ht="12" hidden="1" x14ac:dyDescent="0.25">
      <c r="A105" s="319" t="s">
        <v>366</v>
      </c>
      <c r="B105" s="296" t="s">
        <v>264</v>
      </c>
      <c r="C105" s="320">
        <f>SUM(C106:C108)</f>
        <v>0</v>
      </c>
      <c r="D105" s="320">
        <f t="shared" ref="D105:AE105" si="169">SUM(D106:D108)</f>
        <v>0</v>
      </c>
      <c r="E105" s="320">
        <f t="shared" si="169"/>
        <v>0</v>
      </c>
      <c r="F105" s="320">
        <f t="shared" ref="F105" si="170">SUM(F106:F108)</f>
        <v>0</v>
      </c>
      <c r="G105" s="320">
        <f t="shared" si="169"/>
        <v>0</v>
      </c>
      <c r="H105" s="320">
        <f t="shared" si="169"/>
        <v>0</v>
      </c>
      <c r="I105" s="320">
        <f t="shared" si="169"/>
        <v>0</v>
      </c>
      <c r="J105" s="320">
        <f t="shared" si="169"/>
        <v>0</v>
      </c>
      <c r="K105" s="320">
        <f t="shared" si="169"/>
        <v>0</v>
      </c>
      <c r="L105" s="320">
        <f t="shared" si="169"/>
        <v>0</v>
      </c>
      <c r="M105" s="320">
        <f t="shared" si="169"/>
        <v>0</v>
      </c>
      <c r="N105" s="320">
        <f t="shared" si="169"/>
        <v>0</v>
      </c>
      <c r="O105" s="320">
        <f t="shared" ref="O105" si="171">SUM(O106:O108)</f>
        <v>0</v>
      </c>
      <c r="P105" s="320">
        <f t="shared" si="169"/>
        <v>0</v>
      </c>
      <c r="Q105" s="320">
        <f t="shared" si="169"/>
        <v>0</v>
      </c>
      <c r="R105" s="320">
        <f t="shared" si="169"/>
        <v>0</v>
      </c>
      <c r="S105" s="320">
        <f t="shared" si="169"/>
        <v>0</v>
      </c>
      <c r="T105" s="321">
        <f t="shared" si="169"/>
        <v>0</v>
      </c>
      <c r="U105" s="320">
        <f t="shared" si="169"/>
        <v>0</v>
      </c>
      <c r="V105" s="320">
        <f t="shared" si="169"/>
        <v>0</v>
      </c>
      <c r="W105" s="320">
        <f t="shared" si="169"/>
        <v>0</v>
      </c>
      <c r="X105" s="320">
        <f t="shared" si="169"/>
        <v>0</v>
      </c>
      <c r="Y105" s="320">
        <f t="shared" si="169"/>
        <v>0</v>
      </c>
      <c r="Z105" s="320">
        <f t="shared" si="169"/>
        <v>0</v>
      </c>
      <c r="AA105" s="320">
        <f t="shared" si="169"/>
        <v>0</v>
      </c>
      <c r="AB105" s="320">
        <f t="shared" si="169"/>
        <v>0</v>
      </c>
      <c r="AC105" s="320">
        <f t="shared" si="169"/>
        <v>0</v>
      </c>
      <c r="AD105" s="320">
        <f t="shared" si="169"/>
        <v>0</v>
      </c>
      <c r="AE105" s="320">
        <f t="shared" si="169"/>
        <v>0</v>
      </c>
      <c r="AF105" s="320">
        <f t="shared" ref="AF105" si="172">SUM(AF106:AF108)</f>
        <v>0</v>
      </c>
      <c r="AG105" s="320">
        <f t="shared" ref="AG105:AH105" si="173">+AG106</f>
        <v>0</v>
      </c>
      <c r="AH105" s="321">
        <f t="shared" si="173"/>
        <v>0</v>
      </c>
      <c r="AK105" s="570"/>
    </row>
    <row r="106" spans="1:37" hidden="1" x14ac:dyDescent="0.25">
      <c r="A106" s="263" t="s">
        <v>265</v>
      </c>
      <c r="B106" s="258" t="s">
        <v>266</v>
      </c>
      <c r="C106" s="60">
        <f>SUM(D106:AH106)</f>
        <v>0</v>
      </c>
      <c r="D106" s="57"/>
      <c r="E106" s="57"/>
      <c r="F106" s="57"/>
      <c r="G106" s="57"/>
      <c r="H106" s="57"/>
      <c r="I106" s="57"/>
      <c r="J106" s="58"/>
      <c r="K106" s="58"/>
      <c r="L106" s="58"/>
      <c r="M106" s="59"/>
      <c r="N106" s="59"/>
      <c r="O106" s="59"/>
      <c r="P106" s="59"/>
      <c r="Q106" s="59"/>
      <c r="R106" s="59"/>
      <c r="S106" s="58"/>
      <c r="T106" s="59"/>
      <c r="U106" s="58"/>
      <c r="V106" s="58"/>
      <c r="W106" s="58"/>
      <c r="X106" s="58"/>
      <c r="Y106" s="57"/>
      <c r="Z106" s="57"/>
      <c r="AA106" s="57"/>
      <c r="AB106" s="58"/>
      <c r="AC106" s="58"/>
      <c r="AD106" s="59"/>
      <c r="AE106" s="58"/>
      <c r="AF106" s="58"/>
      <c r="AG106" s="58"/>
      <c r="AH106" s="59"/>
    </row>
    <row r="107" spans="1:37" hidden="1" x14ac:dyDescent="0.25">
      <c r="A107" s="263" t="s">
        <v>267</v>
      </c>
      <c r="B107" s="258" t="s">
        <v>268</v>
      </c>
      <c r="C107" s="60">
        <f>SUM(D107:AH107)</f>
        <v>0</v>
      </c>
      <c r="D107" s="57"/>
      <c r="E107" s="57"/>
      <c r="F107" s="57"/>
      <c r="G107" s="57"/>
      <c r="H107" s="57"/>
      <c r="I107" s="57"/>
      <c r="J107" s="58"/>
      <c r="K107" s="58"/>
      <c r="L107" s="58"/>
      <c r="M107" s="59"/>
      <c r="N107" s="59"/>
      <c r="O107" s="59"/>
      <c r="P107" s="59"/>
      <c r="Q107" s="59"/>
      <c r="R107" s="59"/>
      <c r="S107" s="58"/>
      <c r="T107" s="59"/>
      <c r="U107" s="58"/>
      <c r="V107" s="58"/>
      <c r="W107" s="58"/>
      <c r="X107" s="58"/>
      <c r="Y107" s="57"/>
      <c r="Z107" s="57"/>
      <c r="AA107" s="57"/>
      <c r="AB107" s="58"/>
      <c r="AC107" s="58"/>
      <c r="AD107" s="59"/>
      <c r="AE107" s="58"/>
      <c r="AF107" s="58"/>
      <c r="AG107" s="58"/>
      <c r="AH107" s="59"/>
    </row>
    <row r="108" spans="1:37" hidden="1" x14ac:dyDescent="0.25">
      <c r="A108" s="263" t="s">
        <v>634</v>
      </c>
      <c r="B108" s="258" t="s">
        <v>635</v>
      </c>
      <c r="C108" s="60">
        <f>SUM(D108:AH108)</f>
        <v>0</v>
      </c>
      <c r="D108" s="57">
        <v>0</v>
      </c>
      <c r="E108" s="57">
        <v>0</v>
      </c>
      <c r="F108" s="57">
        <v>0</v>
      </c>
      <c r="G108" s="57">
        <v>0</v>
      </c>
      <c r="H108" s="57">
        <v>0</v>
      </c>
      <c r="I108" s="57">
        <v>0</v>
      </c>
      <c r="J108" s="57">
        <v>0</v>
      </c>
      <c r="K108" s="57">
        <v>0</v>
      </c>
      <c r="L108" s="57">
        <v>0</v>
      </c>
      <c r="M108" s="59">
        <v>0</v>
      </c>
      <c r="N108" s="59"/>
      <c r="O108" s="59"/>
      <c r="P108" s="59"/>
      <c r="Q108" s="59"/>
      <c r="R108" s="59"/>
      <c r="S108" s="58">
        <v>0</v>
      </c>
      <c r="T108" s="59">
        <v>0</v>
      </c>
      <c r="U108" s="58">
        <v>0</v>
      </c>
      <c r="V108" s="58">
        <v>0</v>
      </c>
      <c r="W108" s="58">
        <v>0</v>
      </c>
      <c r="X108" s="58"/>
      <c r="Y108" s="57">
        <v>0</v>
      </c>
      <c r="Z108" s="57">
        <v>0</v>
      </c>
      <c r="AA108" s="57"/>
      <c r="AB108" s="58"/>
      <c r="AC108" s="58"/>
      <c r="AD108" s="59"/>
      <c r="AE108" s="58">
        <v>0</v>
      </c>
      <c r="AF108" s="58">
        <v>0</v>
      </c>
      <c r="AG108" s="58"/>
      <c r="AH108" s="59"/>
    </row>
    <row r="109" spans="1:37" hidden="1" x14ac:dyDescent="0.25">
      <c r="A109" s="263"/>
      <c r="B109" s="258"/>
      <c r="C109" s="60"/>
      <c r="D109" s="57"/>
      <c r="E109" s="57"/>
      <c r="F109" s="57"/>
      <c r="G109" s="57"/>
      <c r="H109" s="57"/>
      <c r="I109" s="57"/>
      <c r="J109" s="58"/>
      <c r="K109" s="58"/>
      <c r="L109" s="58"/>
      <c r="M109" s="59"/>
      <c r="N109" s="59"/>
      <c r="O109" s="59"/>
      <c r="P109" s="59"/>
      <c r="Q109" s="59"/>
      <c r="R109" s="59"/>
      <c r="S109" s="58"/>
      <c r="T109" s="59"/>
      <c r="U109" s="58"/>
      <c r="V109" s="58"/>
      <c r="W109" s="58"/>
      <c r="X109" s="58"/>
      <c r="Y109" s="57"/>
      <c r="Z109" s="57"/>
      <c r="AA109" s="57"/>
      <c r="AB109" s="58"/>
      <c r="AC109" s="58"/>
      <c r="AD109" s="59"/>
      <c r="AE109" s="58"/>
      <c r="AF109" s="58"/>
      <c r="AG109" s="58"/>
      <c r="AH109" s="59"/>
    </row>
    <row r="110" spans="1:37" s="323" customFormat="1" ht="24" hidden="1" x14ac:dyDescent="0.25">
      <c r="A110" s="319" t="s">
        <v>98</v>
      </c>
      <c r="B110" s="296" t="s">
        <v>99</v>
      </c>
      <c r="C110" s="320">
        <f t="shared" ref="C110:AH110" si="174">SUM(C111:C117)</f>
        <v>0</v>
      </c>
      <c r="D110" s="320">
        <f t="shared" si="174"/>
        <v>0</v>
      </c>
      <c r="E110" s="320">
        <f t="shared" ref="E110:F110" si="175">SUM(E111:E117)</f>
        <v>0</v>
      </c>
      <c r="F110" s="320">
        <f t="shared" si="175"/>
        <v>0</v>
      </c>
      <c r="G110" s="320">
        <f t="shared" ref="G110:H110" si="176">SUM(G111:G117)</f>
        <v>0</v>
      </c>
      <c r="H110" s="320">
        <f t="shared" si="176"/>
        <v>0</v>
      </c>
      <c r="I110" s="320">
        <f t="shared" si="174"/>
        <v>0</v>
      </c>
      <c r="J110" s="320">
        <f t="shared" si="174"/>
        <v>0</v>
      </c>
      <c r="K110" s="321">
        <f t="shared" ref="K110" si="177">SUM(K111:K117)</f>
        <v>0</v>
      </c>
      <c r="L110" s="321">
        <f t="shared" si="174"/>
        <v>0</v>
      </c>
      <c r="M110" s="321">
        <f t="shared" si="174"/>
        <v>0</v>
      </c>
      <c r="N110" s="321">
        <f t="shared" si="174"/>
        <v>0</v>
      </c>
      <c r="O110" s="321">
        <f t="shared" ref="O110" si="178">SUM(O111:O117)</f>
        <v>0</v>
      </c>
      <c r="P110" s="321">
        <f t="shared" si="174"/>
        <v>0</v>
      </c>
      <c r="Q110" s="321">
        <f t="shared" si="174"/>
        <v>0</v>
      </c>
      <c r="R110" s="321">
        <f>SUM(R111:R117)</f>
        <v>0</v>
      </c>
      <c r="S110" s="320">
        <f t="shared" si="174"/>
        <v>0</v>
      </c>
      <c r="T110" s="321">
        <f t="shared" si="174"/>
        <v>0</v>
      </c>
      <c r="U110" s="320">
        <f t="shared" si="174"/>
        <v>0</v>
      </c>
      <c r="V110" s="320">
        <f t="shared" ref="V110" si="179">SUM(V111:V117)</f>
        <v>0</v>
      </c>
      <c r="W110" s="320">
        <f t="shared" ref="W110:X110" si="180">SUM(W111:W117)</f>
        <v>0</v>
      </c>
      <c r="X110" s="320">
        <f t="shared" si="180"/>
        <v>0</v>
      </c>
      <c r="Y110" s="322">
        <f t="shared" si="174"/>
        <v>0</v>
      </c>
      <c r="Z110" s="322">
        <f t="shared" ref="Z110:AA110" si="181">SUM(Z111:Z117)</f>
        <v>0</v>
      </c>
      <c r="AA110" s="322">
        <f t="shared" si="181"/>
        <v>0</v>
      </c>
      <c r="AB110" s="320">
        <f t="shared" ref="AB110" si="182">SUM(AB111:AB117)</f>
        <v>0</v>
      </c>
      <c r="AC110" s="320">
        <f t="shared" ref="AC110:AD110" si="183">SUM(AC111:AC117)</f>
        <v>0</v>
      </c>
      <c r="AD110" s="321">
        <f t="shared" si="183"/>
        <v>0</v>
      </c>
      <c r="AE110" s="320">
        <f t="shared" ref="AE110" si="184">SUM(AE111:AE117)</f>
        <v>0</v>
      </c>
      <c r="AF110" s="320">
        <f t="shared" ref="AF110" si="185">SUM(AF111:AF117)</f>
        <v>0</v>
      </c>
      <c r="AG110" s="320">
        <f t="shared" ref="AG110" si="186">SUM(AG111:AG117)</f>
        <v>0</v>
      </c>
      <c r="AH110" s="321">
        <f t="shared" si="174"/>
        <v>0</v>
      </c>
      <c r="AK110" s="570"/>
    </row>
    <row r="111" spans="1:37" hidden="1" x14ac:dyDescent="0.25">
      <c r="A111" s="263" t="s">
        <v>100</v>
      </c>
      <c r="B111" s="258" t="s">
        <v>101</v>
      </c>
      <c r="C111" s="60">
        <f t="shared" ref="C111:C117" si="187">SUM(D111:AH111)</f>
        <v>0</v>
      </c>
      <c r="D111" s="58"/>
      <c r="E111" s="58"/>
      <c r="F111" s="58"/>
      <c r="G111" s="59">
        <v>0</v>
      </c>
      <c r="H111" s="59">
        <v>0</v>
      </c>
      <c r="I111" s="59">
        <v>0</v>
      </c>
      <c r="J111" s="58">
        <v>0</v>
      </c>
      <c r="K111" s="59">
        <v>0</v>
      </c>
      <c r="L111" s="59">
        <v>0</v>
      </c>
      <c r="M111" s="59">
        <v>0</v>
      </c>
      <c r="N111" s="59">
        <v>0</v>
      </c>
      <c r="O111" s="59"/>
      <c r="P111" s="59"/>
      <c r="Q111" s="59">
        <v>0</v>
      </c>
      <c r="R111" s="59">
        <v>0</v>
      </c>
      <c r="S111" s="58">
        <v>0</v>
      </c>
      <c r="T111" s="59">
        <v>0</v>
      </c>
      <c r="U111" s="59">
        <v>0</v>
      </c>
      <c r="V111" s="59">
        <v>0</v>
      </c>
      <c r="W111" s="59">
        <v>0</v>
      </c>
      <c r="X111" s="59">
        <v>0</v>
      </c>
      <c r="Y111" s="59">
        <v>0</v>
      </c>
      <c r="Z111" s="59">
        <v>0</v>
      </c>
      <c r="AA111" s="59">
        <v>0</v>
      </c>
      <c r="AB111" s="58">
        <v>0</v>
      </c>
      <c r="AC111" s="58">
        <v>0</v>
      </c>
      <c r="AD111" s="59">
        <v>0</v>
      </c>
      <c r="AE111" s="58">
        <v>0</v>
      </c>
      <c r="AF111" s="59">
        <v>0</v>
      </c>
      <c r="AG111" s="59">
        <v>0</v>
      </c>
      <c r="AH111" s="59"/>
    </row>
    <row r="112" spans="1:37" hidden="1" x14ac:dyDescent="0.25">
      <c r="A112" s="263" t="s">
        <v>148</v>
      </c>
      <c r="B112" s="258" t="s">
        <v>149</v>
      </c>
      <c r="C112" s="60">
        <f t="shared" si="187"/>
        <v>0</v>
      </c>
      <c r="D112" s="58"/>
      <c r="E112" s="58"/>
      <c r="F112" s="58"/>
      <c r="G112" s="59">
        <v>0</v>
      </c>
      <c r="H112" s="59">
        <v>0</v>
      </c>
      <c r="I112" s="59">
        <v>0</v>
      </c>
      <c r="J112" s="58">
        <v>0</v>
      </c>
      <c r="K112" s="59">
        <v>0</v>
      </c>
      <c r="L112" s="59">
        <v>0</v>
      </c>
      <c r="M112" s="59">
        <v>0</v>
      </c>
      <c r="N112" s="59">
        <v>0</v>
      </c>
      <c r="O112" s="59"/>
      <c r="P112" s="59"/>
      <c r="Q112" s="59"/>
      <c r="R112" s="59"/>
      <c r="S112" s="58">
        <v>0</v>
      </c>
      <c r="T112" s="59">
        <v>0</v>
      </c>
      <c r="U112" s="59">
        <v>0</v>
      </c>
      <c r="V112" s="59">
        <v>0</v>
      </c>
      <c r="W112" s="59">
        <v>0</v>
      </c>
      <c r="X112" s="59">
        <v>0</v>
      </c>
      <c r="Y112" s="59">
        <v>0</v>
      </c>
      <c r="Z112" s="59">
        <v>0</v>
      </c>
      <c r="AA112" s="59">
        <v>0</v>
      </c>
      <c r="AB112" s="58">
        <v>0</v>
      </c>
      <c r="AC112" s="58">
        <v>0</v>
      </c>
      <c r="AD112" s="59">
        <v>0</v>
      </c>
      <c r="AE112" s="58">
        <v>0</v>
      </c>
      <c r="AF112" s="59">
        <v>0</v>
      </c>
      <c r="AG112" s="59">
        <v>0</v>
      </c>
      <c r="AH112" s="59"/>
    </row>
    <row r="113" spans="1:37" hidden="1" x14ac:dyDescent="0.25">
      <c r="A113" s="263" t="s">
        <v>270</v>
      </c>
      <c r="B113" s="258" t="s">
        <v>271</v>
      </c>
      <c r="C113" s="60">
        <f t="shared" si="187"/>
        <v>0</v>
      </c>
      <c r="D113" s="58"/>
      <c r="E113" s="58"/>
      <c r="F113" s="58"/>
      <c r="G113" s="59">
        <v>0</v>
      </c>
      <c r="H113" s="59">
        <v>0</v>
      </c>
      <c r="I113" s="59">
        <v>0</v>
      </c>
      <c r="J113" s="58">
        <v>0</v>
      </c>
      <c r="K113" s="59">
        <v>0</v>
      </c>
      <c r="L113" s="59">
        <v>0</v>
      </c>
      <c r="M113" s="59">
        <v>0</v>
      </c>
      <c r="N113" s="59">
        <v>0</v>
      </c>
      <c r="O113" s="59"/>
      <c r="P113" s="59"/>
      <c r="Q113" s="59"/>
      <c r="R113" s="59"/>
      <c r="S113" s="58">
        <v>0</v>
      </c>
      <c r="T113" s="59">
        <v>0</v>
      </c>
      <c r="U113" s="59">
        <v>0</v>
      </c>
      <c r="V113" s="59">
        <v>0</v>
      </c>
      <c r="W113" s="59">
        <v>0</v>
      </c>
      <c r="X113" s="59">
        <v>0</v>
      </c>
      <c r="Y113" s="59">
        <v>0</v>
      </c>
      <c r="Z113" s="59">
        <v>0</v>
      </c>
      <c r="AA113" s="59">
        <v>0</v>
      </c>
      <c r="AB113" s="58">
        <v>0</v>
      </c>
      <c r="AC113" s="58">
        <v>0</v>
      </c>
      <c r="AD113" s="59">
        <v>0</v>
      </c>
      <c r="AE113" s="58">
        <v>0</v>
      </c>
      <c r="AF113" s="59">
        <v>0</v>
      </c>
      <c r="AG113" s="59">
        <v>0</v>
      </c>
      <c r="AH113" s="59"/>
    </row>
    <row r="114" spans="1:37" hidden="1" x14ac:dyDescent="0.25">
      <c r="A114" s="263" t="s">
        <v>272</v>
      </c>
      <c r="B114" s="258" t="s">
        <v>414</v>
      </c>
      <c r="C114" s="60">
        <f t="shared" si="187"/>
        <v>0</v>
      </c>
      <c r="D114" s="58">
        <v>0</v>
      </c>
      <c r="E114" s="58">
        <v>0</v>
      </c>
      <c r="F114" s="58">
        <v>0</v>
      </c>
      <c r="G114" s="59">
        <v>0</v>
      </c>
      <c r="H114" s="59">
        <v>0</v>
      </c>
      <c r="I114" s="59">
        <v>0</v>
      </c>
      <c r="J114" s="58">
        <v>0</v>
      </c>
      <c r="K114" s="59">
        <v>0</v>
      </c>
      <c r="L114" s="59">
        <v>0</v>
      </c>
      <c r="M114" s="59">
        <v>0</v>
      </c>
      <c r="N114" s="59">
        <v>0</v>
      </c>
      <c r="O114" s="59"/>
      <c r="P114" s="59"/>
      <c r="Q114" s="59"/>
      <c r="R114" s="59">
        <v>0</v>
      </c>
      <c r="S114" s="58">
        <v>0</v>
      </c>
      <c r="T114" s="59">
        <v>0</v>
      </c>
      <c r="U114" s="59">
        <v>0</v>
      </c>
      <c r="V114" s="59">
        <v>0</v>
      </c>
      <c r="W114" s="59">
        <v>0</v>
      </c>
      <c r="X114" s="59">
        <v>0</v>
      </c>
      <c r="Y114" s="59">
        <v>0</v>
      </c>
      <c r="Z114" s="59">
        <v>0</v>
      </c>
      <c r="AA114" s="59">
        <v>0</v>
      </c>
      <c r="AB114" s="58">
        <v>0</v>
      </c>
      <c r="AC114" s="58">
        <v>0</v>
      </c>
      <c r="AD114" s="59">
        <v>0</v>
      </c>
      <c r="AE114" s="58">
        <v>0</v>
      </c>
      <c r="AF114" s="59">
        <v>0</v>
      </c>
      <c r="AG114" s="59">
        <v>0</v>
      </c>
      <c r="AH114" s="59"/>
    </row>
    <row r="115" spans="1:37" hidden="1" x14ac:dyDescent="0.25">
      <c r="A115" s="263" t="s">
        <v>274</v>
      </c>
      <c r="B115" s="258" t="s">
        <v>275</v>
      </c>
      <c r="C115" s="60">
        <f t="shared" si="187"/>
        <v>0</v>
      </c>
      <c r="D115" s="58">
        <v>0</v>
      </c>
      <c r="E115" s="58">
        <v>0</v>
      </c>
      <c r="F115" s="58">
        <v>0</v>
      </c>
      <c r="G115" s="59">
        <v>0</v>
      </c>
      <c r="H115" s="59">
        <v>0</v>
      </c>
      <c r="I115" s="59">
        <v>0</v>
      </c>
      <c r="J115" s="58">
        <v>0</v>
      </c>
      <c r="K115" s="59">
        <v>0</v>
      </c>
      <c r="L115" s="59">
        <v>0</v>
      </c>
      <c r="M115" s="59">
        <v>0</v>
      </c>
      <c r="N115" s="59">
        <v>0</v>
      </c>
      <c r="O115" s="59"/>
      <c r="P115" s="59"/>
      <c r="Q115" s="59"/>
      <c r="R115" s="59"/>
      <c r="S115" s="58"/>
      <c r="T115" s="59">
        <v>0</v>
      </c>
      <c r="U115" s="59">
        <v>0</v>
      </c>
      <c r="V115" s="59">
        <v>0</v>
      </c>
      <c r="W115" s="59">
        <v>0</v>
      </c>
      <c r="X115" s="59">
        <v>0</v>
      </c>
      <c r="Y115" s="59">
        <v>0</v>
      </c>
      <c r="Z115" s="59">
        <v>0</v>
      </c>
      <c r="AA115" s="59">
        <v>0</v>
      </c>
      <c r="AB115" s="58">
        <v>0</v>
      </c>
      <c r="AC115" s="58">
        <v>0</v>
      </c>
      <c r="AD115" s="59">
        <v>0</v>
      </c>
      <c r="AE115" s="58">
        <v>0</v>
      </c>
      <c r="AF115" s="59">
        <v>0</v>
      </c>
      <c r="AG115" s="59">
        <v>0</v>
      </c>
      <c r="AH115" s="59"/>
    </row>
    <row r="116" spans="1:37" hidden="1" x14ac:dyDescent="0.25">
      <c r="A116" s="263" t="s">
        <v>276</v>
      </c>
      <c r="B116" s="258" t="s">
        <v>277</v>
      </c>
      <c r="C116" s="60">
        <f t="shared" si="187"/>
        <v>0</v>
      </c>
      <c r="D116" s="58">
        <v>0</v>
      </c>
      <c r="E116" s="58">
        <v>0</v>
      </c>
      <c r="F116" s="58">
        <v>0</v>
      </c>
      <c r="G116" s="59">
        <v>0</v>
      </c>
      <c r="H116" s="59">
        <v>0</v>
      </c>
      <c r="I116" s="59">
        <v>0</v>
      </c>
      <c r="J116" s="58">
        <v>0</v>
      </c>
      <c r="K116" s="59">
        <v>0</v>
      </c>
      <c r="L116" s="59">
        <v>0</v>
      </c>
      <c r="M116" s="59">
        <v>0</v>
      </c>
      <c r="N116" s="59">
        <v>0</v>
      </c>
      <c r="O116" s="59"/>
      <c r="P116" s="59"/>
      <c r="Q116" s="59">
        <v>0</v>
      </c>
      <c r="R116" s="59">
        <v>0</v>
      </c>
      <c r="S116" s="58">
        <v>0</v>
      </c>
      <c r="T116" s="59">
        <v>0</v>
      </c>
      <c r="U116" s="59">
        <v>0</v>
      </c>
      <c r="V116" s="59">
        <v>0</v>
      </c>
      <c r="W116" s="59">
        <v>0</v>
      </c>
      <c r="X116" s="59">
        <v>0</v>
      </c>
      <c r="Y116" s="59">
        <v>0</v>
      </c>
      <c r="Z116" s="59">
        <v>0</v>
      </c>
      <c r="AA116" s="59">
        <v>0</v>
      </c>
      <c r="AB116" s="58">
        <v>0</v>
      </c>
      <c r="AC116" s="58">
        <v>0</v>
      </c>
      <c r="AD116" s="59">
        <v>0</v>
      </c>
      <c r="AE116" s="58">
        <v>0</v>
      </c>
      <c r="AF116" s="59">
        <v>0</v>
      </c>
      <c r="AG116" s="59">
        <v>0</v>
      </c>
      <c r="AH116" s="59"/>
    </row>
    <row r="117" spans="1:37" hidden="1" x14ac:dyDescent="0.25">
      <c r="A117" s="263" t="s">
        <v>278</v>
      </c>
      <c r="B117" s="258" t="s">
        <v>279</v>
      </c>
      <c r="C117" s="60">
        <f t="shared" si="187"/>
        <v>0</v>
      </c>
      <c r="D117" s="58"/>
      <c r="E117" s="58"/>
      <c r="F117" s="58"/>
      <c r="G117" s="59"/>
      <c r="H117" s="59"/>
      <c r="I117" s="59"/>
      <c r="J117" s="58"/>
      <c r="K117" s="59"/>
      <c r="L117" s="59"/>
      <c r="M117" s="59">
        <v>0</v>
      </c>
      <c r="N117" s="59"/>
      <c r="O117" s="59"/>
      <c r="P117" s="59"/>
      <c r="Q117" s="59"/>
      <c r="R117" s="59"/>
      <c r="S117" s="58"/>
      <c r="T117" s="59"/>
      <c r="U117" s="59"/>
      <c r="V117" s="59"/>
      <c r="W117" s="59"/>
      <c r="X117" s="59"/>
      <c r="Y117" s="59"/>
      <c r="Z117" s="59"/>
      <c r="AA117" s="59"/>
      <c r="AB117" s="58"/>
      <c r="AC117" s="58"/>
      <c r="AD117" s="59"/>
      <c r="AE117" s="58"/>
      <c r="AF117" s="59"/>
      <c r="AG117" s="59"/>
      <c r="AH117" s="59"/>
    </row>
    <row r="118" spans="1:37" hidden="1" x14ac:dyDescent="0.25">
      <c r="A118" s="263"/>
      <c r="B118" s="258"/>
      <c r="C118" s="60"/>
      <c r="D118" s="57"/>
      <c r="E118" s="57"/>
      <c r="F118" s="57"/>
      <c r="G118" s="57"/>
      <c r="H118" s="57"/>
      <c r="I118" s="57"/>
      <c r="J118" s="58"/>
      <c r="K118" s="59"/>
      <c r="L118" s="59"/>
      <c r="M118" s="59"/>
      <c r="N118" s="59"/>
      <c r="O118" s="59"/>
      <c r="P118" s="59"/>
      <c r="Q118" s="59"/>
      <c r="R118" s="59"/>
      <c r="S118" s="58"/>
      <c r="T118" s="59"/>
      <c r="U118" s="58"/>
      <c r="V118" s="58"/>
      <c r="W118" s="58"/>
      <c r="X118" s="58"/>
      <c r="Y118" s="57"/>
      <c r="Z118" s="57"/>
      <c r="AA118" s="57"/>
      <c r="AB118" s="58"/>
      <c r="AC118" s="58"/>
      <c r="AD118" s="59"/>
      <c r="AE118" s="58"/>
      <c r="AF118" s="58"/>
      <c r="AG118" s="58"/>
      <c r="AH118" s="59"/>
    </row>
    <row r="119" spans="1:37" s="323" customFormat="1" ht="12" hidden="1" x14ac:dyDescent="0.25">
      <c r="A119" s="319" t="s">
        <v>360</v>
      </c>
      <c r="B119" s="296" t="s">
        <v>280</v>
      </c>
      <c r="C119" s="320">
        <f t="shared" ref="C119:AH119" si="188">SUM(C120:C121)</f>
        <v>0</v>
      </c>
      <c r="D119" s="320">
        <f t="shared" si="188"/>
        <v>0</v>
      </c>
      <c r="E119" s="320">
        <f t="shared" ref="E119:F119" si="189">SUM(E120:E121)</f>
        <v>0</v>
      </c>
      <c r="F119" s="320">
        <f t="shared" si="189"/>
        <v>0</v>
      </c>
      <c r="G119" s="320">
        <f t="shared" ref="G119:H119" si="190">SUM(G120:G121)</f>
        <v>0</v>
      </c>
      <c r="H119" s="320">
        <f t="shared" si="190"/>
        <v>0</v>
      </c>
      <c r="I119" s="320">
        <f t="shared" si="188"/>
        <v>0</v>
      </c>
      <c r="J119" s="320">
        <f t="shared" si="188"/>
        <v>0</v>
      </c>
      <c r="K119" s="321">
        <f t="shared" ref="K119" si="191">SUM(K120:K121)</f>
        <v>0</v>
      </c>
      <c r="L119" s="321">
        <f t="shared" si="188"/>
        <v>0</v>
      </c>
      <c r="M119" s="321">
        <f t="shared" si="188"/>
        <v>0</v>
      </c>
      <c r="N119" s="321">
        <f t="shared" si="188"/>
        <v>0</v>
      </c>
      <c r="O119" s="321">
        <f t="shared" ref="O119" si="192">SUM(O120:O121)</f>
        <v>0</v>
      </c>
      <c r="P119" s="321">
        <f t="shared" si="188"/>
        <v>0</v>
      </c>
      <c r="Q119" s="321">
        <f t="shared" si="188"/>
        <v>0</v>
      </c>
      <c r="R119" s="321">
        <f>SUM(R120:R121)</f>
        <v>0</v>
      </c>
      <c r="S119" s="320">
        <f t="shared" si="188"/>
        <v>0</v>
      </c>
      <c r="T119" s="321">
        <f t="shared" si="188"/>
        <v>0</v>
      </c>
      <c r="U119" s="320">
        <f t="shared" si="188"/>
        <v>0</v>
      </c>
      <c r="V119" s="320">
        <f t="shared" ref="V119" si="193">SUM(V120:V121)</f>
        <v>0</v>
      </c>
      <c r="W119" s="320">
        <f t="shared" ref="W119:X119" si="194">SUM(W120:W121)</f>
        <v>0</v>
      </c>
      <c r="X119" s="320">
        <f t="shared" si="194"/>
        <v>0</v>
      </c>
      <c r="Y119" s="322">
        <f t="shared" si="188"/>
        <v>0</v>
      </c>
      <c r="Z119" s="322">
        <f t="shared" ref="Z119:AA119" si="195">SUM(Z120:Z121)</f>
        <v>0</v>
      </c>
      <c r="AA119" s="322">
        <f t="shared" si="195"/>
        <v>0</v>
      </c>
      <c r="AB119" s="320">
        <f t="shared" ref="AB119" si="196">SUM(AB120:AB121)</f>
        <v>0</v>
      </c>
      <c r="AC119" s="320">
        <f t="shared" ref="AC119:AD119" si="197">SUM(AC120:AC121)</f>
        <v>0</v>
      </c>
      <c r="AD119" s="321">
        <f t="shared" si="197"/>
        <v>0</v>
      </c>
      <c r="AE119" s="320">
        <f t="shared" ref="AE119" si="198">SUM(AE120:AE121)</f>
        <v>0</v>
      </c>
      <c r="AF119" s="320">
        <f t="shared" ref="AF119" si="199">SUM(AF120:AF121)</f>
        <v>0</v>
      </c>
      <c r="AG119" s="320">
        <f t="shared" ref="AG119" si="200">SUM(AG120:AG121)</f>
        <v>0</v>
      </c>
      <c r="AH119" s="321">
        <f t="shared" si="188"/>
        <v>0</v>
      </c>
      <c r="AK119" s="570"/>
    </row>
    <row r="120" spans="1:37" hidden="1" x14ac:dyDescent="0.25">
      <c r="A120" s="263" t="s">
        <v>281</v>
      </c>
      <c r="B120" s="258" t="s">
        <v>282</v>
      </c>
      <c r="C120" s="60">
        <f>SUM(D120:AH120)</f>
        <v>0</v>
      </c>
      <c r="D120" s="57">
        <v>0</v>
      </c>
      <c r="E120" s="57">
        <v>0</v>
      </c>
      <c r="F120" s="57">
        <v>0</v>
      </c>
      <c r="G120" s="57">
        <v>0</v>
      </c>
      <c r="H120" s="57">
        <v>0</v>
      </c>
      <c r="I120" s="57">
        <v>0</v>
      </c>
      <c r="J120" s="58">
        <v>0</v>
      </c>
      <c r="K120" s="58">
        <v>0</v>
      </c>
      <c r="L120" s="58">
        <v>0</v>
      </c>
      <c r="M120" s="59">
        <v>0</v>
      </c>
      <c r="N120" s="58">
        <v>0</v>
      </c>
      <c r="O120" s="59">
        <v>0</v>
      </c>
      <c r="P120" s="59">
        <v>0</v>
      </c>
      <c r="Q120" s="59">
        <v>0</v>
      </c>
      <c r="R120" s="59">
        <v>0</v>
      </c>
      <c r="S120" s="58">
        <v>0</v>
      </c>
      <c r="T120" s="59">
        <v>0</v>
      </c>
      <c r="U120" s="58">
        <v>0</v>
      </c>
      <c r="V120" s="58">
        <v>0</v>
      </c>
      <c r="W120" s="58">
        <v>0</v>
      </c>
      <c r="X120" s="58">
        <v>0</v>
      </c>
      <c r="Y120" s="58">
        <v>0</v>
      </c>
      <c r="Z120" s="58">
        <v>0</v>
      </c>
      <c r="AA120" s="58">
        <v>0</v>
      </c>
      <c r="AB120" s="58">
        <v>0</v>
      </c>
      <c r="AC120" s="58">
        <v>0</v>
      </c>
      <c r="AD120" s="59">
        <v>0</v>
      </c>
      <c r="AE120" s="58">
        <v>0</v>
      </c>
      <c r="AF120" s="58">
        <v>0</v>
      </c>
      <c r="AG120" s="58">
        <v>0</v>
      </c>
      <c r="AH120" s="59"/>
    </row>
    <row r="121" spans="1:37" hidden="1" x14ac:dyDescent="0.25">
      <c r="A121" s="263" t="s">
        <v>283</v>
      </c>
      <c r="B121" s="258" t="s">
        <v>415</v>
      </c>
      <c r="C121" s="60">
        <f>SUM(D121:AH121)</f>
        <v>0</v>
      </c>
      <c r="D121" s="57">
        <v>0</v>
      </c>
      <c r="E121" s="57">
        <v>0</v>
      </c>
      <c r="F121" s="57">
        <v>0</v>
      </c>
      <c r="G121" s="57">
        <v>0</v>
      </c>
      <c r="H121" s="57">
        <v>0</v>
      </c>
      <c r="I121" s="57">
        <v>0</v>
      </c>
      <c r="J121" s="58">
        <v>0</v>
      </c>
      <c r="K121" s="58">
        <v>0</v>
      </c>
      <c r="L121" s="58">
        <v>0</v>
      </c>
      <c r="M121" s="59">
        <v>0</v>
      </c>
      <c r="N121" s="58">
        <v>0</v>
      </c>
      <c r="O121" s="59">
        <v>0</v>
      </c>
      <c r="P121" s="59">
        <v>0</v>
      </c>
      <c r="Q121" s="59">
        <v>0</v>
      </c>
      <c r="R121" s="59">
        <v>0</v>
      </c>
      <c r="S121" s="58">
        <v>0</v>
      </c>
      <c r="T121" s="59">
        <v>0</v>
      </c>
      <c r="U121" s="58">
        <v>0</v>
      </c>
      <c r="V121" s="58">
        <v>0</v>
      </c>
      <c r="W121" s="58">
        <v>0</v>
      </c>
      <c r="X121" s="58">
        <v>0</v>
      </c>
      <c r="Y121" s="58">
        <v>0</v>
      </c>
      <c r="Z121" s="58">
        <v>0</v>
      </c>
      <c r="AA121" s="58">
        <v>0</v>
      </c>
      <c r="AB121" s="58">
        <v>0</v>
      </c>
      <c r="AC121" s="58">
        <v>0</v>
      </c>
      <c r="AD121" s="59">
        <v>0</v>
      </c>
      <c r="AE121" s="58">
        <v>0</v>
      </c>
      <c r="AF121" s="58">
        <v>0</v>
      </c>
      <c r="AG121" s="58">
        <v>0</v>
      </c>
      <c r="AH121" s="59"/>
    </row>
    <row r="122" spans="1:37" hidden="1" x14ac:dyDescent="0.25">
      <c r="A122" s="263"/>
      <c r="B122" s="258"/>
      <c r="C122" s="60"/>
      <c r="D122" s="57"/>
      <c r="E122" s="57"/>
      <c r="F122" s="57"/>
      <c r="G122" s="57"/>
      <c r="H122" s="57"/>
      <c r="I122" s="57"/>
      <c r="J122" s="58"/>
      <c r="K122" s="58"/>
      <c r="L122" s="58"/>
      <c r="M122" s="59"/>
      <c r="N122" s="58"/>
      <c r="O122" s="59"/>
      <c r="P122" s="59"/>
      <c r="Q122" s="59"/>
      <c r="R122" s="59"/>
      <c r="S122" s="58"/>
      <c r="T122" s="59"/>
      <c r="U122" s="58"/>
      <c r="V122" s="58"/>
      <c r="W122" s="58"/>
      <c r="X122" s="58"/>
      <c r="Y122" s="58"/>
      <c r="Z122" s="58"/>
      <c r="AA122" s="58"/>
      <c r="AB122" s="58"/>
      <c r="AC122" s="58"/>
      <c r="AD122" s="59"/>
      <c r="AE122" s="58"/>
      <c r="AF122" s="58"/>
      <c r="AG122" s="58"/>
      <c r="AH122" s="59"/>
    </row>
    <row r="123" spans="1:37" s="323" customFormat="1" ht="12" hidden="1" x14ac:dyDescent="0.25">
      <c r="A123" s="319" t="s">
        <v>160</v>
      </c>
      <c r="B123" s="296" t="s">
        <v>161</v>
      </c>
      <c r="C123" s="320">
        <f>SUM(C124:C131)</f>
        <v>0</v>
      </c>
      <c r="D123" s="320">
        <f t="shared" ref="D123:AH123" si="201">SUM(D124:D131)</f>
        <v>0</v>
      </c>
      <c r="E123" s="320">
        <f t="shared" ref="E123:F123" si="202">SUM(E124:E131)</f>
        <v>0</v>
      </c>
      <c r="F123" s="320">
        <f t="shared" si="202"/>
        <v>0</v>
      </c>
      <c r="G123" s="320">
        <f t="shared" ref="G123:H123" si="203">SUM(G124:G131)</f>
        <v>0</v>
      </c>
      <c r="H123" s="320">
        <f t="shared" si="203"/>
        <v>0</v>
      </c>
      <c r="I123" s="320">
        <f t="shared" si="201"/>
        <v>0</v>
      </c>
      <c r="J123" s="320">
        <f t="shared" si="201"/>
        <v>0</v>
      </c>
      <c r="K123" s="321">
        <f t="shared" ref="K123" si="204">SUM(K124:K131)</f>
        <v>0</v>
      </c>
      <c r="L123" s="321">
        <f t="shared" si="201"/>
        <v>0</v>
      </c>
      <c r="M123" s="321">
        <f t="shared" si="201"/>
        <v>0</v>
      </c>
      <c r="N123" s="321">
        <f t="shared" si="201"/>
        <v>0</v>
      </c>
      <c r="O123" s="321">
        <f t="shared" ref="O123" si="205">SUM(O124:O131)</f>
        <v>0</v>
      </c>
      <c r="P123" s="321">
        <f t="shared" si="201"/>
        <v>0</v>
      </c>
      <c r="Q123" s="321">
        <f t="shared" si="201"/>
        <v>0</v>
      </c>
      <c r="R123" s="321">
        <f t="shared" si="201"/>
        <v>0</v>
      </c>
      <c r="S123" s="58">
        <f t="shared" si="201"/>
        <v>0</v>
      </c>
      <c r="T123" s="321">
        <f t="shared" si="201"/>
        <v>0</v>
      </c>
      <c r="U123" s="320">
        <f t="shared" si="201"/>
        <v>0</v>
      </c>
      <c r="V123" s="320">
        <f t="shared" ref="V123" si="206">SUM(V124:V131)</f>
        <v>0</v>
      </c>
      <c r="W123" s="320">
        <f t="shared" ref="W123:X123" si="207">SUM(W124:W131)</f>
        <v>0</v>
      </c>
      <c r="X123" s="320">
        <f t="shared" si="207"/>
        <v>0</v>
      </c>
      <c r="Y123" s="322">
        <f t="shared" si="201"/>
        <v>0</v>
      </c>
      <c r="Z123" s="322">
        <f t="shared" ref="Z123:AA123" si="208">SUM(Z124:Z131)</f>
        <v>0</v>
      </c>
      <c r="AA123" s="322">
        <f t="shared" si="208"/>
        <v>0</v>
      </c>
      <c r="AB123" s="320">
        <f t="shared" ref="AB123" si="209">SUM(AB124:AB131)</f>
        <v>0</v>
      </c>
      <c r="AC123" s="320">
        <f t="shared" ref="AC123:AD123" si="210">SUM(AC124:AC131)</f>
        <v>0</v>
      </c>
      <c r="AD123" s="321">
        <f t="shared" si="210"/>
        <v>0</v>
      </c>
      <c r="AE123" s="320">
        <f t="shared" ref="AE123" si="211">SUM(AE124:AE131)</f>
        <v>0</v>
      </c>
      <c r="AF123" s="320">
        <f t="shared" ref="AF123" si="212">SUM(AF124:AF131)</f>
        <v>0</v>
      </c>
      <c r="AG123" s="320">
        <f t="shared" ref="AG123" si="213">SUM(AG124:AG131)</f>
        <v>0</v>
      </c>
      <c r="AH123" s="321">
        <f t="shared" si="201"/>
        <v>0</v>
      </c>
      <c r="AK123" s="570"/>
    </row>
    <row r="124" spans="1:37" hidden="1" x14ac:dyDescent="0.25">
      <c r="A124" s="263" t="s">
        <v>286</v>
      </c>
      <c r="B124" s="258" t="s">
        <v>287</v>
      </c>
      <c r="C124" s="60">
        <f t="shared" ref="C124:C131" si="214">SUM(D124:AH124)</f>
        <v>0</v>
      </c>
      <c r="D124" s="57"/>
      <c r="E124" s="57"/>
      <c r="F124" s="57"/>
      <c r="G124" s="57"/>
      <c r="H124" s="57"/>
      <c r="I124" s="57"/>
      <c r="J124" s="58"/>
      <c r="K124" s="59"/>
      <c r="L124" s="59"/>
      <c r="M124" s="59"/>
      <c r="N124" s="59"/>
      <c r="O124" s="59"/>
      <c r="P124" s="59"/>
      <c r="Q124" s="59"/>
      <c r="R124" s="59"/>
      <c r="S124" s="58"/>
      <c r="T124" s="59"/>
      <c r="U124" s="58"/>
      <c r="V124" s="58"/>
      <c r="W124" s="58"/>
      <c r="X124" s="58"/>
      <c r="Y124" s="57"/>
      <c r="Z124" s="57"/>
      <c r="AA124" s="57"/>
      <c r="AB124" s="58"/>
      <c r="AC124" s="58"/>
      <c r="AD124" s="59"/>
      <c r="AE124" s="58"/>
      <c r="AF124" s="58"/>
      <c r="AG124" s="58"/>
      <c r="AH124" s="59"/>
    </row>
    <row r="125" spans="1:37" hidden="1" x14ac:dyDescent="0.25">
      <c r="A125" s="263" t="s">
        <v>288</v>
      </c>
      <c r="B125" s="258" t="s">
        <v>289</v>
      </c>
      <c r="C125" s="60">
        <f t="shared" si="214"/>
        <v>0</v>
      </c>
      <c r="D125" s="57"/>
      <c r="E125" s="57"/>
      <c r="F125" s="57"/>
      <c r="G125" s="57">
        <v>0</v>
      </c>
      <c r="H125" s="57">
        <v>0</v>
      </c>
      <c r="I125" s="57">
        <v>0</v>
      </c>
      <c r="J125" s="57">
        <v>0</v>
      </c>
      <c r="K125" s="57">
        <v>0</v>
      </c>
      <c r="L125" s="57">
        <v>0</v>
      </c>
      <c r="M125" s="57">
        <v>0</v>
      </c>
      <c r="N125" s="57">
        <v>0</v>
      </c>
      <c r="O125" s="57">
        <v>0</v>
      </c>
      <c r="P125" s="57">
        <v>0</v>
      </c>
      <c r="Q125" s="57">
        <v>0</v>
      </c>
      <c r="R125" s="57">
        <v>0</v>
      </c>
      <c r="S125" s="58">
        <v>0</v>
      </c>
      <c r="T125" s="67">
        <v>0</v>
      </c>
      <c r="U125" s="57">
        <v>0</v>
      </c>
      <c r="V125" s="57">
        <v>0</v>
      </c>
      <c r="W125" s="57">
        <v>0</v>
      </c>
      <c r="X125" s="57">
        <v>0</v>
      </c>
      <c r="Y125" s="57">
        <v>0</v>
      </c>
      <c r="Z125" s="57">
        <v>0</v>
      </c>
      <c r="AA125" s="57">
        <v>0</v>
      </c>
      <c r="AB125" s="58">
        <v>0</v>
      </c>
      <c r="AC125" s="57">
        <v>0</v>
      </c>
      <c r="AD125" s="59"/>
      <c r="AE125" s="58"/>
      <c r="AF125" s="58"/>
      <c r="AG125" s="58"/>
      <c r="AH125" s="59"/>
    </row>
    <row r="126" spans="1:37" hidden="1" x14ac:dyDescent="0.25">
      <c r="A126" s="263" t="s">
        <v>290</v>
      </c>
      <c r="B126" s="258" t="s">
        <v>416</v>
      </c>
      <c r="C126" s="60">
        <f t="shared" si="214"/>
        <v>0</v>
      </c>
      <c r="D126" s="57">
        <v>0</v>
      </c>
      <c r="E126" s="57">
        <v>0</v>
      </c>
      <c r="F126" s="57">
        <v>0</v>
      </c>
      <c r="G126" s="57">
        <v>0</v>
      </c>
      <c r="H126" s="57">
        <v>0</v>
      </c>
      <c r="I126" s="57">
        <v>0</v>
      </c>
      <c r="J126" s="57">
        <v>0</v>
      </c>
      <c r="K126" s="57">
        <v>0</v>
      </c>
      <c r="L126" s="57">
        <v>0</v>
      </c>
      <c r="M126" s="57">
        <v>0</v>
      </c>
      <c r="N126" s="57">
        <v>0</v>
      </c>
      <c r="O126" s="57">
        <v>0</v>
      </c>
      <c r="P126" s="57">
        <v>0</v>
      </c>
      <c r="Q126" s="57">
        <v>0</v>
      </c>
      <c r="R126" s="57">
        <v>0</v>
      </c>
      <c r="S126" s="58">
        <v>0</v>
      </c>
      <c r="T126" s="67">
        <v>0</v>
      </c>
      <c r="U126" s="57">
        <v>0</v>
      </c>
      <c r="V126" s="57">
        <v>0</v>
      </c>
      <c r="W126" s="57">
        <v>0</v>
      </c>
      <c r="X126" s="57">
        <v>0</v>
      </c>
      <c r="Y126" s="57">
        <v>0</v>
      </c>
      <c r="Z126" s="57">
        <v>0</v>
      </c>
      <c r="AA126" s="57">
        <v>0</v>
      </c>
      <c r="AB126" s="58">
        <v>0</v>
      </c>
      <c r="AC126" s="57">
        <v>0</v>
      </c>
      <c r="AD126" s="59">
        <v>0</v>
      </c>
      <c r="AE126" s="58">
        <v>0</v>
      </c>
      <c r="AF126" s="58">
        <v>0</v>
      </c>
      <c r="AG126" s="58">
        <v>0</v>
      </c>
      <c r="AH126" s="59"/>
    </row>
    <row r="127" spans="1:37" hidden="1" x14ac:dyDescent="0.25">
      <c r="A127" s="263" t="s">
        <v>145</v>
      </c>
      <c r="B127" s="258" t="s">
        <v>146</v>
      </c>
      <c r="C127" s="60">
        <f t="shared" si="214"/>
        <v>0</v>
      </c>
      <c r="D127" s="57">
        <v>0</v>
      </c>
      <c r="E127" s="57">
        <v>0</v>
      </c>
      <c r="F127" s="57">
        <v>0</v>
      </c>
      <c r="G127" s="57">
        <v>0</v>
      </c>
      <c r="H127" s="57">
        <v>0</v>
      </c>
      <c r="I127" s="57">
        <v>0</v>
      </c>
      <c r="J127" s="57">
        <v>0</v>
      </c>
      <c r="K127" s="57">
        <v>0</v>
      </c>
      <c r="L127" s="57">
        <v>0</v>
      </c>
      <c r="M127" s="57">
        <v>0</v>
      </c>
      <c r="N127" s="57">
        <v>0</v>
      </c>
      <c r="O127" s="57">
        <v>0</v>
      </c>
      <c r="P127" s="57">
        <v>0</v>
      </c>
      <c r="Q127" s="57">
        <v>0</v>
      </c>
      <c r="R127" s="57">
        <v>0</v>
      </c>
      <c r="S127" s="58">
        <v>0</v>
      </c>
      <c r="T127" s="67">
        <v>0</v>
      </c>
      <c r="U127" s="57">
        <v>0</v>
      </c>
      <c r="V127" s="57">
        <v>0</v>
      </c>
      <c r="W127" s="57">
        <v>0</v>
      </c>
      <c r="X127" s="57">
        <v>0</v>
      </c>
      <c r="Y127" s="57">
        <v>0</v>
      </c>
      <c r="Z127" s="57">
        <v>0</v>
      </c>
      <c r="AA127" s="57">
        <v>0</v>
      </c>
      <c r="AB127" s="58">
        <v>0</v>
      </c>
      <c r="AC127" s="57">
        <v>0</v>
      </c>
      <c r="AD127" s="59">
        <v>0</v>
      </c>
      <c r="AE127" s="58">
        <v>0</v>
      </c>
      <c r="AF127" s="58">
        <v>0</v>
      </c>
      <c r="AG127" s="58">
        <v>0</v>
      </c>
      <c r="AH127" s="59"/>
    </row>
    <row r="128" spans="1:37" hidden="1" x14ac:dyDescent="0.25">
      <c r="A128" s="263" t="s">
        <v>292</v>
      </c>
      <c r="B128" s="258" t="s">
        <v>293</v>
      </c>
      <c r="C128" s="60">
        <f t="shared" si="214"/>
        <v>0</v>
      </c>
      <c r="D128" s="57">
        <v>0</v>
      </c>
      <c r="E128" s="57">
        <v>0</v>
      </c>
      <c r="F128" s="57">
        <v>0</v>
      </c>
      <c r="G128" s="57">
        <v>0</v>
      </c>
      <c r="H128" s="57">
        <v>0</v>
      </c>
      <c r="I128" s="57">
        <v>0</v>
      </c>
      <c r="J128" s="57">
        <v>0</v>
      </c>
      <c r="K128" s="57">
        <v>0</v>
      </c>
      <c r="L128" s="57">
        <v>0</v>
      </c>
      <c r="M128" s="57">
        <v>0</v>
      </c>
      <c r="N128" s="57">
        <v>0</v>
      </c>
      <c r="O128" s="57">
        <v>0</v>
      </c>
      <c r="P128" s="57">
        <v>0</v>
      </c>
      <c r="Q128" s="57">
        <v>0</v>
      </c>
      <c r="R128" s="57">
        <v>0</v>
      </c>
      <c r="S128" s="58">
        <v>0</v>
      </c>
      <c r="T128" s="67">
        <v>0</v>
      </c>
      <c r="U128" s="57">
        <v>0</v>
      </c>
      <c r="V128" s="57">
        <v>0</v>
      </c>
      <c r="W128" s="57">
        <v>0</v>
      </c>
      <c r="X128" s="57">
        <v>0</v>
      </c>
      <c r="Y128" s="57">
        <v>0</v>
      </c>
      <c r="Z128" s="57">
        <v>0</v>
      </c>
      <c r="AA128" s="57">
        <v>0</v>
      </c>
      <c r="AB128" s="58">
        <v>0</v>
      </c>
      <c r="AC128" s="57">
        <v>0</v>
      </c>
      <c r="AD128" s="59">
        <v>0</v>
      </c>
      <c r="AE128" s="58">
        <v>0</v>
      </c>
      <c r="AF128" s="58">
        <v>0</v>
      </c>
      <c r="AG128" s="58">
        <v>0</v>
      </c>
      <c r="AH128" s="59"/>
    </row>
    <row r="129" spans="1:37" hidden="1" x14ac:dyDescent="0.25">
      <c r="A129" s="263" t="s">
        <v>294</v>
      </c>
      <c r="B129" s="258" t="s">
        <v>295</v>
      </c>
      <c r="C129" s="60">
        <f t="shared" si="214"/>
        <v>0</v>
      </c>
      <c r="D129" s="57">
        <v>0</v>
      </c>
      <c r="E129" s="57">
        <v>0</v>
      </c>
      <c r="F129" s="57">
        <v>0</v>
      </c>
      <c r="G129" s="57">
        <v>0</v>
      </c>
      <c r="H129" s="57">
        <v>0</v>
      </c>
      <c r="I129" s="57">
        <v>0</v>
      </c>
      <c r="J129" s="57">
        <v>0</v>
      </c>
      <c r="K129" s="57">
        <v>0</v>
      </c>
      <c r="L129" s="57">
        <v>0</v>
      </c>
      <c r="M129" s="57">
        <v>0</v>
      </c>
      <c r="N129" s="57">
        <v>0</v>
      </c>
      <c r="O129" s="57">
        <v>0</v>
      </c>
      <c r="P129" s="57">
        <v>0</v>
      </c>
      <c r="Q129" s="57">
        <v>0</v>
      </c>
      <c r="R129" s="57">
        <v>0</v>
      </c>
      <c r="S129" s="58">
        <v>0</v>
      </c>
      <c r="T129" s="67">
        <v>0</v>
      </c>
      <c r="U129" s="57">
        <v>0</v>
      </c>
      <c r="V129" s="57">
        <v>0</v>
      </c>
      <c r="W129" s="57">
        <v>0</v>
      </c>
      <c r="X129" s="57">
        <v>0</v>
      </c>
      <c r="Y129" s="57">
        <v>0</v>
      </c>
      <c r="Z129" s="57">
        <v>0</v>
      </c>
      <c r="AA129" s="57">
        <v>0</v>
      </c>
      <c r="AB129" s="58">
        <v>0</v>
      </c>
      <c r="AC129" s="57">
        <v>0</v>
      </c>
      <c r="AD129" s="59">
        <v>0</v>
      </c>
      <c r="AE129" s="58">
        <v>0</v>
      </c>
      <c r="AF129" s="58">
        <v>0</v>
      </c>
      <c r="AG129" s="58">
        <v>0</v>
      </c>
      <c r="AH129" s="59"/>
    </row>
    <row r="130" spans="1:37" hidden="1" x14ac:dyDescent="0.25">
      <c r="A130" s="263" t="s">
        <v>296</v>
      </c>
      <c r="B130" s="258" t="s">
        <v>297</v>
      </c>
      <c r="C130" s="60">
        <f t="shared" si="214"/>
        <v>0</v>
      </c>
      <c r="D130" s="57"/>
      <c r="E130" s="57"/>
      <c r="F130" s="57"/>
      <c r="G130" s="57"/>
      <c r="H130" s="57"/>
      <c r="I130" s="57"/>
      <c r="J130" s="58"/>
      <c r="K130" s="59"/>
      <c r="L130" s="59"/>
      <c r="M130" s="59">
        <v>0</v>
      </c>
      <c r="N130" s="59"/>
      <c r="O130" s="59"/>
      <c r="P130" s="59"/>
      <c r="Q130" s="59"/>
      <c r="S130" s="58"/>
      <c r="U130" s="57"/>
      <c r="V130" s="57"/>
      <c r="W130" s="57"/>
      <c r="X130" s="57"/>
      <c r="Y130" s="57"/>
      <c r="Z130" s="57"/>
      <c r="AA130" s="57"/>
      <c r="AB130" s="58"/>
      <c r="AC130" s="58"/>
      <c r="AD130" s="59"/>
      <c r="AE130" s="58"/>
      <c r="AF130" s="58"/>
      <c r="AG130" s="58"/>
      <c r="AH130" s="59"/>
    </row>
    <row r="131" spans="1:37" hidden="1" x14ac:dyDescent="0.25">
      <c r="A131" s="263" t="s">
        <v>298</v>
      </c>
      <c r="B131" s="258" t="s">
        <v>299</v>
      </c>
      <c r="C131" s="60">
        <f t="shared" si="214"/>
        <v>0</v>
      </c>
      <c r="D131" s="57">
        <v>0</v>
      </c>
      <c r="E131" s="57">
        <v>0</v>
      </c>
      <c r="F131" s="57">
        <v>0</v>
      </c>
      <c r="G131" s="57">
        <v>0</v>
      </c>
      <c r="H131" s="57">
        <v>0</v>
      </c>
      <c r="I131" s="57">
        <v>0</v>
      </c>
      <c r="J131" s="57">
        <v>0</v>
      </c>
      <c r="K131" s="57">
        <v>0</v>
      </c>
      <c r="L131" s="57">
        <v>0</v>
      </c>
      <c r="M131" s="59">
        <v>0</v>
      </c>
      <c r="N131" s="59"/>
      <c r="O131" s="59">
        <v>0</v>
      </c>
      <c r="P131" s="59">
        <v>0</v>
      </c>
      <c r="Q131" s="59">
        <v>0</v>
      </c>
      <c r="R131" s="59">
        <v>0</v>
      </c>
      <c r="S131" s="58">
        <v>0</v>
      </c>
      <c r="T131" s="59">
        <v>0</v>
      </c>
      <c r="U131" s="58">
        <v>0</v>
      </c>
      <c r="V131" s="58">
        <v>0</v>
      </c>
      <c r="W131" s="58">
        <v>0</v>
      </c>
      <c r="X131" s="58">
        <v>0</v>
      </c>
      <c r="Y131" s="58">
        <v>0</v>
      </c>
      <c r="Z131" s="58">
        <v>0</v>
      </c>
      <c r="AA131" s="58">
        <v>0</v>
      </c>
      <c r="AB131" s="58">
        <v>0</v>
      </c>
      <c r="AC131" s="58">
        <v>0</v>
      </c>
      <c r="AD131" s="58">
        <v>0</v>
      </c>
      <c r="AE131" s="58">
        <v>0</v>
      </c>
      <c r="AF131" s="58">
        <v>0</v>
      </c>
      <c r="AG131" s="58"/>
      <c r="AH131" s="59"/>
    </row>
    <row r="132" spans="1:37" s="262" customFormat="1" ht="12" hidden="1" x14ac:dyDescent="0.25">
      <c r="A132" s="263"/>
      <c r="B132" s="258"/>
      <c r="C132" s="60"/>
      <c r="D132" s="61"/>
      <c r="E132" s="61"/>
      <c r="F132" s="61"/>
      <c r="G132" s="61"/>
      <c r="H132" s="61"/>
      <c r="I132" s="61"/>
      <c r="J132" s="62"/>
      <c r="K132" s="63"/>
      <c r="L132" s="63"/>
      <c r="M132" s="63"/>
      <c r="N132" s="63"/>
      <c r="O132" s="63"/>
      <c r="P132" s="63"/>
      <c r="Q132" s="63"/>
      <c r="R132" s="63"/>
      <c r="S132" s="62"/>
      <c r="T132" s="63"/>
      <c r="U132" s="62"/>
      <c r="V132" s="62"/>
      <c r="W132" s="62"/>
      <c r="X132" s="62"/>
      <c r="Y132" s="61"/>
      <c r="Z132" s="61"/>
      <c r="AA132" s="61"/>
      <c r="AB132" s="62"/>
      <c r="AC132" s="62"/>
      <c r="AD132" s="63"/>
      <c r="AE132" s="62"/>
      <c r="AF132" s="62"/>
      <c r="AG132" s="62"/>
      <c r="AH132" s="63"/>
      <c r="AK132" s="569"/>
    </row>
    <row r="133" spans="1:37" s="262" customFormat="1" ht="12" hidden="1" x14ac:dyDescent="0.25">
      <c r="A133" s="263"/>
      <c r="B133" s="258"/>
      <c r="C133" s="60"/>
      <c r="D133" s="61"/>
      <c r="E133" s="61"/>
      <c r="F133" s="61"/>
      <c r="G133" s="61"/>
      <c r="H133" s="61"/>
      <c r="I133" s="61"/>
      <c r="J133" s="62"/>
      <c r="K133" s="63"/>
      <c r="L133" s="63"/>
      <c r="M133" s="63"/>
      <c r="N133" s="63"/>
      <c r="O133" s="63"/>
      <c r="P133" s="63"/>
      <c r="Q133" s="63"/>
      <c r="R133" s="63"/>
      <c r="S133" s="62"/>
      <c r="T133" s="63"/>
      <c r="U133" s="62"/>
      <c r="V133" s="62"/>
      <c r="W133" s="62"/>
      <c r="X133" s="62"/>
      <c r="Y133" s="61"/>
      <c r="Z133" s="61"/>
      <c r="AA133" s="61"/>
      <c r="AB133" s="62"/>
      <c r="AC133" s="62"/>
      <c r="AD133" s="63"/>
      <c r="AE133" s="62"/>
      <c r="AF133" s="62"/>
      <c r="AG133" s="62"/>
      <c r="AH133" s="63"/>
      <c r="AK133" s="569"/>
    </row>
    <row r="134" spans="1:37" s="262" customFormat="1" ht="12" x14ac:dyDescent="0.25">
      <c r="A134" s="288" t="s">
        <v>8</v>
      </c>
      <c r="B134" s="575" t="s">
        <v>9</v>
      </c>
      <c r="C134" s="316">
        <f>+C136+C146+C152+C155</f>
        <v>663135100</v>
      </c>
      <c r="D134" s="316">
        <f t="shared" ref="D134:AC134" si="215">+D136+D146+D152+D155</f>
        <v>0</v>
      </c>
      <c r="E134" s="316">
        <f t="shared" ref="E134:F134" si="216">+E136+E146+E152+E155</f>
        <v>0</v>
      </c>
      <c r="F134" s="316">
        <f t="shared" si="216"/>
        <v>0</v>
      </c>
      <c r="G134" s="316">
        <f t="shared" si="215"/>
        <v>0</v>
      </c>
      <c r="H134" s="316">
        <f t="shared" si="215"/>
        <v>0</v>
      </c>
      <c r="I134" s="316">
        <f t="shared" si="215"/>
        <v>0</v>
      </c>
      <c r="J134" s="316">
        <f t="shared" si="215"/>
        <v>0</v>
      </c>
      <c r="K134" s="316">
        <f t="shared" ref="K134" si="217">+K136+K146+K152+K155</f>
        <v>0</v>
      </c>
      <c r="L134" s="316">
        <f t="shared" si="215"/>
        <v>0</v>
      </c>
      <c r="M134" s="316">
        <f t="shared" si="215"/>
        <v>0</v>
      </c>
      <c r="N134" s="316">
        <f t="shared" si="215"/>
        <v>0</v>
      </c>
      <c r="O134" s="316">
        <f t="shared" ref="O134" si="218">+O136+O146+O152+O155</f>
        <v>0</v>
      </c>
      <c r="P134" s="316">
        <f t="shared" si="215"/>
        <v>0</v>
      </c>
      <c r="Q134" s="316">
        <f t="shared" si="215"/>
        <v>0</v>
      </c>
      <c r="R134" s="316">
        <f t="shared" si="215"/>
        <v>0</v>
      </c>
      <c r="S134" s="316">
        <f t="shared" si="215"/>
        <v>652827000</v>
      </c>
      <c r="T134" s="317">
        <f t="shared" si="215"/>
        <v>0</v>
      </c>
      <c r="U134" s="316">
        <f t="shared" si="215"/>
        <v>0</v>
      </c>
      <c r="V134" s="316">
        <f t="shared" ref="V134" si="219">+V136+V146+V152+V155</f>
        <v>0</v>
      </c>
      <c r="W134" s="316">
        <f t="shared" si="215"/>
        <v>0</v>
      </c>
      <c r="X134" s="316">
        <f t="shared" si="215"/>
        <v>0</v>
      </c>
      <c r="Y134" s="316">
        <f t="shared" si="215"/>
        <v>0</v>
      </c>
      <c r="Z134" s="316">
        <f t="shared" ref="Z134:AA134" si="220">+Z136+Z146+Z152+Z155</f>
        <v>0</v>
      </c>
      <c r="AA134" s="316">
        <f t="shared" si="220"/>
        <v>0</v>
      </c>
      <c r="AB134" s="316">
        <f t="shared" ref="AB134" si="221">+AB136+AB146+AB152+AB155</f>
        <v>0</v>
      </c>
      <c r="AC134" s="316">
        <f t="shared" si="215"/>
        <v>0</v>
      </c>
      <c r="AD134" s="317">
        <f t="shared" ref="AD134:AE134" si="222">+AD136+AD146</f>
        <v>10308100</v>
      </c>
      <c r="AE134" s="316">
        <f t="shared" si="222"/>
        <v>0</v>
      </c>
      <c r="AF134" s="316">
        <f t="shared" ref="AF134" si="223">+AF136+AF146</f>
        <v>0</v>
      </c>
      <c r="AG134" s="316">
        <f t="shared" ref="AG134" si="224">+AG136+AG146</f>
        <v>0</v>
      </c>
      <c r="AH134" s="317">
        <f t="shared" ref="AH134" si="225">+AH136+AH146</f>
        <v>0</v>
      </c>
      <c r="AK134" s="569"/>
    </row>
    <row r="135" spans="1:37" s="262" customFormat="1" ht="12" x14ac:dyDescent="0.25">
      <c r="A135" s="263"/>
      <c r="B135" s="258"/>
      <c r="C135" s="60"/>
      <c r="D135" s="61"/>
      <c r="E135" s="61"/>
      <c r="F135" s="61"/>
      <c r="G135" s="61"/>
      <c r="H135" s="61"/>
      <c r="I135" s="61"/>
      <c r="J135" s="62"/>
      <c r="K135" s="62"/>
      <c r="L135" s="62"/>
      <c r="M135" s="63"/>
      <c r="N135" s="63"/>
      <c r="O135" s="63"/>
      <c r="P135" s="63"/>
      <c r="Q135" s="63"/>
      <c r="R135" s="63"/>
      <c r="S135" s="62"/>
      <c r="T135" s="63"/>
      <c r="U135" s="62"/>
      <c r="V135" s="62"/>
      <c r="W135" s="62"/>
      <c r="X135" s="62"/>
      <c r="Y135" s="61"/>
      <c r="Z135" s="61"/>
      <c r="AA135" s="61"/>
      <c r="AB135" s="62"/>
      <c r="AC135" s="62"/>
      <c r="AD135" s="63"/>
      <c r="AE135" s="62"/>
      <c r="AF135" s="62"/>
      <c r="AG135" s="62"/>
      <c r="AH135" s="63"/>
      <c r="AK135" s="569"/>
    </row>
    <row r="136" spans="1:37" s="323" customFormat="1" ht="12" x14ac:dyDescent="0.25">
      <c r="A136" s="319" t="s">
        <v>147</v>
      </c>
      <c r="B136" s="296" t="s">
        <v>23</v>
      </c>
      <c r="C136" s="320">
        <f t="shared" ref="C136:I136" si="226">SUM(C137:C144)</f>
        <v>10308100</v>
      </c>
      <c r="D136" s="320">
        <f t="shared" si="226"/>
        <v>0</v>
      </c>
      <c r="E136" s="320">
        <f t="shared" si="226"/>
        <v>0</v>
      </c>
      <c r="F136" s="320">
        <f t="shared" ref="F136" si="227">SUM(F137:F144)</f>
        <v>0</v>
      </c>
      <c r="G136" s="320">
        <f t="shared" si="226"/>
        <v>0</v>
      </c>
      <c r="H136" s="320">
        <f t="shared" si="226"/>
        <v>0</v>
      </c>
      <c r="I136" s="320">
        <f t="shared" si="226"/>
        <v>0</v>
      </c>
      <c r="J136" s="320">
        <f t="shared" ref="J136:N136" si="228">SUM(J137:J144)</f>
        <v>0</v>
      </c>
      <c r="K136" s="320">
        <f t="shared" ref="K136" si="229">SUM(K137:K144)</f>
        <v>0</v>
      </c>
      <c r="L136" s="320">
        <f t="shared" si="228"/>
        <v>0</v>
      </c>
      <c r="M136" s="321">
        <f t="shared" si="228"/>
        <v>0</v>
      </c>
      <c r="N136" s="321">
        <f t="shared" si="228"/>
        <v>0</v>
      </c>
      <c r="O136" s="321">
        <f>SUM(O137:O144)</f>
        <v>0</v>
      </c>
      <c r="P136" s="321">
        <f>SUM(P137:P144)</f>
        <v>0</v>
      </c>
      <c r="Q136" s="321">
        <f>SUM(Q137:Q144)</f>
        <v>0</v>
      </c>
      <c r="R136" s="321">
        <f>SUM(R137:R144)</f>
        <v>0</v>
      </c>
      <c r="S136" s="320">
        <f>SUM(S137:S144)</f>
        <v>0</v>
      </c>
      <c r="T136" s="321">
        <f t="shared" ref="T136:AH136" si="230">SUM(T137:T144)</f>
        <v>0</v>
      </c>
      <c r="U136" s="320">
        <f t="shared" si="230"/>
        <v>0</v>
      </c>
      <c r="V136" s="320">
        <f t="shared" ref="V136" si="231">SUM(V137:V144)</f>
        <v>0</v>
      </c>
      <c r="W136" s="320">
        <f t="shared" ref="W136" si="232">SUM(W137:W144)</f>
        <v>0</v>
      </c>
      <c r="X136" s="320">
        <f t="shared" si="230"/>
        <v>0</v>
      </c>
      <c r="Y136" s="322">
        <f t="shared" si="230"/>
        <v>0</v>
      </c>
      <c r="Z136" s="322">
        <f t="shared" ref="Z136:AA136" si="233">SUM(Z137:Z144)</f>
        <v>0</v>
      </c>
      <c r="AA136" s="322">
        <f t="shared" si="233"/>
        <v>0</v>
      </c>
      <c r="AB136" s="320">
        <f t="shared" ref="AB136" si="234">SUM(AB137:AB144)</f>
        <v>0</v>
      </c>
      <c r="AC136" s="320">
        <f t="shared" ref="AC136:AD136" si="235">SUM(AC137:AC144)</f>
        <v>0</v>
      </c>
      <c r="AD136" s="321">
        <f t="shared" si="235"/>
        <v>10308100</v>
      </c>
      <c r="AE136" s="320">
        <f t="shared" ref="AE136" si="236">SUM(AE137:AE144)</f>
        <v>0</v>
      </c>
      <c r="AF136" s="320">
        <f t="shared" ref="AF136" si="237">SUM(AF137:AF144)</f>
        <v>0</v>
      </c>
      <c r="AG136" s="320">
        <f t="shared" si="230"/>
        <v>0</v>
      </c>
      <c r="AH136" s="321">
        <f t="shared" si="230"/>
        <v>0</v>
      </c>
      <c r="AK136" s="570"/>
    </row>
    <row r="137" spans="1:37" s="262" customFormat="1" ht="12" hidden="1" x14ac:dyDescent="0.25">
      <c r="A137" s="263" t="s">
        <v>301</v>
      </c>
      <c r="B137" s="258" t="s">
        <v>343</v>
      </c>
      <c r="C137" s="60">
        <f t="shared" ref="C137:C144" si="238">SUM(D137:AH137)</f>
        <v>0</v>
      </c>
      <c r="D137" s="57">
        <v>0</v>
      </c>
      <c r="E137" s="57">
        <v>0</v>
      </c>
      <c r="F137" s="57">
        <v>0</v>
      </c>
      <c r="G137" s="57">
        <v>0</v>
      </c>
      <c r="H137" s="57">
        <v>0</v>
      </c>
      <c r="I137" s="57">
        <v>0</v>
      </c>
      <c r="J137" s="58">
        <v>0</v>
      </c>
      <c r="K137" s="58">
        <v>0</v>
      </c>
      <c r="L137" s="58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7">
        <v>0</v>
      </c>
      <c r="S137" s="58">
        <v>0</v>
      </c>
      <c r="T137" s="67">
        <v>0</v>
      </c>
      <c r="U137" s="57">
        <v>0</v>
      </c>
      <c r="V137" s="57">
        <v>0</v>
      </c>
      <c r="W137" s="57">
        <v>0</v>
      </c>
      <c r="X137" s="57">
        <v>0</v>
      </c>
      <c r="Y137" s="57">
        <v>0</v>
      </c>
      <c r="Z137" s="57">
        <v>0</v>
      </c>
      <c r="AA137" s="57">
        <v>0</v>
      </c>
      <c r="AB137" s="58">
        <v>0</v>
      </c>
      <c r="AC137" s="58">
        <v>0</v>
      </c>
      <c r="AD137" s="59">
        <v>0</v>
      </c>
      <c r="AE137" s="58">
        <v>0</v>
      </c>
      <c r="AF137" s="58">
        <v>0</v>
      </c>
      <c r="AG137" s="58">
        <v>0</v>
      </c>
      <c r="AH137" s="59"/>
      <c r="AK137" s="569"/>
    </row>
    <row r="138" spans="1:37" s="262" customFormat="1" ht="12" hidden="1" x14ac:dyDescent="0.25">
      <c r="A138" s="263" t="s">
        <v>24</v>
      </c>
      <c r="B138" s="258" t="s">
        <v>25</v>
      </c>
      <c r="C138" s="60">
        <f t="shared" si="238"/>
        <v>0</v>
      </c>
      <c r="D138" s="57">
        <v>0</v>
      </c>
      <c r="E138" s="57">
        <v>0</v>
      </c>
      <c r="F138" s="57">
        <v>0</v>
      </c>
      <c r="G138" s="57">
        <v>0</v>
      </c>
      <c r="H138" s="57">
        <v>0</v>
      </c>
      <c r="I138" s="57">
        <v>0</v>
      </c>
      <c r="J138" s="58">
        <v>0</v>
      </c>
      <c r="K138" s="58">
        <v>0</v>
      </c>
      <c r="L138" s="58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7">
        <v>0</v>
      </c>
      <c r="S138" s="58">
        <v>0</v>
      </c>
      <c r="T138" s="67">
        <v>0</v>
      </c>
      <c r="U138" s="57">
        <v>0</v>
      </c>
      <c r="V138" s="57">
        <v>0</v>
      </c>
      <c r="W138" s="57">
        <v>0</v>
      </c>
      <c r="X138" s="57">
        <v>0</v>
      </c>
      <c r="Y138" s="57">
        <v>0</v>
      </c>
      <c r="Z138" s="57">
        <v>0</v>
      </c>
      <c r="AA138" s="57">
        <v>0</v>
      </c>
      <c r="AB138" s="58">
        <v>0</v>
      </c>
      <c r="AC138" s="58">
        <v>0</v>
      </c>
      <c r="AD138" s="59">
        <v>0</v>
      </c>
      <c r="AE138" s="58">
        <v>0</v>
      </c>
      <c r="AF138" s="58">
        <v>0</v>
      </c>
      <c r="AG138" s="58">
        <v>0</v>
      </c>
      <c r="AH138" s="59"/>
      <c r="AK138" s="569"/>
    </row>
    <row r="139" spans="1:37" s="262" customFormat="1" ht="12" x14ac:dyDescent="0.25">
      <c r="A139" s="263" t="s">
        <v>162</v>
      </c>
      <c r="B139" s="258" t="s">
        <v>163</v>
      </c>
      <c r="C139" s="60">
        <f t="shared" si="238"/>
        <v>1308100</v>
      </c>
      <c r="D139" s="57">
        <v>0</v>
      </c>
      <c r="E139" s="57">
        <v>0</v>
      </c>
      <c r="F139" s="57">
        <v>0</v>
      </c>
      <c r="G139" s="57">
        <v>0</v>
      </c>
      <c r="H139" s="57">
        <v>0</v>
      </c>
      <c r="I139" s="57">
        <v>0</v>
      </c>
      <c r="J139" s="58">
        <v>0</v>
      </c>
      <c r="K139" s="58">
        <v>0</v>
      </c>
      <c r="L139" s="58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7">
        <v>0</v>
      </c>
      <c r="S139" s="58">
        <v>0</v>
      </c>
      <c r="T139" s="67">
        <v>0</v>
      </c>
      <c r="U139" s="57">
        <v>0</v>
      </c>
      <c r="V139" s="57">
        <v>0</v>
      </c>
      <c r="W139" s="57">
        <v>0</v>
      </c>
      <c r="X139" s="57">
        <v>0</v>
      </c>
      <c r="Y139" s="57">
        <v>0</v>
      </c>
      <c r="Z139" s="57">
        <v>0</v>
      </c>
      <c r="AA139" s="57">
        <v>0</v>
      </c>
      <c r="AB139" s="58">
        <v>0</v>
      </c>
      <c r="AC139" s="58">
        <v>0</v>
      </c>
      <c r="AD139" s="59">
        <v>1308100</v>
      </c>
      <c r="AE139" s="58">
        <v>0</v>
      </c>
      <c r="AF139" s="58">
        <v>0</v>
      </c>
      <c r="AG139" s="58">
        <v>0</v>
      </c>
      <c r="AH139" s="59"/>
      <c r="AK139" s="569"/>
    </row>
    <row r="140" spans="1:37" s="262" customFormat="1" ht="12" x14ac:dyDescent="0.25">
      <c r="A140" s="263" t="s">
        <v>303</v>
      </c>
      <c r="B140" s="258" t="s">
        <v>304</v>
      </c>
      <c r="C140" s="60">
        <f t="shared" si="238"/>
        <v>9000000</v>
      </c>
      <c r="D140" s="57">
        <v>0</v>
      </c>
      <c r="E140" s="57">
        <v>0</v>
      </c>
      <c r="F140" s="57">
        <v>0</v>
      </c>
      <c r="G140" s="57">
        <v>0</v>
      </c>
      <c r="H140" s="57">
        <v>0</v>
      </c>
      <c r="I140" s="57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  <c r="S140" s="58">
        <v>0</v>
      </c>
      <c r="T140" s="59">
        <v>0</v>
      </c>
      <c r="U140" s="58">
        <v>0</v>
      </c>
      <c r="V140" s="58">
        <v>0</v>
      </c>
      <c r="W140" s="58">
        <v>0</v>
      </c>
      <c r="X140" s="58">
        <v>0</v>
      </c>
      <c r="Y140" s="58">
        <v>0</v>
      </c>
      <c r="Z140" s="58">
        <v>0</v>
      </c>
      <c r="AA140" s="58">
        <v>0</v>
      </c>
      <c r="AB140" s="58">
        <v>0</v>
      </c>
      <c r="AC140" s="58">
        <v>0</v>
      </c>
      <c r="AD140" s="59">
        <v>9000000</v>
      </c>
      <c r="AE140" s="58">
        <v>0</v>
      </c>
      <c r="AF140" s="58">
        <v>0</v>
      </c>
      <c r="AG140" s="58">
        <v>0</v>
      </c>
      <c r="AH140" s="59"/>
      <c r="AK140" s="569"/>
    </row>
    <row r="141" spans="1:37" s="262" customFormat="1" ht="12" hidden="1" x14ac:dyDescent="0.25">
      <c r="A141" s="263" t="s">
        <v>42</v>
      </c>
      <c r="B141" s="258" t="s">
        <v>587</v>
      </c>
      <c r="C141" s="60">
        <f t="shared" si="238"/>
        <v>0</v>
      </c>
      <c r="D141" s="57">
        <v>0</v>
      </c>
      <c r="E141" s="57">
        <v>0</v>
      </c>
      <c r="F141" s="57">
        <v>0</v>
      </c>
      <c r="G141" s="57">
        <v>0</v>
      </c>
      <c r="H141" s="57">
        <v>0</v>
      </c>
      <c r="I141" s="57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  <c r="S141" s="58">
        <v>0</v>
      </c>
      <c r="T141" s="59">
        <v>0</v>
      </c>
      <c r="U141" s="58">
        <v>0</v>
      </c>
      <c r="V141" s="58">
        <v>0</v>
      </c>
      <c r="W141" s="58">
        <v>0</v>
      </c>
      <c r="X141" s="58">
        <v>0</v>
      </c>
      <c r="Y141" s="58">
        <v>0</v>
      </c>
      <c r="Z141" s="58">
        <v>0</v>
      </c>
      <c r="AA141" s="58">
        <v>0</v>
      </c>
      <c r="AB141" s="58">
        <v>0</v>
      </c>
      <c r="AC141" s="58">
        <v>0</v>
      </c>
      <c r="AD141" s="59">
        <v>0</v>
      </c>
      <c r="AE141" s="58">
        <v>0</v>
      </c>
      <c r="AF141" s="58">
        <v>0</v>
      </c>
      <c r="AG141" s="58">
        <v>0</v>
      </c>
      <c r="AH141" s="59"/>
      <c r="AK141" s="569"/>
    </row>
    <row r="142" spans="1:37" s="262" customFormat="1" ht="12" hidden="1" x14ac:dyDescent="0.25">
      <c r="A142" s="263" t="s">
        <v>305</v>
      </c>
      <c r="B142" s="258" t="s">
        <v>331</v>
      </c>
      <c r="C142" s="60">
        <f t="shared" si="238"/>
        <v>0</v>
      </c>
      <c r="D142" s="57">
        <v>0</v>
      </c>
      <c r="E142" s="57">
        <v>0</v>
      </c>
      <c r="F142" s="57">
        <v>0</v>
      </c>
      <c r="G142" s="57">
        <v>0</v>
      </c>
      <c r="H142" s="57">
        <v>0</v>
      </c>
      <c r="I142" s="57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  <c r="S142" s="58">
        <v>0</v>
      </c>
      <c r="T142" s="59">
        <v>0</v>
      </c>
      <c r="U142" s="58">
        <v>0</v>
      </c>
      <c r="V142" s="58">
        <v>0</v>
      </c>
      <c r="W142" s="58">
        <v>0</v>
      </c>
      <c r="X142" s="58">
        <v>0</v>
      </c>
      <c r="Y142" s="58">
        <v>0</v>
      </c>
      <c r="Z142" s="58">
        <v>0</v>
      </c>
      <c r="AA142" s="58">
        <v>0</v>
      </c>
      <c r="AB142" s="58">
        <v>0</v>
      </c>
      <c r="AC142" s="58">
        <v>0</v>
      </c>
      <c r="AD142" s="59">
        <v>0</v>
      </c>
      <c r="AE142" s="58">
        <v>0</v>
      </c>
      <c r="AF142" s="58">
        <v>0</v>
      </c>
      <c r="AG142" s="58">
        <v>0</v>
      </c>
      <c r="AH142" s="59"/>
      <c r="AK142" s="569"/>
    </row>
    <row r="143" spans="1:37" s="262" customFormat="1" ht="12" hidden="1" x14ac:dyDescent="0.25">
      <c r="A143" s="263" t="s">
        <v>306</v>
      </c>
      <c r="B143" s="258" t="s">
        <v>326</v>
      </c>
      <c r="C143" s="60">
        <f t="shared" si="238"/>
        <v>0</v>
      </c>
      <c r="D143" s="57">
        <v>0</v>
      </c>
      <c r="E143" s="57">
        <v>0</v>
      </c>
      <c r="F143" s="57">
        <v>0</v>
      </c>
      <c r="G143" s="57">
        <v>0</v>
      </c>
      <c r="H143" s="57">
        <v>0</v>
      </c>
      <c r="I143" s="57">
        <v>0</v>
      </c>
      <c r="J143" s="58">
        <v>0</v>
      </c>
      <c r="K143" s="58">
        <v>0</v>
      </c>
      <c r="L143" s="58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7">
        <v>0</v>
      </c>
      <c r="S143" s="58">
        <v>0</v>
      </c>
      <c r="T143" s="67">
        <v>0</v>
      </c>
      <c r="U143" s="57">
        <v>0</v>
      </c>
      <c r="V143" s="57">
        <v>0</v>
      </c>
      <c r="W143" s="57">
        <v>0</v>
      </c>
      <c r="X143" s="57">
        <v>0</v>
      </c>
      <c r="Y143" s="57">
        <v>0</v>
      </c>
      <c r="Z143" s="57">
        <v>0</v>
      </c>
      <c r="AA143" s="57">
        <v>0</v>
      </c>
      <c r="AB143" s="58">
        <v>0</v>
      </c>
      <c r="AC143" s="58">
        <v>0</v>
      </c>
      <c r="AD143" s="59">
        <v>0</v>
      </c>
      <c r="AE143" s="58">
        <v>0</v>
      </c>
      <c r="AF143" s="58">
        <v>0</v>
      </c>
      <c r="AG143" s="58">
        <v>0</v>
      </c>
      <c r="AH143" s="59"/>
      <c r="AI143" s="397"/>
      <c r="AK143" s="569"/>
    </row>
    <row r="144" spans="1:37" s="262" customFormat="1" ht="12" hidden="1" x14ac:dyDescent="0.25">
      <c r="A144" s="263" t="s">
        <v>307</v>
      </c>
      <c r="B144" s="258" t="s">
        <v>308</v>
      </c>
      <c r="C144" s="60">
        <f t="shared" si="238"/>
        <v>0</v>
      </c>
      <c r="D144" s="57">
        <v>0</v>
      </c>
      <c r="E144" s="57">
        <v>0</v>
      </c>
      <c r="F144" s="57">
        <v>0</v>
      </c>
      <c r="G144" s="57">
        <v>0</v>
      </c>
      <c r="H144" s="57">
        <v>0</v>
      </c>
      <c r="I144" s="57">
        <v>0</v>
      </c>
      <c r="J144" s="58">
        <v>0</v>
      </c>
      <c r="K144" s="58">
        <v>0</v>
      </c>
      <c r="L144" s="58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7">
        <v>0</v>
      </c>
      <c r="S144" s="58">
        <v>0</v>
      </c>
      <c r="T144" s="67">
        <v>0</v>
      </c>
      <c r="U144" s="57">
        <v>0</v>
      </c>
      <c r="V144" s="57">
        <v>0</v>
      </c>
      <c r="W144" s="57">
        <v>0</v>
      </c>
      <c r="X144" s="57">
        <v>0</v>
      </c>
      <c r="Y144" s="57">
        <v>0</v>
      </c>
      <c r="Z144" s="57">
        <v>0</v>
      </c>
      <c r="AA144" s="57">
        <v>0</v>
      </c>
      <c r="AB144" s="58">
        <v>0</v>
      </c>
      <c r="AC144" s="58">
        <v>0</v>
      </c>
      <c r="AD144" s="59">
        <v>0</v>
      </c>
      <c r="AE144" s="58">
        <v>0</v>
      </c>
      <c r="AF144" s="58">
        <v>0</v>
      </c>
      <c r="AG144" s="58">
        <v>0</v>
      </c>
      <c r="AH144" s="59"/>
      <c r="AK144" s="569"/>
    </row>
    <row r="145" spans="1:37" s="262" customFormat="1" ht="12" hidden="1" x14ac:dyDescent="0.25">
      <c r="A145" s="263"/>
      <c r="B145" s="258"/>
      <c r="C145" s="60"/>
      <c r="D145" s="61"/>
      <c r="E145" s="61"/>
      <c r="F145" s="61"/>
      <c r="G145" s="61"/>
      <c r="H145" s="61"/>
      <c r="I145" s="61"/>
      <c r="J145" s="62"/>
      <c r="K145" s="62"/>
      <c r="L145" s="62"/>
      <c r="M145" s="63"/>
      <c r="N145" s="63"/>
      <c r="O145" s="63"/>
      <c r="P145" s="63"/>
      <c r="Q145" s="63"/>
      <c r="R145" s="63"/>
      <c r="S145" s="62"/>
      <c r="T145" s="63"/>
      <c r="U145" s="62"/>
      <c r="V145" s="62"/>
      <c r="W145" s="62"/>
      <c r="X145" s="62"/>
      <c r="Y145" s="61"/>
      <c r="Z145" s="61"/>
      <c r="AA145" s="61"/>
      <c r="AB145" s="62"/>
      <c r="AC145" s="62"/>
      <c r="AD145" s="63"/>
      <c r="AE145" s="62"/>
      <c r="AF145" s="62"/>
      <c r="AG145" s="62"/>
      <c r="AH145" s="63"/>
      <c r="AK145" s="569"/>
    </row>
    <row r="146" spans="1:37" s="323" customFormat="1" ht="12" hidden="1" x14ac:dyDescent="0.25">
      <c r="A146" s="319" t="s">
        <v>10</v>
      </c>
      <c r="B146" s="296" t="s">
        <v>130</v>
      </c>
      <c r="C146" s="320">
        <f>SUM(C147:C150)</f>
        <v>0</v>
      </c>
      <c r="D146" s="320">
        <f t="shared" ref="D146:T146" si="239">SUM(D147:D150)</f>
        <v>0</v>
      </c>
      <c r="E146" s="320">
        <f t="shared" ref="E146:F146" si="240">SUM(E147:E150)</f>
        <v>0</v>
      </c>
      <c r="F146" s="320">
        <f t="shared" si="240"/>
        <v>0</v>
      </c>
      <c r="G146" s="320">
        <f>SUM(G147:G150)</f>
        <v>0</v>
      </c>
      <c r="H146" s="320">
        <f>SUM(H147:H150)</f>
        <v>0</v>
      </c>
      <c r="I146" s="320">
        <f t="shared" si="239"/>
        <v>0</v>
      </c>
      <c r="J146" s="320">
        <f t="shared" si="239"/>
        <v>0</v>
      </c>
      <c r="K146" s="320">
        <f>SUM(K147:K150)</f>
        <v>0</v>
      </c>
      <c r="L146" s="320">
        <f t="shared" si="239"/>
        <v>0</v>
      </c>
      <c r="M146" s="321">
        <f t="shared" si="239"/>
        <v>0</v>
      </c>
      <c r="N146" s="321">
        <f>SUM(N147:N150)</f>
        <v>0</v>
      </c>
      <c r="O146" s="321">
        <f t="shared" ref="O146" si="241">SUM(O147:O150)</f>
        <v>0</v>
      </c>
      <c r="P146" s="321">
        <f t="shared" si="239"/>
        <v>0</v>
      </c>
      <c r="Q146" s="321">
        <f>SUM(Q147:Q150)</f>
        <v>0</v>
      </c>
      <c r="R146" s="321">
        <f>SUM(R147:R150)</f>
        <v>0</v>
      </c>
      <c r="S146" s="320">
        <f t="shared" si="239"/>
        <v>0</v>
      </c>
      <c r="T146" s="321">
        <f t="shared" si="239"/>
        <v>0</v>
      </c>
      <c r="U146" s="320">
        <f t="shared" ref="U146:AH146" si="242">SUM(U147:U150)</f>
        <v>0</v>
      </c>
      <c r="V146" s="320">
        <f t="shared" ref="V146" si="243">SUM(V147:V150)</f>
        <v>0</v>
      </c>
      <c r="W146" s="320">
        <f t="shared" ref="W146" si="244">SUM(W147:W150)</f>
        <v>0</v>
      </c>
      <c r="X146" s="320">
        <f t="shared" si="242"/>
        <v>0</v>
      </c>
      <c r="Y146" s="322">
        <f t="shared" si="242"/>
        <v>0</v>
      </c>
      <c r="Z146" s="322">
        <f t="shared" ref="Z146:AA146" si="245">SUM(Z147:Z150)</f>
        <v>0</v>
      </c>
      <c r="AA146" s="322">
        <f t="shared" si="245"/>
        <v>0</v>
      </c>
      <c r="AB146" s="320">
        <f t="shared" ref="AB146" si="246">SUM(AB147:AB150)</f>
        <v>0</v>
      </c>
      <c r="AC146" s="320">
        <f t="shared" ref="AC146:AD146" si="247">SUM(AC147:AC150)</f>
        <v>0</v>
      </c>
      <c r="AD146" s="321">
        <f t="shared" si="247"/>
        <v>0</v>
      </c>
      <c r="AE146" s="320">
        <f t="shared" ref="AE146" si="248">SUM(AE147:AE150)</f>
        <v>0</v>
      </c>
      <c r="AF146" s="320">
        <f t="shared" ref="AF146" si="249">SUM(AF147:AF150)</f>
        <v>0</v>
      </c>
      <c r="AG146" s="320">
        <f t="shared" ref="AG146" si="250">SUM(AG147:AG150)</f>
        <v>0</v>
      </c>
      <c r="AH146" s="321">
        <f t="shared" si="242"/>
        <v>0</v>
      </c>
      <c r="AK146" s="570"/>
    </row>
    <row r="147" spans="1:37" s="262" customFormat="1" ht="12" hidden="1" x14ac:dyDescent="0.25">
      <c r="A147" s="263" t="s">
        <v>11</v>
      </c>
      <c r="B147" s="258" t="s">
        <v>12</v>
      </c>
      <c r="C147" s="60">
        <f>SUM(D147:AH147)</f>
        <v>0</v>
      </c>
      <c r="D147" s="61"/>
      <c r="E147" s="61"/>
      <c r="F147" s="61"/>
      <c r="G147" s="61"/>
      <c r="H147" s="61"/>
      <c r="I147" s="61"/>
      <c r="J147" s="58">
        <v>0</v>
      </c>
      <c r="K147" s="58"/>
      <c r="L147" s="62"/>
      <c r="M147" s="63"/>
      <c r="N147" s="63"/>
      <c r="O147" s="63"/>
      <c r="P147" s="63"/>
      <c r="Q147" s="63"/>
      <c r="R147" s="55">
        <v>0</v>
      </c>
      <c r="S147" s="62"/>
      <c r="T147" s="63"/>
      <c r="U147" s="62"/>
      <c r="V147" s="62"/>
      <c r="W147" s="62"/>
      <c r="X147" s="62"/>
      <c r="Y147" s="61"/>
      <c r="Z147" s="61"/>
      <c r="AA147" s="61"/>
      <c r="AB147" s="58">
        <v>0</v>
      </c>
      <c r="AC147" s="62"/>
      <c r="AD147" s="63"/>
      <c r="AE147" s="62"/>
      <c r="AF147" s="62"/>
      <c r="AG147" s="62"/>
      <c r="AH147" s="63"/>
      <c r="AK147" s="569"/>
    </row>
    <row r="148" spans="1:37" s="262" customFormat="1" ht="12" hidden="1" x14ac:dyDescent="0.25">
      <c r="A148" s="263" t="s">
        <v>72</v>
      </c>
      <c r="B148" s="258" t="s">
        <v>417</v>
      </c>
      <c r="C148" s="60">
        <f>SUM(D148:AH148)</f>
        <v>0</v>
      </c>
      <c r="D148" s="61"/>
      <c r="E148" s="61"/>
      <c r="F148" s="61"/>
      <c r="G148" s="61"/>
      <c r="H148" s="61"/>
      <c r="I148" s="61"/>
      <c r="J148" s="58"/>
      <c r="K148" s="58"/>
      <c r="L148" s="62"/>
      <c r="M148" s="63"/>
      <c r="N148" s="63"/>
      <c r="O148" s="63"/>
      <c r="P148" s="63"/>
      <c r="Q148" s="63"/>
      <c r="R148" s="63"/>
      <c r="S148" s="62"/>
      <c r="T148" s="63"/>
      <c r="U148" s="62"/>
      <c r="V148" s="62"/>
      <c r="W148" s="62"/>
      <c r="X148" s="62"/>
      <c r="Y148" s="61"/>
      <c r="Z148" s="61"/>
      <c r="AA148" s="61"/>
      <c r="AB148" s="62"/>
      <c r="AC148" s="62"/>
      <c r="AD148" s="63"/>
      <c r="AE148" s="62"/>
      <c r="AF148" s="62"/>
      <c r="AG148" s="62"/>
      <c r="AH148" s="63"/>
      <c r="AK148" s="569"/>
    </row>
    <row r="149" spans="1:37" s="262" customFormat="1" ht="12" hidden="1" x14ac:dyDescent="0.25">
      <c r="A149" s="263" t="s">
        <v>170</v>
      </c>
      <c r="B149" s="258" t="s">
        <v>45</v>
      </c>
      <c r="C149" s="60">
        <f>SUM(D149:AH149)</f>
        <v>0</v>
      </c>
      <c r="D149" s="61"/>
      <c r="E149" s="61"/>
      <c r="F149" s="61"/>
      <c r="G149" s="61"/>
      <c r="H149" s="61"/>
      <c r="I149" s="61"/>
      <c r="J149" s="58"/>
      <c r="K149" s="58"/>
      <c r="L149" s="62"/>
      <c r="M149" s="63"/>
      <c r="N149" s="63"/>
      <c r="O149" s="63"/>
      <c r="P149" s="63"/>
      <c r="Q149" s="63"/>
      <c r="R149" s="63"/>
      <c r="S149" s="62"/>
      <c r="T149" s="63"/>
      <c r="U149" s="62"/>
      <c r="V149" s="62"/>
      <c r="W149" s="62"/>
      <c r="X149" s="62"/>
      <c r="Y149" s="61"/>
      <c r="Z149" s="61"/>
      <c r="AA149" s="61"/>
      <c r="AB149" s="62"/>
      <c r="AC149" s="62"/>
      <c r="AD149" s="63"/>
      <c r="AE149" s="62"/>
      <c r="AF149" s="62"/>
      <c r="AG149" s="62"/>
      <c r="AH149" s="63"/>
      <c r="AK149" s="569"/>
    </row>
    <row r="150" spans="1:37" s="262" customFormat="1" ht="12" hidden="1" x14ac:dyDescent="0.25">
      <c r="A150" s="263" t="s">
        <v>51</v>
      </c>
      <c r="B150" s="258" t="s">
        <v>52</v>
      </c>
      <c r="C150" s="60">
        <f>SUM(D150:AH150)</f>
        <v>0</v>
      </c>
      <c r="D150" s="61"/>
      <c r="E150" s="61"/>
      <c r="F150" s="61"/>
      <c r="G150" s="61"/>
      <c r="H150" s="61"/>
      <c r="I150" s="61"/>
      <c r="J150" s="58"/>
      <c r="K150" s="58"/>
      <c r="L150" s="62"/>
      <c r="M150" s="63"/>
      <c r="N150" s="63"/>
      <c r="O150" s="63"/>
      <c r="P150" s="63"/>
      <c r="Q150" s="55">
        <v>0</v>
      </c>
      <c r="R150" s="55">
        <v>0</v>
      </c>
      <c r="S150" s="62"/>
      <c r="T150" s="63"/>
      <c r="U150" s="62"/>
      <c r="V150" s="62"/>
      <c r="W150" s="62"/>
      <c r="X150" s="62"/>
      <c r="Y150" s="61"/>
      <c r="Z150" s="61"/>
      <c r="AA150" s="61"/>
      <c r="AB150" s="62"/>
      <c r="AC150" s="62"/>
      <c r="AD150" s="63"/>
      <c r="AE150" s="62"/>
      <c r="AF150" s="62"/>
      <c r="AG150" s="62"/>
      <c r="AH150" s="63"/>
      <c r="AK150" s="569"/>
    </row>
    <row r="151" spans="1:37" s="262" customFormat="1" ht="12" hidden="1" x14ac:dyDescent="0.25">
      <c r="A151" s="263"/>
      <c r="B151" s="258"/>
      <c r="C151" s="60"/>
      <c r="D151" s="61"/>
      <c r="E151" s="61"/>
      <c r="F151" s="61"/>
      <c r="G151" s="61"/>
      <c r="H151" s="61"/>
      <c r="I151" s="61"/>
      <c r="J151" s="58"/>
      <c r="K151" s="58"/>
      <c r="L151" s="62"/>
      <c r="M151" s="63"/>
      <c r="N151" s="63"/>
      <c r="O151" s="63"/>
      <c r="P151" s="63"/>
      <c r="Q151" s="63"/>
      <c r="R151" s="63"/>
      <c r="S151" s="62"/>
      <c r="T151" s="63"/>
      <c r="U151" s="62"/>
      <c r="V151" s="62"/>
      <c r="W151" s="62"/>
      <c r="X151" s="62"/>
      <c r="Y151" s="61"/>
      <c r="Z151" s="61"/>
      <c r="AA151" s="61"/>
      <c r="AB151" s="62"/>
      <c r="AC151" s="62"/>
      <c r="AD151" s="63"/>
      <c r="AE151" s="62"/>
      <c r="AF151" s="62"/>
      <c r="AG151" s="62"/>
      <c r="AH151" s="63"/>
      <c r="AK151" s="569"/>
    </row>
    <row r="152" spans="1:37" s="323" customFormat="1" ht="12" hidden="1" x14ac:dyDescent="0.25">
      <c r="A152" s="319" t="s">
        <v>332</v>
      </c>
      <c r="B152" s="296" t="s">
        <v>333</v>
      </c>
      <c r="C152" s="320">
        <f>+C153</f>
        <v>0</v>
      </c>
      <c r="D152" s="320"/>
      <c r="E152" s="320"/>
      <c r="F152" s="320"/>
      <c r="G152" s="320"/>
      <c r="H152" s="320"/>
      <c r="I152" s="320"/>
      <c r="J152" s="58"/>
      <c r="K152" s="58"/>
      <c r="L152" s="320"/>
      <c r="M152" s="321"/>
      <c r="N152" s="321"/>
      <c r="O152" s="321"/>
      <c r="P152" s="321"/>
      <c r="Q152" s="321"/>
      <c r="R152" s="321">
        <f>+R153</f>
        <v>0</v>
      </c>
      <c r="S152" s="320"/>
      <c r="T152" s="321"/>
      <c r="U152" s="320"/>
      <c r="V152" s="320"/>
      <c r="W152" s="320"/>
      <c r="X152" s="320"/>
      <c r="Y152" s="322">
        <f t="shared" ref="Y152:AH152" si="251">+Y153</f>
        <v>0</v>
      </c>
      <c r="Z152" s="322">
        <f t="shared" si="251"/>
        <v>0</v>
      </c>
      <c r="AA152" s="322">
        <f t="shared" si="251"/>
        <v>0</v>
      </c>
      <c r="AB152" s="320">
        <f t="shared" si="251"/>
        <v>0</v>
      </c>
      <c r="AC152" s="320">
        <f t="shared" si="251"/>
        <v>0</v>
      </c>
      <c r="AD152" s="321">
        <f t="shared" si="251"/>
        <v>0</v>
      </c>
      <c r="AE152" s="320">
        <f t="shared" si="251"/>
        <v>0</v>
      </c>
      <c r="AF152" s="320">
        <f t="shared" si="251"/>
        <v>0</v>
      </c>
      <c r="AG152" s="320">
        <f t="shared" si="251"/>
        <v>0</v>
      </c>
      <c r="AH152" s="321">
        <f t="shared" si="251"/>
        <v>0</v>
      </c>
      <c r="AK152" s="570"/>
    </row>
    <row r="153" spans="1:37" hidden="1" x14ac:dyDescent="0.25">
      <c r="A153" s="263" t="s">
        <v>334</v>
      </c>
      <c r="B153" s="258" t="s">
        <v>335</v>
      </c>
      <c r="C153" s="60">
        <f>SUM(D153:AH153)</f>
        <v>0</v>
      </c>
      <c r="D153" s="65"/>
      <c r="E153" s="65"/>
      <c r="F153" s="65"/>
      <c r="G153" s="65"/>
      <c r="H153" s="65"/>
      <c r="I153" s="65"/>
      <c r="J153" s="58"/>
      <c r="K153" s="58"/>
      <c r="L153" s="60"/>
      <c r="M153" s="55"/>
      <c r="N153" s="55"/>
      <c r="O153" s="55"/>
      <c r="P153" s="55"/>
      <c r="Q153" s="55"/>
      <c r="R153" s="55"/>
      <c r="S153" s="60"/>
      <c r="T153" s="55"/>
      <c r="U153" s="60"/>
      <c r="V153" s="60"/>
      <c r="W153" s="60"/>
      <c r="X153" s="60"/>
      <c r="Y153" s="65"/>
      <c r="Z153" s="65"/>
      <c r="AA153" s="65"/>
      <c r="AB153" s="60"/>
      <c r="AC153" s="60"/>
      <c r="AD153" s="55"/>
      <c r="AE153" s="60"/>
      <c r="AF153" s="60"/>
      <c r="AG153" s="60"/>
      <c r="AH153" s="55"/>
    </row>
    <row r="154" spans="1:37" x14ac:dyDescent="0.25">
      <c r="A154" s="263"/>
      <c r="B154" s="258"/>
      <c r="C154" s="60"/>
      <c r="D154" s="65"/>
      <c r="E154" s="65"/>
      <c r="F154" s="65"/>
      <c r="G154" s="65"/>
      <c r="H154" s="65"/>
      <c r="I154" s="65"/>
      <c r="J154" s="58"/>
      <c r="K154" s="58"/>
      <c r="L154" s="60"/>
      <c r="M154" s="55"/>
      <c r="N154" s="55"/>
      <c r="O154" s="55"/>
      <c r="P154" s="55"/>
      <c r="Q154" s="55"/>
      <c r="R154" s="55"/>
      <c r="S154" s="60"/>
      <c r="T154" s="55"/>
      <c r="U154" s="60"/>
      <c r="V154" s="60"/>
      <c r="W154" s="60"/>
      <c r="X154" s="60"/>
      <c r="Y154" s="65"/>
      <c r="Z154" s="65"/>
      <c r="AA154" s="65"/>
      <c r="AB154" s="60"/>
      <c r="AC154" s="60"/>
      <c r="AD154" s="55"/>
      <c r="AE154" s="60"/>
      <c r="AF154" s="60"/>
      <c r="AG154" s="60"/>
      <c r="AH154" s="55"/>
    </row>
    <row r="155" spans="1:37" ht="12" x14ac:dyDescent="0.25">
      <c r="A155" s="319" t="s">
        <v>562</v>
      </c>
      <c r="B155" s="296" t="s">
        <v>563</v>
      </c>
      <c r="C155" s="320">
        <f>+C156</f>
        <v>652827000</v>
      </c>
      <c r="D155" s="320">
        <f t="shared" ref="D155:AF155" si="252">+D156</f>
        <v>0</v>
      </c>
      <c r="E155" s="320">
        <f t="shared" si="252"/>
        <v>0</v>
      </c>
      <c r="F155" s="320">
        <f t="shared" si="252"/>
        <v>0</v>
      </c>
      <c r="G155" s="320">
        <f t="shared" si="252"/>
        <v>0</v>
      </c>
      <c r="H155" s="320">
        <f t="shared" si="252"/>
        <v>0</v>
      </c>
      <c r="I155" s="320">
        <f t="shared" si="252"/>
        <v>0</v>
      </c>
      <c r="J155" s="320">
        <f t="shared" si="252"/>
        <v>0</v>
      </c>
      <c r="K155" s="320">
        <f t="shared" si="252"/>
        <v>0</v>
      </c>
      <c r="L155" s="320">
        <f t="shared" si="252"/>
        <v>0</v>
      </c>
      <c r="M155" s="320">
        <f t="shared" si="252"/>
        <v>0</v>
      </c>
      <c r="N155" s="320">
        <f t="shared" si="252"/>
        <v>0</v>
      </c>
      <c r="O155" s="320">
        <f t="shared" si="252"/>
        <v>0</v>
      </c>
      <c r="P155" s="320">
        <f t="shared" si="252"/>
        <v>0</v>
      </c>
      <c r="Q155" s="320">
        <f t="shared" si="252"/>
        <v>0</v>
      </c>
      <c r="R155" s="320">
        <f t="shared" si="252"/>
        <v>0</v>
      </c>
      <c r="S155" s="320">
        <f t="shared" si="252"/>
        <v>652827000</v>
      </c>
      <c r="T155" s="321">
        <f t="shared" si="252"/>
        <v>0</v>
      </c>
      <c r="U155" s="320">
        <f t="shared" si="252"/>
        <v>0</v>
      </c>
      <c r="V155" s="320">
        <f t="shared" si="252"/>
        <v>0</v>
      </c>
      <c r="W155" s="320">
        <f t="shared" si="252"/>
        <v>0</v>
      </c>
      <c r="X155" s="320">
        <f t="shared" si="252"/>
        <v>0</v>
      </c>
      <c r="Y155" s="320">
        <f t="shared" si="252"/>
        <v>0</v>
      </c>
      <c r="Z155" s="320">
        <f t="shared" si="252"/>
        <v>0</v>
      </c>
      <c r="AA155" s="320">
        <f t="shared" si="252"/>
        <v>0</v>
      </c>
      <c r="AB155" s="320">
        <f t="shared" si="252"/>
        <v>0</v>
      </c>
      <c r="AC155" s="320">
        <f t="shared" si="252"/>
        <v>0</v>
      </c>
      <c r="AD155" s="320">
        <f t="shared" si="252"/>
        <v>0</v>
      </c>
      <c r="AE155" s="320">
        <f t="shared" si="252"/>
        <v>0</v>
      </c>
      <c r="AF155" s="60">
        <f t="shared" si="252"/>
        <v>0</v>
      </c>
      <c r="AG155" s="60"/>
      <c r="AH155" s="55"/>
    </row>
    <row r="156" spans="1:37" x14ac:dyDescent="0.25">
      <c r="A156" s="263" t="s">
        <v>564</v>
      </c>
      <c r="B156" s="258" t="s">
        <v>565</v>
      </c>
      <c r="C156" s="60">
        <f>SUM(D156:AH156)</f>
        <v>652827000</v>
      </c>
      <c r="D156" s="65">
        <v>0</v>
      </c>
      <c r="E156" s="65">
        <v>0</v>
      </c>
      <c r="F156" s="65">
        <v>0</v>
      </c>
      <c r="G156" s="65">
        <v>0</v>
      </c>
      <c r="H156" s="65">
        <v>0</v>
      </c>
      <c r="I156" s="65">
        <v>0</v>
      </c>
      <c r="J156" s="65">
        <v>0</v>
      </c>
      <c r="K156" s="65">
        <v>0</v>
      </c>
      <c r="L156" s="65">
        <v>0</v>
      </c>
      <c r="M156" s="65">
        <v>0</v>
      </c>
      <c r="N156" s="65">
        <v>0</v>
      </c>
      <c r="O156" s="65">
        <v>0</v>
      </c>
      <c r="P156" s="65">
        <v>0</v>
      </c>
      <c r="Q156" s="65">
        <v>0</v>
      </c>
      <c r="R156" s="65">
        <v>0</v>
      </c>
      <c r="S156" s="60">
        <v>652827000</v>
      </c>
      <c r="T156" s="521">
        <v>0</v>
      </c>
      <c r="U156" s="65">
        <v>0</v>
      </c>
      <c r="V156" s="65">
        <v>0</v>
      </c>
      <c r="W156" s="65">
        <v>0</v>
      </c>
      <c r="X156" s="65">
        <v>0</v>
      </c>
      <c r="Y156" s="65">
        <v>0</v>
      </c>
      <c r="Z156" s="65">
        <v>0</v>
      </c>
      <c r="AA156" s="65">
        <v>0</v>
      </c>
      <c r="AB156" s="60">
        <v>0</v>
      </c>
      <c r="AC156" s="65">
        <v>0</v>
      </c>
      <c r="AD156" s="60">
        <v>0</v>
      </c>
      <c r="AE156" s="58">
        <v>0</v>
      </c>
      <c r="AF156" s="60">
        <v>0</v>
      </c>
      <c r="AG156" s="60"/>
      <c r="AH156" s="55"/>
    </row>
    <row r="157" spans="1:37" s="262" customFormat="1" ht="12" x14ac:dyDescent="0.25">
      <c r="A157" s="263"/>
      <c r="B157" s="258"/>
      <c r="C157" s="60"/>
      <c r="D157" s="61"/>
      <c r="E157" s="61"/>
      <c r="F157" s="61"/>
      <c r="G157" s="61"/>
      <c r="H157" s="61"/>
      <c r="I157" s="61"/>
      <c r="J157" s="62"/>
      <c r="K157" s="62"/>
      <c r="L157" s="62"/>
      <c r="M157" s="63"/>
      <c r="N157" s="63"/>
      <c r="O157" s="63"/>
      <c r="P157" s="63"/>
      <c r="Q157" s="63"/>
      <c r="R157" s="63"/>
      <c r="S157" s="62"/>
      <c r="T157" s="63"/>
      <c r="U157" s="62"/>
      <c r="V157" s="62"/>
      <c r="W157" s="62"/>
      <c r="X157" s="62"/>
      <c r="Y157" s="61"/>
      <c r="Z157" s="61"/>
      <c r="AA157" s="61"/>
      <c r="AB157" s="62"/>
      <c r="AC157" s="62"/>
      <c r="AD157" s="63"/>
      <c r="AE157" s="62"/>
      <c r="AF157" s="62"/>
      <c r="AG157" s="62"/>
      <c r="AH157" s="63"/>
      <c r="AK157" s="569"/>
    </row>
    <row r="158" spans="1:37" s="262" customFormat="1" ht="12" x14ac:dyDescent="0.25">
      <c r="A158" s="263"/>
      <c r="B158" s="258"/>
      <c r="C158" s="60"/>
      <c r="D158" s="61"/>
      <c r="E158" s="61"/>
      <c r="F158" s="61"/>
      <c r="G158" s="61"/>
      <c r="H158" s="61"/>
      <c r="I158" s="61"/>
      <c r="J158" s="62"/>
      <c r="K158" s="62"/>
      <c r="L158" s="62"/>
      <c r="M158" s="63"/>
      <c r="N158" s="63"/>
      <c r="O158" s="63"/>
      <c r="P158" s="63"/>
      <c r="Q158" s="63"/>
      <c r="R158" s="63"/>
      <c r="S158" s="62"/>
      <c r="T158" s="63"/>
      <c r="U158" s="62"/>
      <c r="V158" s="62"/>
      <c r="W158" s="62"/>
      <c r="X158" s="62"/>
      <c r="Y158" s="61"/>
      <c r="Z158" s="61"/>
      <c r="AA158" s="61"/>
      <c r="AB158" s="62"/>
      <c r="AC158" s="62"/>
      <c r="AD158" s="63"/>
      <c r="AE158" s="62"/>
      <c r="AF158" s="62"/>
      <c r="AG158" s="62"/>
      <c r="AH158" s="63"/>
      <c r="AK158" s="569"/>
    </row>
    <row r="159" spans="1:37" s="262" customFormat="1" ht="12" x14ac:dyDescent="0.25">
      <c r="A159" s="288" t="s">
        <v>0</v>
      </c>
      <c r="B159" s="575" t="s">
        <v>86</v>
      </c>
      <c r="C159" s="316">
        <f t="shared" ref="C159:AH159" si="253">+C161+C185+C190+C193+C214</f>
        <v>241463270.63999999</v>
      </c>
      <c r="D159" s="316">
        <f t="shared" si="253"/>
        <v>0</v>
      </c>
      <c r="E159" s="316">
        <f t="shared" si="253"/>
        <v>0</v>
      </c>
      <c r="F159" s="316">
        <f t="shared" si="253"/>
        <v>0</v>
      </c>
      <c r="G159" s="316">
        <f t="shared" si="253"/>
        <v>0</v>
      </c>
      <c r="H159" s="316">
        <f t="shared" si="253"/>
        <v>0</v>
      </c>
      <c r="I159" s="316">
        <f t="shared" si="253"/>
        <v>0</v>
      </c>
      <c r="J159" s="316">
        <f t="shared" si="253"/>
        <v>241463270.63999999</v>
      </c>
      <c r="K159" s="317">
        <f t="shared" si="253"/>
        <v>0</v>
      </c>
      <c r="L159" s="317">
        <f t="shared" si="253"/>
        <v>0</v>
      </c>
      <c r="M159" s="317">
        <f t="shared" si="253"/>
        <v>0</v>
      </c>
      <c r="N159" s="317">
        <f t="shared" si="253"/>
        <v>0</v>
      </c>
      <c r="O159" s="317">
        <f t="shared" ref="O159" si="254">+O161+O185+O190+O193+O214</f>
        <v>0</v>
      </c>
      <c r="P159" s="317">
        <f t="shared" si="253"/>
        <v>0</v>
      </c>
      <c r="Q159" s="317">
        <f t="shared" si="253"/>
        <v>0</v>
      </c>
      <c r="R159" s="317">
        <f t="shared" si="253"/>
        <v>0</v>
      </c>
      <c r="S159" s="316">
        <f t="shared" si="253"/>
        <v>0</v>
      </c>
      <c r="T159" s="317">
        <f t="shared" si="253"/>
        <v>0</v>
      </c>
      <c r="U159" s="316">
        <f t="shared" si="253"/>
        <v>0</v>
      </c>
      <c r="V159" s="316">
        <f t="shared" si="253"/>
        <v>0</v>
      </c>
      <c r="W159" s="316">
        <f t="shared" si="253"/>
        <v>0</v>
      </c>
      <c r="X159" s="316">
        <f t="shared" si="253"/>
        <v>0</v>
      </c>
      <c r="Y159" s="318">
        <f t="shared" si="253"/>
        <v>0</v>
      </c>
      <c r="Z159" s="318">
        <f t="shared" si="253"/>
        <v>0</v>
      </c>
      <c r="AA159" s="318">
        <f t="shared" si="253"/>
        <v>0</v>
      </c>
      <c r="AB159" s="316">
        <f t="shared" si="253"/>
        <v>0</v>
      </c>
      <c r="AC159" s="316">
        <f t="shared" si="253"/>
        <v>0</v>
      </c>
      <c r="AD159" s="317">
        <f t="shared" si="253"/>
        <v>0</v>
      </c>
      <c r="AE159" s="316">
        <f t="shared" si="253"/>
        <v>0</v>
      </c>
      <c r="AF159" s="316">
        <f t="shared" ref="AF159" si="255">+AF161+AF185+AF190+AF193+AF214</f>
        <v>0</v>
      </c>
      <c r="AG159" s="316">
        <f t="shared" si="253"/>
        <v>0</v>
      </c>
      <c r="AH159" s="317">
        <f t="shared" si="253"/>
        <v>0</v>
      </c>
      <c r="AK159" s="569"/>
    </row>
    <row r="160" spans="1:37" s="262" customFormat="1" ht="12" x14ac:dyDescent="0.25">
      <c r="A160" s="263"/>
      <c r="B160" s="264"/>
      <c r="C160" s="60"/>
      <c r="D160" s="61"/>
      <c r="E160" s="61"/>
      <c r="F160" s="61"/>
      <c r="G160" s="61"/>
      <c r="H160" s="61"/>
      <c r="I160" s="61"/>
      <c r="J160" s="62"/>
      <c r="K160" s="63"/>
      <c r="L160" s="63"/>
      <c r="M160" s="63"/>
      <c r="N160" s="63"/>
      <c r="O160" s="63"/>
      <c r="P160" s="63"/>
      <c r="Q160" s="63"/>
      <c r="R160" s="63"/>
      <c r="S160" s="62"/>
      <c r="T160" s="63"/>
      <c r="U160" s="62"/>
      <c r="V160" s="62"/>
      <c r="W160" s="62"/>
      <c r="X160" s="62"/>
      <c r="Y160" s="62"/>
      <c r="Z160" s="62"/>
      <c r="AA160" s="62"/>
      <c r="AB160" s="62"/>
      <c r="AC160" s="62"/>
      <c r="AD160" s="63"/>
      <c r="AE160" s="62"/>
      <c r="AF160" s="62"/>
      <c r="AG160" s="62"/>
      <c r="AH160" s="63"/>
      <c r="AK160" s="569"/>
    </row>
    <row r="161" spans="1:39" s="323" customFormat="1" ht="12" x14ac:dyDescent="0.25">
      <c r="A161" s="319" t="s">
        <v>176</v>
      </c>
      <c r="B161" s="296" t="s">
        <v>177</v>
      </c>
      <c r="C161" s="320">
        <f t="shared" ref="C161:AH161" si="256">+C162+C165+C172+C180</f>
        <v>159463270.63999999</v>
      </c>
      <c r="D161" s="320">
        <f t="shared" si="256"/>
        <v>0</v>
      </c>
      <c r="E161" s="320">
        <f t="shared" ref="E161:F161" si="257">+E162+E165+E172+E180</f>
        <v>0</v>
      </c>
      <c r="F161" s="320">
        <f t="shared" si="257"/>
        <v>0</v>
      </c>
      <c r="G161" s="320">
        <f t="shared" si="256"/>
        <v>0</v>
      </c>
      <c r="H161" s="320">
        <f t="shared" si="256"/>
        <v>0</v>
      </c>
      <c r="I161" s="320">
        <f t="shared" si="256"/>
        <v>0</v>
      </c>
      <c r="J161" s="320">
        <f>+J162+J165+J172+J180</f>
        <v>159463270.63999999</v>
      </c>
      <c r="K161" s="321">
        <f t="shared" ref="K161" si="258">+K162+K165+K172+K180</f>
        <v>0</v>
      </c>
      <c r="L161" s="321">
        <f t="shared" si="256"/>
        <v>0</v>
      </c>
      <c r="M161" s="321">
        <f t="shared" si="256"/>
        <v>0</v>
      </c>
      <c r="N161" s="321">
        <f t="shared" si="256"/>
        <v>0</v>
      </c>
      <c r="O161" s="321">
        <f t="shared" ref="O161" si="259">+O162+O165+O172+O180</f>
        <v>0</v>
      </c>
      <c r="P161" s="321">
        <f t="shared" si="256"/>
        <v>0</v>
      </c>
      <c r="Q161" s="321">
        <f t="shared" si="256"/>
        <v>0</v>
      </c>
      <c r="R161" s="321">
        <f t="shared" si="256"/>
        <v>0</v>
      </c>
      <c r="S161" s="320">
        <f t="shared" si="256"/>
        <v>0</v>
      </c>
      <c r="T161" s="321">
        <f t="shared" si="256"/>
        <v>0</v>
      </c>
      <c r="U161" s="320">
        <f t="shared" si="256"/>
        <v>0</v>
      </c>
      <c r="V161" s="320">
        <f t="shared" ref="V161" si="260">+V162+V165+V172+V180</f>
        <v>0</v>
      </c>
      <c r="W161" s="320">
        <f t="shared" si="256"/>
        <v>0</v>
      </c>
      <c r="X161" s="320">
        <f t="shared" si="256"/>
        <v>0</v>
      </c>
      <c r="Y161" s="320">
        <f t="shared" si="256"/>
        <v>0</v>
      </c>
      <c r="Z161" s="320">
        <f t="shared" ref="Z161:AA161" si="261">+Z162+Z165+Z172+Z180</f>
        <v>0</v>
      </c>
      <c r="AA161" s="320">
        <f t="shared" si="261"/>
        <v>0</v>
      </c>
      <c r="AB161" s="320">
        <f t="shared" ref="AB161" si="262">+AB162+AB165+AB172+AB180</f>
        <v>0</v>
      </c>
      <c r="AC161" s="320">
        <f t="shared" si="256"/>
        <v>0</v>
      </c>
      <c r="AD161" s="321">
        <f t="shared" si="256"/>
        <v>0</v>
      </c>
      <c r="AE161" s="320">
        <f t="shared" ref="AE161" si="263">+AE162+AE165+AE172+AE180</f>
        <v>0</v>
      </c>
      <c r="AF161" s="320">
        <f t="shared" ref="AF161" si="264">+AF162+AF165+AF172+AF180</f>
        <v>0</v>
      </c>
      <c r="AG161" s="320">
        <f t="shared" si="256"/>
        <v>0</v>
      </c>
      <c r="AH161" s="321">
        <f t="shared" si="256"/>
        <v>0</v>
      </c>
      <c r="AK161" s="569"/>
    </row>
    <row r="162" spans="1:39" s="262" customFormat="1" ht="12" x14ac:dyDescent="0.25">
      <c r="A162" s="263" t="s">
        <v>178</v>
      </c>
      <c r="B162" s="258" t="s">
        <v>179</v>
      </c>
      <c r="C162" s="60">
        <f t="shared" ref="C162:AH162" si="265">+C163</f>
        <v>7339842.71</v>
      </c>
      <c r="D162" s="60">
        <f t="shared" ref="D162:M162" si="266">+D163</f>
        <v>0</v>
      </c>
      <c r="E162" s="60">
        <f t="shared" si="266"/>
        <v>0</v>
      </c>
      <c r="F162" s="60">
        <f t="shared" si="266"/>
        <v>0</v>
      </c>
      <c r="G162" s="60">
        <f t="shared" si="266"/>
        <v>0</v>
      </c>
      <c r="H162" s="60">
        <f t="shared" si="266"/>
        <v>0</v>
      </c>
      <c r="I162" s="60">
        <f t="shared" si="266"/>
        <v>0</v>
      </c>
      <c r="J162" s="60">
        <f t="shared" si="266"/>
        <v>7339842.71</v>
      </c>
      <c r="K162" s="60">
        <f t="shared" si="265"/>
        <v>0</v>
      </c>
      <c r="L162" s="60">
        <f t="shared" si="266"/>
        <v>0</v>
      </c>
      <c r="M162" s="60">
        <f t="shared" si="266"/>
        <v>0</v>
      </c>
      <c r="N162" s="55">
        <f t="shared" si="265"/>
        <v>0</v>
      </c>
      <c r="O162" s="55">
        <f t="shared" si="265"/>
        <v>0</v>
      </c>
      <c r="P162" s="55">
        <f t="shared" si="265"/>
        <v>0</v>
      </c>
      <c r="Q162" s="55">
        <f t="shared" si="265"/>
        <v>0</v>
      </c>
      <c r="R162" s="55">
        <f t="shared" si="265"/>
        <v>0</v>
      </c>
      <c r="S162" s="60">
        <f t="shared" si="265"/>
        <v>0</v>
      </c>
      <c r="T162" s="55">
        <f t="shared" si="265"/>
        <v>0</v>
      </c>
      <c r="U162" s="60">
        <f t="shared" si="265"/>
        <v>0</v>
      </c>
      <c r="V162" s="60">
        <f t="shared" si="265"/>
        <v>0</v>
      </c>
      <c r="W162" s="60">
        <f t="shared" si="265"/>
        <v>0</v>
      </c>
      <c r="X162" s="60">
        <f t="shared" si="265"/>
        <v>0</v>
      </c>
      <c r="Y162" s="60">
        <f t="shared" si="265"/>
        <v>0</v>
      </c>
      <c r="Z162" s="60">
        <f t="shared" si="265"/>
        <v>0</v>
      </c>
      <c r="AA162" s="60">
        <f t="shared" si="265"/>
        <v>0</v>
      </c>
      <c r="AB162" s="60">
        <f t="shared" si="265"/>
        <v>0</v>
      </c>
      <c r="AC162" s="60">
        <f t="shared" si="265"/>
        <v>0</v>
      </c>
      <c r="AD162" s="55">
        <f t="shared" si="265"/>
        <v>0</v>
      </c>
      <c r="AE162" s="60">
        <f t="shared" si="265"/>
        <v>0</v>
      </c>
      <c r="AF162" s="60">
        <f t="shared" si="265"/>
        <v>0</v>
      </c>
      <c r="AG162" s="60">
        <f t="shared" si="265"/>
        <v>0</v>
      </c>
      <c r="AH162" s="55">
        <f t="shared" si="265"/>
        <v>0</v>
      </c>
      <c r="AK162" s="569"/>
    </row>
    <row r="163" spans="1:39" s="262" customFormat="1" ht="22.8" x14ac:dyDescent="0.25">
      <c r="A163" s="289" t="s">
        <v>174</v>
      </c>
      <c r="B163" s="290" t="s">
        <v>180</v>
      </c>
      <c r="C163" s="291">
        <f>SUM(D163:J163)</f>
        <v>7339842.71</v>
      </c>
      <c r="D163" s="291">
        <v>0</v>
      </c>
      <c r="E163" s="291">
        <v>0</v>
      </c>
      <c r="F163" s="291">
        <v>0</v>
      </c>
      <c r="G163" s="291">
        <v>0</v>
      </c>
      <c r="H163" s="291">
        <v>0</v>
      </c>
      <c r="I163" s="291">
        <v>0</v>
      </c>
      <c r="J163" s="291">
        <v>7339842.71</v>
      </c>
      <c r="K163" s="291">
        <v>0</v>
      </c>
      <c r="L163" s="291">
        <v>0</v>
      </c>
      <c r="M163" s="291">
        <v>0</v>
      </c>
      <c r="N163" s="291">
        <v>0</v>
      </c>
      <c r="O163" s="291">
        <v>0</v>
      </c>
      <c r="P163" s="291">
        <v>0</v>
      </c>
      <c r="Q163" s="291">
        <v>0</v>
      </c>
      <c r="R163" s="291">
        <v>0</v>
      </c>
      <c r="S163" s="291">
        <v>0</v>
      </c>
      <c r="T163" s="295">
        <v>0</v>
      </c>
      <c r="U163" s="291">
        <v>0</v>
      </c>
      <c r="V163" s="291">
        <v>0</v>
      </c>
      <c r="W163" s="291">
        <v>0</v>
      </c>
      <c r="X163" s="291">
        <v>0</v>
      </c>
      <c r="Y163" s="291">
        <v>0</v>
      </c>
      <c r="Z163" s="291">
        <v>0</v>
      </c>
      <c r="AA163" s="291"/>
      <c r="AB163" s="291"/>
      <c r="AC163" s="291"/>
      <c r="AD163" s="291">
        <v>0</v>
      </c>
      <c r="AE163" s="291">
        <v>0</v>
      </c>
      <c r="AF163" s="291">
        <v>0</v>
      </c>
      <c r="AG163" s="291"/>
      <c r="AH163" s="292"/>
      <c r="AK163" s="569"/>
    </row>
    <row r="164" spans="1:39" s="262" customFormat="1" ht="13.2" x14ac:dyDescent="0.25">
      <c r="A164" s="276"/>
      <c r="B164" s="277"/>
      <c r="C164" s="115"/>
      <c r="D164" s="115"/>
      <c r="E164" s="115"/>
      <c r="F164" s="115"/>
      <c r="G164" s="115"/>
      <c r="H164" s="115"/>
      <c r="I164" s="115"/>
      <c r="J164" s="115"/>
      <c r="K164" s="278"/>
      <c r="L164" s="278"/>
      <c r="M164" s="278"/>
      <c r="N164" s="278"/>
      <c r="O164" s="278"/>
      <c r="P164" s="278"/>
      <c r="Q164" s="278"/>
      <c r="R164" s="278"/>
      <c r="S164" s="115"/>
      <c r="T164" s="278"/>
      <c r="U164" s="115"/>
      <c r="V164" s="115"/>
      <c r="W164" s="115"/>
      <c r="X164" s="115"/>
      <c r="Y164" s="115"/>
      <c r="Z164" s="115"/>
      <c r="AA164" s="115"/>
      <c r="AB164" s="115"/>
      <c r="AC164" s="115"/>
      <c r="AD164" s="278"/>
      <c r="AE164" s="115"/>
      <c r="AF164" s="115"/>
      <c r="AG164" s="115"/>
      <c r="AH164" s="63"/>
      <c r="AK164" s="569"/>
    </row>
    <row r="165" spans="1:39" s="262" customFormat="1" ht="12" x14ac:dyDescent="0.25">
      <c r="A165" s="263" t="s">
        <v>181</v>
      </c>
      <c r="B165" s="258" t="s">
        <v>182</v>
      </c>
      <c r="C165" s="60">
        <f t="shared" ref="C165:AH165" si="267">SUM(C166:C171)</f>
        <v>19283629.239999998</v>
      </c>
      <c r="D165" s="60">
        <f t="shared" si="267"/>
        <v>0</v>
      </c>
      <c r="E165" s="60">
        <f t="shared" ref="E165:F165" si="268">SUM(E166:E171)</f>
        <v>0</v>
      </c>
      <c r="F165" s="60">
        <f t="shared" si="268"/>
        <v>0</v>
      </c>
      <c r="G165" s="60">
        <f t="shared" si="267"/>
        <v>0</v>
      </c>
      <c r="H165" s="60">
        <f t="shared" ref="H165" si="269">SUM(H166:H171)</f>
        <v>0</v>
      </c>
      <c r="I165" s="60">
        <f t="shared" si="267"/>
        <v>0</v>
      </c>
      <c r="J165" s="60">
        <f t="shared" si="267"/>
        <v>19283629.239999998</v>
      </c>
      <c r="K165" s="55">
        <f t="shared" ref="K165" si="270">SUM(K166:K171)</f>
        <v>0</v>
      </c>
      <c r="L165" s="55">
        <f t="shared" si="267"/>
        <v>0</v>
      </c>
      <c r="M165" s="55">
        <f t="shared" si="267"/>
        <v>0</v>
      </c>
      <c r="N165" s="55">
        <f t="shared" si="267"/>
        <v>0</v>
      </c>
      <c r="O165" s="55">
        <f t="shared" ref="O165" si="271">SUM(O166:O171)</f>
        <v>0</v>
      </c>
      <c r="P165" s="55">
        <f t="shared" si="267"/>
        <v>0</v>
      </c>
      <c r="Q165" s="55">
        <f t="shared" si="267"/>
        <v>0</v>
      </c>
      <c r="R165" s="55">
        <f t="shared" si="267"/>
        <v>0</v>
      </c>
      <c r="S165" s="60">
        <f t="shared" si="267"/>
        <v>0</v>
      </c>
      <c r="T165" s="55">
        <f t="shared" si="267"/>
        <v>0</v>
      </c>
      <c r="U165" s="60">
        <f t="shared" si="267"/>
        <v>0</v>
      </c>
      <c r="V165" s="60">
        <f t="shared" ref="V165" si="272">SUM(V166:V171)</f>
        <v>0</v>
      </c>
      <c r="W165" s="60">
        <f t="shared" ref="W165:X165" si="273">SUM(W166:W171)</f>
        <v>0</v>
      </c>
      <c r="X165" s="60">
        <f t="shared" si="273"/>
        <v>0</v>
      </c>
      <c r="Y165" s="60">
        <f t="shared" si="267"/>
        <v>0</v>
      </c>
      <c r="Z165" s="60">
        <f t="shared" ref="Z165:AA165" si="274">SUM(Z166:Z171)</f>
        <v>0</v>
      </c>
      <c r="AA165" s="60">
        <f t="shared" si="274"/>
        <v>0</v>
      </c>
      <c r="AB165" s="60">
        <f t="shared" ref="AB165" si="275">SUM(AB166:AB171)</f>
        <v>0</v>
      </c>
      <c r="AC165" s="60">
        <f t="shared" ref="AC165:AD165" si="276">SUM(AC166:AC171)</f>
        <v>0</v>
      </c>
      <c r="AD165" s="55">
        <f t="shared" si="276"/>
        <v>0</v>
      </c>
      <c r="AE165" s="60">
        <f t="shared" ref="AE165" si="277">SUM(AE166:AE171)</f>
        <v>0</v>
      </c>
      <c r="AF165" s="60">
        <f t="shared" ref="AF165" si="278">SUM(AF166:AF171)</f>
        <v>0</v>
      </c>
      <c r="AG165" s="60">
        <f t="shared" ref="AG165" si="279">SUM(AG166:AG171)</f>
        <v>0</v>
      </c>
      <c r="AH165" s="55">
        <f t="shared" si="267"/>
        <v>0</v>
      </c>
      <c r="AK165" s="570"/>
    </row>
    <row r="166" spans="1:39" s="262" customFormat="1" ht="13.2" x14ac:dyDescent="0.25">
      <c r="A166" s="289" t="s">
        <v>174</v>
      </c>
      <c r="B166" s="576" t="s">
        <v>932</v>
      </c>
      <c r="C166" s="291">
        <f>SUM(D166:AG166)</f>
        <v>14679750.34</v>
      </c>
      <c r="D166" s="291">
        <v>0</v>
      </c>
      <c r="E166" s="291">
        <v>0</v>
      </c>
      <c r="F166" s="291">
        <v>0</v>
      </c>
      <c r="G166" s="291">
        <v>0</v>
      </c>
      <c r="H166" s="291">
        <v>0</v>
      </c>
      <c r="I166" s="291">
        <v>0</v>
      </c>
      <c r="J166" s="291">
        <v>14679750.34</v>
      </c>
      <c r="K166" s="291">
        <v>0</v>
      </c>
      <c r="L166" s="291">
        <v>0</v>
      </c>
      <c r="M166" s="291">
        <v>0</v>
      </c>
      <c r="N166" s="291">
        <v>0</v>
      </c>
      <c r="O166" s="291">
        <v>0</v>
      </c>
      <c r="P166" s="291">
        <v>0</v>
      </c>
      <c r="Q166" s="291">
        <v>0</v>
      </c>
      <c r="R166" s="291">
        <v>0</v>
      </c>
      <c r="S166" s="291">
        <v>0</v>
      </c>
      <c r="T166" s="295">
        <v>0</v>
      </c>
      <c r="U166" s="291">
        <v>0</v>
      </c>
      <c r="V166" s="291">
        <v>0</v>
      </c>
      <c r="W166" s="291">
        <v>0</v>
      </c>
      <c r="X166" s="291">
        <v>0</v>
      </c>
      <c r="Y166" s="291">
        <v>0</v>
      </c>
      <c r="Z166" s="291">
        <v>0</v>
      </c>
      <c r="AA166" s="291">
        <v>0</v>
      </c>
      <c r="AB166" s="291">
        <v>0</v>
      </c>
      <c r="AC166" s="291">
        <v>0</v>
      </c>
      <c r="AD166" s="295">
        <v>0</v>
      </c>
      <c r="AE166" s="291">
        <v>0</v>
      </c>
      <c r="AF166" s="291">
        <v>0</v>
      </c>
      <c r="AG166" s="291">
        <v>0</v>
      </c>
      <c r="AH166" s="295">
        <v>0</v>
      </c>
      <c r="AJ166" s="262" t="s">
        <v>347</v>
      </c>
      <c r="AK166" s="569"/>
    </row>
    <row r="167" spans="1:39" s="262" customFormat="1" ht="13.2" x14ac:dyDescent="0.25">
      <c r="A167" s="289" t="s">
        <v>348</v>
      </c>
      <c r="B167" s="290" t="s">
        <v>461</v>
      </c>
      <c r="C167" s="291">
        <f>SUM(D167:AG167)</f>
        <v>630668.34</v>
      </c>
      <c r="D167" s="291">
        <v>0</v>
      </c>
      <c r="E167" s="291">
        <v>0</v>
      </c>
      <c r="F167" s="291">
        <v>0</v>
      </c>
      <c r="G167" s="291">
        <v>0</v>
      </c>
      <c r="H167" s="291">
        <v>0</v>
      </c>
      <c r="I167" s="291">
        <v>0</v>
      </c>
      <c r="J167" s="291">
        <v>630668.34</v>
      </c>
      <c r="K167" s="291">
        <v>0</v>
      </c>
      <c r="L167" s="291">
        <v>0</v>
      </c>
      <c r="M167" s="291">
        <v>0</v>
      </c>
      <c r="N167" s="291">
        <v>0</v>
      </c>
      <c r="O167" s="291">
        <v>0</v>
      </c>
      <c r="P167" s="291">
        <v>0</v>
      </c>
      <c r="Q167" s="291">
        <v>0</v>
      </c>
      <c r="R167" s="291">
        <v>0</v>
      </c>
      <c r="S167" s="291">
        <v>0</v>
      </c>
      <c r="T167" s="295">
        <v>0</v>
      </c>
      <c r="U167" s="291">
        <v>0</v>
      </c>
      <c r="V167" s="291">
        <v>0</v>
      </c>
      <c r="W167" s="291">
        <v>0</v>
      </c>
      <c r="X167" s="291">
        <v>0</v>
      </c>
      <c r="Y167" s="291">
        <v>0</v>
      </c>
      <c r="Z167" s="291">
        <v>0</v>
      </c>
      <c r="AA167" s="291">
        <v>0</v>
      </c>
      <c r="AB167" s="291">
        <v>0</v>
      </c>
      <c r="AC167" s="291">
        <v>0</v>
      </c>
      <c r="AD167" s="295">
        <v>0</v>
      </c>
      <c r="AE167" s="291">
        <v>0</v>
      </c>
      <c r="AF167" s="291">
        <v>0</v>
      </c>
      <c r="AG167" s="291">
        <v>0</v>
      </c>
      <c r="AH167" s="295">
        <v>0</v>
      </c>
      <c r="AK167" s="569"/>
    </row>
    <row r="168" spans="1:39" s="262" customFormat="1" ht="13.2" x14ac:dyDescent="0.25">
      <c r="A168" s="289" t="s">
        <v>56</v>
      </c>
      <c r="B168" s="290" t="s">
        <v>462</v>
      </c>
      <c r="C168" s="291">
        <f>SUM(D168:AG168)</f>
        <v>3973210.56</v>
      </c>
      <c r="D168" s="291">
        <v>0</v>
      </c>
      <c r="E168" s="291">
        <v>0</v>
      </c>
      <c r="F168" s="291">
        <v>0</v>
      </c>
      <c r="G168" s="291">
        <v>0</v>
      </c>
      <c r="H168" s="291">
        <v>0</v>
      </c>
      <c r="I168" s="291">
        <v>0</v>
      </c>
      <c r="J168" s="291">
        <v>3973210.56</v>
      </c>
      <c r="K168" s="291">
        <v>0</v>
      </c>
      <c r="L168" s="291">
        <v>0</v>
      </c>
      <c r="M168" s="291">
        <v>0</v>
      </c>
      <c r="N168" s="291">
        <v>0</v>
      </c>
      <c r="O168" s="291">
        <v>0</v>
      </c>
      <c r="P168" s="291">
        <v>0</v>
      </c>
      <c r="Q168" s="291">
        <v>0</v>
      </c>
      <c r="R168" s="291">
        <v>0</v>
      </c>
      <c r="S168" s="291">
        <v>0</v>
      </c>
      <c r="T168" s="295">
        <v>0</v>
      </c>
      <c r="U168" s="291">
        <v>0</v>
      </c>
      <c r="V168" s="291">
        <v>0</v>
      </c>
      <c r="W168" s="291">
        <v>0</v>
      </c>
      <c r="X168" s="291">
        <v>0</v>
      </c>
      <c r="Y168" s="291">
        <v>0</v>
      </c>
      <c r="Z168" s="291">
        <v>0</v>
      </c>
      <c r="AA168" s="291">
        <v>0</v>
      </c>
      <c r="AB168" s="291">
        <v>0</v>
      </c>
      <c r="AC168" s="291">
        <v>0</v>
      </c>
      <c r="AD168" s="295">
        <v>0</v>
      </c>
      <c r="AE168" s="291">
        <v>0</v>
      </c>
      <c r="AF168" s="291">
        <v>0</v>
      </c>
      <c r="AG168" s="291">
        <v>0</v>
      </c>
      <c r="AH168" s="295">
        <v>0</v>
      </c>
      <c r="AK168" s="569"/>
    </row>
    <row r="169" spans="1:39" s="262" customFormat="1" ht="22.8" hidden="1" x14ac:dyDescent="0.25">
      <c r="A169" s="289" t="s">
        <v>370</v>
      </c>
      <c r="B169" s="290" t="s">
        <v>503</v>
      </c>
      <c r="C169" s="291">
        <f>SUM(D169:AG169)</f>
        <v>0</v>
      </c>
      <c r="D169" s="291">
        <v>0</v>
      </c>
      <c r="E169" s="291">
        <v>0</v>
      </c>
      <c r="F169" s="291">
        <v>0</v>
      </c>
      <c r="G169" s="291">
        <v>0</v>
      </c>
      <c r="H169" s="291">
        <v>0</v>
      </c>
      <c r="I169" s="291">
        <v>0</v>
      </c>
      <c r="J169" s="291">
        <v>0</v>
      </c>
      <c r="K169" s="291">
        <v>0</v>
      </c>
      <c r="L169" s="291">
        <v>0</v>
      </c>
      <c r="M169" s="291">
        <v>0</v>
      </c>
      <c r="N169" s="291">
        <v>0</v>
      </c>
      <c r="O169" s="291">
        <v>0</v>
      </c>
      <c r="P169" s="291">
        <v>0</v>
      </c>
      <c r="Q169" s="291">
        <v>0</v>
      </c>
      <c r="R169" s="291">
        <v>0</v>
      </c>
      <c r="S169" s="291">
        <v>0</v>
      </c>
      <c r="T169" s="295">
        <v>0</v>
      </c>
      <c r="U169" s="291">
        <v>0</v>
      </c>
      <c r="V169" s="291">
        <v>0</v>
      </c>
      <c r="W169" s="291">
        <v>0</v>
      </c>
      <c r="X169" s="291">
        <v>0</v>
      </c>
      <c r="Y169" s="291">
        <v>0</v>
      </c>
      <c r="Z169" s="291">
        <v>0</v>
      </c>
      <c r="AA169" s="291">
        <v>0</v>
      </c>
      <c r="AB169" s="291">
        <v>0</v>
      </c>
      <c r="AC169" s="291">
        <v>0</v>
      </c>
      <c r="AD169" s="295">
        <v>0</v>
      </c>
      <c r="AE169" s="291">
        <v>0</v>
      </c>
      <c r="AF169" s="291">
        <v>0</v>
      </c>
      <c r="AG169" s="291">
        <v>0</v>
      </c>
      <c r="AH169" s="295">
        <v>0</v>
      </c>
      <c r="AK169" s="569"/>
    </row>
    <row r="170" spans="1:39" s="262" customFormat="1" ht="13.2" hidden="1" x14ac:dyDescent="0.25">
      <c r="A170" s="289" t="s">
        <v>373</v>
      </c>
      <c r="B170" s="290" t="s">
        <v>723</v>
      </c>
      <c r="C170" s="291">
        <f>SUM(D170:AG170)</f>
        <v>0</v>
      </c>
      <c r="D170" s="291">
        <v>0</v>
      </c>
      <c r="E170" s="291">
        <v>0</v>
      </c>
      <c r="F170" s="291">
        <v>0</v>
      </c>
      <c r="G170" s="291">
        <v>0</v>
      </c>
      <c r="H170" s="291">
        <v>0</v>
      </c>
      <c r="I170" s="291">
        <v>0</v>
      </c>
      <c r="J170" s="291">
        <v>0</v>
      </c>
      <c r="K170" s="291">
        <v>0</v>
      </c>
      <c r="L170" s="291">
        <v>0</v>
      </c>
      <c r="M170" s="291">
        <v>0</v>
      </c>
      <c r="N170" s="291">
        <v>0</v>
      </c>
      <c r="O170" s="291">
        <v>0</v>
      </c>
      <c r="P170" s="291">
        <v>0</v>
      </c>
      <c r="Q170" s="291">
        <v>0</v>
      </c>
      <c r="R170" s="291">
        <v>0</v>
      </c>
      <c r="S170" s="291">
        <v>0</v>
      </c>
      <c r="T170" s="295">
        <v>0</v>
      </c>
      <c r="U170" s="291">
        <v>0</v>
      </c>
      <c r="V170" s="291">
        <v>0</v>
      </c>
      <c r="W170" s="291">
        <v>0</v>
      </c>
      <c r="X170" s="291">
        <v>0</v>
      </c>
      <c r="Y170" s="291">
        <v>0</v>
      </c>
      <c r="Z170" s="291">
        <v>0</v>
      </c>
      <c r="AA170" s="291">
        <v>0</v>
      </c>
      <c r="AB170" s="291">
        <v>0</v>
      </c>
      <c r="AC170" s="291">
        <v>0</v>
      </c>
      <c r="AD170" s="295">
        <v>0</v>
      </c>
      <c r="AE170" s="291">
        <v>0</v>
      </c>
      <c r="AF170" s="291">
        <v>0</v>
      </c>
      <c r="AG170" s="291">
        <v>0</v>
      </c>
      <c r="AH170" s="295">
        <v>0</v>
      </c>
      <c r="AK170" s="569"/>
    </row>
    <row r="171" spans="1:39" s="262" customFormat="1" ht="12" x14ac:dyDescent="0.25">
      <c r="A171" s="263"/>
      <c r="B171" s="281"/>
      <c r="C171" s="60"/>
      <c r="D171" s="61"/>
      <c r="E171" s="61"/>
      <c r="F171" s="61"/>
      <c r="G171" s="61"/>
      <c r="H171" s="61"/>
      <c r="I171" s="61"/>
      <c r="J171" s="523"/>
      <c r="K171" s="435"/>
      <c r="L171" s="63"/>
      <c r="M171" s="63"/>
      <c r="N171" s="63"/>
      <c r="O171" s="63"/>
      <c r="P171" s="63"/>
      <c r="Q171" s="63"/>
      <c r="R171" s="63"/>
      <c r="S171" s="62"/>
      <c r="T171" s="63"/>
      <c r="U171" s="62"/>
      <c r="V171" s="62"/>
      <c r="W171" s="62"/>
      <c r="X171" s="62"/>
      <c r="Y171" s="62"/>
      <c r="Z171" s="62"/>
      <c r="AA171" s="62"/>
      <c r="AB171" s="62"/>
      <c r="AC171" s="62"/>
      <c r="AD171" s="63"/>
      <c r="AE171" s="62"/>
      <c r="AF171" s="62"/>
      <c r="AG171" s="62"/>
      <c r="AH171" s="63"/>
      <c r="AJ171" s="46"/>
      <c r="AK171" s="570"/>
      <c r="AL171" s="279"/>
      <c r="AM171" s="280"/>
    </row>
    <row r="172" spans="1:39" s="262" customFormat="1" ht="22.8" x14ac:dyDescent="0.25">
      <c r="A172" s="263" t="s">
        <v>183</v>
      </c>
      <c r="B172" s="282" t="s">
        <v>552</v>
      </c>
      <c r="C172" s="60">
        <f t="shared" ref="C172:AH172" si="280">SUM(C173:C179)</f>
        <v>84398822.969999999</v>
      </c>
      <c r="D172" s="60">
        <f t="shared" si="280"/>
        <v>0</v>
      </c>
      <c r="E172" s="60">
        <f t="shared" ref="E172:F172" si="281">SUM(E173:E179)</f>
        <v>0</v>
      </c>
      <c r="F172" s="60">
        <f t="shared" si="281"/>
        <v>0</v>
      </c>
      <c r="G172" s="60">
        <f t="shared" si="280"/>
        <v>0</v>
      </c>
      <c r="H172" s="60">
        <f t="shared" si="280"/>
        <v>0</v>
      </c>
      <c r="I172" s="60">
        <f t="shared" si="280"/>
        <v>0</v>
      </c>
      <c r="J172" s="60">
        <f t="shared" si="280"/>
        <v>84398822.969999999</v>
      </c>
      <c r="K172" s="55">
        <f t="shared" ref="K172" si="282">SUM(K173:K179)</f>
        <v>0</v>
      </c>
      <c r="L172" s="55">
        <f t="shared" si="280"/>
        <v>0</v>
      </c>
      <c r="M172" s="55">
        <f t="shared" si="280"/>
        <v>0</v>
      </c>
      <c r="N172" s="55">
        <f t="shared" si="280"/>
        <v>0</v>
      </c>
      <c r="O172" s="55">
        <f t="shared" ref="O172" si="283">SUM(O173:O179)</f>
        <v>0</v>
      </c>
      <c r="P172" s="55">
        <f t="shared" si="280"/>
        <v>0</v>
      </c>
      <c r="Q172" s="55">
        <f t="shared" si="280"/>
        <v>0</v>
      </c>
      <c r="R172" s="55">
        <f t="shared" si="280"/>
        <v>0</v>
      </c>
      <c r="S172" s="60">
        <f t="shared" si="280"/>
        <v>0</v>
      </c>
      <c r="T172" s="55">
        <f t="shared" si="280"/>
        <v>0</v>
      </c>
      <c r="U172" s="60">
        <f t="shared" si="280"/>
        <v>0</v>
      </c>
      <c r="V172" s="60">
        <f t="shared" ref="V172" si="284">SUM(V173:V179)</f>
        <v>0</v>
      </c>
      <c r="W172" s="60">
        <f t="shared" si="280"/>
        <v>0</v>
      </c>
      <c r="X172" s="60">
        <f t="shared" si="280"/>
        <v>0</v>
      </c>
      <c r="Y172" s="60">
        <f t="shared" si="280"/>
        <v>0</v>
      </c>
      <c r="Z172" s="60">
        <f t="shared" ref="Z172:AA172" si="285">SUM(Z173:Z179)</f>
        <v>0</v>
      </c>
      <c r="AA172" s="60">
        <f t="shared" si="285"/>
        <v>0</v>
      </c>
      <c r="AB172" s="60">
        <f t="shared" ref="AB172" si="286">SUM(AB173:AB179)</f>
        <v>0</v>
      </c>
      <c r="AC172" s="60">
        <f t="shared" si="280"/>
        <v>0</v>
      </c>
      <c r="AD172" s="55">
        <f t="shared" si="280"/>
        <v>0</v>
      </c>
      <c r="AE172" s="60">
        <f t="shared" ref="AE172" si="287">SUM(AE173:AE179)</f>
        <v>0</v>
      </c>
      <c r="AF172" s="60">
        <f t="shared" ref="AF172" si="288">SUM(AF173:AF179)</f>
        <v>0</v>
      </c>
      <c r="AG172" s="60">
        <f t="shared" si="280"/>
        <v>0</v>
      </c>
      <c r="AH172" s="55">
        <f t="shared" si="280"/>
        <v>0</v>
      </c>
      <c r="AJ172" s="46"/>
      <c r="AK172" s="568"/>
      <c r="AM172" s="280"/>
    </row>
    <row r="173" spans="1:39" s="262" customFormat="1" ht="24" customHeight="1" x14ac:dyDescent="0.25">
      <c r="A173" s="289" t="s">
        <v>348</v>
      </c>
      <c r="B173" s="290" t="s">
        <v>767</v>
      </c>
      <c r="C173" s="291">
        <f t="shared" ref="C173:C178" si="289">SUM(D173:AG173)</f>
        <v>73398751.689999998</v>
      </c>
      <c r="D173" s="291">
        <v>0</v>
      </c>
      <c r="E173" s="291">
        <v>0</v>
      </c>
      <c r="F173" s="291">
        <v>0</v>
      </c>
      <c r="G173" s="291">
        <f>+G175</f>
        <v>0</v>
      </c>
      <c r="H173" s="291">
        <f>+H175</f>
        <v>0</v>
      </c>
      <c r="I173" s="291">
        <f>+I175</f>
        <v>0</v>
      </c>
      <c r="J173" s="291">
        <v>73398751.689999998</v>
      </c>
      <c r="K173" s="291">
        <v>0</v>
      </c>
      <c r="L173" s="291">
        <v>0</v>
      </c>
      <c r="M173" s="291">
        <v>0</v>
      </c>
      <c r="N173" s="291">
        <v>0</v>
      </c>
      <c r="O173" s="291">
        <v>0</v>
      </c>
      <c r="P173" s="291">
        <v>0</v>
      </c>
      <c r="Q173" s="291">
        <v>0</v>
      </c>
      <c r="R173" s="291">
        <v>0</v>
      </c>
      <c r="S173" s="291">
        <v>0</v>
      </c>
      <c r="T173" s="295">
        <v>0</v>
      </c>
      <c r="U173" s="291">
        <v>0</v>
      </c>
      <c r="V173" s="291">
        <v>0</v>
      </c>
      <c r="W173" s="291">
        <v>0</v>
      </c>
      <c r="X173" s="291">
        <v>0</v>
      </c>
      <c r="Y173" s="291">
        <v>0</v>
      </c>
      <c r="Z173" s="291">
        <v>0</v>
      </c>
      <c r="AA173" s="291">
        <v>0</v>
      </c>
      <c r="AB173" s="291">
        <v>0</v>
      </c>
      <c r="AC173" s="291">
        <v>0</v>
      </c>
      <c r="AD173" s="295">
        <v>0</v>
      </c>
      <c r="AE173" s="291">
        <v>0</v>
      </c>
      <c r="AF173" s="291">
        <v>0</v>
      </c>
      <c r="AG173" s="291">
        <v>0</v>
      </c>
      <c r="AH173" s="295">
        <v>0</v>
      </c>
      <c r="AK173" s="568"/>
      <c r="AL173" s="275"/>
    </row>
    <row r="174" spans="1:39" s="262" customFormat="1" ht="13.2" x14ac:dyDescent="0.25">
      <c r="A174" s="289" t="s">
        <v>172</v>
      </c>
      <c r="B174" s="290" t="s">
        <v>917</v>
      </c>
      <c r="C174" s="291">
        <f t="shared" si="289"/>
        <v>4000000</v>
      </c>
      <c r="D174" s="291">
        <v>0</v>
      </c>
      <c r="E174" s="291">
        <v>0</v>
      </c>
      <c r="F174" s="291">
        <v>0</v>
      </c>
      <c r="G174" s="291">
        <f t="shared" ref="G174:I174" si="290">+G179</f>
        <v>0</v>
      </c>
      <c r="H174" s="291">
        <f t="shared" si="290"/>
        <v>0</v>
      </c>
      <c r="I174" s="291">
        <f t="shared" si="290"/>
        <v>0</v>
      </c>
      <c r="J174" s="291">
        <v>4000000</v>
      </c>
      <c r="K174" s="291">
        <v>0</v>
      </c>
      <c r="L174" s="291">
        <v>0</v>
      </c>
      <c r="M174" s="291">
        <v>0</v>
      </c>
      <c r="N174" s="291">
        <v>0</v>
      </c>
      <c r="O174" s="291">
        <v>0</v>
      </c>
      <c r="P174" s="291">
        <v>0</v>
      </c>
      <c r="Q174" s="291">
        <v>0</v>
      </c>
      <c r="R174" s="291">
        <v>0</v>
      </c>
      <c r="S174" s="291">
        <v>0</v>
      </c>
      <c r="T174" s="295">
        <v>0</v>
      </c>
      <c r="U174" s="291">
        <v>0</v>
      </c>
      <c r="V174" s="291">
        <v>0</v>
      </c>
      <c r="W174" s="291">
        <v>0</v>
      </c>
      <c r="X174" s="291">
        <v>0</v>
      </c>
      <c r="Y174" s="291">
        <v>0</v>
      </c>
      <c r="Z174" s="291">
        <v>0</v>
      </c>
      <c r="AA174" s="291">
        <v>0</v>
      </c>
      <c r="AB174" s="291">
        <v>0</v>
      </c>
      <c r="AC174" s="291">
        <v>0</v>
      </c>
      <c r="AD174" s="295">
        <v>0</v>
      </c>
      <c r="AE174" s="291">
        <v>0</v>
      </c>
      <c r="AF174" s="291">
        <v>0</v>
      </c>
      <c r="AG174" s="291">
        <v>0</v>
      </c>
      <c r="AH174" s="295">
        <v>0</v>
      </c>
      <c r="AK174" s="568"/>
      <c r="AL174" s="275"/>
    </row>
    <row r="175" spans="1:39" s="262" customFormat="1" ht="13.2" x14ac:dyDescent="0.25">
      <c r="A175" s="289" t="s">
        <v>372</v>
      </c>
      <c r="B175" s="290" t="s">
        <v>184</v>
      </c>
      <c r="C175" s="291">
        <f t="shared" si="289"/>
        <v>71.28</v>
      </c>
      <c r="D175" s="291">
        <f t="shared" ref="D175:I175" si="291">+D179</f>
        <v>0</v>
      </c>
      <c r="E175" s="291">
        <f t="shared" si="291"/>
        <v>0</v>
      </c>
      <c r="F175" s="291">
        <f t="shared" si="291"/>
        <v>0</v>
      </c>
      <c r="G175" s="291">
        <f t="shared" si="291"/>
        <v>0</v>
      </c>
      <c r="H175" s="291">
        <f t="shared" si="291"/>
        <v>0</v>
      </c>
      <c r="I175" s="291">
        <f t="shared" si="291"/>
        <v>0</v>
      </c>
      <c r="J175" s="291">
        <v>71.28</v>
      </c>
      <c r="K175" s="291">
        <v>0</v>
      </c>
      <c r="L175" s="291">
        <v>0</v>
      </c>
      <c r="M175" s="291">
        <v>0</v>
      </c>
      <c r="N175" s="291">
        <v>0</v>
      </c>
      <c r="O175" s="291">
        <v>0</v>
      </c>
      <c r="P175" s="291">
        <v>0</v>
      </c>
      <c r="Q175" s="291">
        <v>0</v>
      </c>
      <c r="R175" s="291">
        <v>0</v>
      </c>
      <c r="S175" s="291">
        <v>0</v>
      </c>
      <c r="T175" s="295">
        <v>0</v>
      </c>
      <c r="U175" s="291">
        <v>0</v>
      </c>
      <c r="V175" s="291">
        <v>0</v>
      </c>
      <c r="W175" s="291">
        <v>0</v>
      </c>
      <c r="X175" s="291">
        <v>0</v>
      </c>
      <c r="Y175" s="291">
        <v>0</v>
      </c>
      <c r="Z175" s="291">
        <v>0</v>
      </c>
      <c r="AA175" s="291">
        <v>0</v>
      </c>
      <c r="AB175" s="291">
        <v>0</v>
      </c>
      <c r="AC175" s="291">
        <v>0</v>
      </c>
      <c r="AD175" s="295">
        <v>0</v>
      </c>
      <c r="AE175" s="291">
        <v>0</v>
      </c>
      <c r="AF175" s="291">
        <v>0</v>
      </c>
      <c r="AG175" s="291">
        <v>0</v>
      </c>
      <c r="AH175" s="295">
        <v>0</v>
      </c>
      <c r="AK175" s="569"/>
    </row>
    <row r="176" spans="1:39" s="262" customFormat="1" ht="23.4" hidden="1" customHeight="1" x14ac:dyDescent="0.25">
      <c r="A176" s="289" t="s">
        <v>373</v>
      </c>
      <c r="B176" s="290" t="s">
        <v>918</v>
      </c>
      <c r="C176" s="291">
        <f t="shared" si="289"/>
        <v>0</v>
      </c>
      <c r="D176" s="291">
        <v>0</v>
      </c>
      <c r="E176" s="291">
        <v>0</v>
      </c>
      <c r="F176" s="291">
        <v>0</v>
      </c>
      <c r="G176" s="291">
        <f t="shared" ref="G176:I178" si="292">+G180</f>
        <v>0</v>
      </c>
      <c r="H176" s="291">
        <f t="shared" si="292"/>
        <v>0</v>
      </c>
      <c r="I176" s="291">
        <f t="shared" si="292"/>
        <v>0</v>
      </c>
      <c r="J176" s="291">
        <v>0</v>
      </c>
      <c r="K176" s="291">
        <v>0</v>
      </c>
      <c r="L176" s="291">
        <v>0</v>
      </c>
      <c r="M176" s="291">
        <v>0</v>
      </c>
      <c r="N176" s="291">
        <v>0</v>
      </c>
      <c r="O176" s="291">
        <v>0</v>
      </c>
      <c r="P176" s="291">
        <v>0</v>
      </c>
      <c r="Q176" s="291">
        <v>0</v>
      </c>
      <c r="R176" s="291">
        <v>0</v>
      </c>
      <c r="S176" s="291">
        <v>0</v>
      </c>
      <c r="T176" s="295">
        <v>0</v>
      </c>
      <c r="U176" s="291">
        <v>0</v>
      </c>
      <c r="V176" s="291">
        <v>0</v>
      </c>
      <c r="W176" s="291">
        <v>0</v>
      </c>
      <c r="X176" s="291">
        <v>0</v>
      </c>
      <c r="Y176" s="291">
        <v>0</v>
      </c>
      <c r="Z176" s="291">
        <v>0</v>
      </c>
      <c r="AA176" s="291">
        <v>0</v>
      </c>
      <c r="AB176" s="291">
        <v>0</v>
      </c>
      <c r="AC176" s="291">
        <v>0</v>
      </c>
      <c r="AD176" s="295">
        <v>0</v>
      </c>
      <c r="AE176" s="291">
        <v>0</v>
      </c>
      <c r="AF176" s="291">
        <v>0</v>
      </c>
      <c r="AG176" s="291">
        <v>0</v>
      </c>
      <c r="AH176" s="295">
        <v>0</v>
      </c>
      <c r="AK176" s="569"/>
      <c r="AL176" s="275"/>
    </row>
    <row r="177" spans="1:38" s="262" customFormat="1" ht="13.2" hidden="1" x14ac:dyDescent="0.25">
      <c r="A177" s="289" t="s">
        <v>374</v>
      </c>
      <c r="B177" s="290" t="s">
        <v>910</v>
      </c>
      <c r="C177" s="291">
        <f t="shared" si="289"/>
        <v>0</v>
      </c>
      <c r="D177" s="291">
        <v>0</v>
      </c>
      <c r="E177" s="291">
        <v>0</v>
      </c>
      <c r="F177" s="291">
        <v>0</v>
      </c>
      <c r="G177" s="291">
        <f t="shared" si="292"/>
        <v>0</v>
      </c>
      <c r="H177" s="291">
        <f t="shared" si="292"/>
        <v>0</v>
      </c>
      <c r="I177" s="291">
        <f t="shared" si="292"/>
        <v>0</v>
      </c>
      <c r="J177" s="291">
        <v>0</v>
      </c>
      <c r="K177" s="291">
        <v>0</v>
      </c>
      <c r="L177" s="291">
        <v>0</v>
      </c>
      <c r="M177" s="291">
        <v>0</v>
      </c>
      <c r="N177" s="291">
        <v>0</v>
      </c>
      <c r="O177" s="291">
        <v>0</v>
      </c>
      <c r="P177" s="291">
        <v>0</v>
      </c>
      <c r="Q177" s="291">
        <v>0</v>
      </c>
      <c r="R177" s="291">
        <v>0</v>
      </c>
      <c r="S177" s="291">
        <v>0</v>
      </c>
      <c r="T177" s="295">
        <v>0</v>
      </c>
      <c r="U177" s="291">
        <v>0</v>
      </c>
      <c r="V177" s="291">
        <v>0</v>
      </c>
      <c r="W177" s="291">
        <v>0</v>
      </c>
      <c r="X177" s="291">
        <v>0</v>
      </c>
      <c r="Y177" s="291">
        <v>0</v>
      </c>
      <c r="Z177" s="291">
        <v>0</v>
      </c>
      <c r="AA177" s="291">
        <v>0</v>
      </c>
      <c r="AB177" s="291">
        <v>0</v>
      </c>
      <c r="AC177" s="291">
        <v>0</v>
      </c>
      <c r="AD177" s="295">
        <v>0</v>
      </c>
      <c r="AE177" s="291">
        <v>0</v>
      </c>
      <c r="AF177" s="291">
        <v>0</v>
      </c>
      <c r="AG177" s="291">
        <v>0</v>
      </c>
      <c r="AH177" s="295">
        <v>0</v>
      </c>
      <c r="AK177" s="569"/>
      <c r="AL177" s="275"/>
    </row>
    <row r="178" spans="1:38" s="262" customFormat="1" ht="22.8" x14ac:dyDescent="0.25">
      <c r="A178" s="289" t="s">
        <v>899</v>
      </c>
      <c r="B178" s="290" t="s">
        <v>1211</v>
      </c>
      <c r="C178" s="291">
        <f t="shared" si="289"/>
        <v>7000000</v>
      </c>
      <c r="D178" s="291">
        <v>0</v>
      </c>
      <c r="E178" s="291">
        <v>0</v>
      </c>
      <c r="F178" s="291">
        <v>0</v>
      </c>
      <c r="G178" s="291">
        <f t="shared" si="292"/>
        <v>0</v>
      </c>
      <c r="H178" s="291">
        <f t="shared" si="292"/>
        <v>0</v>
      </c>
      <c r="I178" s="291">
        <f t="shared" si="292"/>
        <v>0</v>
      </c>
      <c r="J178" s="291">
        <v>7000000</v>
      </c>
      <c r="K178" s="291">
        <v>0</v>
      </c>
      <c r="L178" s="291">
        <v>0</v>
      </c>
      <c r="M178" s="291">
        <v>0</v>
      </c>
      <c r="N178" s="291">
        <v>0</v>
      </c>
      <c r="O178" s="291">
        <v>0</v>
      </c>
      <c r="P178" s="291">
        <v>0</v>
      </c>
      <c r="Q178" s="291">
        <v>0</v>
      </c>
      <c r="R178" s="291">
        <v>0</v>
      </c>
      <c r="S178" s="291">
        <v>0</v>
      </c>
      <c r="T178" s="295">
        <v>0</v>
      </c>
      <c r="U178" s="291">
        <v>0</v>
      </c>
      <c r="V178" s="291">
        <v>0</v>
      </c>
      <c r="W178" s="291">
        <v>0</v>
      </c>
      <c r="X178" s="291">
        <v>0</v>
      </c>
      <c r="Y178" s="291">
        <v>0</v>
      </c>
      <c r="Z178" s="291">
        <v>0</v>
      </c>
      <c r="AA178" s="291">
        <v>0</v>
      </c>
      <c r="AB178" s="291">
        <v>0</v>
      </c>
      <c r="AC178" s="291">
        <v>0</v>
      </c>
      <c r="AD178" s="295">
        <v>0</v>
      </c>
      <c r="AE178" s="291"/>
      <c r="AF178" s="291"/>
      <c r="AG178" s="291"/>
      <c r="AH178" s="295"/>
      <c r="AK178" s="569"/>
    </row>
    <row r="179" spans="1:38" x14ac:dyDescent="0.25">
      <c r="A179" s="263"/>
      <c r="B179" s="283"/>
      <c r="C179" s="60"/>
      <c r="D179" s="65"/>
      <c r="E179" s="65"/>
      <c r="F179" s="65"/>
      <c r="G179" s="65"/>
      <c r="H179" s="65"/>
      <c r="I179" s="65"/>
      <c r="J179" s="524"/>
      <c r="K179" s="436"/>
      <c r="L179" s="55"/>
      <c r="M179" s="55"/>
      <c r="N179" s="55"/>
      <c r="O179" s="55"/>
      <c r="P179" s="55"/>
      <c r="Q179" s="55"/>
      <c r="R179" s="55"/>
      <c r="S179" s="60"/>
      <c r="T179" s="55"/>
      <c r="U179" s="60"/>
      <c r="V179" s="60"/>
      <c r="W179" s="60"/>
      <c r="X179" s="60"/>
      <c r="Y179" s="60"/>
      <c r="Z179" s="60"/>
      <c r="AA179" s="60"/>
      <c r="AB179" s="60"/>
      <c r="AC179" s="60"/>
      <c r="AD179" s="55"/>
      <c r="AE179" s="60"/>
      <c r="AF179" s="60"/>
      <c r="AG179" s="60"/>
      <c r="AH179" s="55"/>
    </row>
    <row r="180" spans="1:38" x14ac:dyDescent="0.25">
      <c r="A180" s="263" t="s">
        <v>185</v>
      </c>
      <c r="B180" s="258" t="s">
        <v>186</v>
      </c>
      <c r="C180" s="60">
        <f t="shared" ref="C180:J180" si="293">SUM(C181:C183)</f>
        <v>48440975.719999999</v>
      </c>
      <c r="D180" s="60">
        <f t="shared" si="293"/>
        <v>0</v>
      </c>
      <c r="E180" s="60">
        <f t="shared" ref="E180:F180" si="294">SUM(E181:E183)</f>
        <v>0</v>
      </c>
      <c r="F180" s="60">
        <f t="shared" si="294"/>
        <v>0</v>
      </c>
      <c r="G180" s="60">
        <f t="shared" si="293"/>
        <v>0</v>
      </c>
      <c r="H180" s="60">
        <f t="shared" si="293"/>
        <v>0</v>
      </c>
      <c r="I180" s="60">
        <f t="shared" si="293"/>
        <v>0</v>
      </c>
      <c r="J180" s="60">
        <f t="shared" si="293"/>
        <v>48440975.719999999</v>
      </c>
      <c r="K180" s="55">
        <f t="shared" ref="K180" si="295">SUM(K181:K183)</f>
        <v>0</v>
      </c>
      <c r="L180" s="55">
        <f t="shared" ref="L180:S180" si="296">SUM(L181:L183)</f>
        <v>0</v>
      </c>
      <c r="M180" s="55">
        <f t="shared" si="296"/>
        <v>0</v>
      </c>
      <c r="N180" s="55">
        <f t="shared" si="296"/>
        <v>0</v>
      </c>
      <c r="O180" s="55">
        <f>SUM(O181:O183)</f>
        <v>0</v>
      </c>
      <c r="P180" s="55">
        <f>SUM(P181:P183)</f>
        <v>0</v>
      </c>
      <c r="Q180" s="55">
        <f>SUM(Q181:Q183)</f>
        <v>0</v>
      </c>
      <c r="R180" s="55">
        <f>SUM(R181:R183)</f>
        <v>0</v>
      </c>
      <c r="S180" s="60">
        <f t="shared" si="296"/>
        <v>0</v>
      </c>
      <c r="T180" s="55">
        <f t="shared" ref="T180:AH180" si="297">SUM(T181:T183)</f>
        <v>0</v>
      </c>
      <c r="U180" s="60">
        <f t="shared" si="297"/>
        <v>0</v>
      </c>
      <c r="V180" s="60">
        <f t="shared" ref="V180" si="298">SUM(V181:V183)</f>
        <v>0</v>
      </c>
      <c r="W180" s="60">
        <f t="shared" ref="W180" si="299">SUM(W181:W183)</f>
        <v>0</v>
      </c>
      <c r="X180" s="60">
        <f t="shared" si="297"/>
        <v>0</v>
      </c>
      <c r="Y180" s="60">
        <f t="shared" si="297"/>
        <v>0</v>
      </c>
      <c r="Z180" s="60">
        <f t="shared" ref="Z180:AA180" si="300">SUM(Z181:Z183)</f>
        <v>0</v>
      </c>
      <c r="AA180" s="60">
        <f t="shared" si="300"/>
        <v>0</v>
      </c>
      <c r="AB180" s="60">
        <f t="shared" ref="AB180" si="301">SUM(AB181:AB183)</f>
        <v>0</v>
      </c>
      <c r="AC180" s="60">
        <f t="shared" ref="AC180:AD180" si="302">SUM(AC181:AC183)</f>
        <v>0</v>
      </c>
      <c r="AD180" s="55">
        <f t="shared" si="302"/>
        <v>0</v>
      </c>
      <c r="AE180" s="60">
        <f t="shared" ref="AE180" si="303">SUM(AE181:AE183)</f>
        <v>0</v>
      </c>
      <c r="AF180" s="60">
        <f t="shared" ref="AF180" si="304">SUM(AF181:AF183)</f>
        <v>0</v>
      </c>
      <c r="AG180" s="60">
        <f t="shared" si="297"/>
        <v>0</v>
      </c>
      <c r="AH180" s="55">
        <f t="shared" si="297"/>
        <v>0</v>
      </c>
    </row>
    <row r="181" spans="1:38" ht="13.2" x14ac:dyDescent="0.25">
      <c r="A181" s="289" t="s">
        <v>174</v>
      </c>
      <c r="B181" s="293" t="s">
        <v>81</v>
      </c>
      <c r="C181" s="291">
        <f>SUM(D181:AH181)</f>
        <v>48440975.719999999</v>
      </c>
      <c r="D181" s="291">
        <f t="shared" ref="D181:I181" si="305">+D183</f>
        <v>0</v>
      </c>
      <c r="E181" s="291">
        <f t="shared" si="305"/>
        <v>0</v>
      </c>
      <c r="F181" s="291">
        <f t="shared" si="305"/>
        <v>0</v>
      </c>
      <c r="G181" s="291">
        <f t="shared" si="305"/>
        <v>0</v>
      </c>
      <c r="H181" s="291">
        <f t="shared" si="305"/>
        <v>0</v>
      </c>
      <c r="I181" s="291">
        <f t="shared" si="305"/>
        <v>0</v>
      </c>
      <c r="J181" s="291">
        <v>48440975.719999999</v>
      </c>
      <c r="K181" s="291">
        <f t="shared" ref="K181" si="306">+K183</f>
        <v>0</v>
      </c>
      <c r="L181" s="291">
        <v>0</v>
      </c>
      <c r="M181" s="291">
        <f t="shared" ref="M181:AH181" si="307">+M183</f>
        <v>0</v>
      </c>
      <c r="N181" s="291">
        <f t="shared" si="307"/>
        <v>0</v>
      </c>
      <c r="O181" s="291">
        <f t="shared" ref="O181" si="308">+O183</f>
        <v>0</v>
      </c>
      <c r="P181" s="291">
        <f t="shared" si="307"/>
        <v>0</v>
      </c>
      <c r="Q181" s="291">
        <f t="shared" si="307"/>
        <v>0</v>
      </c>
      <c r="R181" s="291">
        <f t="shared" si="307"/>
        <v>0</v>
      </c>
      <c r="S181" s="291">
        <f t="shared" si="307"/>
        <v>0</v>
      </c>
      <c r="T181" s="295">
        <f t="shared" si="307"/>
        <v>0</v>
      </c>
      <c r="U181" s="291">
        <f t="shared" si="307"/>
        <v>0</v>
      </c>
      <c r="V181" s="291">
        <f t="shared" ref="V181" si="309">+V183</f>
        <v>0</v>
      </c>
      <c r="W181" s="291">
        <f t="shared" si="307"/>
        <v>0</v>
      </c>
      <c r="X181" s="291">
        <f t="shared" si="307"/>
        <v>0</v>
      </c>
      <c r="Y181" s="291">
        <f t="shared" si="307"/>
        <v>0</v>
      </c>
      <c r="Z181" s="291">
        <f t="shared" ref="Z181:AA181" si="310">+Z183</f>
        <v>0</v>
      </c>
      <c r="AA181" s="291">
        <f t="shared" si="310"/>
        <v>0</v>
      </c>
      <c r="AB181" s="291">
        <f t="shared" ref="AB181" si="311">+AB183</f>
        <v>0</v>
      </c>
      <c r="AC181" s="291">
        <f t="shared" si="307"/>
        <v>0</v>
      </c>
      <c r="AD181" s="295">
        <f t="shared" si="307"/>
        <v>0</v>
      </c>
      <c r="AE181" s="291">
        <f t="shared" ref="AE181" si="312">+AE183</f>
        <v>0</v>
      </c>
      <c r="AF181" s="291">
        <f t="shared" ref="AF181" si="313">+AF183</f>
        <v>0</v>
      </c>
      <c r="AG181" s="291">
        <f t="shared" si="307"/>
        <v>0</v>
      </c>
      <c r="AH181" s="295">
        <f t="shared" si="307"/>
        <v>0</v>
      </c>
    </row>
    <row r="182" spans="1:38" ht="13.2" hidden="1" x14ac:dyDescent="0.25">
      <c r="A182" s="289" t="s">
        <v>348</v>
      </c>
      <c r="B182" s="290" t="s">
        <v>943</v>
      </c>
      <c r="C182" s="291">
        <f>SUM(D182:AH182)</f>
        <v>0</v>
      </c>
      <c r="D182" s="291">
        <f t="shared" ref="D182:I183" si="314">+D183</f>
        <v>0</v>
      </c>
      <c r="E182" s="291">
        <f t="shared" si="314"/>
        <v>0</v>
      </c>
      <c r="F182" s="291">
        <f t="shared" si="314"/>
        <v>0</v>
      </c>
      <c r="G182" s="291">
        <f t="shared" si="314"/>
        <v>0</v>
      </c>
      <c r="H182" s="291">
        <f t="shared" si="314"/>
        <v>0</v>
      </c>
      <c r="I182" s="291">
        <f t="shared" si="314"/>
        <v>0</v>
      </c>
      <c r="J182" s="291">
        <v>0</v>
      </c>
      <c r="K182" s="291">
        <v>0</v>
      </c>
      <c r="L182" s="291">
        <v>0</v>
      </c>
      <c r="M182" s="291">
        <v>0</v>
      </c>
      <c r="N182" s="291">
        <v>0</v>
      </c>
      <c r="O182" s="291">
        <v>0</v>
      </c>
      <c r="P182" s="291">
        <v>0</v>
      </c>
      <c r="Q182" s="291">
        <v>0</v>
      </c>
      <c r="R182" s="291">
        <v>0</v>
      </c>
      <c r="S182" s="291">
        <v>0</v>
      </c>
      <c r="T182" s="295">
        <v>0</v>
      </c>
      <c r="U182" s="291">
        <v>0</v>
      </c>
      <c r="V182" s="291">
        <v>0</v>
      </c>
      <c r="W182" s="291">
        <v>0</v>
      </c>
      <c r="X182" s="291">
        <v>0</v>
      </c>
      <c r="Y182" s="291">
        <v>0</v>
      </c>
      <c r="Z182" s="291">
        <v>0</v>
      </c>
      <c r="AA182" s="291">
        <v>0</v>
      </c>
      <c r="AB182" s="291">
        <v>0</v>
      </c>
      <c r="AC182" s="291">
        <v>0</v>
      </c>
      <c r="AD182" s="295">
        <v>0</v>
      </c>
      <c r="AE182" s="291">
        <v>0</v>
      </c>
      <c r="AF182" s="291">
        <v>0</v>
      </c>
      <c r="AG182" s="291">
        <v>0</v>
      </c>
      <c r="AH182" s="295">
        <v>0</v>
      </c>
    </row>
    <row r="183" spans="1:38" ht="13.2" hidden="1" x14ac:dyDescent="0.25">
      <c r="A183" s="289" t="s">
        <v>56</v>
      </c>
      <c r="B183" s="290" t="s">
        <v>515</v>
      </c>
      <c r="C183" s="291">
        <f>SUM(D183:AH183)</f>
        <v>0</v>
      </c>
      <c r="D183" s="291">
        <f t="shared" si="314"/>
        <v>0</v>
      </c>
      <c r="E183" s="291">
        <f t="shared" si="314"/>
        <v>0</v>
      </c>
      <c r="F183" s="291">
        <f t="shared" si="314"/>
        <v>0</v>
      </c>
      <c r="G183" s="291">
        <f t="shared" si="314"/>
        <v>0</v>
      </c>
      <c r="H183" s="291">
        <f t="shared" si="314"/>
        <v>0</v>
      </c>
      <c r="I183" s="291">
        <f t="shared" si="314"/>
        <v>0</v>
      </c>
      <c r="J183" s="291">
        <v>0</v>
      </c>
      <c r="K183" s="291">
        <v>0</v>
      </c>
      <c r="L183" s="291">
        <v>0</v>
      </c>
      <c r="M183" s="291">
        <v>0</v>
      </c>
      <c r="N183" s="291">
        <v>0</v>
      </c>
      <c r="O183" s="291">
        <v>0</v>
      </c>
      <c r="P183" s="291">
        <v>0</v>
      </c>
      <c r="Q183" s="291">
        <v>0</v>
      </c>
      <c r="R183" s="291">
        <v>0</v>
      </c>
      <c r="S183" s="291">
        <v>0</v>
      </c>
      <c r="T183" s="295">
        <v>0</v>
      </c>
      <c r="U183" s="291">
        <v>0</v>
      </c>
      <c r="V183" s="291">
        <v>0</v>
      </c>
      <c r="W183" s="291">
        <v>0</v>
      </c>
      <c r="X183" s="291">
        <v>0</v>
      </c>
      <c r="Y183" s="291">
        <v>0</v>
      </c>
      <c r="Z183" s="291">
        <v>0</v>
      </c>
      <c r="AA183" s="291">
        <v>0</v>
      </c>
      <c r="AB183" s="291">
        <v>0</v>
      </c>
      <c r="AC183" s="291">
        <v>0</v>
      </c>
      <c r="AD183" s="295">
        <v>0</v>
      </c>
      <c r="AE183" s="291">
        <v>0</v>
      </c>
      <c r="AF183" s="291">
        <v>0</v>
      </c>
      <c r="AG183" s="291">
        <v>0</v>
      </c>
      <c r="AH183" s="295">
        <v>0</v>
      </c>
    </row>
    <row r="184" spans="1:38" hidden="1" x14ac:dyDescent="0.25">
      <c r="A184" s="263"/>
      <c r="B184" s="283"/>
      <c r="C184" s="60"/>
      <c r="D184" s="65"/>
      <c r="E184" s="65"/>
      <c r="F184" s="65"/>
      <c r="G184" s="65"/>
      <c r="H184" s="65"/>
      <c r="I184" s="65"/>
      <c r="J184" s="60"/>
      <c r="K184" s="55"/>
      <c r="L184" s="55"/>
      <c r="M184" s="55"/>
      <c r="N184" s="55"/>
      <c r="O184" s="55"/>
      <c r="P184" s="55"/>
      <c r="Q184" s="55"/>
      <c r="R184" s="55"/>
      <c r="S184" s="60"/>
      <c r="T184" s="55"/>
      <c r="U184" s="60"/>
      <c r="V184" s="60"/>
      <c r="W184" s="60"/>
      <c r="X184" s="60"/>
      <c r="Y184" s="60"/>
      <c r="Z184" s="60"/>
      <c r="AA184" s="60"/>
      <c r="AB184" s="60"/>
      <c r="AC184" s="60"/>
      <c r="AD184" s="55"/>
      <c r="AE184" s="60"/>
      <c r="AF184" s="60"/>
      <c r="AG184" s="60"/>
      <c r="AH184" s="55"/>
    </row>
    <row r="185" spans="1:38" s="323" customFormat="1" ht="12" hidden="1" x14ac:dyDescent="0.25">
      <c r="A185" s="319" t="s">
        <v>309</v>
      </c>
      <c r="B185" s="296" t="s">
        <v>310</v>
      </c>
      <c r="C185" s="320">
        <f>SUM(C186:C188)</f>
        <v>0</v>
      </c>
      <c r="D185" s="320">
        <f t="shared" ref="D185:AH185" si="315">SUM(D186:D188)</f>
        <v>0</v>
      </c>
      <c r="E185" s="320">
        <f t="shared" ref="E185:F185" si="316">SUM(E186:E188)</f>
        <v>0</v>
      </c>
      <c r="F185" s="320">
        <f t="shared" si="316"/>
        <v>0</v>
      </c>
      <c r="G185" s="320">
        <f t="shared" si="315"/>
        <v>0</v>
      </c>
      <c r="H185" s="320">
        <f t="shared" ref="H185" si="317">SUM(H186:H188)</f>
        <v>0</v>
      </c>
      <c r="I185" s="320">
        <f t="shared" si="315"/>
        <v>0</v>
      </c>
      <c r="J185" s="320">
        <f t="shared" si="315"/>
        <v>0</v>
      </c>
      <c r="K185" s="320">
        <f t="shared" ref="K185" si="318">SUM(K186:K188)</f>
        <v>0</v>
      </c>
      <c r="L185" s="320">
        <f t="shared" si="315"/>
        <v>0</v>
      </c>
      <c r="M185" s="320">
        <f t="shared" si="315"/>
        <v>0</v>
      </c>
      <c r="N185" s="320">
        <f t="shared" si="315"/>
        <v>0</v>
      </c>
      <c r="O185" s="320">
        <f t="shared" ref="O185" si="319">SUM(O186:O188)</f>
        <v>0</v>
      </c>
      <c r="P185" s="320">
        <f t="shared" si="315"/>
        <v>0</v>
      </c>
      <c r="Q185" s="320">
        <f t="shared" si="315"/>
        <v>0</v>
      </c>
      <c r="R185" s="320">
        <f t="shared" si="315"/>
        <v>0</v>
      </c>
      <c r="S185" s="320">
        <f t="shared" si="315"/>
        <v>0</v>
      </c>
      <c r="T185" s="321">
        <f t="shared" si="315"/>
        <v>0</v>
      </c>
      <c r="U185" s="320">
        <f t="shared" si="315"/>
        <v>0</v>
      </c>
      <c r="V185" s="320">
        <f t="shared" ref="V185" si="320">SUM(V186:V188)</f>
        <v>0</v>
      </c>
      <c r="W185" s="320">
        <f t="shared" ref="W185" si="321">SUM(W186:W188)</f>
        <v>0</v>
      </c>
      <c r="X185" s="320">
        <f t="shared" si="315"/>
        <v>0</v>
      </c>
      <c r="Y185" s="320">
        <f t="shared" si="315"/>
        <v>0</v>
      </c>
      <c r="Z185" s="320">
        <f t="shared" ref="Z185:AA185" si="322">SUM(Z186:Z188)</f>
        <v>0</v>
      </c>
      <c r="AA185" s="320">
        <f t="shared" si="322"/>
        <v>0</v>
      </c>
      <c r="AB185" s="320">
        <f t="shared" ref="AB185" si="323">SUM(AB186:AB188)</f>
        <v>0</v>
      </c>
      <c r="AC185" s="320">
        <f t="shared" ref="AC185:AD185" si="324">SUM(AC186:AC188)</f>
        <v>0</v>
      </c>
      <c r="AD185" s="321">
        <f t="shared" si="324"/>
        <v>0</v>
      </c>
      <c r="AE185" s="320">
        <f t="shared" ref="AE185" si="325">SUM(AE186:AE188)</f>
        <v>0</v>
      </c>
      <c r="AF185" s="320">
        <f t="shared" ref="AF185" si="326">SUM(AF186:AF188)</f>
        <v>0</v>
      </c>
      <c r="AG185" s="320">
        <f t="shared" si="315"/>
        <v>0</v>
      </c>
      <c r="AH185" s="320">
        <f t="shared" si="315"/>
        <v>0</v>
      </c>
      <c r="AK185" s="570"/>
    </row>
    <row r="186" spans="1:38" hidden="1" x14ac:dyDescent="0.25">
      <c r="A186" s="263" t="s">
        <v>311</v>
      </c>
      <c r="B186" s="258" t="s">
        <v>312</v>
      </c>
      <c r="C186" s="60">
        <f>SUM(D186:AH186)</f>
        <v>0</v>
      </c>
      <c r="D186" s="65">
        <v>0</v>
      </c>
      <c r="E186" s="65">
        <v>0</v>
      </c>
      <c r="F186" s="65">
        <v>0</v>
      </c>
      <c r="G186" s="65">
        <v>0</v>
      </c>
      <c r="H186" s="65">
        <v>0</v>
      </c>
      <c r="I186" s="65">
        <v>0</v>
      </c>
      <c r="J186" s="65">
        <v>0</v>
      </c>
      <c r="K186" s="65">
        <v>0</v>
      </c>
      <c r="L186" s="65">
        <v>0</v>
      </c>
      <c r="M186" s="65">
        <v>0</v>
      </c>
      <c r="N186" s="65">
        <v>0</v>
      </c>
      <c r="O186" s="65">
        <v>0</v>
      </c>
      <c r="P186" s="65">
        <v>0</v>
      </c>
      <c r="Q186" s="65">
        <v>0</v>
      </c>
      <c r="R186" s="65">
        <v>0</v>
      </c>
      <c r="S186" s="60">
        <v>0</v>
      </c>
      <c r="T186" s="521">
        <v>0</v>
      </c>
      <c r="U186" s="65">
        <v>0</v>
      </c>
      <c r="V186" s="65">
        <v>0</v>
      </c>
      <c r="W186" s="65">
        <v>0</v>
      </c>
      <c r="X186" s="65">
        <v>0</v>
      </c>
      <c r="Y186" s="60">
        <v>0</v>
      </c>
      <c r="Z186" s="60">
        <v>0</v>
      </c>
      <c r="AA186" s="60">
        <v>0</v>
      </c>
      <c r="AB186" s="60">
        <v>0</v>
      </c>
      <c r="AC186" s="60">
        <v>0</v>
      </c>
      <c r="AD186" s="55">
        <v>0</v>
      </c>
      <c r="AE186" s="60">
        <v>0</v>
      </c>
      <c r="AF186" s="65">
        <v>0</v>
      </c>
      <c r="AG186" s="60">
        <v>0</v>
      </c>
      <c r="AH186" s="55">
        <v>0</v>
      </c>
    </row>
    <row r="187" spans="1:38" hidden="1" x14ac:dyDescent="0.25">
      <c r="A187" s="263" t="s">
        <v>313</v>
      </c>
      <c r="B187" s="258" t="s">
        <v>314</v>
      </c>
      <c r="C187" s="60">
        <f>SUM(D187:AH187)</f>
        <v>0</v>
      </c>
      <c r="D187" s="57">
        <v>0</v>
      </c>
      <c r="E187" s="57">
        <v>0</v>
      </c>
      <c r="F187" s="57">
        <v>0</v>
      </c>
      <c r="G187" s="57">
        <v>0</v>
      </c>
      <c r="H187" s="57">
        <v>0</v>
      </c>
      <c r="I187" s="57">
        <v>0</v>
      </c>
      <c r="J187" s="57">
        <v>0</v>
      </c>
      <c r="K187" s="57">
        <v>0</v>
      </c>
      <c r="L187" s="57">
        <v>0</v>
      </c>
      <c r="M187" s="57">
        <v>0</v>
      </c>
      <c r="N187" s="57">
        <v>0</v>
      </c>
      <c r="O187" s="57">
        <v>0</v>
      </c>
      <c r="P187" s="57">
        <v>0</v>
      </c>
      <c r="Q187" s="57">
        <v>0</v>
      </c>
      <c r="R187" s="57">
        <v>0</v>
      </c>
      <c r="S187" s="58">
        <v>0</v>
      </c>
      <c r="T187" s="67">
        <v>0</v>
      </c>
      <c r="U187" s="57">
        <v>0</v>
      </c>
      <c r="V187" s="57">
        <v>0</v>
      </c>
      <c r="W187" s="57">
        <v>0</v>
      </c>
      <c r="X187" s="57">
        <v>0</v>
      </c>
      <c r="Y187" s="58">
        <v>0</v>
      </c>
      <c r="Z187" s="58">
        <v>0</v>
      </c>
      <c r="AA187" s="58">
        <v>0</v>
      </c>
      <c r="AB187" s="58">
        <v>0</v>
      </c>
      <c r="AC187" s="58">
        <v>0</v>
      </c>
      <c r="AD187" s="59">
        <v>0</v>
      </c>
      <c r="AE187" s="58">
        <v>0</v>
      </c>
      <c r="AF187" s="57">
        <v>0</v>
      </c>
      <c r="AG187" s="58">
        <v>0</v>
      </c>
      <c r="AH187" s="55">
        <v>0</v>
      </c>
    </row>
    <row r="188" spans="1:38" hidden="1" x14ac:dyDescent="0.25">
      <c r="A188" s="263" t="s">
        <v>315</v>
      </c>
      <c r="B188" s="258" t="s">
        <v>316</v>
      </c>
      <c r="C188" s="60">
        <f>SUM(D188:AH188)</f>
        <v>0</v>
      </c>
      <c r="D188" s="57">
        <v>0</v>
      </c>
      <c r="E188" s="57">
        <v>0</v>
      </c>
      <c r="F188" s="57">
        <v>0</v>
      </c>
      <c r="G188" s="57">
        <v>0</v>
      </c>
      <c r="H188" s="57">
        <v>0</v>
      </c>
      <c r="I188" s="57">
        <v>0</v>
      </c>
      <c r="J188" s="57">
        <v>0</v>
      </c>
      <c r="K188" s="57">
        <v>0</v>
      </c>
      <c r="L188" s="57">
        <v>0</v>
      </c>
      <c r="M188" s="57">
        <v>0</v>
      </c>
      <c r="N188" s="57">
        <v>0</v>
      </c>
      <c r="O188" s="57">
        <v>0</v>
      </c>
      <c r="P188" s="57">
        <v>0</v>
      </c>
      <c r="Q188" s="57">
        <v>0</v>
      </c>
      <c r="R188" s="57">
        <v>0</v>
      </c>
      <c r="S188" s="58">
        <v>0</v>
      </c>
      <c r="T188" s="67">
        <v>0</v>
      </c>
      <c r="U188" s="57">
        <v>0</v>
      </c>
      <c r="V188" s="57">
        <v>0</v>
      </c>
      <c r="W188" s="57">
        <v>0</v>
      </c>
      <c r="X188" s="57">
        <v>0</v>
      </c>
      <c r="Y188" s="58">
        <v>0</v>
      </c>
      <c r="Z188" s="58">
        <v>0</v>
      </c>
      <c r="AA188" s="58">
        <v>0</v>
      </c>
      <c r="AB188" s="58">
        <v>0</v>
      </c>
      <c r="AC188" s="58">
        <v>0</v>
      </c>
      <c r="AD188" s="59">
        <v>0</v>
      </c>
      <c r="AE188" s="58">
        <v>0</v>
      </c>
      <c r="AF188" s="57">
        <v>0</v>
      </c>
      <c r="AG188" s="58">
        <v>0</v>
      </c>
      <c r="AH188" s="55">
        <v>0</v>
      </c>
    </row>
    <row r="189" spans="1:38" hidden="1" x14ac:dyDescent="0.25">
      <c r="A189" s="263"/>
      <c r="B189" s="258"/>
      <c r="C189" s="60"/>
      <c r="D189" s="65"/>
      <c r="E189" s="65"/>
      <c r="F189" s="65"/>
      <c r="G189" s="65"/>
      <c r="H189" s="65"/>
      <c r="I189" s="65"/>
      <c r="J189" s="60"/>
      <c r="K189" s="55"/>
      <c r="L189" s="55"/>
      <c r="M189" s="55"/>
      <c r="N189" s="55"/>
      <c r="O189" s="55"/>
      <c r="P189" s="55"/>
      <c r="Q189" s="55"/>
      <c r="R189" s="55"/>
      <c r="S189" s="60"/>
      <c r="T189" s="55"/>
      <c r="U189" s="60"/>
      <c r="V189" s="60"/>
      <c r="W189" s="60"/>
      <c r="X189" s="60"/>
      <c r="Y189" s="60"/>
      <c r="Z189" s="60"/>
      <c r="AA189" s="60"/>
      <c r="AB189" s="60"/>
      <c r="AC189" s="60"/>
      <c r="AD189" s="55"/>
      <c r="AE189" s="60"/>
      <c r="AF189" s="60"/>
      <c r="AG189" s="60"/>
      <c r="AH189" s="55"/>
    </row>
    <row r="190" spans="1:38" s="323" customFormat="1" ht="12" hidden="1" x14ac:dyDescent="0.25">
      <c r="A190" s="319" t="s">
        <v>124</v>
      </c>
      <c r="B190" s="296" t="s">
        <v>125</v>
      </c>
      <c r="C190" s="320">
        <f>+C191</f>
        <v>0</v>
      </c>
      <c r="D190" s="320">
        <f t="shared" ref="D190:AH190" si="327">+D191</f>
        <v>0</v>
      </c>
      <c r="E190" s="320">
        <f t="shared" si="327"/>
        <v>0</v>
      </c>
      <c r="F190" s="320">
        <f t="shared" si="327"/>
        <v>0</v>
      </c>
      <c r="G190" s="320">
        <f t="shared" si="327"/>
        <v>0</v>
      </c>
      <c r="H190" s="320">
        <f t="shared" si="327"/>
        <v>0</v>
      </c>
      <c r="I190" s="320">
        <f t="shared" si="327"/>
        <v>0</v>
      </c>
      <c r="J190" s="320">
        <f t="shared" si="327"/>
        <v>0</v>
      </c>
      <c r="K190" s="321">
        <f t="shared" si="327"/>
        <v>0</v>
      </c>
      <c r="L190" s="321">
        <f>+L191</f>
        <v>0</v>
      </c>
      <c r="M190" s="321">
        <f t="shared" si="327"/>
        <v>0</v>
      </c>
      <c r="N190" s="321">
        <f t="shared" si="327"/>
        <v>0</v>
      </c>
      <c r="O190" s="321">
        <f t="shared" si="327"/>
        <v>0</v>
      </c>
      <c r="P190" s="321">
        <f t="shared" si="327"/>
        <v>0</v>
      </c>
      <c r="Q190" s="321">
        <f t="shared" si="327"/>
        <v>0</v>
      </c>
      <c r="R190" s="321">
        <f t="shared" si="327"/>
        <v>0</v>
      </c>
      <c r="S190" s="320">
        <f t="shared" si="327"/>
        <v>0</v>
      </c>
      <c r="T190" s="321">
        <f t="shared" si="327"/>
        <v>0</v>
      </c>
      <c r="U190" s="320">
        <f t="shared" si="327"/>
        <v>0</v>
      </c>
      <c r="V190" s="320">
        <f t="shared" si="327"/>
        <v>0</v>
      </c>
      <c r="W190" s="320">
        <f t="shared" si="327"/>
        <v>0</v>
      </c>
      <c r="X190" s="320">
        <f t="shared" si="327"/>
        <v>0</v>
      </c>
      <c r="Y190" s="320">
        <f t="shared" si="327"/>
        <v>0</v>
      </c>
      <c r="Z190" s="320">
        <f t="shared" si="327"/>
        <v>0</v>
      </c>
      <c r="AA190" s="320">
        <f t="shared" si="327"/>
        <v>0</v>
      </c>
      <c r="AB190" s="320">
        <f t="shared" si="327"/>
        <v>0</v>
      </c>
      <c r="AC190" s="320">
        <f t="shared" si="327"/>
        <v>0</v>
      </c>
      <c r="AD190" s="321">
        <f t="shared" si="327"/>
        <v>0</v>
      </c>
      <c r="AE190" s="320">
        <f t="shared" si="327"/>
        <v>0</v>
      </c>
      <c r="AF190" s="320">
        <f t="shared" si="327"/>
        <v>0</v>
      </c>
      <c r="AG190" s="320">
        <f t="shared" si="327"/>
        <v>0</v>
      </c>
      <c r="AH190" s="321">
        <f t="shared" si="327"/>
        <v>0</v>
      </c>
      <c r="AK190" s="570"/>
    </row>
    <row r="191" spans="1:38" hidden="1" x14ac:dyDescent="0.25">
      <c r="A191" s="263" t="s">
        <v>126</v>
      </c>
      <c r="B191" s="258" t="s">
        <v>127</v>
      </c>
      <c r="C191" s="60">
        <f>SUM(D191:AH191)</f>
        <v>0</v>
      </c>
      <c r="D191" s="57">
        <v>0</v>
      </c>
      <c r="E191" s="57">
        <v>0</v>
      </c>
      <c r="F191" s="57">
        <v>0</v>
      </c>
      <c r="G191" s="57">
        <v>0</v>
      </c>
      <c r="H191" s="57">
        <v>0</v>
      </c>
      <c r="I191" s="57">
        <v>0</v>
      </c>
      <c r="J191" s="57">
        <v>0</v>
      </c>
      <c r="K191" s="57">
        <v>0</v>
      </c>
      <c r="L191" s="57">
        <v>0</v>
      </c>
      <c r="M191" s="57">
        <v>0</v>
      </c>
      <c r="N191" s="57">
        <v>0</v>
      </c>
      <c r="O191" s="57">
        <v>0</v>
      </c>
      <c r="P191" s="57">
        <v>0</v>
      </c>
      <c r="Q191" s="57">
        <v>0</v>
      </c>
      <c r="R191" s="57">
        <v>0</v>
      </c>
      <c r="S191" s="58">
        <v>0</v>
      </c>
      <c r="T191" s="59">
        <v>0</v>
      </c>
      <c r="U191" s="57">
        <v>0</v>
      </c>
      <c r="V191" s="57">
        <v>0</v>
      </c>
      <c r="W191" s="57">
        <v>0</v>
      </c>
      <c r="X191" s="57">
        <v>0</v>
      </c>
      <c r="Y191" s="57">
        <v>0</v>
      </c>
      <c r="Z191" s="57">
        <v>0</v>
      </c>
      <c r="AA191" s="57">
        <v>0</v>
      </c>
      <c r="AB191" s="58">
        <v>0</v>
      </c>
      <c r="AC191" s="57">
        <v>0</v>
      </c>
      <c r="AD191" s="55">
        <v>0</v>
      </c>
      <c r="AE191" s="60">
        <v>0</v>
      </c>
      <c r="AF191" s="60">
        <v>0</v>
      </c>
      <c r="AG191" s="60">
        <v>0</v>
      </c>
      <c r="AH191" s="59"/>
    </row>
    <row r="192" spans="1:38" s="262" customFormat="1" ht="12" x14ac:dyDescent="0.25">
      <c r="A192" s="341"/>
      <c r="B192" s="259"/>
      <c r="C192" s="62"/>
      <c r="D192" s="61"/>
      <c r="E192" s="61"/>
      <c r="F192" s="61"/>
      <c r="G192" s="61"/>
      <c r="H192" s="61"/>
      <c r="I192" s="61"/>
      <c r="J192" s="62"/>
      <c r="K192" s="63"/>
      <c r="L192" s="63"/>
      <c r="M192" s="63"/>
      <c r="N192" s="63"/>
      <c r="O192" s="63"/>
      <c r="P192" s="63"/>
      <c r="Q192" s="63"/>
      <c r="R192" s="63"/>
      <c r="S192" s="62"/>
      <c r="T192" s="63"/>
      <c r="U192" s="62"/>
      <c r="V192" s="62"/>
      <c r="W192" s="62"/>
      <c r="X192" s="62"/>
      <c r="Y192" s="61"/>
      <c r="Z192" s="61"/>
      <c r="AA192" s="61"/>
      <c r="AB192" s="62"/>
      <c r="AC192" s="62"/>
      <c r="AD192" s="63"/>
      <c r="AE192" s="62"/>
      <c r="AF192" s="62"/>
      <c r="AG192" s="62"/>
      <c r="AH192" s="63"/>
      <c r="AK192" s="569"/>
    </row>
    <row r="193" spans="1:37" s="323" customFormat="1" ht="24" x14ac:dyDescent="0.25">
      <c r="A193" s="319" t="s">
        <v>336</v>
      </c>
      <c r="B193" s="296" t="s">
        <v>593</v>
      </c>
      <c r="C193" s="320">
        <f>+C194</f>
        <v>82000000</v>
      </c>
      <c r="D193" s="320">
        <f t="shared" ref="D193:AF193" si="328">+D194</f>
        <v>0</v>
      </c>
      <c r="E193" s="320">
        <f t="shared" si="328"/>
        <v>0</v>
      </c>
      <c r="F193" s="320">
        <f t="shared" si="328"/>
        <v>0</v>
      </c>
      <c r="G193" s="320">
        <f t="shared" si="328"/>
        <v>0</v>
      </c>
      <c r="H193" s="320">
        <f t="shared" si="328"/>
        <v>0</v>
      </c>
      <c r="I193" s="320">
        <f t="shared" si="328"/>
        <v>0</v>
      </c>
      <c r="J193" s="320">
        <f t="shared" si="328"/>
        <v>82000000</v>
      </c>
      <c r="K193" s="320">
        <f t="shared" si="328"/>
        <v>0</v>
      </c>
      <c r="L193" s="320">
        <f t="shared" si="328"/>
        <v>0</v>
      </c>
      <c r="M193" s="320">
        <f t="shared" si="328"/>
        <v>0</v>
      </c>
      <c r="N193" s="320">
        <f t="shared" si="328"/>
        <v>0</v>
      </c>
      <c r="O193" s="320">
        <f t="shared" si="328"/>
        <v>0</v>
      </c>
      <c r="P193" s="320">
        <f t="shared" si="328"/>
        <v>0</v>
      </c>
      <c r="Q193" s="320">
        <f t="shared" si="328"/>
        <v>0</v>
      </c>
      <c r="R193" s="320">
        <f t="shared" si="328"/>
        <v>0</v>
      </c>
      <c r="S193" s="320">
        <f t="shared" si="328"/>
        <v>0</v>
      </c>
      <c r="T193" s="321">
        <f t="shared" si="328"/>
        <v>0</v>
      </c>
      <c r="U193" s="320">
        <f t="shared" si="328"/>
        <v>0</v>
      </c>
      <c r="V193" s="320">
        <f t="shared" si="328"/>
        <v>0</v>
      </c>
      <c r="W193" s="320">
        <f t="shared" si="328"/>
        <v>0</v>
      </c>
      <c r="X193" s="320">
        <f t="shared" si="328"/>
        <v>0</v>
      </c>
      <c r="Y193" s="320">
        <f t="shared" si="328"/>
        <v>0</v>
      </c>
      <c r="Z193" s="320">
        <f t="shared" si="328"/>
        <v>0</v>
      </c>
      <c r="AA193" s="320">
        <f t="shared" si="328"/>
        <v>0</v>
      </c>
      <c r="AB193" s="320">
        <f t="shared" si="328"/>
        <v>0</v>
      </c>
      <c r="AC193" s="320">
        <f t="shared" si="328"/>
        <v>0</v>
      </c>
      <c r="AD193" s="320">
        <f t="shared" si="328"/>
        <v>0</v>
      </c>
      <c r="AE193" s="320">
        <f t="shared" si="328"/>
        <v>0</v>
      </c>
      <c r="AF193" s="320">
        <f t="shared" si="328"/>
        <v>0</v>
      </c>
      <c r="AG193" s="320">
        <f t="shared" ref="AG193" si="329">+AG194</f>
        <v>0</v>
      </c>
      <c r="AH193" s="320">
        <f t="shared" ref="AH193" si="330">+AH194</f>
        <v>0</v>
      </c>
      <c r="AK193" s="570"/>
    </row>
    <row r="194" spans="1:37" x14ac:dyDescent="0.25">
      <c r="A194" s="263" t="s">
        <v>337</v>
      </c>
      <c r="B194" s="258" t="s">
        <v>338</v>
      </c>
      <c r="C194" s="60">
        <f t="shared" ref="C194:AE194" si="331">SUM(C195:C212)</f>
        <v>82000000</v>
      </c>
      <c r="D194" s="60">
        <f t="shared" si="331"/>
        <v>0</v>
      </c>
      <c r="E194" s="60">
        <f t="shared" si="331"/>
        <v>0</v>
      </c>
      <c r="F194" s="60">
        <f t="shared" si="331"/>
        <v>0</v>
      </c>
      <c r="G194" s="60">
        <f t="shared" si="331"/>
        <v>0</v>
      </c>
      <c r="H194" s="60">
        <f t="shared" si="331"/>
        <v>0</v>
      </c>
      <c r="I194" s="60">
        <f t="shared" si="331"/>
        <v>0</v>
      </c>
      <c r="J194" s="60">
        <f t="shared" si="331"/>
        <v>82000000</v>
      </c>
      <c r="K194" s="60">
        <f t="shared" si="331"/>
        <v>0</v>
      </c>
      <c r="L194" s="60">
        <f t="shared" si="331"/>
        <v>0</v>
      </c>
      <c r="M194" s="60">
        <f t="shared" si="331"/>
        <v>0</v>
      </c>
      <c r="N194" s="60">
        <f t="shared" si="331"/>
        <v>0</v>
      </c>
      <c r="O194" s="60">
        <f t="shared" ref="O194" si="332">SUM(O195:O212)</f>
        <v>0</v>
      </c>
      <c r="P194" s="60">
        <f t="shared" si="331"/>
        <v>0</v>
      </c>
      <c r="Q194" s="60">
        <f t="shared" si="331"/>
        <v>0</v>
      </c>
      <c r="R194" s="60">
        <f t="shared" si="331"/>
        <v>0</v>
      </c>
      <c r="S194" s="60">
        <f t="shared" si="331"/>
        <v>0</v>
      </c>
      <c r="T194" s="55">
        <f t="shared" si="331"/>
        <v>0</v>
      </c>
      <c r="U194" s="60">
        <f t="shared" si="331"/>
        <v>0</v>
      </c>
      <c r="V194" s="60">
        <f t="shared" si="331"/>
        <v>0</v>
      </c>
      <c r="W194" s="60">
        <f t="shared" si="331"/>
        <v>0</v>
      </c>
      <c r="X194" s="60">
        <f t="shared" si="331"/>
        <v>0</v>
      </c>
      <c r="Y194" s="60">
        <f t="shared" si="331"/>
        <v>0</v>
      </c>
      <c r="Z194" s="60">
        <f t="shared" si="331"/>
        <v>0</v>
      </c>
      <c r="AA194" s="60">
        <f t="shared" si="331"/>
        <v>0</v>
      </c>
      <c r="AB194" s="60">
        <f t="shared" si="331"/>
        <v>0</v>
      </c>
      <c r="AC194" s="60">
        <f t="shared" si="331"/>
        <v>0</v>
      </c>
      <c r="AD194" s="60">
        <f t="shared" si="331"/>
        <v>0</v>
      </c>
      <c r="AE194" s="60">
        <f t="shared" si="331"/>
        <v>0</v>
      </c>
      <c r="AF194" s="60">
        <f t="shared" ref="AF194" si="333">SUM(AF195:AF212)</f>
        <v>0</v>
      </c>
      <c r="AG194" s="60">
        <f t="shared" ref="AG194" si="334">SUM(AG195:AG202)</f>
        <v>0</v>
      </c>
      <c r="AH194" s="55">
        <f t="shared" ref="AH194" si="335">SUM(AH195:AH202)</f>
        <v>0</v>
      </c>
    </row>
    <row r="195" spans="1:37" ht="13.2" x14ac:dyDescent="0.25">
      <c r="A195" s="289" t="s">
        <v>174</v>
      </c>
      <c r="B195" s="290" t="s">
        <v>455</v>
      </c>
      <c r="C195" s="291">
        <f t="shared" ref="C195:C211" si="336">SUM(D195:AH195)</f>
        <v>30000000</v>
      </c>
      <c r="D195" s="291">
        <v>0</v>
      </c>
      <c r="E195" s="291">
        <v>0</v>
      </c>
      <c r="F195" s="291">
        <v>0</v>
      </c>
      <c r="G195" s="291">
        <v>0</v>
      </c>
      <c r="H195" s="291">
        <v>0</v>
      </c>
      <c r="I195" s="291">
        <v>0</v>
      </c>
      <c r="J195" s="291">
        <v>30000000</v>
      </c>
      <c r="K195" s="291">
        <v>0</v>
      </c>
      <c r="L195" s="291">
        <v>0</v>
      </c>
      <c r="M195" s="291">
        <v>0</v>
      </c>
      <c r="N195" s="291">
        <v>0</v>
      </c>
      <c r="O195" s="291">
        <v>0</v>
      </c>
      <c r="P195" s="291">
        <v>0</v>
      </c>
      <c r="Q195" s="291">
        <v>0</v>
      </c>
      <c r="R195" s="291">
        <v>0</v>
      </c>
      <c r="S195" s="291">
        <v>0</v>
      </c>
      <c r="T195" s="295">
        <v>0</v>
      </c>
      <c r="U195" s="291">
        <v>0</v>
      </c>
      <c r="V195" s="291">
        <v>0</v>
      </c>
      <c r="W195" s="291">
        <v>0</v>
      </c>
      <c r="X195" s="291">
        <v>0</v>
      </c>
      <c r="Y195" s="291">
        <v>0</v>
      </c>
      <c r="Z195" s="291">
        <v>0</v>
      </c>
      <c r="AA195" s="291">
        <v>0</v>
      </c>
      <c r="AB195" s="291">
        <v>0</v>
      </c>
      <c r="AC195" s="291">
        <v>0</v>
      </c>
      <c r="AD195" s="291">
        <v>0</v>
      </c>
      <c r="AE195" s="291">
        <v>0</v>
      </c>
      <c r="AF195" s="291">
        <v>0</v>
      </c>
      <c r="AG195" s="291">
        <v>0</v>
      </c>
      <c r="AH195" s="291">
        <v>0</v>
      </c>
    </row>
    <row r="196" spans="1:37" ht="22.8" customHeight="1" x14ac:dyDescent="0.25">
      <c r="A196" s="289" t="s">
        <v>348</v>
      </c>
      <c r="B196" s="290" t="s">
        <v>589</v>
      </c>
      <c r="C196" s="291">
        <f t="shared" si="336"/>
        <v>10000000</v>
      </c>
      <c r="D196" s="291">
        <v>0</v>
      </c>
      <c r="E196" s="291">
        <v>0</v>
      </c>
      <c r="F196" s="291">
        <v>0</v>
      </c>
      <c r="G196" s="291">
        <v>0</v>
      </c>
      <c r="H196" s="291">
        <v>0</v>
      </c>
      <c r="I196" s="291">
        <v>0</v>
      </c>
      <c r="J196" s="291">
        <v>10000000</v>
      </c>
      <c r="K196" s="291">
        <v>0</v>
      </c>
      <c r="L196" s="291">
        <v>0</v>
      </c>
      <c r="M196" s="291">
        <v>0</v>
      </c>
      <c r="N196" s="291">
        <v>0</v>
      </c>
      <c r="O196" s="291">
        <v>0</v>
      </c>
      <c r="P196" s="291">
        <v>0</v>
      </c>
      <c r="Q196" s="291">
        <v>0</v>
      </c>
      <c r="R196" s="291">
        <v>0</v>
      </c>
      <c r="S196" s="291">
        <v>0</v>
      </c>
      <c r="T196" s="295">
        <v>0</v>
      </c>
      <c r="U196" s="291">
        <v>0</v>
      </c>
      <c r="V196" s="291">
        <v>0</v>
      </c>
      <c r="W196" s="291">
        <v>0</v>
      </c>
      <c r="X196" s="291">
        <v>0</v>
      </c>
      <c r="Y196" s="291">
        <v>0</v>
      </c>
      <c r="Z196" s="291">
        <v>0</v>
      </c>
      <c r="AA196" s="291">
        <v>0</v>
      </c>
      <c r="AB196" s="291">
        <v>0</v>
      </c>
      <c r="AC196" s="291">
        <v>0</v>
      </c>
      <c r="AD196" s="291">
        <v>0</v>
      </c>
      <c r="AE196" s="291">
        <v>0</v>
      </c>
      <c r="AF196" s="291">
        <v>0</v>
      </c>
      <c r="AG196" s="291">
        <v>0</v>
      </c>
      <c r="AH196" s="291">
        <v>0</v>
      </c>
    </row>
    <row r="197" spans="1:37" ht="22.8" hidden="1" x14ac:dyDescent="0.25">
      <c r="A197" s="289" t="s">
        <v>56</v>
      </c>
      <c r="B197" s="290" t="s">
        <v>1125</v>
      </c>
      <c r="C197" s="291">
        <f t="shared" si="336"/>
        <v>0</v>
      </c>
      <c r="D197" s="291">
        <v>0</v>
      </c>
      <c r="E197" s="291">
        <v>0</v>
      </c>
      <c r="F197" s="291">
        <v>0</v>
      </c>
      <c r="G197" s="291">
        <v>0</v>
      </c>
      <c r="H197" s="291">
        <v>0</v>
      </c>
      <c r="I197" s="291">
        <v>0</v>
      </c>
      <c r="J197" s="291">
        <v>0</v>
      </c>
      <c r="K197" s="291">
        <v>0</v>
      </c>
      <c r="L197" s="291">
        <v>0</v>
      </c>
      <c r="M197" s="291">
        <v>0</v>
      </c>
      <c r="N197" s="291">
        <v>0</v>
      </c>
      <c r="O197" s="291">
        <v>0</v>
      </c>
      <c r="P197" s="291">
        <v>0</v>
      </c>
      <c r="Q197" s="291">
        <v>0</v>
      </c>
      <c r="R197" s="291">
        <v>0</v>
      </c>
      <c r="S197" s="291">
        <v>0</v>
      </c>
      <c r="T197" s="295">
        <v>0</v>
      </c>
      <c r="U197" s="291">
        <v>0</v>
      </c>
      <c r="V197" s="291">
        <v>0</v>
      </c>
      <c r="W197" s="291">
        <v>0</v>
      </c>
      <c r="X197" s="291">
        <v>0</v>
      </c>
      <c r="Y197" s="291">
        <v>0</v>
      </c>
      <c r="Z197" s="291">
        <v>0</v>
      </c>
      <c r="AA197" s="291">
        <v>0</v>
      </c>
      <c r="AB197" s="291">
        <v>0</v>
      </c>
      <c r="AC197" s="291">
        <v>0</v>
      </c>
      <c r="AD197" s="291">
        <v>0</v>
      </c>
      <c r="AE197" s="291">
        <v>0</v>
      </c>
      <c r="AF197" s="291">
        <v>0</v>
      </c>
      <c r="AG197" s="291">
        <v>0</v>
      </c>
      <c r="AH197" s="291">
        <v>0</v>
      </c>
    </row>
    <row r="198" spans="1:37" ht="13.2" hidden="1" x14ac:dyDescent="0.25">
      <c r="A198" s="289" t="s">
        <v>172</v>
      </c>
      <c r="B198" s="290" t="s">
        <v>590</v>
      </c>
      <c r="C198" s="291">
        <f t="shared" si="336"/>
        <v>0</v>
      </c>
      <c r="D198" s="291">
        <v>0</v>
      </c>
      <c r="E198" s="291">
        <v>0</v>
      </c>
      <c r="F198" s="291">
        <v>0</v>
      </c>
      <c r="G198" s="291">
        <v>0</v>
      </c>
      <c r="H198" s="291">
        <v>0</v>
      </c>
      <c r="I198" s="291">
        <v>0</v>
      </c>
      <c r="J198" s="291">
        <v>0</v>
      </c>
      <c r="K198" s="291">
        <v>0</v>
      </c>
      <c r="L198" s="291">
        <v>0</v>
      </c>
      <c r="M198" s="291">
        <v>0</v>
      </c>
      <c r="N198" s="291">
        <v>0</v>
      </c>
      <c r="O198" s="291">
        <v>0</v>
      </c>
      <c r="P198" s="291">
        <v>0</v>
      </c>
      <c r="Q198" s="291">
        <v>0</v>
      </c>
      <c r="R198" s="291">
        <v>0</v>
      </c>
      <c r="S198" s="291">
        <v>0</v>
      </c>
      <c r="T198" s="295">
        <v>0</v>
      </c>
      <c r="U198" s="291">
        <v>0</v>
      </c>
      <c r="V198" s="291">
        <v>0</v>
      </c>
      <c r="W198" s="291">
        <v>0</v>
      </c>
      <c r="X198" s="291">
        <v>0</v>
      </c>
      <c r="Y198" s="291">
        <v>0</v>
      </c>
      <c r="Z198" s="291">
        <v>0</v>
      </c>
      <c r="AA198" s="291">
        <v>0</v>
      </c>
      <c r="AB198" s="291">
        <v>0</v>
      </c>
      <c r="AC198" s="291">
        <v>0</v>
      </c>
      <c r="AD198" s="291">
        <v>0</v>
      </c>
      <c r="AE198" s="291">
        <v>0</v>
      </c>
      <c r="AF198" s="291">
        <v>0</v>
      </c>
      <c r="AG198" s="291">
        <v>0</v>
      </c>
      <c r="AH198" s="291">
        <v>0</v>
      </c>
    </row>
    <row r="199" spans="1:37" ht="13.2" hidden="1" x14ac:dyDescent="0.25">
      <c r="A199" s="289" t="s">
        <v>372</v>
      </c>
      <c r="B199" s="290" t="s">
        <v>591</v>
      </c>
      <c r="C199" s="291">
        <f t="shared" si="336"/>
        <v>0</v>
      </c>
      <c r="D199" s="291">
        <v>0</v>
      </c>
      <c r="E199" s="291">
        <v>0</v>
      </c>
      <c r="F199" s="291">
        <v>0</v>
      </c>
      <c r="G199" s="291">
        <v>0</v>
      </c>
      <c r="H199" s="291">
        <v>0</v>
      </c>
      <c r="I199" s="291">
        <v>0</v>
      </c>
      <c r="J199" s="291">
        <v>0</v>
      </c>
      <c r="K199" s="291">
        <v>0</v>
      </c>
      <c r="L199" s="291">
        <v>0</v>
      </c>
      <c r="M199" s="291">
        <v>0</v>
      </c>
      <c r="N199" s="291">
        <v>0</v>
      </c>
      <c r="O199" s="291">
        <v>0</v>
      </c>
      <c r="P199" s="291">
        <v>0</v>
      </c>
      <c r="Q199" s="291">
        <v>0</v>
      </c>
      <c r="R199" s="291">
        <v>0</v>
      </c>
      <c r="S199" s="291">
        <v>0</v>
      </c>
      <c r="T199" s="295">
        <v>0</v>
      </c>
      <c r="U199" s="291">
        <v>0</v>
      </c>
      <c r="V199" s="291">
        <v>0</v>
      </c>
      <c r="W199" s="291">
        <v>0</v>
      </c>
      <c r="X199" s="291">
        <v>0</v>
      </c>
      <c r="Y199" s="291">
        <v>0</v>
      </c>
      <c r="Z199" s="291">
        <v>0</v>
      </c>
      <c r="AA199" s="291">
        <v>0</v>
      </c>
      <c r="AB199" s="291">
        <v>0</v>
      </c>
      <c r="AC199" s="291">
        <v>0</v>
      </c>
      <c r="AD199" s="291">
        <v>0</v>
      </c>
      <c r="AE199" s="291">
        <v>0</v>
      </c>
      <c r="AF199" s="291">
        <v>0</v>
      </c>
      <c r="AG199" s="291">
        <v>0</v>
      </c>
      <c r="AH199" s="291">
        <v>0</v>
      </c>
    </row>
    <row r="200" spans="1:37" ht="13.2" hidden="1" x14ac:dyDescent="0.25">
      <c r="A200" s="289" t="s">
        <v>370</v>
      </c>
      <c r="B200" s="290" t="s">
        <v>385</v>
      </c>
      <c r="C200" s="291">
        <f t="shared" si="336"/>
        <v>0</v>
      </c>
      <c r="D200" s="291">
        <v>0</v>
      </c>
      <c r="E200" s="291">
        <v>0</v>
      </c>
      <c r="F200" s="291">
        <v>0</v>
      </c>
      <c r="G200" s="291">
        <v>0</v>
      </c>
      <c r="H200" s="291">
        <v>0</v>
      </c>
      <c r="I200" s="291">
        <v>0</v>
      </c>
      <c r="J200" s="291">
        <v>0</v>
      </c>
      <c r="K200" s="291">
        <v>0</v>
      </c>
      <c r="L200" s="291">
        <v>0</v>
      </c>
      <c r="M200" s="291">
        <v>0</v>
      </c>
      <c r="N200" s="291">
        <v>0</v>
      </c>
      <c r="O200" s="291">
        <v>0</v>
      </c>
      <c r="P200" s="291">
        <v>0</v>
      </c>
      <c r="Q200" s="291">
        <v>0</v>
      </c>
      <c r="R200" s="291">
        <v>0</v>
      </c>
      <c r="S200" s="291">
        <v>0</v>
      </c>
      <c r="T200" s="295">
        <v>0</v>
      </c>
      <c r="U200" s="291">
        <v>0</v>
      </c>
      <c r="V200" s="291">
        <v>0</v>
      </c>
      <c r="W200" s="291">
        <v>0</v>
      </c>
      <c r="X200" s="291">
        <v>0</v>
      </c>
      <c r="Y200" s="291">
        <v>0</v>
      </c>
      <c r="Z200" s="291">
        <v>0</v>
      </c>
      <c r="AA200" s="291">
        <v>0</v>
      </c>
      <c r="AB200" s="291">
        <v>0</v>
      </c>
      <c r="AC200" s="291">
        <v>0</v>
      </c>
      <c r="AD200" s="291">
        <v>0</v>
      </c>
      <c r="AE200" s="291">
        <v>0</v>
      </c>
      <c r="AF200" s="291">
        <v>0</v>
      </c>
      <c r="AG200" s="291">
        <v>0</v>
      </c>
      <c r="AH200" s="291">
        <v>0</v>
      </c>
    </row>
    <row r="201" spans="1:37" ht="13.2" x14ac:dyDescent="0.25">
      <c r="A201" s="289" t="s">
        <v>373</v>
      </c>
      <c r="B201" s="290" t="s">
        <v>592</v>
      </c>
      <c r="C201" s="291">
        <f t="shared" si="336"/>
        <v>3000000</v>
      </c>
      <c r="D201" s="291">
        <v>0</v>
      </c>
      <c r="E201" s="291">
        <v>0</v>
      </c>
      <c r="F201" s="291">
        <v>0</v>
      </c>
      <c r="G201" s="291">
        <v>0</v>
      </c>
      <c r="H201" s="291">
        <v>0</v>
      </c>
      <c r="I201" s="291">
        <v>0</v>
      </c>
      <c r="J201" s="291">
        <v>3000000</v>
      </c>
      <c r="K201" s="291">
        <v>0</v>
      </c>
      <c r="L201" s="291">
        <v>0</v>
      </c>
      <c r="M201" s="291">
        <v>0</v>
      </c>
      <c r="N201" s="291">
        <v>0</v>
      </c>
      <c r="O201" s="291">
        <v>0</v>
      </c>
      <c r="P201" s="291">
        <v>0</v>
      </c>
      <c r="Q201" s="291">
        <v>0</v>
      </c>
      <c r="R201" s="291">
        <v>0</v>
      </c>
      <c r="S201" s="291">
        <v>0</v>
      </c>
      <c r="T201" s="295">
        <v>0</v>
      </c>
      <c r="U201" s="291">
        <v>0</v>
      </c>
      <c r="V201" s="291">
        <v>0</v>
      </c>
      <c r="W201" s="291">
        <v>0</v>
      </c>
      <c r="X201" s="291">
        <v>0</v>
      </c>
      <c r="Y201" s="291">
        <v>0</v>
      </c>
      <c r="Z201" s="291">
        <v>0</v>
      </c>
      <c r="AA201" s="291">
        <v>0</v>
      </c>
      <c r="AB201" s="291">
        <v>0</v>
      </c>
      <c r="AC201" s="291">
        <v>0</v>
      </c>
      <c r="AD201" s="291">
        <v>0</v>
      </c>
      <c r="AE201" s="291">
        <v>0</v>
      </c>
      <c r="AF201" s="291">
        <v>0</v>
      </c>
      <c r="AG201" s="291">
        <v>0</v>
      </c>
      <c r="AH201" s="291">
        <v>0</v>
      </c>
    </row>
    <row r="202" spans="1:37" ht="13.2" x14ac:dyDescent="0.25">
      <c r="A202" s="289" t="s">
        <v>374</v>
      </c>
      <c r="B202" s="290" t="s">
        <v>729</v>
      </c>
      <c r="C202" s="291">
        <f t="shared" si="336"/>
        <v>20000000</v>
      </c>
      <c r="D202" s="291">
        <v>0</v>
      </c>
      <c r="E202" s="291">
        <v>0</v>
      </c>
      <c r="F202" s="291">
        <v>0</v>
      </c>
      <c r="G202" s="291">
        <v>0</v>
      </c>
      <c r="H202" s="291">
        <v>0</v>
      </c>
      <c r="I202" s="291">
        <v>0</v>
      </c>
      <c r="J202" s="291">
        <v>20000000</v>
      </c>
      <c r="K202" s="291">
        <v>0</v>
      </c>
      <c r="L202" s="291">
        <v>0</v>
      </c>
      <c r="M202" s="291">
        <v>0</v>
      </c>
      <c r="N202" s="291">
        <v>0</v>
      </c>
      <c r="O202" s="291">
        <v>0</v>
      </c>
      <c r="P202" s="291">
        <v>0</v>
      </c>
      <c r="Q202" s="291">
        <v>0</v>
      </c>
      <c r="R202" s="291">
        <v>0</v>
      </c>
      <c r="S202" s="291">
        <v>0</v>
      </c>
      <c r="T202" s="295">
        <v>0</v>
      </c>
      <c r="U202" s="291">
        <v>0</v>
      </c>
      <c r="V202" s="291">
        <v>0</v>
      </c>
      <c r="W202" s="291">
        <v>0</v>
      </c>
      <c r="X202" s="291">
        <v>0</v>
      </c>
      <c r="Y202" s="291">
        <v>0</v>
      </c>
      <c r="Z202" s="291">
        <v>0</v>
      </c>
      <c r="AA202" s="291">
        <v>0</v>
      </c>
      <c r="AB202" s="291">
        <v>0</v>
      </c>
      <c r="AC202" s="291">
        <v>0</v>
      </c>
      <c r="AD202" s="291">
        <v>0</v>
      </c>
      <c r="AE202" s="291">
        <v>0</v>
      </c>
      <c r="AF202" s="291">
        <v>0</v>
      </c>
      <c r="AG202" s="291">
        <v>0</v>
      </c>
      <c r="AH202" s="291">
        <v>0</v>
      </c>
    </row>
    <row r="203" spans="1:37" ht="13.2" hidden="1" x14ac:dyDescent="0.25">
      <c r="A203" s="289" t="s">
        <v>899</v>
      </c>
      <c r="B203" s="290" t="s">
        <v>915</v>
      </c>
      <c r="C203" s="291">
        <f>SUM(D203:AH203)</f>
        <v>0</v>
      </c>
      <c r="D203" s="291">
        <v>0</v>
      </c>
      <c r="E203" s="291">
        <v>0</v>
      </c>
      <c r="F203" s="291">
        <v>0</v>
      </c>
      <c r="G203" s="291">
        <v>0</v>
      </c>
      <c r="H203" s="291">
        <v>0</v>
      </c>
      <c r="I203" s="291">
        <v>0</v>
      </c>
      <c r="J203" s="291">
        <v>0</v>
      </c>
      <c r="K203" s="291">
        <v>0</v>
      </c>
      <c r="L203" s="291">
        <v>0</v>
      </c>
      <c r="M203" s="291">
        <v>0</v>
      </c>
      <c r="N203" s="291">
        <v>0</v>
      </c>
      <c r="O203" s="291">
        <v>0</v>
      </c>
      <c r="P203" s="291">
        <v>0</v>
      </c>
      <c r="Q203" s="291">
        <v>0</v>
      </c>
      <c r="R203" s="291">
        <v>0</v>
      </c>
      <c r="S203" s="291">
        <v>0</v>
      </c>
      <c r="T203" s="295">
        <v>0</v>
      </c>
      <c r="U203" s="291">
        <v>0</v>
      </c>
      <c r="V203" s="291">
        <v>0</v>
      </c>
      <c r="W203" s="291">
        <v>0</v>
      </c>
      <c r="X203" s="291">
        <v>0</v>
      </c>
      <c r="Y203" s="291">
        <v>0</v>
      </c>
      <c r="Z203" s="291">
        <v>0</v>
      </c>
      <c r="AA203" s="291">
        <v>0</v>
      </c>
      <c r="AB203" s="291">
        <v>0</v>
      </c>
      <c r="AC203" s="291">
        <v>0</v>
      </c>
      <c r="AD203" s="291">
        <v>0</v>
      </c>
      <c r="AE203" s="291">
        <v>0</v>
      </c>
      <c r="AF203" s="291">
        <v>0</v>
      </c>
      <c r="AG203" s="291">
        <v>0</v>
      </c>
      <c r="AH203" s="291">
        <v>0</v>
      </c>
    </row>
    <row r="204" spans="1:37" ht="13.2" hidden="1" x14ac:dyDescent="0.25">
      <c r="A204" s="289" t="s">
        <v>916</v>
      </c>
      <c r="B204" s="290" t="s">
        <v>919</v>
      </c>
      <c r="C204" s="291">
        <f t="shared" si="336"/>
        <v>0</v>
      </c>
      <c r="D204" s="291">
        <v>0</v>
      </c>
      <c r="E204" s="291">
        <v>0</v>
      </c>
      <c r="F204" s="291">
        <v>0</v>
      </c>
      <c r="G204" s="291">
        <v>0</v>
      </c>
      <c r="H204" s="291">
        <v>0</v>
      </c>
      <c r="I204" s="291">
        <v>0</v>
      </c>
      <c r="J204" s="291">
        <v>0</v>
      </c>
      <c r="K204" s="291">
        <v>0</v>
      </c>
      <c r="L204" s="291">
        <v>0</v>
      </c>
      <c r="M204" s="291">
        <v>0</v>
      </c>
      <c r="N204" s="291">
        <v>0</v>
      </c>
      <c r="O204" s="291">
        <v>0</v>
      </c>
      <c r="P204" s="291">
        <v>0</v>
      </c>
      <c r="Q204" s="291">
        <v>0</v>
      </c>
      <c r="R204" s="291">
        <v>0</v>
      </c>
      <c r="S204" s="291">
        <v>0</v>
      </c>
      <c r="T204" s="295">
        <v>0</v>
      </c>
      <c r="U204" s="291">
        <v>0</v>
      </c>
      <c r="V204" s="291">
        <v>0</v>
      </c>
      <c r="W204" s="291">
        <v>0</v>
      </c>
      <c r="X204" s="291">
        <v>0</v>
      </c>
      <c r="Y204" s="291">
        <v>0</v>
      </c>
      <c r="Z204" s="291">
        <v>0</v>
      </c>
      <c r="AA204" s="291">
        <v>0</v>
      </c>
      <c r="AB204" s="291">
        <v>0</v>
      </c>
      <c r="AC204" s="291">
        <v>0</v>
      </c>
      <c r="AD204" s="291">
        <v>0</v>
      </c>
      <c r="AE204" s="291">
        <v>0</v>
      </c>
      <c r="AF204" s="291">
        <v>0</v>
      </c>
      <c r="AG204" s="291">
        <v>0</v>
      </c>
      <c r="AH204" s="291">
        <v>0</v>
      </c>
    </row>
    <row r="205" spans="1:37" ht="13.2" hidden="1" x14ac:dyDescent="0.25">
      <c r="A205" s="289" t="s">
        <v>920</v>
      </c>
      <c r="B205" s="290" t="s">
        <v>921</v>
      </c>
      <c r="C205" s="291">
        <f t="shared" si="336"/>
        <v>0</v>
      </c>
      <c r="D205" s="291">
        <v>0</v>
      </c>
      <c r="E205" s="291">
        <v>0</v>
      </c>
      <c r="F205" s="291">
        <v>0</v>
      </c>
      <c r="G205" s="291">
        <v>0</v>
      </c>
      <c r="H205" s="291">
        <v>0</v>
      </c>
      <c r="I205" s="291">
        <v>0</v>
      </c>
      <c r="J205" s="291">
        <f>+J213</f>
        <v>0</v>
      </c>
      <c r="K205" s="291">
        <v>0</v>
      </c>
      <c r="L205" s="291">
        <v>0</v>
      </c>
      <c r="M205" s="291">
        <v>0</v>
      </c>
      <c r="N205" s="291">
        <v>0</v>
      </c>
      <c r="O205" s="291">
        <v>0</v>
      </c>
      <c r="P205" s="291">
        <v>0</v>
      </c>
      <c r="Q205" s="291">
        <v>0</v>
      </c>
      <c r="R205" s="291">
        <v>0</v>
      </c>
      <c r="S205" s="291">
        <v>0</v>
      </c>
      <c r="T205" s="295">
        <v>0</v>
      </c>
      <c r="U205" s="291">
        <v>0</v>
      </c>
      <c r="V205" s="291">
        <v>0</v>
      </c>
      <c r="W205" s="291">
        <v>0</v>
      </c>
      <c r="X205" s="291">
        <v>0</v>
      </c>
      <c r="Y205" s="291">
        <v>0</v>
      </c>
      <c r="Z205" s="291">
        <v>0</v>
      </c>
      <c r="AA205" s="291">
        <v>0</v>
      </c>
      <c r="AB205" s="291">
        <v>0</v>
      </c>
      <c r="AC205" s="291">
        <v>0</v>
      </c>
      <c r="AD205" s="291">
        <v>0</v>
      </c>
      <c r="AE205" s="291">
        <v>0</v>
      </c>
      <c r="AF205" s="291">
        <v>0</v>
      </c>
      <c r="AG205" s="291">
        <v>0</v>
      </c>
      <c r="AH205" s="291">
        <v>0</v>
      </c>
    </row>
    <row r="206" spans="1:37" ht="13.2" x14ac:dyDescent="0.25">
      <c r="A206" s="289" t="s">
        <v>922</v>
      </c>
      <c r="B206" s="576" t="s">
        <v>908</v>
      </c>
      <c r="C206" s="291">
        <f t="shared" si="336"/>
        <v>3000000</v>
      </c>
      <c r="D206" s="291">
        <v>0</v>
      </c>
      <c r="E206" s="291">
        <v>0</v>
      </c>
      <c r="F206" s="291">
        <v>0</v>
      </c>
      <c r="G206" s="291">
        <v>0</v>
      </c>
      <c r="H206" s="291">
        <v>0</v>
      </c>
      <c r="I206" s="291">
        <v>0</v>
      </c>
      <c r="J206" s="291">
        <v>3000000</v>
      </c>
      <c r="K206" s="291">
        <v>0</v>
      </c>
      <c r="L206" s="291">
        <v>0</v>
      </c>
      <c r="M206" s="291">
        <v>0</v>
      </c>
      <c r="N206" s="291">
        <v>0</v>
      </c>
      <c r="O206" s="291">
        <v>0</v>
      </c>
      <c r="P206" s="291">
        <v>0</v>
      </c>
      <c r="Q206" s="291">
        <v>0</v>
      </c>
      <c r="R206" s="291">
        <v>0</v>
      </c>
      <c r="S206" s="291">
        <v>0</v>
      </c>
      <c r="T206" s="295">
        <v>0</v>
      </c>
      <c r="U206" s="291">
        <v>0</v>
      </c>
      <c r="V206" s="291">
        <v>0</v>
      </c>
      <c r="W206" s="291">
        <v>0</v>
      </c>
      <c r="X206" s="291">
        <v>0</v>
      </c>
      <c r="Y206" s="291">
        <v>0</v>
      </c>
      <c r="Z206" s="291">
        <v>0</v>
      </c>
      <c r="AA206" s="291">
        <v>0</v>
      </c>
      <c r="AB206" s="291">
        <v>0</v>
      </c>
      <c r="AC206" s="291">
        <v>0</v>
      </c>
      <c r="AD206" s="291">
        <v>0</v>
      </c>
      <c r="AE206" s="291">
        <v>0</v>
      </c>
      <c r="AF206" s="291">
        <v>0</v>
      </c>
      <c r="AG206" s="291">
        <v>0</v>
      </c>
      <c r="AH206" s="291">
        <v>0</v>
      </c>
    </row>
    <row r="207" spans="1:37" ht="24" customHeight="1" x14ac:dyDescent="0.25">
      <c r="A207" s="289" t="s">
        <v>923</v>
      </c>
      <c r="B207" s="290" t="s">
        <v>1135</v>
      </c>
      <c r="C207" s="291">
        <f t="shared" si="336"/>
        <v>14000000</v>
      </c>
      <c r="D207" s="291">
        <v>0</v>
      </c>
      <c r="E207" s="291">
        <v>0</v>
      </c>
      <c r="F207" s="291">
        <v>0</v>
      </c>
      <c r="G207" s="291">
        <v>0</v>
      </c>
      <c r="H207" s="291">
        <v>0</v>
      </c>
      <c r="I207" s="291">
        <v>0</v>
      </c>
      <c r="J207" s="291">
        <v>14000000</v>
      </c>
      <c r="K207" s="291">
        <v>0</v>
      </c>
      <c r="L207" s="291">
        <v>0</v>
      </c>
      <c r="M207" s="291">
        <v>0</v>
      </c>
      <c r="N207" s="291">
        <v>0</v>
      </c>
      <c r="O207" s="291">
        <v>0</v>
      </c>
      <c r="P207" s="291">
        <v>0</v>
      </c>
      <c r="Q207" s="291">
        <v>0</v>
      </c>
      <c r="R207" s="291">
        <v>0</v>
      </c>
      <c r="S207" s="291">
        <v>0</v>
      </c>
      <c r="T207" s="295">
        <v>0</v>
      </c>
      <c r="U207" s="291">
        <v>0</v>
      </c>
      <c r="V207" s="291">
        <v>0</v>
      </c>
      <c r="W207" s="291">
        <v>0</v>
      </c>
      <c r="X207" s="291">
        <v>0</v>
      </c>
      <c r="Y207" s="291">
        <v>0</v>
      </c>
      <c r="Z207" s="291">
        <v>0</v>
      </c>
      <c r="AA207" s="291">
        <v>0</v>
      </c>
      <c r="AB207" s="291">
        <v>0</v>
      </c>
      <c r="AC207" s="291">
        <v>0</v>
      </c>
      <c r="AD207" s="291">
        <v>0</v>
      </c>
      <c r="AE207" s="291">
        <v>0</v>
      </c>
      <c r="AF207" s="291">
        <v>0</v>
      </c>
      <c r="AG207" s="291">
        <v>0</v>
      </c>
      <c r="AH207" s="291">
        <v>0</v>
      </c>
    </row>
    <row r="208" spans="1:37" ht="13.2" hidden="1" x14ac:dyDescent="0.25">
      <c r="A208" s="289" t="s">
        <v>1126</v>
      </c>
      <c r="B208" s="290" t="s">
        <v>1136</v>
      </c>
      <c r="C208" s="291">
        <f t="shared" si="336"/>
        <v>0</v>
      </c>
      <c r="D208" s="291">
        <v>0</v>
      </c>
      <c r="E208" s="291">
        <v>0</v>
      </c>
      <c r="F208" s="291">
        <v>0</v>
      </c>
      <c r="G208" s="291">
        <v>0</v>
      </c>
      <c r="H208" s="291">
        <v>0</v>
      </c>
      <c r="I208" s="291">
        <v>0</v>
      </c>
      <c r="J208" s="291">
        <v>0</v>
      </c>
      <c r="K208" s="291">
        <v>0</v>
      </c>
      <c r="L208" s="291">
        <v>0</v>
      </c>
      <c r="M208" s="291">
        <v>0</v>
      </c>
      <c r="N208" s="291">
        <v>0</v>
      </c>
      <c r="O208" s="291">
        <v>0</v>
      </c>
      <c r="P208" s="291">
        <v>0</v>
      </c>
      <c r="Q208" s="291">
        <v>0</v>
      </c>
      <c r="R208" s="291">
        <v>0</v>
      </c>
      <c r="S208" s="291">
        <v>0</v>
      </c>
      <c r="T208" s="295">
        <v>0</v>
      </c>
      <c r="U208" s="291">
        <v>0</v>
      </c>
      <c r="V208" s="291">
        <v>0</v>
      </c>
      <c r="W208" s="291">
        <v>0</v>
      </c>
      <c r="X208" s="291">
        <v>0</v>
      </c>
      <c r="Y208" s="291">
        <v>0</v>
      </c>
      <c r="Z208" s="291">
        <v>0</v>
      </c>
      <c r="AA208" s="291">
        <v>0</v>
      </c>
      <c r="AB208" s="291">
        <v>0</v>
      </c>
      <c r="AC208" s="291">
        <v>0</v>
      </c>
      <c r="AD208" s="291">
        <v>0</v>
      </c>
      <c r="AE208" s="291">
        <v>0</v>
      </c>
      <c r="AF208" s="291">
        <v>0</v>
      </c>
      <c r="AG208" s="291">
        <v>0</v>
      </c>
      <c r="AH208" s="291">
        <v>0</v>
      </c>
    </row>
    <row r="209" spans="1:37" ht="13.2" x14ac:dyDescent="0.25">
      <c r="A209" s="289" t="s">
        <v>1127</v>
      </c>
      <c r="B209" s="576" t="s">
        <v>1137</v>
      </c>
      <c r="C209" s="291">
        <f t="shared" si="336"/>
        <v>2000000</v>
      </c>
      <c r="D209" s="291">
        <v>0</v>
      </c>
      <c r="E209" s="291">
        <v>0</v>
      </c>
      <c r="F209" s="291">
        <v>0</v>
      </c>
      <c r="G209" s="291">
        <v>0</v>
      </c>
      <c r="H209" s="291">
        <v>0</v>
      </c>
      <c r="I209" s="291">
        <v>0</v>
      </c>
      <c r="J209" s="291">
        <v>2000000</v>
      </c>
      <c r="K209" s="291">
        <v>0</v>
      </c>
      <c r="L209" s="291">
        <v>0</v>
      </c>
      <c r="M209" s="291">
        <v>0</v>
      </c>
      <c r="N209" s="291">
        <v>0</v>
      </c>
      <c r="O209" s="291">
        <v>0</v>
      </c>
      <c r="P209" s="291">
        <v>0</v>
      </c>
      <c r="Q209" s="291">
        <v>0</v>
      </c>
      <c r="R209" s="291">
        <v>0</v>
      </c>
      <c r="S209" s="291">
        <v>0</v>
      </c>
      <c r="T209" s="295">
        <v>0</v>
      </c>
      <c r="U209" s="291">
        <v>0</v>
      </c>
      <c r="V209" s="291">
        <v>0</v>
      </c>
      <c r="W209" s="291">
        <v>0</v>
      </c>
      <c r="X209" s="291">
        <v>0</v>
      </c>
      <c r="Y209" s="291">
        <v>0</v>
      </c>
      <c r="Z209" s="291">
        <v>0</v>
      </c>
      <c r="AA209" s="291">
        <v>0</v>
      </c>
      <c r="AB209" s="291">
        <v>0</v>
      </c>
      <c r="AC209" s="291">
        <v>0</v>
      </c>
      <c r="AD209" s="291">
        <v>0</v>
      </c>
      <c r="AE209" s="291">
        <v>0</v>
      </c>
      <c r="AF209" s="291">
        <v>0</v>
      </c>
      <c r="AG209" s="291">
        <v>0</v>
      </c>
      <c r="AH209" s="291">
        <v>0</v>
      </c>
    </row>
    <row r="210" spans="1:37" ht="13.2" hidden="1" x14ac:dyDescent="0.25">
      <c r="A210" s="289" t="s">
        <v>1138</v>
      </c>
      <c r="B210" s="290" t="s">
        <v>1139</v>
      </c>
      <c r="C210" s="291">
        <f t="shared" si="336"/>
        <v>0</v>
      </c>
      <c r="D210" s="291">
        <v>0</v>
      </c>
      <c r="E210" s="291">
        <v>0</v>
      </c>
      <c r="F210" s="291">
        <v>0</v>
      </c>
      <c r="G210" s="291">
        <v>0</v>
      </c>
      <c r="H210" s="291">
        <v>0</v>
      </c>
      <c r="I210" s="291">
        <v>0</v>
      </c>
      <c r="J210" s="291">
        <v>0</v>
      </c>
      <c r="K210" s="291">
        <v>0</v>
      </c>
      <c r="L210" s="291">
        <v>0</v>
      </c>
      <c r="M210" s="291">
        <v>0</v>
      </c>
      <c r="N210" s="291">
        <v>0</v>
      </c>
      <c r="O210" s="291">
        <v>0</v>
      </c>
      <c r="P210" s="291">
        <v>0</v>
      </c>
      <c r="Q210" s="291">
        <v>0</v>
      </c>
      <c r="R210" s="291">
        <v>0</v>
      </c>
      <c r="S210" s="291">
        <v>0</v>
      </c>
      <c r="T210" s="295">
        <v>0</v>
      </c>
      <c r="U210" s="291">
        <v>0</v>
      </c>
      <c r="V210" s="291">
        <v>0</v>
      </c>
      <c r="W210" s="291">
        <v>0</v>
      </c>
      <c r="X210" s="291">
        <v>0</v>
      </c>
      <c r="Y210" s="291">
        <v>0</v>
      </c>
      <c r="Z210" s="291">
        <v>0</v>
      </c>
      <c r="AA210" s="291">
        <v>0</v>
      </c>
      <c r="AB210" s="291">
        <v>0</v>
      </c>
      <c r="AC210" s="291">
        <v>0</v>
      </c>
      <c r="AD210" s="291">
        <v>0</v>
      </c>
      <c r="AE210" s="291">
        <v>0</v>
      </c>
      <c r="AF210" s="291">
        <v>0</v>
      </c>
      <c r="AG210" s="291">
        <v>0</v>
      </c>
      <c r="AH210" s="291">
        <v>0</v>
      </c>
    </row>
    <row r="211" spans="1:37" ht="24" hidden="1" customHeight="1" x14ac:dyDescent="0.25">
      <c r="A211" s="289" t="s">
        <v>1140</v>
      </c>
      <c r="B211" s="290" t="s">
        <v>1141</v>
      </c>
      <c r="C211" s="291">
        <f t="shared" si="336"/>
        <v>0</v>
      </c>
      <c r="D211" s="291">
        <v>0</v>
      </c>
      <c r="E211" s="291">
        <v>0</v>
      </c>
      <c r="F211" s="291">
        <v>0</v>
      </c>
      <c r="G211" s="291">
        <v>0</v>
      </c>
      <c r="H211" s="291">
        <v>0</v>
      </c>
      <c r="I211" s="291">
        <v>0</v>
      </c>
      <c r="J211" s="291">
        <v>0</v>
      </c>
      <c r="K211" s="291">
        <v>0</v>
      </c>
      <c r="L211" s="291">
        <v>0</v>
      </c>
      <c r="M211" s="291">
        <v>0</v>
      </c>
      <c r="N211" s="291">
        <v>0</v>
      </c>
      <c r="O211" s="291">
        <v>0</v>
      </c>
      <c r="P211" s="291">
        <v>0</v>
      </c>
      <c r="Q211" s="291">
        <v>0</v>
      </c>
      <c r="R211" s="291">
        <v>0</v>
      </c>
      <c r="S211" s="291">
        <v>0</v>
      </c>
      <c r="T211" s="295">
        <v>0</v>
      </c>
      <c r="U211" s="291">
        <v>0</v>
      </c>
      <c r="V211" s="291">
        <v>0</v>
      </c>
      <c r="W211" s="291">
        <v>0</v>
      </c>
      <c r="X211" s="291">
        <v>0</v>
      </c>
      <c r="Y211" s="291">
        <v>0</v>
      </c>
      <c r="Z211" s="291">
        <v>0</v>
      </c>
      <c r="AA211" s="291">
        <v>0</v>
      </c>
      <c r="AB211" s="291">
        <v>0</v>
      </c>
      <c r="AC211" s="291">
        <v>0</v>
      </c>
      <c r="AD211" s="291">
        <v>0</v>
      </c>
      <c r="AE211" s="291">
        <v>0</v>
      </c>
      <c r="AF211" s="291">
        <v>0</v>
      </c>
      <c r="AG211" s="291">
        <v>0</v>
      </c>
      <c r="AH211" s="291">
        <v>0</v>
      </c>
    </row>
    <row r="212" spans="1:37" ht="13.2" hidden="1" x14ac:dyDescent="0.25">
      <c r="A212" s="289" t="s">
        <v>1134</v>
      </c>
      <c r="B212" s="290" t="s">
        <v>1143</v>
      </c>
      <c r="C212" s="291">
        <f t="shared" ref="C212" si="337">SUM(D212:AH212)</f>
        <v>0</v>
      </c>
      <c r="D212" s="291">
        <v>0</v>
      </c>
      <c r="E212" s="291">
        <v>0</v>
      </c>
      <c r="F212" s="291">
        <v>0</v>
      </c>
      <c r="G212" s="291">
        <v>0</v>
      </c>
      <c r="H212" s="291">
        <v>0</v>
      </c>
      <c r="I212" s="291">
        <v>0</v>
      </c>
      <c r="J212" s="291">
        <v>0</v>
      </c>
      <c r="K212" s="291">
        <v>0</v>
      </c>
      <c r="L212" s="291">
        <v>0</v>
      </c>
      <c r="M212" s="291">
        <v>0</v>
      </c>
      <c r="N212" s="291">
        <v>0</v>
      </c>
      <c r="O212" s="291">
        <v>0</v>
      </c>
      <c r="P212" s="291">
        <v>0</v>
      </c>
      <c r="Q212" s="291">
        <v>0</v>
      </c>
      <c r="R212" s="291">
        <v>0</v>
      </c>
      <c r="S212" s="291">
        <v>0</v>
      </c>
      <c r="T212" s="295">
        <v>0</v>
      </c>
      <c r="U212" s="291">
        <v>0</v>
      </c>
      <c r="V212" s="291">
        <v>0</v>
      </c>
      <c r="W212" s="291">
        <v>0</v>
      </c>
      <c r="X212" s="291">
        <v>0</v>
      </c>
      <c r="Y212" s="291">
        <v>0</v>
      </c>
      <c r="Z212" s="291">
        <v>0</v>
      </c>
      <c r="AA212" s="291">
        <v>0</v>
      </c>
      <c r="AB212" s="291">
        <v>0</v>
      </c>
      <c r="AC212" s="291">
        <v>0</v>
      </c>
      <c r="AD212" s="291">
        <v>0</v>
      </c>
      <c r="AE212" s="291">
        <v>0</v>
      </c>
      <c r="AF212" s="291">
        <v>0</v>
      </c>
      <c r="AG212" s="291">
        <v>0</v>
      </c>
      <c r="AH212" s="291">
        <v>0</v>
      </c>
    </row>
    <row r="213" spans="1:37" ht="13.2" hidden="1" x14ac:dyDescent="0.25">
      <c r="A213" s="284"/>
      <c r="B213" s="281"/>
      <c r="C213" s="60"/>
      <c r="D213" s="65"/>
      <c r="E213" s="65"/>
      <c r="F213" s="65"/>
      <c r="G213" s="65"/>
      <c r="H213" s="65"/>
      <c r="I213" s="65"/>
      <c r="J213" s="60"/>
      <c r="K213" s="55"/>
      <c r="L213" s="55"/>
      <c r="M213" s="55"/>
      <c r="N213" s="55"/>
      <c r="O213" s="55"/>
      <c r="P213" s="55"/>
      <c r="Q213" s="55"/>
      <c r="R213" s="55"/>
      <c r="S213" s="60"/>
      <c r="T213" s="55"/>
      <c r="U213" s="60"/>
      <c r="V213" s="60"/>
      <c r="W213" s="60"/>
      <c r="X213" s="60"/>
      <c r="Y213" s="60"/>
      <c r="Z213" s="60"/>
      <c r="AA213" s="60"/>
      <c r="AB213" s="60"/>
      <c r="AC213" s="60"/>
      <c r="AD213" s="55"/>
      <c r="AE213" s="60"/>
      <c r="AF213" s="60"/>
      <c r="AG213" s="60"/>
      <c r="AH213" s="55"/>
    </row>
    <row r="214" spans="1:37" s="323" customFormat="1" ht="12" hidden="1" x14ac:dyDescent="0.25">
      <c r="A214" s="319" t="s">
        <v>418</v>
      </c>
      <c r="B214" s="296" t="s">
        <v>419</v>
      </c>
      <c r="C214" s="320">
        <f t="shared" ref="C214:AH214" si="338">+C215+C216</f>
        <v>0</v>
      </c>
      <c r="D214" s="320">
        <f t="shared" si="338"/>
        <v>0</v>
      </c>
      <c r="E214" s="320">
        <f t="shared" ref="E214:F214" si="339">+E215+E216</f>
        <v>0</v>
      </c>
      <c r="F214" s="320">
        <f t="shared" si="339"/>
        <v>0</v>
      </c>
      <c r="G214" s="320">
        <f t="shared" si="338"/>
        <v>0</v>
      </c>
      <c r="H214" s="320">
        <f t="shared" ref="H214" si="340">+H215+H216</f>
        <v>0</v>
      </c>
      <c r="I214" s="320">
        <f t="shared" si="338"/>
        <v>0</v>
      </c>
      <c r="J214" s="320">
        <f>+J215+J216</f>
        <v>0</v>
      </c>
      <c r="K214" s="321">
        <f t="shared" ref="K214" si="341">+K215+K216</f>
        <v>0</v>
      </c>
      <c r="L214" s="321">
        <f t="shared" si="338"/>
        <v>0</v>
      </c>
      <c r="M214" s="321">
        <f t="shared" si="338"/>
        <v>0</v>
      </c>
      <c r="N214" s="321">
        <f t="shared" si="338"/>
        <v>0</v>
      </c>
      <c r="O214" s="321">
        <f t="shared" ref="O214" si="342">+O215+O216</f>
        <v>0</v>
      </c>
      <c r="P214" s="321">
        <f t="shared" si="338"/>
        <v>0</v>
      </c>
      <c r="Q214" s="321">
        <f t="shared" si="338"/>
        <v>0</v>
      </c>
      <c r="R214" s="321">
        <f t="shared" si="338"/>
        <v>0</v>
      </c>
      <c r="S214" s="320">
        <f t="shared" si="338"/>
        <v>0</v>
      </c>
      <c r="T214" s="321">
        <f t="shared" si="338"/>
        <v>0</v>
      </c>
      <c r="U214" s="320">
        <f t="shared" si="338"/>
        <v>0</v>
      </c>
      <c r="V214" s="320">
        <f t="shared" ref="V214" si="343">+V215+V216</f>
        <v>0</v>
      </c>
      <c r="W214" s="320">
        <f t="shared" ref="W214:X214" si="344">+W215+W216</f>
        <v>0</v>
      </c>
      <c r="X214" s="320">
        <f t="shared" si="344"/>
        <v>0</v>
      </c>
      <c r="Y214" s="320">
        <f t="shared" si="338"/>
        <v>0</v>
      </c>
      <c r="Z214" s="320">
        <f t="shared" ref="Z214:AA214" si="345">+Z215+Z216</f>
        <v>0</v>
      </c>
      <c r="AA214" s="320">
        <f t="shared" si="345"/>
        <v>0</v>
      </c>
      <c r="AB214" s="320">
        <f t="shared" ref="AB214" si="346">+AB215+AB216</f>
        <v>0</v>
      </c>
      <c r="AC214" s="320">
        <f t="shared" ref="AC214:AD214" si="347">+AC215+AC216</f>
        <v>0</v>
      </c>
      <c r="AD214" s="321">
        <f t="shared" si="347"/>
        <v>0</v>
      </c>
      <c r="AE214" s="320">
        <f t="shared" ref="AE214" si="348">+AE215+AE216</f>
        <v>0</v>
      </c>
      <c r="AF214" s="320">
        <f t="shared" ref="AF214" si="349">+AF215+AF216</f>
        <v>0</v>
      </c>
      <c r="AG214" s="320">
        <f t="shared" ref="AG214" si="350">+AG215+AG216</f>
        <v>0</v>
      </c>
      <c r="AH214" s="321">
        <f t="shared" si="338"/>
        <v>0</v>
      </c>
      <c r="AK214" s="570"/>
    </row>
    <row r="215" spans="1:37" hidden="1" x14ac:dyDescent="0.25">
      <c r="A215" s="263" t="s">
        <v>420</v>
      </c>
      <c r="B215" s="258" t="s">
        <v>421</v>
      </c>
      <c r="C215" s="60">
        <f>SUM(D215:AG215)</f>
        <v>0</v>
      </c>
      <c r="D215" s="65">
        <v>0</v>
      </c>
      <c r="E215" s="65">
        <v>0</v>
      </c>
      <c r="F215" s="65">
        <v>0</v>
      </c>
      <c r="G215" s="65">
        <v>0</v>
      </c>
      <c r="H215" s="65">
        <v>0</v>
      </c>
      <c r="I215" s="65">
        <v>0</v>
      </c>
      <c r="J215" s="60">
        <v>0</v>
      </c>
      <c r="K215" s="55">
        <v>0</v>
      </c>
      <c r="L215" s="55">
        <v>0</v>
      </c>
      <c r="M215" s="55">
        <v>0</v>
      </c>
      <c r="N215" s="55">
        <v>0</v>
      </c>
      <c r="O215" s="55">
        <v>0</v>
      </c>
      <c r="P215" s="55">
        <v>0</v>
      </c>
      <c r="Q215" s="55">
        <v>0</v>
      </c>
      <c r="R215" s="55">
        <v>0</v>
      </c>
      <c r="S215" s="60">
        <v>0</v>
      </c>
      <c r="T215" s="55">
        <v>0</v>
      </c>
      <c r="U215" s="60">
        <v>0</v>
      </c>
      <c r="V215" s="60">
        <v>0</v>
      </c>
      <c r="W215" s="60">
        <v>0</v>
      </c>
      <c r="X215" s="60">
        <v>0</v>
      </c>
      <c r="Y215" s="60">
        <v>0</v>
      </c>
      <c r="Z215" s="60">
        <v>0</v>
      </c>
      <c r="AA215" s="60">
        <v>0</v>
      </c>
      <c r="AB215" s="60">
        <v>0</v>
      </c>
      <c r="AC215" s="60">
        <v>0</v>
      </c>
      <c r="AD215" s="55">
        <v>0</v>
      </c>
      <c r="AE215" s="60">
        <v>0</v>
      </c>
      <c r="AF215" s="60">
        <v>0</v>
      </c>
      <c r="AG215" s="60">
        <v>0</v>
      </c>
      <c r="AH215" s="55"/>
      <c r="AJ215" s="67"/>
    </row>
    <row r="216" spans="1:37" hidden="1" x14ac:dyDescent="0.25">
      <c r="A216" s="263" t="s">
        <v>422</v>
      </c>
      <c r="B216" s="258" t="s">
        <v>423</v>
      </c>
      <c r="C216" s="60">
        <f>SUM(D216:AG216)</f>
        <v>0</v>
      </c>
      <c r="D216" s="65"/>
      <c r="E216" s="65"/>
      <c r="F216" s="65"/>
      <c r="G216" s="65"/>
      <c r="H216" s="65"/>
      <c r="I216" s="65"/>
      <c r="J216" s="60"/>
      <c r="K216" s="55"/>
      <c r="L216" s="55"/>
      <c r="M216" s="55"/>
      <c r="N216" s="55"/>
      <c r="O216" s="55"/>
      <c r="P216" s="55"/>
      <c r="Q216" s="55"/>
      <c r="R216" s="55"/>
      <c r="S216" s="60"/>
      <c r="T216" s="55"/>
      <c r="U216" s="60"/>
      <c r="V216" s="60"/>
      <c r="W216" s="60"/>
      <c r="X216" s="60"/>
      <c r="Y216" s="60"/>
      <c r="Z216" s="60"/>
      <c r="AA216" s="60"/>
      <c r="AB216" s="60"/>
      <c r="AC216" s="60"/>
      <c r="AD216" s="55"/>
      <c r="AE216" s="60"/>
      <c r="AF216" s="60"/>
      <c r="AG216" s="60"/>
      <c r="AH216" s="55"/>
    </row>
    <row r="217" spans="1:37" x14ac:dyDescent="0.25">
      <c r="A217" s="263"/>
      <c r="B217" s="258"/>
      <c r="C217" s="60"/>
      <c r="D217" s="65"/>
      <c r="E217" s="65"/>
      <c r="F217" s="65"/>
      <c r="G217" s="65"/>
      <c r="H217" s="65"/>
      <c r="I217" s="65"/>
      <c r="J217" s="60"/>
      <c r="K217" s="55"/>
      <c r="L217" s="55"/>
      <c r="M217" s="55"/>
      <c r="N217" s="55"/>
      <c r="O217" s="55"/>
      <c r="P217" s="55"/>
      <c r="Q217" s="55"/>
      <c r="R217" s="55"/>
      <c r="S217" s="60"/>
      <c r="T217" s="55"/>
      <c r="U217" s="60"/>
      <c r="V217" s="60"/>
      <c r="W217" s="60"/>
      <c r="X217" s="60"/>
      <c r="Y217" s="60"/>
      <c r="Z217" s="60"/>
      <c r="AA217" s="60"/>
      <c r="AB217" s="60"/>
      <c r="AC217" s="60"/>
      <c r="AD217" s="55"/>
      <c r="AE217" s="60"/>
      <c r="AF217" s="60"/>
      <c r="AG217" s="60"/>
      <c r="AH217" s="55"/>
      <c r="AJ217" s="67"/>
    </row>
    <row r="218" spans="1:37" x14ac:dyDescent="0.25">
      <c r="A218" s="263"/>
      <c r="B218" s="258"/>
      <c r="C218" s="60"/>
      <c r="D218" s="65"/>
      <c r="E218" s="65"/>
      <c r="F218" s="65"/>
      <c r="G218" s="65"/>
      <c r="H218" s="65"/>
      <c r="I218" s="65"/>
      <c r="J218" s="60"/>
      <c r="K218" s="55"/>
      <c r="L218" s="55"/>
      <c r="M218" s="55"/>
      <c r="N218" s="55"/>
      <c r="O218" s="55"/>
      <c r="P218" s="55"/>
      <c r="Q218" s="55"/>
      <c r="R218" s="55"/>
      <c r="S218" s="60"/>
      <c r="T218" s="55"/>
      <c r="U218" s="60"/>
      <c r="V218" s="60"/>
      <c r="W218" s="60"/>
      <c r="X218" s="60"/>
      <c r="Y218" s="60"/>
      <c r="Z218" s="60"/>
      <c r="AA218" s="60"/>
      <c r="AB218" s="60"/>
      <c r="AC218" s="60"/>
      <c r="AD218" s="55"/>
      <c r="AE218" s="60"/>
      <c r="AF218" s="60"/>
      <c r="AG218" s="60"/>
      <c r="AH218" s="55"/>
      <c r="AI218" s="67"/>
    </row>
    <row r="219" spans="1:37" s="262" customFormat="1" ht="12" x14ac:dyDescent="0.25">
      <c r="A219" s="288" t="s">
        <v>187</v>
      </c>
      <c r="B219" s="575" t="s">
        <v>92</v>
      </c>
      <c r="C219" s="316">
        <f t="shared" ref="C219:AH219" si="351">+C221+C245</f>
        <v>112021219.88</v>
      </c>
      <c r="D219" s="316">
        <f t="shared" si="351"/>
        <v>0</v>
      </c>
      <c r="E219" s="316">
        <f t="shared" si="351"/>
        <v>0</v>
      </c>
      <c r="F219" s="316">
        <f t="shared" si="351"/>
        <v>0</v>
      </c>
      <c r="G219" s="316">
        <f t="shared" si="351"/>
        <v>0</v>
      </c>
      <c r="H219" s="316">
        <f t="shared" si="351"/>
        <v>0</v>
      </c>
      <c r="I219" s="316">
        <f t="shared" si="351"/>
        <v>0</v>
      </c>
      <c r="J219" s="316">
        <f t="shared" si="351"/>
        <v>112021219.88</v>
      </c>
      <c r="K219" s="317">
        <f t="shared" si="351"/>
        <v>0</v>
      </c>
      <c r="L219" s="317">
        <f t="shared" si="351"/>
        <v>0</v>
      </c>
      <c r="M219" s="317">
        <f t="shared" si="351"/>
        <v>0</v>
      </c>
      <c r="N219" s="317">
        <f t="shared" si="351"/>
        <v>0</v>
      </c>
      <c r="O219" s="317">
        <f t="shared" ref="O219" si="352">+O221+O245</f>
        <v>0</v>
      </c>
      <c r="P219" s="317">
        <f t="shared" si="351"/>
        <v>0</v>
      </c>
      <c r="Q219" s="317">
        <f t="shared" si="351"/>
        <v>0</v>
      </c>
      <c r="R219" s="317">
        <f t="shared" si="351"/>
        <v>0</v>
      </c>
      <c r="S219" s="316">
        <f t="shared" si="351"/>
        <v>0</v>
      </c>
      <c r="T219" s="317">
        <f t="shared" si="351"/>
        <v>0</v>
      </c>
      <c r="U219" s="316">
        <f t="shared" si="351"/>
        <v>0</v>
      </c>
      <c r="V219" s="316">
        <f t="shared" si="351"/>
        <v>0</v>
      </c>
      <c r="W219" s="316">
        <f t="shared" si="351"/>
        <v>0</v>
      </c>
      <c r="X219" s="316">
        <f t="shared" si="351"/>
        <v>0</v>
      </c>
      <c r="Y219" s="316">
        <f t="shared" si="351"/>
        <v>0</v>
      </c>
      <c r="Z219" s="316">
        <f t="shared" si="351"/>
        <v>0</v>
      </c>
      <c r="AA219" s="316">
        <f t="shared" si="351"/>
        <v>0</v>
      </c>
      <c r="AB219" s="316">
        <f t="shared" si="351"/>
        <v>0</v>
      </c>
      <c r="AC219" s="316">
        <f t="shared" si="351"/>
        <v>0</v>
      </c>
      <c r="AD219" s="317">
        <f t="shared" si="351"/>
        <v>0</v>
      </c>
      <c r="AE219" s="316">
        <f t="shared" si="351"/>
        <v>0</v>
      </c>
      <c r="AF219" s="316">
        <f t="shared" ref="AF219" si="353">+AF221+AF245</f>
        <v>0</v>
      </c>
      <c r="AG219" s="316">
        <f t="shared" si="351"/>
        <v>0</v>
      </c>
      <c r="AH219" s="317">
        <f t="shared" si="351"/>
        <v>0</v>
      </c>
      <c r="AK219" s="569"/>
    </row>
    <row r="220" spans="1:37" x14ac:dyDescent="0.25">
      <c r="A220" s="263"/>
      <c r="B220" s="258"/>
      <c r="C220" s="60"/>
      <c r="D220" s="65"/>
      <c r="E220" s="65"/>
      <c r="F220" s="65"/>
      <c r="G220" s="65"/>
      <c r="H220" s="65"/>
      <c r="I220" s="65"/>
      <c r="J220" s="60"/>
      <c r="K220" s="55"/>
      <c r="L220" s="55"/>
      <c r="M220" s="55"/>
      <c r="N220" s="55"/>
      <c r="O220" s="55"/>
      <c r="P220" s="55"/>
      <c r="Q220" s="55"/>
      <c r="R220" s="55"/>
      <c r="S220" s="60"/>
      <c r="T220" s="55"/>
      <c r="U220" s="60"/>
      <c r="V220" s="60"/>
      <c r="W220" s="60"/>
      <c r="X220" s="60"/>
      <c r="Y220" s="60"/>
      <c r="Z220" s="60"/>
      <c r="AA220" s="60"/>
      <c r="AB220" s="60"/>
      <c r="AC220" s="60"/>
      <c r="AD220" s="55"/>
      <c r="AE220" s="60"/>
      <c r="AF220" s="60"/>
      <c r="AG220" s="60"/>
      <c r="AH220" s="55"/>
    </row>
    <row r="221" spans="1:37" s="323" customFormat="1" ht="12" x14ac:dyDescent="0.25">
      <c r="A221" s="319" t="s">
        <v>188</v>
      </c>
      <c r="B221" s="296" t="s">
        <v>189</v>
      </c>
      <c r="C221" s="320">
        <f t="shared" ref="C221:AH221" si="354">+C222+C242</f>
        <v>80021219.879999995</v>
      </c>
      <c r="D221" s="320">
        <f t="shared" si="354"/>
        <v>0</v>
      </c>
      <c r="E221" s="320">
        <f t="shared" si="354"/>
        <v>0</v>
      </c>
      <c r="F221" s="320">
        <f t="shared" si="354"/>
        <v>0</v>
      </c>
      <c r="G221" s="320">
        <f t="shared" si="354"/>
        <v>0</v>
      </c>
      <c r="H221" s="320">
        <f t="shared" si="354"/>
        <v>0</v>
      </c>
      <c r="I221" s="320">
        <f t="shared" si="354"/>
        <v>0</v>
      </c>
      <c r="J221" s="320">
        <f t="shared" si="354"/>
        <v>80021219.879999995</v>
      </c>
      <c r="K221" s="321">
        <f t="shared" si="354"/>
        <v>0</v>
      </c>
      <c r="L221" s="321">
        <f t="shared" si="354"/>
        <v>0</v>
      </c>
      <c r="M221" s="321">
        <f t="shared" si="354"/>
        <v>0</v>
      </c>
      <c r="N221" s="321">
        <f t="shared" si="354"/>
        <v>0</v>
      </c>
      <c r="O221" s="321">
        <f t="shared" ref="O221" si="355">+O222+O242</f>
        <v>0</v>
      </c>
      <c r="P221" s="321">
        <f t="shared" si="354"/>
        <v>0</v>
      </c>
      <c r="Q221" s="321">
        <f t="shared" si="354"/>
        <v>0</v>
      </c>
      <c r="R221" s="321">
        <f t="shared" si="354"/>
        <v>0</v>
      </c>
      <c r="S221" s="320">
        <f t="shared" si="354"/>
        <v>0</v>
      </c>
      <c r="T221" s="321">
        <f t="shared" si="354"/>
        <v>0</v>
      </c>
      <c r="U221" s="320">
        <f t="shared" si="354"/>
        <v>0</v>
      </c>
      <c r="V221" s="320">
        <f t="shared" si="354"/>
        <v>0</v>
      </c>
      <c r="W221" s="320">
        <f t="shared" si="354"/>
        <v>0</v>
      </c>
      <c r="X221" s="320">
        <f t="shared" si="354"/>
        <v>0</v>
      </c>
      <c r="Y221" s="320">
        <f t="shared" si="354"/>
        <v>0</v>
      </c>
      <c r="Z221" s="320">
        <f t="shared" si="354"/>
        <v>0</v>
      </c>
      <c r="AA221" s="320">
        <f t="shared" si="354"/>
        <v>0</v>
      </c>
      <c r="AB221" s="320">
        <f t="shared" si="354"/>
        <v>0</v>
      </c>
      <c r="AC221" s="320">
        <f t="shared" si="354"/>
        <v>0</v>
      </c>
      <c r="AD221" s="321">
        <f t="shared" si="354"/>
        <v>0</v>
      </c>
      <c r="AE221" s="320">
        <f t="shared" si="354"/>
        <v>0</v>
      </c>
      <c r="AF221" s="320">
        <f t="shared" ref="AF221" si="356">+AF222+AF242</f>
        <v>0</v>
      </c>
      <c r="AG221" s="320">
        <f t="shared" si="354"/>
        <v>0</v>
      </c>
      <c r="AH221" s="321">
        <f t="shared" si="354"/>
        <v>0</v>
      </c>
      <c r="AK221" s="570"/>
    </row>
    <row r="222" spans="1:37" ht="22.8" x14ac:dyDescent="0.25">
      <c r="A222" s="263" t="s">
        <v>190</v>
      </c>
      <c r="B222" s="282" t="s">
        <v>191</v>
      </c>
      <c r="C222" s="60">
        <f t="shared" ref="C222:N222" si="357">SUM(C223:C241)</f>
        <v>80000142.560000002</v>
      </c>
      <c r="D222" s="60">
        <f t="shared" si="357"/>
        <v>0</v>
      </c>
      <c r="E222" s="60">
        <f t="shared" si="357"/>
        <v>0</v>
      </c>
      <c r="F222" s="60">
        <f t="shared" si="357"/>
        <v>0</v>
      </c>
      <c r="G222" s="60">
        <f t="shared" si="357"/>
        <v>0</v>
      </c>
      <c r="H222" s="60">
        <f t="shared" si="357"/>
        <v>0</v>
      </c>
      <c r="I222" s="60">
        <f t="shared" si="357"/>
        <v>0</v>
      </c>
      <c r="J222" s="60">
        <f t="shared" si="357"/>
        <v>80000142.560000002</v>
      </c>
      <c r="K222" s="60">
        <f t="shared" si="357"/>
        <v>0</v>
      </c>
      <c r="L222" s="60">
        <f t="shared" si="357"/>
        <v>0</v>
      </c>
      <c r="M222" s="60">
        <f t="shared" si="357"/>
        <v>0</v>
      </c>
      <c r="N222" s="60">
        <f t="shared" si="357"/>
        <v>0</v>
      </c>
      <c r="O222" s="60">
        <f t="shared" ref="O222" si="358">SUM(O223:O241)</f>
        <v>0</v>
      </c>
      <c r="P222" s="60">
        <f t="shared" ref="P222:AE222" si="359">SUM(P223:P241)</f>
        <v>0</v>
      </c>
      <c r="Q222" s="60">
        <f t="shared" si="359"/>
        <v>0</v>
      </c>
      <c r="R222" s="60">
        <f t="shared" si="359"/>
        <v>0</v>
      </c>
      <c r="S222" s="60">
        <f t="shared" si="359"/>
        <v>0</v>
      </c>
      <c r="T222" s="55">
        <f t="shared" si="359"/>
        <v>0</v>
      </c>
      <c r="U222" s="60">
        <f t="shared" si="359"/>
        <v>0</v>
      </c>
      <c r="V222" s="60">
        <f t="shared" si="359"/>
        <v>0</v>
      </c>
      <c r="W222" s="60">
        <f t="shared" si="359"/>
        <v>0</v>
      </c>
      <c r="X222" s="60">
        <f t="shared" si="359"/>
        <v>0</v>
      </c>
      <c r="Y222" s="60">
        <f t="shared" si="359"/>
        <v>0</v>
      </c>
      <c r="Z222" s="60">
        <f t="shared" si="359"/>
        <v>0</v>
      </c>
      <c r="AA222" s="60">
        <f t="shared" si="359"/>
        <v>0</v>
      </c>
      <c r="AB222" s="60">
        <f t="shared" si="359"/>
        <v>0</v>
      </c>
      <c r="AC222" s="60">
        <f t="shared" si="359"/>
        <v>0</v>
      </c>
      <c r="AD222" s="55">
        <f t="shared" si="359"/>
        <v>0</v>
      </c>
      <c r="AE222" s="60">
        <f t="shared" si="359"/>
        <v>0</v>
      </c>
      <c r="AF222" s="60">
        <f t="shared" ref="AF222" si="360">SUM(AF223:AF241)</f>
        <v>0</v>
      </c>
      <c r="AG222" s="60">
        <f>SUM(AG223:AG241)</f>
        <v>0</v>
      </c>
      <c r="AH222" s="55">
        <f>SUM(AH223:AH241)</f>
        <v>0</v>
      </c>
    </row>
    <row r="223" spans="1:37" ht="13.2" x14ac:dyDescent="0.25">
      <c r="A223" s="289" t="s">
        <v>174</v>
      </c>
      <c r="B223" s="290" t="s">
        <v>192</v>
      </c>
      <c r="C223" s="291">
        <f t="shared" ref="C223:C231" si="361">SUM(D223:AH223)</f>
        <v>142.56</v>
      </c>
      <c r="D223" s="291">
        <v>0</v>
      </c>
      <c r="E223" s="291">
        <v>0</v>
      </c>
      <c r="F223" s="291">
        <v>0</v>
      </c>
      <c r="G223" s="291">
        <v>0</v>
      </c>
      <c r="H223" s="291">
        <v>0</v>
      </c>
      <c r="I223" s="291">
        <v>0</v>
      </c>
      <c r="J223" s="291">
        <v>142.56</v>
      </c>
      <c r="K223" s="291">
        <v>0</v>
      </c>
      <c r="L223" s="291">
        <v>0</v>
      </c>
      <c r="M223" s="291">
        <v>0</v>
      </c>
      <c r="N223" s="291">
        <v>0</v>
      </c>
      <c r="O223" s="291">
        <v>0</v>
      </c>
      <c r="P223" s="291">
        <v>0</v>
      </c>
      <c r="Q223" s="291">
        <v>0</v>
      </c>
      <c r="R223" s="291">
        <v>0</v>
      </c>
      <c r="S223" s="291">
        <v>0</v>
      </c>
      <c r="T223" s="295">
        <v>0</v>
      </c>
      <c r="U223" s="291">
        <v>0</v>
      </c>
      <c r="V223" s="291">
        <v>0</v>
      </c>
      <c r="W223" s="291">
        <v>0</v>
      </c>
      <c r="X223" s="291">
        <v>0</v>
      </c>
      <c r="Y223" s="291">
        <v>0</v>
      </c>
      <c r="Z223" s="291">
        <v>0</v>
      </c>
      <c r="AA223" s="291">
        <v>0</v>
      </c>
      <c r="AB223" s="291">
        <v>0</v>
      </c>
      <c r="AC223" s="291">
        <v>0</v>
      </c>
      <c r="AD223" s="295">
        <v>0</v>
      </c>
      <c r="AE223" s="291">
        <v>0</v>
      </c>
      <c r="AF223" s="291">
        <v>0</v>
      </c>
      <c r="AG223" s="291">
        <v>0</v>
      </c>
      <c r="AH223" s="295">
        <v>0</v>
      </c>
    </row>
    <row r="224" spans="1:37" ht="22.8" hidden="1" x14ac:dyDescent="0.25">
      <c r="A224" s="289" t="s">
        <v>348</v>
      </c>
      <c r="B224" s="290" t="s">
        <v>911</v>
      </c>
      <c r="C224" s="291">
        <f t="shared" si="361"/>
        <v>0</v>
      </c>
      <c r="D224" s="291">
        <v>0</v>
      </c>
      <c r="E224" s="291">
        <v>0</v>
      </c>
      <c r="F224" s="291">
        <v>0</v>
      </c>
      <c r="G224" s="291">
        <v>0</v>
      </c>
      <c r="H224" s="291">
        <v>0</v>
      </c>
      <c r="I224" s="291">
        <v>0</v>
      </c>
      <c r="J224" s="291">
        <v>0</v>
      </c>
      <c r="K224" s="291">
        <v>0</v>
      </c>
      <c r="L224" s="291">
        <v>0</v>
      </c>
      <c r="M224" s="291">
        <v>0</v>
      </c>
      <c r="N224" s="291">
        <v>0</v>
      </c>
      <c r="O224" s="291">
        <v>0</v>
      </c>
      <c r="P224" s="291">
        <v>0</v>
      </c>
      <c r="Q224" s="291">
        <v>0</v>
      </c>
      <c r="R224" s="291">
        <v>0</v>
      </c>
      <c r="S224" s="291">
        <v>0</v>
      </c>
      <c r="T224" s="295">
        <v>0</v>
      </c>
      <c r="U224" s="291">
        <v>0</v>
      </c>
      <c r="V224" s="291">
        <v>0</v>
      </c>
      <c r="W224" s="291">
        <v>0</v>
      </c>
      <c r="X224" s="291">
        <v>0</v>
      </c>
      <c r="Y224" s="291">
        <v>0</v>
      </c>
      <c r="Z224" s="291">
        <v>0</v>
      </c>
      <c r="AA224" s="291">
        <v>0</v>
      </c>
      <c r="AB224" s="291">
        <v>0</v>
      </c>
      <c r="AC224" s="291">
        <v>0</v>
      </c>
      <c r="AD224" s="295">
        <v>0</v>
      </c>
      <c r="AE224" s="291">
        <v>0</v>
      </c>
      <c r="AF224" s="291">
        <v>0</v>
      </c>
      <c r="AG224" s="291">
        <v>0</v>
      </c>
      <c r="AH224" s="295">
        <v>0</v>
      </c>
    </row>
    <row r="225" spans="1:34" ht="13.2" x14ac:dyDescent="0.25">
      <c r="A225" s="289" t="s">
        <v>56</v>
      </c>
      <c r="B225" s="290" t="s">
        <v>912</v>
      </c>
      <c r="C225" s="291">
        <f t="shared" si="361"/>
        <v>10000000</v>
      </c>
      <c r="D225" s="291">
        <v>0</v>
      </c>
      <c r="E225" s="291">
        <v>0</v>
      </c>
      <c r="F225" s="291">
        <v>0</v>
      </c>
      <c r="G225" s="291">
        <v>0</v>
      </c>
      <c r="H225" s="291">
        <v>0</v>
      </c>
      <c r="I225" s="291">
        <v>0</v>
      </c>
      <c r="J225" s="291">
        <v>10000000</v>
      </c>
      <c r="K225" s="291">
        <v>0</v>
      </c>
      <c r="L225" s="291">
        <v>0</v>
      </c>
      <c r="M225" s="291">
        <v>0</v>
      </c>
      <c r="N225" s="291">
        <v>0</v>
      </c>
      <c r="O225" s="291">
        <v>0</v>
      </c>
      <c r="P225" s="291">
        <v>0</v>
      </c>
      <c r="Q225" s="291">
        <v>0</v>
      </c>
      <c r="R225" s="291">
        <v>0</v>
      </c>
      <c r="S225" s="291">
        <v>0</v>
      </c>
      <c r="T225" s="295">
        <v>0</v>
      </c>
      <c r="U225" s="291">
        <v>0</v>
      </c>
      <c r="V225" s="291">
        <v>0</v>
      </c>
      <c r="W225" s="291">
        <v>0</v>
      </c>
      <c r="X225" s="291">
        <v>0</v>
      </c>
      <c r="Y225" s="291">
        <v>0</v>
      </c>
      <c r="Z225" s="291">
        <v>0</v>
      </c>
      <c r="AA225" s="291">
        <v>0</v>
      </c>
      <c r="AB225" s="291">
        <v>0</v>
      </c>
      <c r="AC225" s="291">
        <v>0</v>
      </c>
      <c r="AD225" s="295">
        <v>0</v>
      </c>
      <c r="AE225" s="291">
        <v>0</v>
      </c>
      <c r="AF225" s="291">
        <v>0</v>
      </c>
      <c r="AG225" s="291">
        <v>0</v>
      </c>
      <c r="AH225" s="295">
        <v>0</v>
      </c>
    </row>
    <row r="226" spans="1:34" ht="13.2" hidden="1" x14ac:dyDescent="0.25">
      <c r="A226" s="289" t="s">
        <v>172</v>
      </c>
      <c r="B226" s="290" t="s">
        <v>910</v>
      </c>
      <c r="C226" s="291">
        <f t="shared" si="361"/>
        <v>0</v>
      </c>
      <c r="D226" s="291">
        <v>0</v>
      </c>
      <c r="E226" s="291">
        <v>0</v>
      </c>
      <c r="F226" s="291">
        <v>0</v>
      </c>
      <c r="G226" s="291">
        <v>0</v>
      </c>
      <c r="H226" s="291">
        <v>0</v>
      </c>
      <c r="I226" s="291">
        <v>0</v>
      </c>
      <c r="J226" s="291">
        <v>0</v>
      </c>
      <c r="K226" s="291">
        <v>0</v>
      </c>
      <c r="L226" s="291">
        <v>0</v>
      </c>
      <c r="M226" s="291">
        <v>0</v>
      </c>
      <c r="N226" s="291">
        <v>0</v>
      </c>
      <c r="O226" s="291">
        <v>0</v>
      </c>
      <c r="P226" s="291">
        <v>0</v>
      </c>
      <c r="Q226" s="291">
        <v>0</v>
      </c>
      <c r="R226" s="291">
        <v>0</v>
      </c>
      <c r="S226" s="291">
        <v>0</v>
      </c>
      <c r="T226" s="295">
        <v>0</v>
      </c>
      <c r="U226" s="291">
        <v>0</v>
      </c>
      <c r="V226" s="291">
        <v>0</v>
      </c>
      <c r="W226" s="291">
        <v>0</v>
      </c>
      <c r="X226" s="291">
        <v>0</v>
      </c>
      <c r="Y226" s="291">
        <v>0</v>
      </c>
      <c r="Z226" s="291">
        <v>0</v>
      </c>
      <c r="AA226" s="291">
        <v>0</v>
      </c>
      <c r="AB226" s="291">
        <v>0</v>
      </c>
      <c r="AC226" s="291">
        <v>0</v>
      </c>
      <c r="AD226" s="295">
        <v>0</v>
      </c>
      <c r="AE226" s="291">
        <v>0</v>
      </c>
      <c r="AF226" s="291">
        <v>0</v>
      </c>
      <c r="AG226" s="291">
        <v>0</v>
      </c>
      <c r="AH226" s="295">
        <v>0</v>
      </c>
    </row>
    <row r="227" spans="1:34" ht="13.2" hidden="1" x14ac:dyDescent="0.25">
      <c r="A227" s="289" t="s">
        <v>372</v>
      </c>
      <c r="B227" s="290" t="s">
        <v>913</v>
      </c>
      <c r="C227" s="291">
        <f t="shared" si="361"/>
        <v>0</v>
      </c>
      <c r="D227" s="291">
        <v>0</v>
      </c>
      <c r="E227" s="291">
        <v>0</v>
      </c>
      <c r="F227" s="291">
        <v>0</v>
      </c>
      <c r="G227" s="291">
        <v>0</v>
      </c>
      <c r="H227" s="291">
        <v>0</v>
      </c>
      <c r="I227" s="291">
        <v>0</v>
      </c>
      <c r="J227" s="291">
        <v>0</v>
      </c>
      <c r="K227" s="291">
        <v>0</v>
      </c>
      <c r="L227" s="291">
        <v>0</v>
      </c>
      <c r="M227" s="291">
        <v>0</v>
      </c>
      <c r="N227" s="291">
        <v>0</v>
      </c>
      <c r="O227" s="291">
        <v>0</v>
      </c>
      <c r="P227" s="291">
        <v>0</v>
      </c>
      <c r="Q227" s="291">
        <v>0</v>
      </c>
      <c r="R227" s="291">
        <v>0</v>
      </c>
      <c r="S227" s="291">
        <v>0</v>
      </c>
      <c r="T227" s="295">
        <v>0</v>
      </c>
      <c r="U227" s="291">
        <v>0</v>
      </c>
      <c r="V227" s="291">
        <v>0</v>
      </c>
      <c r="W227" s="291">
        <v>0</v>
      </c>
      <c r="X227" s="291">
        <v>0</v>
      </c>
      <c r="Y227" s="291">
        <v>0</v>
      </c>
      <c r="Z227" s="291">
        <v>0</v>
      </c>
      <c r="AA227" s="291">
        <v>0</v>
      </c>
      <c r="AB227" s="291">
        <v>0</v>
      </c>
      <c r="AC227" s="291">
        <v>0</v>
      </c>
      <c r="AD227" s="295">
        <v>0</v>
      </c>
      <c r="AE227" s="291">
        <v>0</v>
      </c>
      <c r="AF227" s="291">
        <v>0</v>
      </c>
      <c r="AG227" s="291">
        <v>0</v>
      </c>
      <c r="AH227" s="295">
        <v>0</v>
      </c>
    </row>
    <row r="228" spans="1:34" ht="13.2" hidden="1" x14ac:dyDescent="0.25">
      <c r="A228" s="289" t="s">
        <v>370</v>
      </c>
      <c r="B228" s="290" t="s">
        <v>914</v>
      </c>
      <c r="C228" s="291">
        <f t="shared" si="361"/>
        <v>0</v>
      </c>
      <c r="D228" s="291">
        <v>0</v>
      </c>
      <c r="E228" s="291">
        <v>0</v>
      </c>
      <c r="F228" s="291">
        <v>0</v>
      </c>
      <c r="G228" s="291">
        <v>0</v>
      </c>
      <c r="H228" s="291">
        <v>0</v>
      </c>
      <c r="I228" s="291">
        <v>0</v>
      </c>
      <c r="J228" s="291">
        <v>0</v>
      </c>
      <c r="K228" s="291">
        <v>0</v>
      </c>
      <c r="L228" s="291">
        <v>0</v>
      </c>
      <c r="M228" s="291">
        <v>0</v>
      </c>
      <c r="N228" s="291">
        <v>0</v>
      </c>
      <c r="O228" s="291">
        <v>0</v>
      </c>
      <c r="P228" s="291">
        <v>0</v>
      </c>
      <c r="Q228" s="291">
        <v>0</v>
      </c>
      <c r="R228" s="291">
        <v>0</v>
      </c>
      <c r="S228" s="291">
        <v>0</v>
      </c>
      <c r="T228" s="295">
        <v>0</v>
      </c>
      <c r="U228" s="291">
        <v>0</v>
      </c>
      <c r="V228" s="291">
        <v>0</v>
      </c>
      <c r="W228" s="291">
        <v>0</v>
      </c>
      <c r="X228" s="291">
        <v>0</v>
      </c>
      <c r="Y228" s="291">
        <v>0</v>
      </c>
      <c r="Z228" s="291">
        <v>0</v>
      </c>
      <c r="AA228" s="291">
        <v>0</v>
      </c>
      <c r="AB228" s="291">
        <v>0</v>
      </c>
      <c r="AC228" s="291">
        <v>0</v>
      </c>
      <c r="AD228" s="295">
        <v>0</v>
      </c>
      <c r="AE228" s="291">
        <v>0</v>
      </c>
      <c r="AF228" s="291">
        <v>0</v>
      </c>
      <c r="AG228" s="291">
        <v>0</v>
      </c>
      <c r="AH228" s="295">
        <v>0</v>
      </c>
    </row>
    <row r="229" spans="1:34" ht="22.8" hidden="1" x14ac:dyDescent="0.25">
      <c r="A229" s="289" t="s">
        <v>373</v>
      </c>
      <c r="B229" s="290" t="s">
        <v>1144</v>
      </c>
      <c r="C229" s="291">
        <f t="shared" si="361"/>
        <v>0</v>
      </c>
      <c r="D229" s="291">
        <v>0</v>
      </c>
      <c r="E229" s="291">
        <v>0</v>
      </c>
      <c r="F229" s="291">
        <v>0</v>
      </c>
      <c r="G229" s="291">
        <v>0</v>
      </c>
      <c r="H229" s="291">
        <v>0</v>
      </c>
      <c r="I229" s="291">
        <v>0</v>
      </c>
      <c r="J229" s="291">
        <v>0</v>
      </c>
      <c r="K229" s="291">
        <v>0</v>
      </c>
      <c r="L229" s="291">
        <v>0</v>
      </c>
      <c r="M229" s="291">
        <v>0</v>
      </c>
      <c r="N229" s="291">
        <v>0</v>
      </c>
      <c r="O229" s="291">
        <v>0</v>
      </c>
      <c r="P229" s="291">
        <v>0</v>
      </c>
      <c r="Q229" s="291">
        <v>0</v>
      </c>
      <c r="R229" s="291">
        <v>0</v>
      </c>
      <c r="S229" s="291">
        <v>0</v>
      </c>
      <c r="T229" s="295">
        <v>0</v>
      </c>
      <c r="U229" s="291">
        <v>0</v>
      </c>
      <c r="V229" s="291">
        <v>0</v>
      </c>
      <c r="W229" s="291">
        <v>0</v>
      </c>
      <c r="X229" s="291">
        <v>0</v>
      </c>
      <c r="Y229" s="291">
        <v>0</v>
      </c>
      <c r="Z229" s="291">
        <v>0</v>
      </c>
      <c r="AA229" s="291">
        <v>0</v>
      </c>
      <c r="AB229" s="291">
        <v>0</v>
      </c>
      <c r="AC229" s="291">
        <v>0</v>
      </c>
      <c r="AD229" s="291">
        <v>0</v>
      </c>
      <c r="AE229" s="291">
        <v>0</v>
      </c>
      <c r="AF229" s="291">
        <v>0</v>
      </c>
      <c r="AG229" s="291">
        <v>0</v>
      </c>
      <c r="AH229" s="291">
        <v>0</v>
      </c>
    </row>
    <row r="230" spans="1:34" ht="13.2" hidden="1" x14ac:dyDescent="0.25">
      <c r="A230" s="289" t="s">
        <v>374</v>
      </c>
      <c r="B230" s="290" t="s">
        <v>1145</v>
      </c>
      <c r="C230" s="291">
        <f t="shared" si="361"/>
        <v>0</v>
      </c>
      <c r="D230" s="291">
        <v>0</v>
      </c>
      <c r="E230" s="291">
        <v>0</v>
      </c>
      <c r="F230" s="291">
        <v>0</v>
      </c>
      <c r="G230" s="291">
        <v>0</v>
      </c>
      <c r="H230" s="291">
        <v>0</v>
      </c>
      <c r="I230" s="291">
        <v>0</v>
      </c>
      <c r="J230" s="291">
        <v>0</v>
      </c>
      <c r="K230" s="291">
        <v>0</v>
      </c>
      <c r="L230" s="291">
        <v>0</v>
      </c>
      <c r="M230" s="291">
        <v>0</v>
      </c>
      <c r="N230" s="291">
        <v>0</v>
      </c>
      <c r="O230" s="291">
        <v>0</v>
      </c>
      <c r="P230" s="291">
        <v>0</v>
      </c>
      <c r="Q230" s="291">
        <v>0</v>
      </c>
      <c r="R230" s="291">
        <v>0</v>
      </c>
      <c r="S230" s="291">
        <v>0</v>
      </c>
      <c r="T230" s="295">
        <v>0</v>
      </c>
      <c r="U230" s="291">
        <v>0</v>
      </c>
      <c r="V230" s="291">
        <v>0</v>
      </c>
      <c r="W230" s="291">
        <v>0</v>
      </c>
      <c r="X230" s="291">
        <v>0</v>
      </c>
      <c r="Y230" s="291">
        <v>0</v>
      </c>
      <c r="Z230" s="291">
        <v>0</v>
      </c>
      <c r="AA230" s="291">
        <v>0</v>
      </c>
      <c r="AB230" s="291">
        <v>0</v>
      </c>
      <c r="AC230" s="291">
        <v>0</v>
      </c>
      <c r="AD230" s="291">
        <v>0</v>
      </c>
      <c r="AE230" s="291">
        <v>0</v>
      </c>
      <c r="AF230" s="291">
        <v>0</v>
      </c>
      <c r="AG230" s="291">
        <v>0</v>
      </c>
      <c r="AH230" s="291">
        <v>0</v>
      </c>
    </row>
    <row r="231" spans="1:34" ht="13.2" x14ac:dyDescent="0.25">
      <c r="A231" s="289" t="s">
        <v>899</v>
      </c>
      <c r="B231" s="290" t="s">
        <v>1146</v>
      </c>
      <c r="C231" s="291">
        <f t="shared" si="361"/>
        <v>10000000</v>
      </c>
      <c r="D231" s="291">
        <v>0</v>
      </c>
      <c r="E231" s="291">
        <v>0</v>
      </c>
      <c r="F231" s="291">
        <v>0</v>
      </c>
      <c r="G231" s="291">
        <v>0</v>
      </c>
      <c r="H231" s="291">
        <v>0</v>
      </c>
      <c r="I231" s="291">
        <v>0</v>
      </c>
      <c r="J231" s="291">
        <v>10000000</v>
      </c>
      <c r="K231" s="291">
        <v>0</v>
      </c>
      <c r="L231" s="291">
        <v>0</v>
      </c>
      <c r="M231" s="291">
        <v>0</v>
      </c>
      <c r="N231" s="291">
        <v>0</v>
      </c>
      <c r="O231" s="291">
        <v>0</v>
      </c>
      <c r="P231" s="291">
        <v>0</v>
      </c>
      <c r="Q231" s="291">
        <v>0</v>
      </c>
      <c r="R231" s="291">
        <v>0</v>
      </c>
      <c r="S231" s="291">
        <v>0</v>
      </c>
      <c r="T231" s="295">
        <v>0</v>
      </c>
      <c r="U231" s="291">
        <v>0</v>
      </c>
      <c r="V231" s="291">
        <v>0</v>
      </c>
      <c r="W231" s="291">
        <v>0</v>
      </c>
      <c r="X231" s="291">
        <v>0</v>
      </c>
      <c r="Y231" s="291">
        <v>0</v>
      </c>
      <c r="Z231" s="291">
        <v>0</v>
      </c>
      <c r="AA231" s="291">
        <v>0</v>
      </c>
      <c r="AB231" s="291">
        <v>0</v>
      </c>
      <c r="AC231" s="291">
        <v>0</v>
      </c>
      <c r="AD231" s="291">
        <v>0</v>
      </c>
      <c r="AE231" s="291">
        <v>0</v>
      </c>
      <c r="AF231" s="291">
        <v>0</v>
      </c>
      <c r="AG231" s="291">
        <v>0</v>
      </c>
      <c r="AH231" s="291">
        <v>0</v>
      </c>
    </row>
    <row r="232" spans="1:34" ht="13.2" hidden="1" x14ac:dyDescent="0.25">
      <c r="A232" s="289" t="s">
        <v>916</v>
      </c>
      <c r="B232" s="290" t="s">
        <v>1142</v>
      </c>
      <c r="C232" s="291">
        <f>SUM(D232:AH232)</f>
        <v>0</v>
      </c>
      <c r="D232" s="291">
        <v>0</v>
      </c>
      <c r="E232" s="291">
        <v>0</v>
      </c>
      <c r="F232" s="291">
        <v>0</v>
      </c>
      <c r="G232" s="291">
        <v>0</v>
      </c>
      <c r="H232" s="291">
        <v>0</v>
      </c>
      <c r="I232" s="291">
        <v>0</v>
      </c>
      <c r="J232" s="291">
        <v>0</v>
      </c>
      <c r="K232" s="291">
        <v>0</v>
      </c>
      <c r="L232" s="291">
        <v>0</v>
      </c>
      <c r="M232" s="291">
        <v>0</v>
      </c>
      <c r="N232" s="291">
        <v>0</v>
      </c>
      <c r="O232" s="291">
        <v>0</v>
      </c>
      <c r="P232" s="291">
        <v>0</v>
      </c>
      <c r="Q232" s="291">
        <v>0</v>
      </c>
      <c r="R232" s="291">
        <v>0</v>
      </c>
      <c r="S232" s="291">
        <v>0</v>
      </c>
      <c r="T232" s="295">
        <v>0</v>
      </c>
      <c r="U232" s="291">
        <v>0</v>
      </c>
      <c r="V232" s="291">
        <v>0</v>
      </c>
      <c r="W232" s="291">
        <v>0</v>
      </c>
      <c r="X232" s="291">
        <v>0</v>
      </c>
      <c r="Y232" s="291">
        <v>0</v>
      </c>
      <c r="Z232" s="291">
        <v>0</v>
      </c>
      <c r="AA232" s="291">
        <v>0</v>
      </c>
      <c r="AB232" s="291">
        <v>0</v>
      </c>
      <c r="AC232" s="291">
        <v>0</v>
      </c>
      <c r="AD232" s="291">
        <v>0</v>
      </c>
      <c r="AE232" s="291">
        <v>0</v>
      </c>
      <c r="AF232" s="291">
        <v>0</v>
      </c>
      <c r="AG232" s="291"/>
      <c r="AH232" s="295"/>
    </row>
    <row r="233" spans="1:34" ht="22.8" x14ac:dyDescent="0.25">
      <c r="A233" s="289" t="s">
        <v>920</v>
      </c>
      <c r="B233" s="290" t="s">
        <v>1148</v>
      </c>
      <c r="C233" s="291">
        <f>SUM(D233:AH233)</f>
        <v>10000000</v>
      </c>
      <c r="D233" s="291">
        <v>0</v>
      </c>
      <c r="E233" s="291">
        <v>0</v>
      </c>
      <c r="F233" s="291">
        <v>0</v>
      </c>
      <c r="G233" s="291">
        <v>0</v>
      </c>
      <c r="H233" s="291">
        <v>0</v>
      </c>
      <c r="I233" s="291">
        <v>0</v>
      </c>
      <c r="J233" s="291">
        <v>10000000</v>
      </c>
      <c r="K233" s="291">
        <v>0</v>
      </c>
      <c r="L233" s="291">
        <v>0</v>
      </c>
      <c r="M233" s="291">
        <v>0</v>
      </c>
      <c r="N233" s="291">
        <v>0</v>
      </c>
      <c r="O233" s="291">
        <v>0</v>
      </c>
      <c r="P233" s="291">
        <v>0</v>
      </c>
      <c r="Q233" s="291">
        <v>0</v>
      </c>
      <c r="R233" s="291">
        <v>0</v>
      </c>
      <c r="S233" s="291">
        <v>0</v>
      </c>
      <c r="T233" s="295">
        <v>0</v>
      </c>
      <c r="U233" s="291">
        <v>0</v>
      </c>
      <c r="V233" s="291">
        <v>0</v>
      </c>
      <c r="W233" s="291">
        <v>0</v>
      </c>
      <c r="X233" s="291">
        <v>0</v>
      </c>
      <c r="Y233" s="291">
        <v>0</v>
      </c>
      <c r="Z233" s="291">
        <v>0</v>
      </c>
      <c r="AA233" s="291">
        <v>0</v>
      </c>
      <c r="AB233" s="291">
        <v>0</v>
      </c>
      <c r="AC233" s="291">
        <v>0</v>
      </c>
      <c r="AD233" s="295">
        <v>0</v>
      </c>
      <c r="AE233" s="291">
        <v>0</v>
      </c>
      <c r="AF233" s="291">
        <v>0</v>
      </c>
      <c r="AG233" s="291">
        <v>0</v>
      </c>
      <c r="AH233" s="295">
        <v>0</v>
      </c>
    </row>
    <row r="234" spans="1:34" ht="13.2" x14ac:dyDescent="0.25">
      <c r="A234" s="289" t="s">
        <v>922</v>
      </c>
      <c r="B234" s="290" t="s">
        <v>918</v>
      </c>
      <c r="C234" s="291">
        <f t="shared" ref="C234" si="362">SUM(D234:AH234)</f>
        <v>10000000</v>
      </c>
      <c r="D234" s="291">
        <v>0</v>
      </c>
      <c r="E234" s="291">
        <v>0</v>
      </c>
      <c r="F234" s="291">
        <v>0</v>
      </c>
      <c r="G234" s="291">
        <v>0</v>
      </c>
      <c r="H234" s="291">
        <v>0</v>
      </c>
      <c r="I234" s="291">
        <v>0</v>
      </c>
      <c r="J234" s="291">
        <v>10000000</v>
      </c>
      <c r="K234" s="291">
        <v>0</v>
      </c>
      <c r="L234" s="291">
        <v>0</v>
      </c>
      <c r="M234" s="291">
        <v>0</v>
      </c>
      <c r="N234" s="291">
        <v>0</v>
      </c>
      <c r="O234" s="291">
        <v>0</v>
      </c>
      <c r="P234" s="291">
        <v>0</v>
      </c>
      <c r="Q234" s="291">
        <v>0</v>
      </c>
      <c r="R234" s="291">
        <v>0</v>
      </c>
      <c r="S234" s="291">
        <v>0</v>
      </c>
      <c r="T234" s="295">
        <v>0</v>
      </c>
      <c r="U234" s="291">
        <v>0</v>
      </c>
      <c r="V234" s="291">
        <v>0</v>
      </c>
      <c r="W234" s="291">
        <v>0</v>
      </c>
      <c r="X234" s="291">
        <v>0</v>
      </c>
      <c r="Y234" s="291">
        <v>0</v>
      </c>
      <c r="Z234" s="291">
        <v>0</v>
      </c>
      <c r="AA234" s="291">
        <v>0</v>
      </c>
      <c r="AB234" s="291">
        <v>0</v>
      </c>
      <c r="AC234" s="291">
        <v>0</v>
      </c>
      <c r="AD234" s="295">
        <v>0</v>
      </c>
      <c r="AE234" s="291">
        <v>0</v>
      </c>
      <c r="AF234" s="291">
        <v>0</v>
      </c>
      <c r="AG234" s="291">
        <v>0</v>
      </c>
      <c r="AH234" s="295">
        <v>0</v>
      </c>
    </row>
    <row r="235" spans="1:34" ht="13.2" hidden="1" x14ac:dyDescent="0.25">
      <c r="A235" s="289" t="s">
        <v>923</v>
      </c>
      <c r="B235" s="290" t="s">
        <v>1149</v>
      </c>
      <c r="C235" s="291">
        <f t="shared" ref="C235" si="363">SUM(D235:AH235)</f>
        <v>0</v>
      </c>
      <c r="D235" s="291">
        <v>0</v>
      </c>
      <c r="E235" s="291">
        <v>0</v>
      </c>
      <c r="F235" s="291">
        <v>0</v>
      </c>
      <c r="G235" s="291">
        <v>0</v>
      </c>
      <c r="H235" s="291">
        <v>0</v>
      </c>
      <c r="I235" s="291">
        <v>0</v>
      </c>
      <c r="J235" s="291">
        <v>0</v>
      </c>
      <c r="K235" s="291">
        <v>0</v>
      </c>
      <c r="L235" s="291">
        <v>0</v>
      </c>
      <c r="M235" s="291">
        <v>0</v>
      </c>
      <c r="N235" s="291">
        <v>0</v>
      </c>
      <c r="O235" s="291">
        <v>0</v>
      </c>
      <c r="P235" s="291">
        <v>0</v>
      </c>
      <c r="Q235" s="291">
        <v>0</v>
      </c>
      <c r="R235" s="291">
        <v>0</v>
      </c>
      <c r="S235" s="291">
        <v>0</v>
      </c>
      <c r="T235" s="295">
        <v>0</v>
      </c>
      <c r="U235" s="291">
        <v>0</v>
      </c>
      <c r="V235" s="291">
        <v>0</v>
      </c>
      <c r="W235" s="291">
        <v>0</v>
      </c>
      <c r="X235" s="291">
        <v>0</v>
      </c>
      <c r="Y235" s="291">
        <v>0</v>
      </c>
      <c r="Z235" s="291">
        <v>0</v>
      </c>
      <c r="AA235" s="291">
        <v>0</v>
      </c>
      <c r="AB235" s="291">
        <v>0</v>
      </c>
      <c r="AC235" s="291">
        <v>0</v>
      </c>
      <c r="AD235" s="295">
        <v>0</v>
      </c>
      <c r="AE235" s="291">
        <v>0</v>
      </c>
      <c r="AF235" s="291">
        <v>0</v>
      </c>
      <c r="AG235" s="291">
        <v>0</v>
      </c>
      <c r="AH235" s="295">
        <v>0</v>
      </c>
    </row>
    <row r="236" spans="1:34" ht="13.2" hidden="1" x14ac:dyDescent="0.25">
      <c r="A236" s="289" t="s">
        <v>1126</v>
      </c>
      <c r="B236" s="290" t="s">
        <v>1128</v>
      </c>
      <c r="C236" s="291">
        <f t="shared" ref="C236" si="364">SUM(D236:AH236)</f>
        <v>0</v>
      </c>
      <c r="D236" s="291">
        <v>0</v>
      </c>
      <c r="E236" s="291">
        <v>0</v>
      </c>
      <c r="F236" s="291">
        <v>0</v>
      </c>
      <c r="G236" s="291">
        <v>0</v>
      </c>
      <c r="H236" s="291">
        <v>0</v>
      </c>
      <c r="I236" s="291">
        <v>0</v>
      </c>
      <c r="J236" s="291">
        <v>0</v>
      </c>
      <c r="K236" s="291">
        <v>0</v>
      </c>
      <c r="L236" s="291">
        <v>0</v>
      </c>
      <c r="M236" s="291">
        <v>0</v>
      </c>
      <c r="N236" s="291">
        <v>0</v>
      </c>
      <c r="O236" s="291">
        <v>0</v>
      </c>
      <c r="P236" s="291">
        <v>0</v>
      </c>
      <c r="Q236" s="291">
        <v>0</v>
      </c>
      <c r="R236" s="291">
        <v>0</v>
      </c>
      <c r="S236" s="291">
        <v>0</v>
      </c>
      <c r="T236" s="295">
        <v>0</v>
      </c>
      <c r="U236" s="291">
        <v>0</v>
      </c>
      <c r="V236" s="291">
        <v>0</v>
      </c>
      <c r="W236" s="291">
        <v>0</v>
      </c>
      <c r="X236" s="291">
        <v>0</v>
      </c>
      <c r="Y236" s="291">
        <v>0</v>
      </c>
      <c r="Z236" s="291">
        <v>0</v>
      </c>
      <c r="AA236" s="291">
        <v>0</v>
      </c>
      <c r="AB236" s="291">
        <v>0</v>
      </c>
      <c r="AC236" s="291">
        <v>0</v>
      </c>
      <c r="AD236" s="295">
        <v>0</v>
      </c>
      <c r="AE236" s="291">
        <v>0</v>
      </c>
      <c r="AF236" s="291">
        <v>0</v>
      </c>
      <c r="AG236" s="291">
        <v>0</v>
      </c>
      <c r="AH236" s="295">
        <v>0</v>
      </c>
    </row>
    <row r="237" spans="1:34" ht="13.2" x14ac:dyDescent="0.25">
      <c r="A237" s="289" t="s">
        <v>1127</v>
      </c>
      <c r="B237" s="290" t="s">
        <v>1208</v>
      </c>
      <c r="C237" s="291">
        <f t="shared" ref="C237:C238" si="365">SUM(D237:AH237)</f>
        <v>15000000</v>
      </c>
      <c r="D237" s="291">
        <v>0</v>
      </c>
      <c r="E237" s="291">
        <v>0</v>
      </c>
      <c r="F237" s="291">
        <v>0</v>
      </c>
      <c r="G237" s="291">
        <v>0</v>
      </c>
      <c r="H237" s="291">
        <v>0</v>
      </c>
      <c r="I237" s="291">
        <v>0</v>
      </c>
      <c r="J237" s="291">
        <v>15000000</v>
      </c>
      <c r="K237" s="291">
        <v>0</v>
      </c>
      <c r="L237" s="291">
        <v>0</v>
      </c>
      <c r="M237" s="291">
        <v>0</v>
      </c>
      <c r="N237" s="291">
        <v>0</v>
      </c>
      <c r="O237" s="291">
        <v>0</v>
      </c>
      <c r="P237" s="291">
        <v>0</v>
      </c>
      <c r="Q237" s="291">
        <v>0</v>
      </c>
      <c r="R237" s="291">
        <v>0</v>
      </c>
      <c r="S237" s="291">
        <v>0</v>
      </c>
      <c r="T237" s="295">
        <v>0</v>
      </c>
      <c r="U237" s="291">
        <v>0</v>
      </c>
      <c r="V237" s="291">
        <v>0</v>
      </c>
      <c r="W237" s="291">
        <v>0</v>
      </c>
      <c r="X237" s="291">
        <v>0</v>
      </c>
      <c r="Y237" s="291">
        <v>0</v>
      </c>
      <c r="Z237" s="291">
        <v>0</v>
      </c>
      <c r="AA237" s="291">
        <v>0</v>
      </c>
      <c r="AB237" s="291">
        <v>0</v>
      </c>
      <c r="AC237" s="291">
        <v>0</v>
      </c>
      <c r="AD237" s="295">
        <v>0</v>
      </c>
      <c r="AE237" s="291"/>
      <c r="AF237" s="291"/>
      <c r="AG237" s="291"/>
      <c r="AH237" s="295"/>
    </row>
    <row r="238" spans="1:34" ht="13.2" x14ac:dyDescent="0.25">
      <c r="A238" s="289" t="s">
        <v>1138</v>
      </c>
      <c r="B238" s="290" t="s">
        <v>1209</v>
      </c>
      <c r="C238" s="291">
        <f t="shared" si="365"/>
        <v>5000000</v>
      </c>
      <c r="D238" s="291">
        <v>0</v>
      </c>
      <c r="E238" s="291">
        <v>0</v>
      </c>
      <c r="F238" s="291">
        <v>0</v>
      </c>
      <c r="G238" s="291">
        <v>0</v>
      </c>
      <c r="H238" s="291">
        <v>0</v>
      </c>
      <c r="I238" s="291">
        <v>0</v>
      </c>
      <c r="J238" s="291">
        <v>5000000</v>
      </c>
      <c r="K238" s="291">
        <v>0</v>
      </c>
      <c r="L238" s="291">
        <v>0</v>
      </c>
      <c r="M238" s="291">
        <v>0</v>
      </c>
      <c r="N238" s="291">
        <v>0</v>
      </c>
      <c r="O238" s="291">
        <v>0</v>
      </c>
      <c r="P238" s="291">
        <v>0</v>
      </c>
      <c r="Q238" s="291">
        <v>0</v>
      </c>
      <c r="R238" s="291">
        <v>0</v>
      </c>
      <c r="S238" s="291">
        <v>0</v>
      </c>
      <c r="T238" s="295">
        <v>0</v>
      </c>
      <c r="U238" s="291">
        <v>0</v>
      </c>
      <c r="V238" s="291">
        <v>0</v>
      </c>
      <c r="W238" s="291">
        <v>0</v>
      </c>
      <c r="X238" s="291">
        <v>0</v>
      </c>
      <c r="Y238" s="291">
        <v>0</v>
      </c>
      <c r="Z238" s="291">
        <v>0</v>
      </c>
      <c r="AA238" s="291">
        <v>0</v>
      </c>
      <c r="AB238" s="291">
        <v>0</v>
      </c>
      <c r="AC238" s="291">
        <v>0</v>
      </c>
      <c r="AD238" s="295">
        <v>0</v>
      </c>
      <c r="AE238" s="291"/>
      <c r="AF238" s="291"/>
      <c r="AG238" s="291"/>
      <c r="AH238" s="295"/>
    </row>
    <row r="239" spans="1:34" ht="13.2" x14ac:dyDescent="0.25">
      <c r="A239" s="289" t="s">
        <v>1140</v>
      </c>
      <c r="B239" s="290" t="s">
        <v>1210</v>
      </c>
      <c r="C239" s="291">
        <f t="shared" ref="C239" si="366">SUM(D239:AH239)</f>
        <v>10000000</v>
      </c>
      <c r="D239" s="291">
        <v>0</v>
      </c>
      <c r="E239" s="291">
        <v>0</v>
      </c>
      <c r="F239" s="291">
        <v>0</v>
      </c>
      <c r="G239" s="291">
        <v>0</v>
      </c>
      <c r="H239" s="291">
        <v>0</v>
      </c>
      <c r="I239" s="291">
        <v>0</v>
      </c>
      <c r="J239" s="291">
        <v>10000000</v>
      </c>
      <c r="K239" s="291">
        <v>0</v>
      </c>
      <c r="L239" s="291">
        <v>0</v>
      </c>
      <c r="M239" s="291">
        <v>0</v>
      </c>
      <c r="N239" s="291">
        <v>0</v>
      </c>
      <c r="O239" s="291">
        <v>0</v>
      </c>
      <c r="P239" s="291">
        <v>0</v>
      </c>
      <c r="Q239" s="291">
        <v>0</v>
      </c>
      <c r="R239" s="291">
        <v>0</v>
      </c>
      <c r="S239" s="291">
        <v>0</v>
      </c>
      <c r="T239" s="295">
        <v>0</v>
      </c>
      <c r="U239" s="291">
        <v>0</v>
      </c>
      <c r="V239" s="291">
        <v>0</v>
      </c>
      <c r="W239" s="291">
        <v>0</v>
      </c>
      <c r="X239" s="291">
        <v>0</v>
      </c>
      <c r="Y239" s="291">
        <v>0</v>
      </c>
      <c r="Z239" s="291">
        <v>0</v>
      </c>
      <c r="AA239" s="291">
        <v>0</v>
      </c>
      <c r="AB239" s="291">
        <v>0</v>
      </c>
      <c r="AC239" s="291">
        <v>0</v>
      </c>
      <c r="AD239" s="295">
        <v>0</v>
      </c>
      <c r="AE239" s="291"/>
      <c r="AF239" s="291"/>
      <c r="AG239" s="291"/>
      <c r="AH239" s="295"/>
    </row>
    <row r="240" spans="1:34" ht="13.2" x14ac:dyDescent="0.25">
      <c r="A240" s="289" t="s">
        <v>1134</v>
      </c>
      <c r="B240" s="290" t="s">
        <v>1212</v>
      </c>
      <c r="C240" s="291">
        <f t="shared" ref="C240" si="367">SUM(D240:AH240)</f>
        <v>10000000</v>
      </c>
      <c r="D240" s="291">
        <v>0</v>
      </c>
      <c r="E240" s="291">
        <v>0</v>
      </c>
      <c r="F240" s="291">
        <v>0</v>
      </c>
      <c r="G240" s="291">
        <v>0</v>
      </c>
      <c r="H240" s="291">
        <v>0</v>
      </c>
      <c r="I240" s="291">
        <v>0</v>
      </c>
      <c r="J240" s="291">
        <v>10000000</v>
      </c>
      <c r="K240" s="291">
        <v>0</v>
      </c>
      <c r="L240" s="291">
        <v>0</v>
      </c>
      <c r="M240" s="291">
        <v>0</v>
      </c>
      <c r="N240" s="291">
        <v>0</v>
      </c>
      <c r="O240" s="291">
        <v>0</v>
      </c>
      <c r="P240" s="291">
        <v>0</v>
      </c>
      <c r="Q240" s="291">
        <v>0</v>
      </c>
      <c r="R240" s="291">
        <v>0</v>
      </c>
      <c r="S240" s="291">
        <v>0</v>
      </c>
      <c r="T240" s="295">
        <v>0</v>
      </c>
      <c r="U240" s="291">
        <v>0</v>
      </c>
      <c r="V240" s="291">
        <v>0</v>
      </c>
      <c r="W240" s="291">
        <v>0</v>
      </c>
      <c r="X240" s="291">
        <v>0</v>
      </c>
      <c r="Y240" s="291">
        <v>0</v>
      </c>
      <c r="Z240" s="291">
        <v>0</v>
      </c>
      <c r="AA240" s="291">
        <v>0</v>
      </c>
      <c r="AB240" s="291">
        <v>0</v>
      </c>
      <c r="AC240" s="291">
        <v>0</v>
      </c>
      <c r="AD240" s="295">
        <v>0</v>
      </c>
      <c r="AE240" s="291"/>
      <c r="AF240" s="291"/>
      <c r="AG240" s="291"/>
      <c r="AH240" s="295"/>
    </row>
    <row r="241" spans="1:37" x14ac:dyDescent="0.25">
      <c r="A241" s="263"/>
      <c r="B241" s="258"/>
      <c r="C241" s="60"/>
      <c r="D241" s="65"/>
      <c r="E241" s="65"/>
      <c r="F241" s="65"/>
      <c r="G241" s="65"/>
      <c r="H241" s="65"/>
      <c r="I241" s="65"/>
      <c r="J241" s="60"/>
      <c r="K241" s="55"/>
      <c r="L241" s="55"/>
      <c r="M241" s="55"/>
      <c r="N241" s="55"/>
      <c r="O241" s="55"/>
      <c r="P241" s="55"/>
      <c r="Q241" s="55"/>
      <c r="R241" s="55"/>
      <c r="S241" s="60"/>
      <c r="T241" s="55"/>
      <c r="U241" s="60"/>
      <c r="V241" s="60"/>
      <c r="W241" s="60"/>
      <c r="X241" s="60"/>
      <c r="Y241" s="60"/>
      <c r="Z241" s="60"/>
      <c r="AA241" s="60"/>
      <c r="AB241" s="60"/>
      <c r="AC241" s="60"/>
      <c r="AD241" s="55"/>
      <c r="AE241" s="60"/>
      <c r="AF241" s="60"/>
      <c r="AG241" s="60"/>
      <c r="AH241" s="55"/>
    </row>
    <row r="242" spans="1:37" x14ac:dyDescent="0.25">
      <c r="A242" s="263" t="s">
        <v>193</v>
      </c>
      <c r="B242" s="258" t="s">
        <v>194</v>
      </c>
      <c r="C242" s="60">
        <f>+C243</f>
        <v>21077.32</v>
      </c>
      <c r="D242" s="60">
        <f t="shared" ref="D242:AH242" si="368">+D243</f>
        <v>0</v>
      </c>
      <c r="E242" s="60">
        <f t="shared" si="368"/>
        <v>0</v>
      </c>
      <c r="F242" s="60">
        <f t="shared" si="368"/>
        <v>0</v>
      </c>
      <c r="G242" s="60">
        <f t="shared" si="368"/>
        <v>0</v>
      </c>
      <c r="H242" s="60">
        <f t="shared" si="368"/>
        <v>0</v>
      </c>
      <c r="I242" s="60">
        <f t="shared" si="368"/>
        <v>0</v>
      </c>
      <c r="J242" s="60">
        <f t="shared" si="368"/>
        <v>21077.32</v>
      </c>
      <c r="K242" s="55">
        <f t="shared" si="368"/>
        <v>0</v>
      </c>
      <c r="L242" s="55">
        <f t="shared" si="368"/>
        <v>0</v>
      </c>
      <c r="M242" s="55">
        <f t="shared" si="368"/>
        <v>0</v>
      </c>
      <c r="N242" s="55">
        <f t="shared" si="368"/>
        <v>0</v>
      </c>
      <c r="O242" s="55">
        <f t="shared" si="368"/>
        <v>0</v>
      </c>
      <c r="P242" s="55">
        <f t="shared" si="368"/>
        <v>0</v>
      </c>
      <c r="Q242" s="55">
        <f t="shared" si="368"/>
        <v>0</v>
      </c>
      <c r="R242" s="55">
        <f t="shared" si="368"/>
        <v>0</v>
      </c>
      <c r="S242" s="60">
        <f t="shared" si="368"/>
        <v>0</v>
      </c>
      <c r="T242" s="55">
        <f t="shared" si="368"/>
        <v>0</v>
      </c>
      <c r="U242" s="60">
        <f t="shared" si="368"/>
        <v>0</v>
      </c>
      <c r="V242" s="60">
        <f t="shared" si="368"/>
        <v>0</v>
      </c>
      <c r="W242" s="60">
        <f t="shared" si="368"/>
        <v>0</v>
      </c>
      <c r="X242" s="60">
        <f t="shared" si="368"/>
        <v>0</v>
      </c>
      <c r="Y242" s="60">
        <f t="shared" si="368"/>
        <v>0</v>
      </c>
      <c r="Z242" s="60">
        <f t="shared" si="368"/>
        <v>0</v>
      </c>
      <c r="AA242" s="60">
        <f t="shared" si="368"/>
        <v>0</v>
      </c>
      <c r="AB242" s="60">
        <f t="shared" si="368"/>
        <v>0</v>
      </c>
      <c r="AC242" s="60">
        <f t="shared" si="368"/>
        <v>0</v>
      </c>
      <c r="AD242" s="55">
        <f t="shared" si="368"/>
        <v>0</v>
      </c>
      <c r="AE242" s="60">
        <f t="shared" si="368"/>
        <v>0</v>
      </c>
      <c r="AF242" s="60">
        <f t="shared" si="368"/>
        <v>0</v>
      </c>
      <c r="AG242" s="60">
        <f t="shared" si="368"/>
        <v>0</v>
      </c>
      <c r="AH242" s="55">
        <f t="shared" si="368"/>
        <v>0</v>
      </c>
    </row>
    <row r="243" spans="1:37" ht="13.2" x14ac:dyDescent="0.25">
      <c r="A243" s="289" t="s">
        <v>174</v>
      </c>
      <c r="B243" s="290" t="s">
        <v>195</v>
      </c>
      <c r="C243" s="291">
        <f>SUM(D243:AH243)</f>
        <v>21077.32</v>
      </c>
      <c r="D243" s="291">
        <v>0</v>
      </c>
      <c r="E243" s="291">
        <v>0</v>
      </c>
      <c r="F243" s="291">
        <v>0</v>
      </c>
      <c r="G243" s="291">
        <v>0</v>
      </c>
      <c r="H243" s="291">
        <v>0</v>
      </c>
      <c r="I243" s="291">
        <v>0</v>
      </c>
      <c r="J243" s="291">
        <v>21077.32</v>
      </c>
      <c r="K243" s="291">
        <v>0</v>
      </c>
      <c r="L243" s="291">
        <v>0</v>
      </c>
      <c r="M243" s="291">
        <v>0</v>
      </c>
      <c r="N243" s="291">
        <v>0</v>
      </c>
      <c r="O243" s="291">
        <v>0</v>
      </c>
      <c r="P243" s="291">
        <v>0</v>
      </c>
      <c r="Q243" s="291">
        <v>0</v>
      </c>
      <c r="R243" s="291">
        <v>0</v>
      </c>
      <c r="S243" s="291">
        <v>0</v>
      </c>
      <c r="T243" s="295">
        <v>0</v>
      </c>
      <c r="U243" s="291">
        <v>0</v>
      </c>
      <c r="V243" s="291">
        <v>0</v>
      </c>
      <c r="W243" s="291">
        <v>0</v>
      </c>
      <c r="X243" s="291">
        <v>0</v>
      </c>
      <c r="Y243" s="291">
        <v>0</v>
      </c>
      <c r="Z243" s="291">
        <v>0</v>
      </c>
      <c r="AA243" s="291">
        <v>0</v>
      </c>
      <c r="AB243" s="291">
        <v>0</v>
      </c>
      <c r="AC243" s="291">
        <v>0</v>
      </c>
      <c r="AD243" s="295">
        <v>0</v>
      </c>
      <c r="AE243" s="291">
        <v>0</v>
      </c>
      <c r="AF243" s="291">
        <v>0</v>
      </c>
      <c r="AG243" s="291">
        <v>0</v>
      </c>
      <c r="AH243" s="295">
        <v>0</v>
      </c>
      <c r="AI243" s="340"/>
    </row>
    <row r="244" spans="1:37" ht="13.2" x14ac:dyDescent="0.25">
      <c r="A244" s="289"/>
      <c r="B244" s="290"/>
      <c r="C244" s="291"/>
      <c r="D244" s="294"/>
      <c r="E244" s="294"/>
      <c r="F244" s="294"/>
      <c r="G244" s="294"/>
      <c r="H244" s="294"/>
      <c r="I244" s="294"/>
      <c r="J244" s="291"/>
      <c r="K244" s="295"/>
      <c r="L244" s="295"/>
      <c r="M244" s="295"/>
      <c r="N244" s="295"/>
      <c r="O244" s="295"/>
      <c r="P244" s="295"/>
      <c r="Q244" s="295"/>
      <c r="R244" s="295"/>
      <c r="S244" s="291"/>
      <c r="T244" s="295"/>
      <c r="U244" s="291"/>
      <c r="V244" s="291"/>
      <c r="W244" s="291"/>
      <c r="X244" s="291"/>
      <c r="Y244" s="291"/>
      <c r="Z244" s="291"/>
      <c r="AA244" s="291"/>
      <c r="AB244" s="291"/>
      <c r="AC244" s="291"/>
      <c r="AD244" s="295"/>
      <c r="AE244" s="291"/>
      <c r="AF244" s="291"/>
      <c r="AG244" s="291"/>
      <c r="AH244" s="295"/>
      <c r="AI244" s="340"/>
    </row>
    <row r="245" spans="1:37" s="323" customFormat="1" ht="24" x14ac:dyDescent="0.25">
      <c r="A245" s="319" t="s">
        <v>900</v>
      </c>
      <c r="B245" s="296" t="s">
        <v>901</v>
      </c>
      <c r="C245" s="320">
        <f t="shared" ref="C245:AE245" si="369">+C246+C259</f>
        <v>32000000</v>
      </c>
      <c r="D245" s="320">
        <f t="shared" si="369"/>
        <v>0</v>
      </c>
      <c r="E245" s="320">
        <f t="shared" si="369"/>
        <v>0</v>
      </c>
      <c r="F245" s="320">
        <f t="shared" si="369"/>
        <v>0</v>
      </c>
      <c r="G245" s="320">
        <f t="shared" si="369"/>
        <v>0</v>
      </c>
      <c r="H245" s="320">
        <f t="shared" si="369"/>
        <v>0</v>
      </c>
      <c r="I245" s="320">
        <f t="shared" si="369"/>
        <v>0</v>
      </c>
      <c r="J245" s="320">
        <f t="shared" si="369"/>
        <v>32000000</v>
      </c>
      <c r="K245" s="320">
        <f t="shared" si="369"/>
        <v>0</v>
      </c>
      <c r="L245" s="320">
        <f t="shared" si="369"/>
        <v>0</v>
      </c>
      <c r="M245" s="320">
        <f t="shared" si="369"/>
        <v>0</v>
      </c>
      <c r="N245" s="320">
        <f t="shared" si="369"/>
        <v>0</v>
      </c>
      <c r="O245" s="320">
        <f t="shared" ref="O245" si="370">+O246+O259</f>
        <v>0</v>
      </c>
      <c r="P245" s="320">
        <f t="shared" si="369"/>
        <v>0</v>
      </c>
      <c r="Q245" s="320">
        <f t="shared" si="369"/>
        <v>0</v>
      </c>
      <c r="R245" s="320">
        <f t="shared" si="369"/>
        <v>0</v>
      </c>
      <c r="S245" s="320">
        <f t="shared" si="369"/>
        <v>0</v>
      </c>
      <c r="T245" s="321">
        <f t="shared" si="369"/>
        <v>0</v>
      </c>
      <c r="U245" s="320">
        <f t="shared" si="369"/>
        <v>0</v>
      </c>
      <c r="V245" s="320">
        <f t="shared" si="369"/>
        <v>0</v>
      </c>
      <c r="W245" s="320">
        <f t="shared" si="369"/>
        <v>0</v>
      </c>
      <c r="X245" s="320">
        <f t="shared" si="369"/>
        <v>0</v>
      </c>
      <c r="Y245" s="320">
        <f t="shared" si="369"/>
        <v>0</v>
      </c>
      <c r="Z245" s="320">
        <f t="shared" si="369"/>
        <v>0</v>
      </c>
      <c r="AA245" s="320">
        <f t="shared" si="369"/>
        <v>0</v>
      </c>
      <c r="AB245" s="320">
        <f t="shared" si="369"/>
        <v>0</v>
      </c>
      <c r="AC245" s="320">
        <f t="shared" si="369"/>
        <v>0</v>
      </c>
      <c r="AD245" s="320">
        <f t="shared" si="369"/>
        <v>0</v>
      </c>
      <c r="AE245" s="320">
        <f t="shared" si="369"/>
        <v>0</v>
      </c>
      <c r="AF245" s="320">
        <f t="shared" ref="AF245" si="371">+AF246+AF259</f>
        <v>0</v>
      </c>
      <c r="AG245" s="320">
        <f t="shared" ref="AG245:AH245" si="372">+AG246</f>
        <v>0</v>
      </c>
      <c r="AH245" s="320">
        <f t="shared" si="372"/>
        <v>0</v>
      </c>
      <c r="AK245" s="570"/>
    </row>
    <row r="246" spans="1:37" x14ac:dyDescent="0.25">
      <c r="A246" s="263" t="s">
        <v>902</v>
      </c>
      <c r="B246" s="282" t="s">
        <v>903</v>
      </c>
      <c r="C246" s="60">
        <f t="shared" ref="C246:AE246" si="373">SUM(C247:C258)</f>
        <v>30000000</v>
      </c>
      <c r="D246" s="60">
        <f t="shared" si="373"/>
        <v>0</v>
      </c>
      <c r="E246" s="60">
        <f t="shared" si="373"/>
        <v>0</v>
      </c>
      <c r="F246" s="60">
        <f t="shared" si="373"/>
        <v>0</v>
      </c>
      <c r="G246" s="60">
        <f t="shared" si="373"/>
        <v>0</v>
      </c>
      <c r="H246" s="60">
        <f t="shared" si="373"/>
        <v>0</v>
      </c>
      <c r="I246" s="60">
        <f t="shared" si="373"/>
        <v>0</v>
      </c>
      <c r="J246" s="60">
        <f t="shared" si="373"/>
        <v>30000000</v>
      </c>
      <c r="K246" s="60">
        <f t="shared" si="373"/>
        <v>0</v>
      </c>
      <c r="L246" s="60">
        <f t="shared" si="373"/>
        <v>0</v>
      </c>
      <c r="M246" s="60">
        <f t="shared" si="373"/>
        <v>0</v>
      </c>
      <c r="N246" s="60">
        <f t="shared" si="373"/>
        <v>0</v>
      </c>
      <c r="O246" s="60">
        <f t="shared" ref="O246" si="374">SUM(O247:O258)</f>
        <v>0</v>
      </c>
      <c r="P246" s="60">
        <f t="shared" si="373"/>
        <v>0</v>
      </c>
      <c r="Q246" s="60">
        <f t="shared" si="373"/>
        <v>0</v>
      </c>
      <c r="R246" s="60">
        <f t="shared" si="373"/>
        <v>0</v>
      </c>
      <c r="S246" s="60">
        <f t="shared" si="373"/>
        <v>0</v>
      </c>
      <c r="T246" s="55">
        <f t="shared" si="373"/>
        <v>0</v>
      </c>
      <c r="U246" s="60">
        <f t="shared" si="373"/>
        <v>0</v>
      </c>
      <c r="V246" s="60">
        <f t="shared" si="373"/>
        <v>0</v>
      </c>
      <c r="W246" s="60">
        <f t="shared" si="373"/>
        <v>0</v>
      </c>
      <c r="X246" s="60">
        <f t="shared" si="373"/>
        <v>0</v>
      </c>
      <c r="Y246" s="60">
        <f t="shared" si="373"/>
        <v>0</v>
      </c>
      <c r="Z246" s="60">
        <f t="shared" si="373"/>
        <v>0</v>
      </c>
      <c r="AA246" s="60">
        <f t="shared" si="373"/>
        <v>0</v>
      </c>
      <c r="AB246" s="60">
        <f t="shared" si="373"/>
        <v>0</v>
      </c>
      <c r="AC246" s="60">
        <f t="shared" si="373"/>
        <v>0</v>
      </c>
      <c r="AD246" s="60">
        <f t="shared" si="373"/>
        <v>0</v>
      </c>
      <c r="AE246" s="60">
        <f t="shared" si="373"/>
        <v>0</v>
      </c>
      <c r="AF246" s="60">
        <f t="shared" ref="AF246" si="375">SUM(AF247:AF258)</f>
        <v>0</v>
      </c>
      <c r="AG246" s="60">
        <f t="shared" ref="AG246:AH246" si="376">SUM(AG247:AG253)</f>
        <v>0</v>
      </c>
      <c r="AH246" s="55">
        <f t="shared" si="376"/>
        <v>0</v>
      </c>
    </row>
    <row r="247" spans="1:37" ht="13.2" x14ac:dyDescent="0.25">
      <c r="A247" s="289" t="s">
        <v>174</v>
      </c>
      <c r="B247" s="290" t="s">
        <v>904</v>
      </c>
      <c r="C247" s="291">
        <f t="shared" ref="C247:C254" si="377">SUM(D247:AH247)</f>
        <v>5000000</v>
      </c>
      <c r="D247" s="291">
        <v>0</v>
      </c>
      <c r="E247" s="291">
        <v>0</v>
      </c>
      <c r="F247" s="291">
        <v>0</v>
      </c>
      <c r="G247" s="291">
        <v>0</v>
      </c>
      <c r="H247" s="291">
        <v>0</v>
      </c>
      <c r="I247" s="291">
        <v>0</v>
      </c>
      <c r="J247" s="291">
        <v>5000000</v>
      </c>
      <c r="K247" s="291">
        <v>0</v>
      </c>
      <c r="L247" s="291">
        <v>0</v>
      </c>
      <c r="M247" s="291">
        <v>0</v>
      </c>
      <c r="N247" s="291">
        <v>0</v>
      </c>
      <c r="O247" s="291">
        <v>0</v>
      </c>
      <c r="P247" s="291">
        <v>0</v>
      </c>
      <c r="Q247" s="291">
        <v>0</v>
      </c>
      <c r="R247" s="291">
        <v>0</v>
      </c>
      <c r="S247" s="291">
        <v>0</v>
      </c>
      <c r="T247" s="295">
        <v>0</v>
      </c>
      <c r="U247" s="291">
        <v>0</v>
      </c>
      <c r="V247" s="291">
        <v>0</v>
      </c>
      <c r="W247" s="291">
        <v>0</v>
      </c>
      <c r="X247" s="291">
        <v>0</v>
      </c>
      <c r="Y247" s="291">
        <v>0</v>
      </c>
      <c r="Z247" s="291">
        <v>0</v>
      </c>
      <c r="AA247" s="291">
        <v>0</v>
      </c>
      <c r="AB247" s="291">
        <v>0</v>
      </c>
      <c r="AC247" s="291">
        <v>0</v>
      </c>
      <c r="AD247" s="295">
        <v>0</v>
      </c>
      <c r="AE247" s="291">
        <v>0</v>
      </c>
      <c r="AF247" s="291">
        <v>0</v>
      </c>
      <c r="AG247" s="291">
        <v>0</v>
      </c>
      <c r="AH247" s="295">
        <v>0</v>
      </c>
    </row>
    <row r="248" spans="1:37" ht="13.2" hidden="1" x14ac:dyDescent="0.25">
      <c r="A248" s="289" t="s">
        <v>348</v>
      </c>
      <c r="B248" s="290" t="s">
        <v>905</v>
      </c>
      <c r="C248" s="291">
        <f t="shared" si="377"/>
        <v>0</v>
      </c>
      <c r="D248" s="291">
        <v>0</v>
      </c>
      <c r="E248" s="291">
        <v>0</v>
      </c>
      <c r="F248" s="291">
        <v>0</v>
      </c>
      <c r="G248" s="291">
        <v>0</v>
      </c>
      <c r="H248" s="291">
        <v>0</v>
      </c>
      <c r="I248" s="291">
        <v>0</v>
      </c>
      <c r="J248" s="291">
        <v>0</v>
      </c>
      <c r="K248" s="291">
        <v>0</v>
      </c>
      <c r="L248" s="291">
        <v>0</v>
      </c>
      <c r="M248" s="291">
        <v>0</v>
      </c>
      <c r="N248" s="291">
        <v>0</v>
      </c>
      <c r="O248" s="291">
        <v>0</v>
      </c>
      <c r="P248" s="291">
        <v>0</v>
      </c>
      <c r="Q248" s="291">
        <v>0</v>
      </c>
      <c r="R248" s="291">
        <v>0</v>
      </c>
      <c r="S248" s="291">
        <v>0</v>
      </c>
      <c r="T248" s="295">
        <v>0</v>
      </c>
      <c r="U248" s="291">
        <v>0</v>
      </c>
      <c r="V248" s="291">
        <v>0</v>
      </c>
      <c r="W248" s="291">
        <v>0</v>
      </c>
      <c r="X248" s="291">
        <v>0</v>
      </c>
      <c r="Y248" s="291">
        <v>0</v>
      </c>
      <c r="Z248" s="291">
        <v>0</v>
      </c>
      <c r="AA248" s="291">
        <v>0</v>
      </c>
      <c r="AB248" s="291">
        <v>0</v>
      </c>
      <c r="AC248" s="291">
        <v>0</v>
      </c>
      <c r="AD248" s="295">
        <v>0</v>
      </c>
      <c r="AE248" s="291">
        <v>0</v>
      </c>
      <c r="AF248" s="291">
        <v>0</v>
      </c>
      <c r="AG248" s="291">
        <v>0</v>
      </c>
      <c r="AH248" s="295">
        <v>0</v>
      </c>
      <c r="AI248" s="340"/>
    </row>
    <row r="249" spans="1:37" ht="13.2" x14ac:dyDescent="0.25">
      <c r="A249" s="289" t="s">
        <v>56</v>
      </c>
      <c r="B249" s="290" t="s">
        <v>898</v>
      </c>
      <c r="C249" s="291">
        <f t="shared" si="377"/>
        <v>8000000</v>
      </c>
      <c r="D249" s="291">
        <v>0</v>
      </c>
      <c r="E249" s="291">
        <v>0</v>
      </c>
      <c r="F249" s="291">
        <v>0</v>
      </c>
      <c r="G249" s="291">
        <v>0</v>
      </c>
      <c r="H249" s="291">
        <v>0</v>
      </c>
      <c r="I249" s="291">
        <v>0</v>
      </c>
      <c r="J249" s="291">
        <v>8000000</v>
      </c>
      <c r="K249" s="291">
        <v>0</v>
      </c>
      <c r="L249" s="291">
        <v>0</v>
      </c>
      <c r="M249" s="291">
        <v>0</v>
      </c>
      <c r="N249" s="291">
        <v>0</v>
      </c>
      <c r="O249" s="291">
        <v>0</v>
      </c>
      <c r="P249" s="291">
        <v>0</v>
      </c>
      <c r="Q249" s="291">
        <v>0</v>
      </c>
      <c r="R249" s="291">
        <v>0</v>
      </c>
      <c r="S249" s="291">
        <v>0</v>
      </c>
      <c r="T249" s="295">
        <v>0</v>
      </c>
      <c r="U249" s="291">
        <v>0</v>
      </c>
      <c r="V249" s="291">
        <v>0</v>
      </c>
      <c r="W249" s="291">
        <v>0</v>
      </c>
      <c r="X249" s="291">
        <v>0</v>
      </c>
      <c r="Y249" s="291">
        <v>0</v>
      </c>
      <c r="Z249" s="291">
        <v>0</v>
      </c>
      <c r="AA249" s="291">
        <v>0</v>
      </c>
      <c r="AB249" s="291">
        <v>0</v>
      </c>
      <c r="AC249" s="291">
        <v>0</v>
      </c>
      <c r="AD249" s="295">
        <v>0</v>
      </c>
      <c r="AE249" s="291">
        <v>0</v>
      </c>
      <c r="AF249" s="291">
        <v>0</v>
      </c>
      <c r="AG249" s="291">
        <v>0</v>
      </c>
      <c r="AH249" s="295">
        <v>0</v>
      </c>
      <c r="AI249" s="340"/>
    </row>
    <row r="250" spans="1:37" ht="13.2" hidden="1" x14ac:dyDescent="0.25">
      <c r="A250" s="289" t="s">
        <v>172</v>
      </c>
      <c r="B250" s="290" t="s">
        <v>906</v>
      </c>
      <c r="C250" s="291">
        <f t="shared" si="377"/>
        <v>0</v>
      </c>
      <c r="D250" s="291">
        <v>0</v>
      </c>
      <c r="E250" s="291">
        <v>0</v>
      </c>
      <c r="F250" s="291">
        <v>0</v>
      </c>
      <c r="G250" s="291">
        <v>0</v>
      </c>
      <c r="H250" s="291">
        <v>0</v>
      </c>
      <c r="I250" s="291">
        <v>0</v>
      </c>
      <c r="J250" s="291">
        <v>0</v>
      </c>
      <c r="K250" s="291">
        <v>0</v>
      </c>
      <c r="L250" s="291">
        <v>0</v>
      </c>
      <c r="M250" s="291">
        <v>0</v>
      </c>
      <c r="N250" s="291">
        <v>0</v>
      </c>
      <c r="O250" s="291">
        <v>0</v>
      </c>
      <c r="P250" s="291">
        <v>0</v>
      </c>
      <c r="Q250" s="291">
        <v>0</v>
      </c>
      <c r="R250" s="291">
        <v>0</v>
      </c>
      <c r="S250" s="291">
        <v>0</v>
      </c>
      <c r="T250" s="295">
        <v>0</v>
      </c>
      <c r="U250" s="291">
        <v>0</v>
      </c>
      <c r="V250" s="291">
        <v>0</v>
      </c>
      <c r="W250" s="291">
        <v>0</v>
      </c>
      <c r="X250" s="291">
        <v>0</v>
      </c>
      <c r="Y250" s="291">
        <v>0</v>
      </c>
      <c r="Z250" s="291">
        <v>0</v>
      </c>
      <c r="AA250" s="291">
        <v>0</v>
      </c>
      <c r="AB250" s="291">
        <v>0</v>
      </c>
      <c r="AC250" s="291">
        <v>0</v>
      </c>
      <c r="AD250" s="295">
        <v>0</v>
      </c>
      <c r="AE250" s="291">
        <v>0</v>
      </c>
      <c r="AF250" s="291">
        <v>0</v>
      </c>
      <c r="AG250" s="291">
        <v>0</v>
      </c>
      <c r="AH250" s="295">
        <v>0</v>
      </c>
      <c r="AI250" s="340"/>
    </row>
    <row r="251" spans="1:37" ht="13.2" x14ac:dyDescent="0.25">
      <c r="A251" s="289" t="s">
        <v>372</v>
      </c>
      <c r="B251" s="290" t="s">
        <v>907</v>
      </c>
      <c r="C251" s="291">
        <f t="shared" si="377"/>
        <v>9000000</v>
      </c>
      <c r="D251" s="291">
        <v>0</v>
      </c>
      <c r="E251" s="291">
        <v>0</v>
      </c>
      <c r="F251" s="291">
        <v>0</v>
      </c>
      <c r="G251" s="291">
        <v>0</v>
      </c>
      <c r="H251" s="291">
        <v>0</v>
      </c>
      <c r="I251" s="291">
        <v>0</v>
      </c>
      <c r="J251" s="291">
        <v>9000000</v>
      </c>
      <c r="K251" s="291">
        <v>0</v>
      </c>
      <c r="L251" s="291">
        <v>0</v>
      </c>
      <c r="M251" s="291">
        <v>0</v>
      </c>
      <c r="N251" s="291">
        <v>0</v>
      </c>
      <c r="O251" s="291">
        <v>0</v>
      </c>
      <c r="P251" s="291">
        <v>0</v>
      </c>
      <c r="Q251" s="291">
        <v>0</v>
      </c>
      <c r="R251" s="291">
        <v>0</v>
      </c>
      <c r="S251" s="291">
        <v>0</v>
      </c>
      <c r="T251" s="295">
        <v>0</v>
      </c>
      <c r="U251" s="291">
        <v>0</v>
      </c>
      <c r="V251" s="291">
        <v>0</v>
      </c>
      <c r="W251" s="291">
        <v>0</v>
      </c>
      <c r="X251" s="291">
        <v>0</v>
      </c>
      <c r="Y251" s="291">
        <v>0</v>
      </c>
      <c r="Z251" s="291">
        <v>0</v>
      </c>
      <c r="AA251" s="291">
        <v>0</v>
      </c>
      <c r="AB251" s="291">
        <v>0</v>
      </c>
      <c r="AC251" s="291">
        <v>0</v>
      </c>
      <c r="AD251" s="295">
        <v>0</v>
      </c>
      <c r="AE251" s="291">
        <v>0</v>
      </c>
      <c r="AF251" s="291">
        <v>0</v>
      </c>
      <c r="AG251" s="291">
        <v>0</v>
      </c>
      <c r="AH251" s="295">
        <v>0</v>
      </c>
      <c r="AI251" s="340"/>
    </row>
    <row r="252" spans="1:37" ht="24" customHeight="1" x14ac:dyDescent="0.25">
      <c r="A252" s="289" t="s">
        <v>370</v>
      </c>
      <c r="B252" s="290" t="s">
        <v>909</v>
      </c>
      <c r="C252" s="291">
        <f t="shared" si="377"/>
        <v>3000000</v>
      </c>
      <c r="D252" s="291">
        <v>0</v>
      </c>
      <c r="E252" s="291">
        <v>0</v>
      </c>
      <c r="F252" s="291">
        <v>0</v>
      </c>
      <c r="G252" s="291">
        <v>0</v>
      </c>
      <c r="H252" s="291">
        <v>0</v>
      </c>
      <c r="I252" s="291">
        <v>0</v>
      </c>
      <c r="J252" s="291">
        <v>3000000</v>
      </c>
      <c r="K252" s="291">
        <v>0</v>
      </c>
      <c r="L252" s="291">
        <v>0</v>
      </c>
      <c r="M252" s="291">
        <v>0</v>
      </c>
      <c r="N252" s="291">
        <v>0</v>
      </c>
      <c r="O252" s="291">
        <v>0</v>
      </c>
      <c r="P252" s="291">
        <v>0</v>
      </c>
      <c r="Q252" s="291">
        <v>0</v>
      </c>
      <c r="R252" s="291">
        <v>0</v>
      </c>
      <c r="S252" s="291">
        <v>0</v>
      </c>
      <c r="T252" s="295">
        <v>0</v>
      </c>
      <c r="U252" s="291">
        <v>0</v>
      </c>
      <c r="V252" s="291">
        <v>0</v>
      </c>
      <c r="W252" s="291">
        <v>0</v>
      </c>
      <c r="X252" s="291">
        <v>0</v>
      </c>
      <c r="Y252" s="291">
        <v>0</v>
      </c>
      <c r="Z252" s="291">
        <v>0</v>
      </c>
      <c r="AA252" s="291">
        <v>0</v>
      </c>
      <c r="AB252" s="291">
        <v>0</v>
      </c>
      <c r="AC252" s="291">
        <v>0</v>
      </c>
      <c r="AD252" s="295">
        <v>0</v>
      </c>
      <c r="AE252" s="291">
        <v>0</v>
      </c>
      <c r="AF252" s="291">
        <v>0</v>
      </c>
      <c r="AG252" s="291">
        <v>0</v>
      </c>
      <c r="AH252" s="295">
        <v>0</v>
      </c>
      <c r="AI252" s="340"/>
    </row>
    <row r="253" spans="1:37" ht="13.2" hidden="1" x14ac:dyDescent="0.25">
      <c r="A253" s="289" t="s">
        <v>373</v>
      </c>
      <c r="B253" s="290" t="s">
        <v>915</v>
      </c>
      <c r="C253" s="291">
        <f t="shared" si="377"/>
        <v>0</v>
      </c>
      <c r="D253" s="291">
        <v>0</v>
      </c>
      <c r="E253" s="291">
        <v>0</v>
      </c>
      <c r="F253" s="291">
        <v>0</v>
      </c>
      <c r="G253" s="291">
        <v>0</v>
      </c>
      <c r="H253" s="291">
        <v>0</v>
      </c>
      <c r="I253" s="291">
        <v>0</v>
      </c>
      <c r="J253" s="291">
        <v>0</v>
      </c>
      <c r="K253" s="291">
        <v>0</v>
      </c>
      <c r="L253" s="291">
        <v>0</v>
      </c>
      <c r="M253" s="291">
        <v>0</v>
      </c>
      <c r="N253" s="291">
        <v>0</v>
      </c>
      <c r="O253" s="291">
        <v>0</v>
      </c>
      <c r="P253" s="291">
        <v>0</v>
      </c>
      <c r="Q253" s="291">
        <v>0</v>
      </c>
      <c r="R253" s="291">
        <v>0</v>
      </c>
      <c r="S253" s="291">
        <v>0</v>
      </c>
      <c r="T253" s="295">
        <v>0</v>
      </c>
      <c r="U253" s="291">
        <v>0</v>
      </c>
      <c r="V253" s="291">
        <v>0</v>
      </c>
      <c r="W253" s="291">
        <v>0</v>
      </c>
      <c r="X253" s="291">
        <v>0</v>
      </c>
      <c r="Y253" s="291">
        <v>0</v>
      </c>
      <c r="Z253" s="291">
        <v>0</v>
      </c>
      <c r="AA253" s="291">
        <v>0</v>
      </c>
      <c r="AB253" s="291">
        <v>0</v>
      </c>
      <c r="AC253" s="291">
        <v>0</v>
      </c>
      <c r="AD253" s="295">
        <v>0</v>
      </c>
      <c r="AE253" s="291">
        <v>0</v>
      </c>
      <c r="AF253" s="291">
        <v>0</v>
      </c>
      <c r="AG253" s="291">
        <v>0</v>
      </c>
      <c r="AH253" s="295">
        <v>0</v>
      </c>
      <c r="AI253" s="340"/>
    </row>
    <row r="254" spans="1:37" ht="13.2" hidden="1" x14ac:dyDescent="0.25">
      <c r="A254" s="289" t="s">
        <v>374</v>
      </c>
      <c r="B254" s="290" t="s">
        <v>1133</v>
      </c>
      <c r="C254" s="291">
        <f t="shared" si="377"/>
        <v>0</v>
      </c>
      <c r="D254" s="291">
        <v>0</v>
      </c>
      <c r="E254" s="291">
        <v>0</v>
      </c>
      <c r="F254" s="291">
        <v>0</v>
      </c>
      <c r="G254" s="291">
        <v>0</v>
      </c>
      <c r="H254" s="291">
        <v>0</v>
      </c>
      <c r="I254" s="291">
        <v>0</v>
      </c>
      <c r="J254" s="291">
        <v>0</v>
      </c>
      <c r="K254" s="291">
        <v>0</v>
      </c>
      <c r="L254" s="291">
        <v>0</v>
      </c>
      <c r="M254" s="291">
        <v>0</v>
      </c>
      <c r="N254" s="291">
        <v>0</v>
      </c>
      <c r="O254" s="291">
        <v>0</v>
      </c>
      <c r="P254" s="291">
        <v>0</v>
      </c>
      <c r="Q254" s="291">
        <v>0</v>
      </c>
      <c r="R254" s="291">
        <v>0</v>
      </c>
      <c r="S254" s="291">
        <v>0</v>
      </c>
      <c r="T254" s="295">
        <v>0</v>
      </c>
      <c r="U254" s="291">
        <v>0</v>
      </c>
      <c r="V254" s="291">
        <v>0</v>
      </c>
      <c r="W254" s="291">
        <v>0</v>
      </c>
      <c r="X254" s="291">
        <v>0</v>
      </c>
      <c r="Y254" s="291">
        <v>0</v>
      </c>
      <c r="Z254" s="291">
        <v>0</v>
      </c>
      <c r="AA254" s="291">
        <v>0</v>
      </c>
      <c r="AB254" s="291">
        <v>0</v>
      </c>
      <c r="AC254" s="291">
        <v>0</v>
      </c>
      <c r="AD254" s="295">
        <v>0</v>
      </c>
      <c r="AE254" s="291">
        <v>0</v>
      </c>
      <c r="AF254" s="291">
        <v>0</v>
      </c>
      <c r="AG254" s="291">
        <v>0</v>
      </c>
      <c r="AH254" s="295">
        <v>0</v>
      </c>
      <c r="AI254" s="340"/>
    </row>
    <row r="255" spans="1:37" ht="13.2" hidden="1" x14ac:dyDescent="0.25">
      <c r="A255" s="289" t="s">
        <v>899</v>
      </c>
      <c r="B255" s="290" t="s">
        <v>1147</v>
      </c>
      <c r="C255" s="291">
        <f t="shared" ref="C255" si="378">SUM(D255:AH255)</f>
        <v>0</v>
      </c>
      <c r="D255" s="291">
        <v>0</v>
      </c>
      <c r="E255" s="291">
        <v>0</v>
      </c>
      <c r="F255" s="291">
        <v>0</v>
      </c>
      <c r="G255" s="291">
        <v>0</v>
      </c>
      <c r="H255" s="291">
        <v>0</v>
      </c>
      <c r="I255" s="291">
        <v>0</v>
      </c>
      <c r="J255" s="291">
        <v>0</v>
      </c>
      <c r="K255" s="291">
        <v>0</v>
      </c>
      <c r="L255" s="291">
        <v>0</v>
      </c>
      <c r="M255" s="291">
        <v>0</v>
      </c>
      <c r="N255" s="291">
        <v>0</v>
      </c>
      <c r="O255" s="291">
        <v>0</v>
      </c>
      <c r="P255" s="291">
        <v>0</v>
      </c>
      <c r="Q255" s="291">
        <v>0</v>
      </c>
      <c r="R255" s="291">
        <v>0</v>
      </c>
      <c r="S255" s="291">
        <v>0</v>
      </c>
      <c r="T255" s="295">
        <v>0</v>
      </c>
      <c r="U255" s="291">
        <v>0</v>
      </c>
      <c r="V255" s="291">
        <v>0</v>
      </c>
      <c r="W255" s="291">
        <v>0</v>
      </c>
      <c r="X255" s="291">
        <v>0</v>
      </c>
      <c r="Y255" s="291">
        <v>0</v>
      </c>
      <c r="Z255" s="291">
        <v>0</v>
      </c>
      <c r="AA255" s="291">
        <v>0</v>
      </c>
      <c r="AB255" s="291">
        <v>0</v>
      </c>
      <c r="AC255" s="291">
        <v>0</v>
      </c>
      <c r="AD255" s="295">
        <v>0</v>
      </c>
      <c r="AE255" s="291">
        <v>0</v>
      </c>
      <c r="AF255" s="291">
        <v>0</v>
      </c>
      <c r="AG255" s="291">
        <v>0</v>
      </c>
      <c r="AH255" s="295">
        <v>0</v>
      </c>
      <c r="AI255" s="340"/>
    </row>
    <row r="256" spans="1:37" ht="13.2" hidden="1" x14ac:dyDescent="0.25">
      <c r="A256" s="289" t="s">
        <v>916</v>
      </c>
      <c r="B256" s="290" t="s">
        <v>919</v>
      </c>
      <c r="C256" s="291">
        <f t="shared" ref="C256" si="379">SUM(D256:AH256)</f>
        <v>0</v>
      </c>
      <c r="D256" s="291">
        <v>0</v>
      </c>
      <c r="E256" s="291">
        <v>0</v>
      </c>
      <c r="F256" s="291">
        <v>0</v>
      </c>
      <c r="G256" s="291">
        <v>0</v>
      </c>
      <c r="H256" s="291">
        <v>0</v>
      </c>
      <c r="I256" s="291">
        <v>0</v>
      </c>
      <c r="J256" s="291">
        <v>0</v>
      </c>
      <c r="K256" s="291">
        <v>0</v>
      </c>
      <c r="L256" s="291">
        <v>0</v>
      </c>
      <c r="M256" s="291">
        <v>0</v>
      </c>
      <c r="N256" s="291">
        <v>0</v>
      </c>
      <c r="O256" s="291">
        <v>0</v>
      </c>
      <c r="P256" s="291">
        <v>0</v>
      </c>
      <c r="Q256" s="291">
        <v>0</v>
      </c>
      <c r="R256" s="291">
        <v>0</v>
      </c>
      <c r="S256" s="291">
        <v>0</v>
      </c>
      <c r="T256" s="295">
        <v>0</v>
      </c>
      <c r="U256" s="291">
        <v>0</v>
      </c>
      <c r="V256" s="291">
        <v>0</v>
      </c>
      <c r="W256" s="291">
        <v>0</v>
      </c>
      <c r="X256" s="291">
        <v>0</v>
      </c>
      <c r="Y256" s="291">
        <v>0</v>
      </c>
      <c r="Z256" s="291">
        <v>0</v>
      </c>
      <c r="AA256" s="291">
        <v>0</v>
      </c>
      <c r="AB256" s="291">
        <v>0</v>
      </c>
      <c r="AC256" s="291">
        <v>0</v>
      </c>
      <c r="AD256" s="295">
        <v>0</v>
      </c>
      <c r="AE256" s="291">
        <v>0</v>
      </c>
      <c r="AF256" s="291">
        <v>0</v>
      </c>
      <c r="AG256" s="291">
        <v>0</v>
      </c>
      <c r="AH256" s="295">
        <v>0</v>
      </c>
      <c r="AI256" s="340"/>
    </row>
    <row r="257" spans="1:37" ht="13.2" x14ac:dyDescent="0.25">
      <c r="A257" s="289" t="s">
        <v>920</v>
      </c>
      <c r="B257" s="290" t="s">
        <v>1213</v>
      </c>
      <c r="C257" s="291">
        <f t="shared" ref="C257" si="380">SUM(D257:AH257)</f>
        <v>5000000</v>
      </c>
      <c r="D257" s="291">
        <v>0</v>
      </c>
      <c r="E257" s="291">
        <v>0</v>
      </c>
      <c r="F257" s="291">
        <v>0</v>
      </c>
      <c r="G257" s="291">
        <v>0</v>
      </c>
      <c r="H257" s="291">
        <v>0</v>
      </c>
      <c r="I257" s="291">
        <v>0</v>
      </c>
      <c r="J257" s="291">
        <v>5000000</v>
      </c>
      <c r="K257" s="291">
        <v>0</v>
      </c>
      <c r="L257" s="291">
        <v>0</v>
      </c>
      <c r="M257" s="291">
        <v>0</v>
      </c>
      <c r="N257" s="291">
        <v>0</v>
      </c>
      <c r="O257" s="291">
        <v>0</v>
      </c>
      <c r="P257" s="291">
        <v>0</v>
      </c>
      <c r="Q257" s="291">
        <v>0</v>
      </c>
      <c r="R257" s="291">
        <v>0</v>
      </c>
      <c r="S257" s="291">
        <v>0</v>
      </c>
      <c r="T257" s="295">
        <v>0</v>
      </c>
      <c r="U257" s="291">
        <v>0</v>
      </c>
      <c r="V257" s="291">
        <v>0</v>
      </c>
      <c r="W257" s="291">
        <v>0</v>
      </c>
      <c r="X257" s="291">
        <v>0</v>
      </c>
      <c r="Y257" s="291">
        <v>0</v>
      </c>
      <c r="Z257" s="291">
        <v>0</v>
      </c>
      <c r="AA257" s="291">
        <v>0</v>
      </c>
      <c r="AB257" s="291">
        <v>0</v>
      </c>
      <c r="AC257" s="291">
        <v>0</v>
      </c>
      <c r="AD257" s="295">
        <v>0</v>
      </c>
      <c r="AE257" s="291"/>
      <c r="AF257" s="291"/>
      <c r="AG257" s="291"/>
      <c r="AH257" s="295"/>
    </row>
    <row r="258" spans="1:37" x14ac:dyDescent="0.25">
      <c r="A258" s="263"/>
      <c r="B258" s="258"/>
      <c r="C258" s="60"/>
      <c r="D258" s="65"/>
      <c r="E258" s="65"/>
      <c r="F258" s="65"/>
      <c r="G258" s="65"/>
      <c r="H258" s="65"/>
      <c r="I258" s="65"/>
      <c r="J258" s="60"/>
      <c r="K258" s="55"/>
      <c r="L258" s="55"/>
      <c r="M258" s="55"/>
      <c r="N258" s="55"/>
      <c r="O258" s="55"/>
      <c r="P258" s="55"/>
      <c r="Q258" s="55"/>
      <c r="R258" s="55"/>
      <c r="S258" s="60"/>
      <c r="T258" s="55"/>
      <c r="U258" s="60"/>
      <c r="V258" s="60"/>
      <c r="W258" s="60"/>
      <c r="X258" s="60"/>
      <c r="Y258" s="60"/>
      <c r="Z258" s="60"/>
      <c r="AA258" s="60"/>
      <c r="AB258" s="60"/>
      <c r="AC258" s="60"/>
      <c r="AD258" s="55"/>
      <c r="AE258" s="60"/>
      <c r="AF258" s="60"/>
      <c r="AG258" s="60"/>
      <c r="AH258" s="55"/>
    </row>
    <row r="259" spans="1:37" x14ac:dyDescent="0.25">
      <c r="A259" s="263" t="s">
        <v>1129</v>
      </c>
      <c r="B259" s="282" t="s">
        <v>1130</v>
      </c>
      <c r="C259" s="60">
        <f>SUM(C260:C266)</f>
        <v>2000000</v>
      </c>
      <c r="D259" s="60">
        <f t="shared" ref="D259:AE259" si="381">SUM(D260:D266)</f>
        <v>0</v>
      </c>
      <c r="E259" s="60">
        <f t="shared" si="381"/>
        <v>0</v>
      </c>
      <c r="F259" s="60">
        <f t="shared" si="381"/>
        <v>0</v>
      </c>
      <c r="G259" s="60">
        <f t="shared" si="381"/>
        <v>0</v>
      </c>
      <c r="H259" s="60">
        <f t="shared" si="381"/>
        <v>0</v>
      </c>
      <c r="I259" s="60">
        <f t="shared" si="381"/>
        <v>0</v>
      </c>
      <c r="J259" s="60">
        <f t="shared" si="381"/>
        <v>2000000</v>
      </c>
      <c r="K259" s="60">
        <f t="shared" si="381"/>
        <v>0</v>
      </c>
      <c r="L259" s="60">
        <f t="shared" si="381"/>
        <v>0</v>
      </c>
      <c r="M259" s="60">
        <f t="shared" si="381"/>
        <v>0</v>
      </c>
      <c r="N259" s="60">
        <f t="shared" si="381"/>
        <v>0</v>
      </c>
      <c r="O259" s="60">
        <f t="shared" ref="O259" si="382">SUM(O260:O266)</f>
        <v>0</v>
      </c>
      <c r="P259" s="60">
        <f t="shared" si="381"/>
        <v>0</v>
      </c>
      <c r="Q259" s="60">
        <f t="shared" si="381"/>
        <v>0</v>
      </c>
      <c r="R259" s="60">
        <f t="shared" si="381"/>
        <v>0</v>
      </c>
      <c r="S259" s="60">
        <f t="shared" si="381"/>
        <v>0</v>
      </c>
      <c r="T259" s="55">
        <f t="shared" si="381"/>
        <v>0</v>
      </c>
      <c r="U259" s="60">
        <f t="shared" si="381"/>
        <v>0</v>
      </c>
      <c r="V259" s="60">
        <f t="shared" si="381"/>
        <v>0</v>
      </c>
      <c r="W259" s="60">
        <f t="shared" si="381"/>
        <v>0</v>
      </c>
      <c r="X259" s="60">
        <f t="shared" si="381"/>
        <v>0</v>
      </c>
      <c r="Y259" s="60">
        <f t="shared" si="381"/>
        <v>0</v>
      </c>
      <c r="Z259" s="60">
        <f t="shared" si="381"/>
        <v>0</v>
      </c>
      <c r="AA259" s="60">
        <f t="shared" si="381"/>
        <v>0</v>
      </c>
      <c r="AB259" s="60">
        <f t="shared" si="381"/>
        <v>0</v>
      </c>
      <c r="AC259" s="60">
        <f t="shared" si="381"/>
        <v>0</v>
      </c>
      <c r="AD259" s="60">
        <f t="shared" si="381"/>
        <v>0</v>
      </c>
      <c r="AE259" s="60">
        <f t="shared" si="381"/>
        <v>0</v>
      </c>
      <c r="AF259" s="60">
        <f t="shared" ref="AF259" si="383">SUM(AF260:AF266)</f>
        <v>0</v>
      </c>
      <c r="AG259" s="60">
        <f>SUM(AG261:AG264)</f>
        <v>0</v>
      </c>
      <c r="AH259" s="55">
        <f>SUM(AH261:AH264)</f>
        <v>0</v>
      </c>
    </row>
    <row r="260" spans="1:37" ht="13.2" x14ac:dyDescent="0.25">
      <c r="A260" s="289" t="s">
        <v>174</v>
      </c>
      <c r="B260" s="290" t="s">
        <v>1131</v>
      </c>
      <c r="C260" s="291">
        <f t="shared" ref="C260" si="384">SUM(D260:AH260)</f>
        <v>2000000</v>
      </c>
      <c r="D260" s="291">
        <v>0</v>
      </c>
      <c r="E260" s="291">
        <v>0</v>
      </c>
      <c r="F260" s="291">
        <v>0</v>
      </c>
      <c r="G260" s="291">
        <v>0</v>
      </c>
      <c r="H260" s="291">
        <v>0</v>
      </c>
      <c r="I260" s="291">
        <v>0</v>
      </c>
      <c r="J260" s="291">
        <v>2000000</v>
      </c>
      <c r="K260" s="291">
        <v>0</v>
      </c>
      <c r="L260" s="291">
        <v>0</v>
      </c>
      <c r="M260" s="291">
        <v>0</v>
      </c>
      <c r="N260" s="291">
        <v>0</v>
      </c>
      <c r="O260" s="291">
        <v>0</v>
      </c>
      <c r="P260" s="291">
        <v>0</v>
      </c>
      <c r="Q260" s="291">
        <v>0</v>
      </c>
      <c r="R260" s="291">
        <v>0</v>
      </c>
      <c r="S260" s="291">
        <v>0</v>
      </c>
      <c r="T260" s="295">
        <v>0</v>
      </c>
      <c r="U260" s="291">
        <v>0</v>
      </c>
      <c r="V260" s="291">
        <v>0</v>
      </c>
      <c r="W260" s="291">
        <v>0</v>
      </c>
      <c r="X260" s="291">
        <v>0</v>
      </c>
      <c r="Y260" s="291">
        <v>0</v>
      </c>
      <c r="Z260" s="291">
        <v>0</v>
      </c>
      <c r="AA260" s="291">
        <v>0</v>
      </c>
      <c r="AB260" s="291">
        <v>0</v>
      </c>
      <c r="AC260" s="291">
        <v>0</v>
      </c>
      <c r="AD260" s="295">
        <v>0</v>
      </c>
      <c r="AE260" s="291">
        <v>0</v>
      </c>
      <c r="AF260" s="291">
        <v>0</v>
      </c>
      <c r="AG260" s="291">
        <v>0</v>
      </c>
      <c r="AH260" s="295">
        <v>0</v>
      </c>
    </row>
    <row r="261" spans="1:37" ht="13.2" hidden="1" x14ac:dyDescent="0.25">
      <c r="A261" s="289" t="s">
        <v>348</v>
      </c>
      <c r="B261" s="290" t="s">
        <v>1132</v>
      </c>
      <c r="C261" s="291">
        <f t="shared" ref="C261" si="385">SUM(D261:AH261)</f>
        <v>0</v>
      </c>
      <c r="D261" s="291">
        <v>0</v>
      </c>
      <c r="E261" s="291">
        <v>0</v>
      </c>
      <c r="F261" s="291">
        <v>0</v>
      </c>
      <c r="G261" s="291">
        <v>0</v>
      </c>
      <c r="H261" s="291">
        <v>0</v>
      </c>
      <c r="I261" s="291">
        <v>0</v>
      </c>
      <c r="J261" s="291">
        <v>0</v>
      </c>
      <c r="K261" s="291">
        <v>0</v>
      </c>
      <c r="L261" s="291">
        <v>0</v>
      </c>
      <c r="M261" s="291">
        <v>0</v>
      </c>
      <c r="N261" s="291">
        <v>0</v>
      </c>
      <c r="O261" s="291">
        <v>0</v>
      </c>
      <c r="P261" s="291">
        <v>0</v>
      </c>
      <c r="Q261" s="291">
        <v>0</v>
      </c>
      <c r="R261" s="291">
        <v>0</v>
      </c>
      <c r="S261" s="291">
        <v>0</v>
      </c>
      <c r="T261" s="295">
        <v>0</v>
      </c>
      <c r="U261" s="291">
        <v>0</v>
      </c>
      <c r="V261" s="291">
        <v>0</v>
      </c>
      <c r="W261" s="291">
        <v>0</v>
      </c>
      <c r="X261" s="291">
        <v>0</v>
      </c>
      <c r="Y261" s="291">
        <v>0</v>
      </c>
      <c r="Z261" s="291">
        <v>0</v>
      </c>
      <c r="AA261" s="291">
        <v>0</v>
      </c>
      <c r="AB261" s="291">
        <v>0</v>
      </c>
      <c r="AC261" s="291">
        <v>0</v>
      </c>
      <c r="AD261" s="295">
        <v>0</v>
      </c>
      <c r="AE261" s="291">
        <v>0</v>
      </c>
      <c r="AF261" s="291">
        <v>0</v>
      </c>
      <c r="AG261" s="291">
        <v>0</v>
      </c>
      <c r="AH261" s="295">
        <v>0</v>
      </c>
    </row>
    <row r="262" spans="1:37" hidden="1" x14ac:dyDescent="0.25">
      <c r="A262" s="263"/>
      <c r="B262" s="258"/>
      <c r="C262" s="60"/>
      <c r="D262" s="65"/>
      <c r="E262" s="65"/>
      <c r="F262" s="65"/>
      <c r="G262" s="65"/>
      <c r="H262" s="65"/>
      <c r="I262" s="65"/>
      <c r="J262" s="60"/>
      <c r="K262" s="55"/>
      <c r="L262" s="55"/>
      <c r="M262" s="55"/>
      <c r="N262" s="55"/>
      <c r="O262" s="55"/>
      <c r="P262" s="55"/>
      <c r="Q262" s="55"/>
      <c r="R262" s="55"/>
      <c r="S262" s="60"/>
      <c r="T262" s="55"/>
      <c r="U262" s="60"/>
      <c r="V262" s="60"/>
      <c r="W262" s="60"/>
      <c r="X262" s="60"/>
      <c r="Y262" s="60"/>
      <c r="Z262" s="60"/>
      <c r="AA262" s="60"/>
      <c r="AB262" s="60"/>
      <c r="AC262" s="60"/>
      <c r="AD262" s="55"/>
      <c r="AE262" s="60"/>
      <c r="AF262" s="60"/>
      <c r="AG262" s="60"/>
      <c r="AH262" s="55"/>
    </row>
    <row r="263" spans="1:37" hidden="1" x14ac:dyDescent="0.25">
      <c r="A263" s="263"/>
      <c r="B263" s="258"/>
      <c r="C263" s="60"/>
      <c r="D263" s="65"/>
      <c r="E263" s="65"/>
      <c r="F263" s="65"/>
      <c r="G263" s="65"/>
      <c r="H263" s="65"/>
      <c r="I263" s="65"/>
      <c r="J263" s="60"/>
      <c r="K263" s="55"/>
      <c r="L263" s="55"/>
      <c r="M263" s="55"/>
      <c r="N263" s="55"/>
      <c r="O263" s="55"/>
      <c r="P263" s="55"/>
      <c r="Q263" s="55"/>
      <c r="R263" s="55"/>
      <c r="S263" s="60"/>
      <c r="T263" s="55"/>
      <c r="U263" s="60"/>
      <c r="V263" s="60"/>
      <c r="W263" s="60"/>
      <c r="X263" s="60"/>
      <c r="Y263" s="60"/>
      <c r="Z263" s="60"/>
      <c r="AA263" s="60"/>
      <c r="AB263" s="60"/>
      <c r="AC263" s="60"/>
      <c r="AD263" s="55"/>
      <c r="AE263" s="60"/>
      <c r="AF263" s="60"/>
      <c r="AG263" s="60"/>
      <c r="AH263" s="55"/>
    </row>
    <row r="264" spans="1:37" s="262" customFormat="1" ht="12" hidden="1" x14ac:dyDescent="0.25">
      <c r="A264" s="288" t="s">
        <v>317</v>
      </c>
      <c r="B264" s="575" t="s">
        <v>318</v>
      </c>
      <c r="C264" s="316">
        <f>+C266</f>
        <v>0</v>
      </c>
      <c r="D264" s="316"/>
      <c r="E264" s="316"/>
      <c r="F264" s="316"/>
      <c r="G264" s="316"/>
      <c r="H264" s="316"/>
      <c r="I264" s="316"/>
      <c r="J264" s="316"/>
      <c r="K264" s="317"/>
      <c r="L264" s="317"/>
      <c r="M264" s="317"/>
      <c r="N264" s="317"/>
      <c r="O264" s="317"/>
      <c r="P264" s="317"/>
      <c r="Q264" s="317"/>
      <c r="R264" s="317"/>
      <c r="S264" s="316"/>
      <c r="T264" s="317"/>
      <c r="U264" s="316"/>
      <c r="V264" s="316"/>
      <c r="W264" s="316"/>
      <c r="X264" s="316"/>
      <c r="Y264" s="316"/>
      <c r="Z264" s="316"/>
      <c r="AA264" s="316"/>
      <c r="AB264" s="316"/>
      <c r="AC264" s="316"/>
      <c r="AD264" s="317"/>
      <c r="AE264" s="316"/>
      <c r="AF264" s="316"/>
      <c r="AG264" s="316"/>
      <c r="AH264" s="317"/>
      <c r="AK264" s="569"/>
    </row>
    <row r="265" spans="1:37" hidden="1" x14ac:dyDescent="0.25">
      <c r="A265" s="263"/>
      <c r="B265" s="258"/>
      <c r="C265" s="60"/>
      <c r="D265" s="65"/>
      <c r="E265" s="65"/>
      <c r="F265" s="65"/>
      <c r="G265" s="65"/>
      <c r="H265" s="65"/>
      <c r="I265" s="65"/>
      <c r="J265" s="60"/>
      <c r="K265" s="55"/>
      <c r="L265" s="55"/>
      <c r="M265" s="55"/>
      <c r="N265" s="55"/>
      <c r="O265" s="55"/>
      <c r="P265" s="55"/>
      <c r="Q265" s="55"/>
      <c r="R265" s="55"/>
      <c r="S265" s="60"/>
      <c r="T265" s="55"/>
      <c r="U265" s="60"/>
      <c r="V265" s="60"/>
      <c r="W265" s="60"/>
      <c r="X265" s="60"/>
      <c r="Y265" s="60"/>
      <c r="Z265" s="60"/>
      <c r="AA265" s="60"/>
      <c r="AB265" s="60"/>
      <c r="AC265" s="60"/>
      <c r="AD265" s="55"/>
      <c r="AE265" s="60"/>
      <c r="AF265" s="60"/>
      <c r="AG265" s="60"/>
      <c r="AH265" s="55"/>
    </row>
    <row r="266" spans="1:37" s="323" customFormat="1" ht="12" hidden="1" x14ac:dyDescent="0.25">
      <c r="A266" s="319" t="s">
        <v>319</v>
      </c>
      <c r="B266" s="296" t="s">
        <v>424</v>
      </c>
      <c r="C266" s="320">
        <f>SUM(C267:C268)</f>
        <v>0</v>
      </c>
      <c r="D266" s="320"/>
      <c r="E266" s="320"/>
      <c r="F266" s="320"/>
      <c r="G266" s="320"/>
      <c r="H266" s="320"/>
      <c r="I266" s="320"/>
      <c r="J266" s="320"/>
      <c r="K266" s="321"/>
      <c r="L266" s="321"/>
      <c r="M266" s="321"/>
      <c r="N266" s="321"/>
      <c r="O266" s="321"/>
      <c r="P266" s="321"/>
      <c r="Q266" s="321"/>
      <c r="R266" s="321"/>
      <c r="S266" s="320"/>
      <c r="T266" s="321"/>
      <c r="U266" s="320"/>
      <c r="V266" s="320"/>
      <c r="W266" s="320"/>
      <c r="X266" s="320"/>
      <c r="Y266" s="320"/>
      <c r="Z266" s="320"/>
      <c r="AA266" s="320"/>
      <c r="AB266" s="320"/>
      <c r="AC266" s="320"/>
      <c r="AD266" s="321"/>
      <c r="AE266" s="320"/>
      <c r="AF266" s="320"/>
      <c r="AG266" s="320"/>
      <c r="AH266" s="321"/>
      <c r="AK266" s="570"/>
    </row>
    <row r="267" spans="1:37" hidden="1" x14ac:dyDescent="0.25">
      <c r="A267" s="263" t="s">
        <v>320</v>
      </c>
      <c r="B267" s="258" t="s">
        <v>425</v>
      </c>
      <c r="C267" s="60"/>
      <c r="D267" s="65"/>
      <c r="E267" s="65"/>
      <c r="F267" s="65"/>
      <c r="G267" s="65">
        <v>0</v>
      </c>
      <c r="H267" s="65"/>
      <c r="I267" s="65"/>
      <c r="J267" s="60"/>
      <c r="K267" s="55"/>
      <c r="L267" s="55"/>
      <c r="M267" s="55"/>
      <c r="N267" s="55"/>
      <c r="O267" s="55"/>
      <c r="P267" s="55"/>
      <c r="Q267" s="55"/>
      <c r="R267" s="55"/>
      <c r="S267" s="60"/>
      <c r="T267" s="55"/>
      <c r="U267" s="60"/>
      <c r="V267" s="60"/>
      <c r="W267" s="60"/>
      <c r="X267" s="60"/>
      <c r="Y267" s="60"/>
      <c r="Z267" s="60"/>
      <c r="AA267" s="60"/>
      <c r="AB267" s="60"/>
      <c r="AC267" s="60"/>
      <c r="AD267" s="55"/>
      <c r="AE267" s="60"/>
      <c r="AF267" s="60"/>
      <c r="AG267" s="60"/>
      <c r="AH267" s="55"/>
    </row>
    <row r="268" spans="1:37" hidden="1" x14ac:dyDescent="0.25">
      <c r="A268" s="263" t="s">
        <v>321</v>
      </c>
      <c r="B268" s="258" t="s">
        <v>426</v>
      </c>
      <c r="C268" s="60"/>
      <c r="D268" s="65"/>
      <c r="E268" s="65"/>
      <c r="F268" s="65"/>
      <c r="G268" s="65">
        <v>0</v>
      </c>
      <c r="H268" s="65"/>
      <c r="I268" s="65"/>
      <c r="J268" s="60"/>
      <c r="K268" s="55"/>
      <c r="L268" s="55"/>
      <c r="M268" s="55"/>
      <c r="N268" s="55"/>
      <c r="O268" s="55"/>
      <c r="P268" s="55"/>
      <c r="Q268" s="55"/>
      <c r="R268" s="55"/>
      <c r="S268" s="60"/>
      <c r="T268" s="55"/>
      <c r="U268" s="60"/>
      <c r="V268" s="60"/>
      <c r="W268" s="60"/>
      <c r="X268" s="60"/>
      <c r="Y268" s="60"/>
      <c r="Z268" s="60"/>
      <c r="AA268" s="60"/>
      <c r="AB268" s="60"/>
      <c r="AC268" s="60"/>
      <c r="AD268" s="55"/>
      <c r="AE268" s="60"/>
      <c r="AF268" s="60"/>
      <c r="AG268" s="60"/>
      <c r="AH268" s="55"/>
    </row>
    <row r="269" spans="1:37" hidden="1" x14ac:dyDescent="0.25">
      <c r="A269" s="263"/>
      <c r="B269" s="258"/>
      <c r="C269" s="60"/>
      <c r="D269" s="65"/>
      <c r="E269" s="65"/>
      <c r="F269" s="65"/>
      <c r="G269" s="65"/>
      <c r="H269" s="65"/>
      <c r="I269" s="65"/>
      <c r="J269" s="60"/>
      <c r="K269" s="55"/>
      <c r="L269" s="55"/>
      <c r="M269" s="55"/>
      <c r="N269" s="55"/>
      <c r="O269" s="55"/>
      <c r="P269" s="55"/>
      <c r="Q269" s="55"/>
      <c r="R269" s="55"/>
      <c r="S269" s="60"/>
      <c r="T269" s="55"/>
      <c r="U269" s="60"/>
      <c r="V269" s="60"/>
      <c r="W269" s="60"/>
      <c r="X269" s="60"/>
      <c r="Y269" s="60"/>
      <c r="Z269" s="60"/>
      <c r="AA269" s="60"/>
      <c r="AB269" s="60"/>
      <c r="AC269" s="60"/>
      <c r="AD269" s="55"/>
      <c r="AE269" s="60"/>
      <c r="AF269" s="60"/>
      <c r="AG269" s="60"/>
      <c r="AH269" s="55"/>
    </row>
    <row r="270" spans="1:37" hidden="1" x14ac:dyDescent="0.25">
      <c r="A270" s="263"/>
      <c r="B270" s="258"/>
      <c r="C270" s="60"/>
      <c r="D270" s="65"/>
      <c r="E270" s="65"/>
      <c r="F270" s="65"/>
      <c r="G270" s="65"/>
      <c r="H270" s="65"/>
      <c r="I270" s="65"/>
      <c r="J270" s="60"/>
      <c r="K270" s="55"/>
      <c r="L270" s="55"/>
      <c r="M270" s="55"/>
      <c r="N270" s="55"/>
      <c r="O270" s="55"/>
      <c r="P270" s="55"/>
      <c r="Q270" s="55"/>
      <c r="R270" s="55"/>
      <c r="S270" s="60"/>
      <c r="T270" s="55"/>
      <c r="U270" s="60"/>
      <c r="V270" s="60"/>
      <c r="W270" s="60"/>
      <c r="X270" s="60"/>
      <c r="Y270" s="60"/>
      <c r="Z270" s="60"/>
      <c r="AA270" s="60"/>
      <c r="AB270" s="60"/>
      <c r="AC270" s="60"/>
      <c r="AD270" s="55"/>
      <c r="AE270" s="60"/>
      <c r="AF270" s="60"/>
      <c r="AG270" s="60"/>
      <c r="AH270" s="55"/>
    </row>
    <row r="271" spans="1:37" s="262" customFormat="1" ht="12" hidden="1" x14ac:dyDescent="0.25">
      <c r="A271" s="288" t="s">
        <v>164</v>
      </c>
      <c r="B271" s="575" t="s">
        <v>165</v>
      </c>
      <c r="C271" s="316">
        <f t="shared" ref="C271:L271" si="386">+C273</f>
        <v>0</v>
      </c>
      <c r="D271" s="316">
        <f t="shared" si="386"/>
        <v>0</v>
      </c>
      <c r="E271" s="316">
        <f t="shared" ref="E271:F271" si="387">+E273</f>
        <v>0</v>
      </c>
      <c r="F271" s="316">
        <f t="shared" si="387"/>
        <v>0</v>
      </c>
      <c r="G271" s="316">
        <f t="shared" si="386"/>
        <v>0</v>
      </c>
      <c r="H271" s="316">
        <f t="shared" ref="H271" si="388">+H273</f>
        <v>0</v>
      </c>
      <c r="I271" s="316">
        <f t="shared" si="386"/>
        <v>0</v>
      </c>
      <c r="J271" s="317">
        <f t="shared" si="386"/>
        <v>0</v>
      </c>
      <c r="K271" s="317">
        <f t="shared" ref="K271" si="389">+K273</f>
        <v>0</v>
      </c>
      <c r="L271" s="317">
        <f t="shared" si="386"/>
        <v>0</v>
      </c>
      <c r="M271" s="317">
        <f t="shared" ref="M271:S271" si="390">+M273</f>
        <v>0</v>
      </c>
      <c r="N271" s="317">
        <f t="shared" si="390"/>
        <v>0</v>
      </c>
      <c r="O271" s="317">
        <f>+O273</f>
        <v>0</v>
      </c>
      <c r="P271" s="317">
        <f>+P273</f>
        <v>0</v>
      </c>
      <c r="Q271" s="317">
        <f>+Q273</f>
        <v>0</v>
      </c>
      <c r="R271" s="317">
        <f>+R273</f>
        <v>0</v>
      </c>
      <c r="S271" s="316">
        <f t="shared" si="390"/>
        <v>0</v>
      </c>
      <c r="T271" s="317">
        <f t="shared" ref="T271:AH271" si="391">+T273</f>
        <v>0</v>
      </c>
      <c r="U271" s="316">
        <f t="shared" si="391"/>
        <v>0</v>
      </c>
      <c r="V271" s="316">
        <f t="shared" ref="V271" si="392">+V273</f>
        <v>0</v>
      </c>
      <c r="W271" s="316">
        <f t="shared" ref="W271:X271" si="393">+W273</f>
        <v>0</v>
      </c>
      <c r="X271" s="316">
        <f t="shared" si="393"/>
        <v>0</v>
      </c>
      <c r="Y271" s="316">
        <f t="shared" si="391"/>
        <v>0</v>
      </c>
      <c r="Z271" s="316">
        <f t="shared" ref="Z271:AA271" si="394">+Z273</f>
        <v>0</v>
      </c>
      <c r="AA271" s="316">
        <f t="shared" si="394"/>
        <v>0</v>
      </c>
      <c r="AB271" s="316">
        <f t="shared" ref="AB271" si="395">+AB273</f>
        <v>0</v>
      </c>
      <c r="AC271" s="316">
        <f t="shared" ref="AC271:AD271" si="396">+AC273</f>
        <v>0</v>
      </c>
      <c r="AD271" s="317">
        <f t="shared" si="396"/>
        <v>0</v>
      </c>
      <c r="AE271" s="316">
        <f t="shared" ref="AE271" si="397">+AE273</f>
        <v>0</v>
      </c>
      <c r="AF271" s="316">
        <f t="shared" ref="AF271" si="398">+AF273</f>
        <v>0</v>
      </c>
      <c r="AG271" s="316">
        <f t="shared" ref="AG271" si="399">+AG273</f>
        <v>0</v>
      </c>
      <c r="AH271" s="317">
        <f t="shared" si="391"/>
        <v>0</v>
      </c>
      <c r="AK271" s="569"/>
    </row>
    <row r="272" spans="1:37" s="46" customFormat="1" ht="10.199999999999999" hidden="1" x14ac:dyDescent="0.25">
      <c r="A272" s="285"/>
      <c r="B272" s="264"/>
      <c r="C272" s="286"/>
      <c r="D272" s="287"/>
      <c r="E272" s="287"/>
      <c r="F272" s="287"/>
      <c r="G272" s="287"/>
      <c r="H272" s="287"/>
      <c r="I272" s="287"/>
      <c r="J272" s="286"/>
      <c r="K272" s="99"/>
      <c r="L272" s="99"/>
      <c r="M272" s="99"/>
      <c r="N272" s="99"/>
      <c r="O272" s="99"/>
      <c r="P272" s="99"/>
      <c r="Q272" s="99"/>
      <c r="R272" s="99"/>
      <c r="S272" s="286"/>
      <c r="T272" s="99"/>
      <c r="U272" s="286"/>
      <c r="V272" s="286"/>
      <c r="W272" s="286"/>
      <c r="X272" s="286"/>
      <c r="Y272" s="286"/>
      <c r="Z272" s="286"/>
      <c r="AA272" s="286"/>
      <c r="AB272" s="286"/>
      <c r="AC272" s="286"/>
      <c r="AD272" s="99"/>
      <c r="AE272" s="286"/>
      <c r="AF272" s="286"/>
      <c r="AG272" s="286"/>
      <c r="AH272" s="99"/>
      <c r="AK272" s="573"/>
    </row>
    <row r="273" spans="1:37" s="323" customFormat="1" ht="12" hidden="1" x14ac:dyDescent="0.25">
      <c r="A273" s="319" t="s">
        <v>166</v>
      </c>
      <c r="B273" s="296" t="s">
        <v>167</v>
      </c>
      <c r="C273" s="320">
        <f t="shared" ref="C273:Q273" si="400">SUM(C274:C275)</f>
        <v>0</v>
      </c>
      <c r="D273" s="320">
        <f t="shared" si="400"/>
        <v>0</v>
      </c>
      <c r="E273" s="320">
        <f t="shared" ref="E273:F273" si="401">SUM(E274:E275)</f>
        <v>0</v>
      </c>
      <c r="F273" s="320">
        <f t="shared" si="401"/>
        <v>0</v>
      </c>
      <c r="G273" s="320">
        <f t="shared" si="400"/>
        <v>0</v>
      </c>
      <c r="H273" s="320">
        <f t="shared" ref="H273" si="402">SUM(H274:H275)</f>
        <v>0</v>
      </c>
      <c r="I273" s="320">
        <f t="shared" si="400"/>
        <v>0</v>
      </c>
      <c r="J273" s="320">
        <f>SUM(J274:J275)</f>
        <v>0</v>
      </c>
      <c r="K273" s="321">
        <f t="shared" ref="K273" si="403">SUM(K274:K275)</f>
        <v>0</v>
      </c>
      <c r="L273" s="321">
        <f t="shared" si="400"/>
        <v>0</v>
      </c>
      <c r="M273" s="321">
        <f t="shared" si="400"/>
        <v>0</v>
      </c>
      <c r="N273" s="321">
        <f t="shared" si="400"/>
        <v>0</v>
      </c>
      <c r="O273" s="321">
        <f t="shared" ref="O273" si="404">SUM(O274:O275)</f>
        <v>0</v>
      </c>
      <c r="P273" s="321">
        <f t="shared" si="400"/>
        <v>0</v>
      </c>
      <c r="Q273" s="321">
        <f t="shared" si="400"/>
        <v>0</v>
      </c>
      <c r="R273" s="321">
        <f>+R275</f>
        <v>0</v>
      </c>
      <c r="S273" s="320">
        <f>SUM(S274:S275)</f>
        <v>0</v>
      </c>
      <c r="T273" s="321">
        <f>SUM(T274:T275)</f>
        <v>0</v>
      </c>
      <c r="U273" s="320">
        <f t="shared" ref="U273:AH273" si="405">+U275</f>
        <v>0</v>
      </c>
      <c r="V273" s="320">
        <f t="shared" ref="V273" si="406">+V275</f>
        <v>0</v>
      </c>
      <c r="W273" s="320">
        <f t="shared" ref="W273" si="407">+W275</f>
        <v>0</v>
      </c>
      <c r="X273" s="320">
        <f t="shared" si="405"/>
        <v>0</v>
      </c>
      <c r="Y273" s="320">
        <f t="shared" si="405"/>
        <v>0</v>
      </c>
      <c r="Z273" s="320">
        <f t="shared" ref="Z273:AA273" si="408">+Z275</f>
        <v>0</v>
      </c>
      <c r="AA273" s="320">
        <f t="shared" si="408"/>
        <v>0</v>
      </c>
      <c r="AB273" s="320">
        <f t="shared" ref="AB273" si="409">+AB275</f>
        <v>0</v>
      </c>
      <c r="AC273" s="320">
        <f t="shared" ref="AC273:AD273" si="410">+AC275</f>
        <v>0</v>
      </c>
      <c r="AD273" s="321">
        <f t="shared" si="410"/>
        <v>0</v>
      </c>
      <c r="AE273" s="320">
        <f t="shared" ref="AE273" si="411">+AE275</f>
        <v>0</v>
      </c>
      <c r="AF273" s="320">
        <f t="shared" ref="AF273" si="412">+AF275</f>
        <v>0</v>
      </c>
      <c r="AG273" s="320">
        <f t="shared" ref="AG273" si="413">+AG275</f>
        <v>0</v>
      </c>
      <c r="AH273" s="321">
        <f t="shared" si="405"/>
        <v>0</v>
      </c>
      <c r="AK273" s="570"/>
    </row>
    <row r="274" spans="1:37" hidden="1" x14ac:dyDescent="0.25">
      <c r="A274" s="263" t="s">
        <v>339</v>
      </c>
      <c r="B274" s="258" t="s">
        <v>340</v>
      </c>
      <c r="C274" s="60">
        <f>SUM(D274:AG274)</f>
        <v>0</v>
      </c>
      <c r="D274" s="60">
        <v>0</v>
      </c>
      <c r="E274" s="60">
        <v>0</v>
      </c>
      <c r="F274" s="60">
        <v>0</v>
      </c>
      <c r="G274" s="60">
        <v>0</v>
      </c>
      <c r="H274" s="60">
        <v>0</v>
      </c>
      <c r="I274" s="60">
        <v>0</v>
      </c>
      <c r="J274" s="60">
        <v>0</v>
      </c>
      <c r="K274" s="60">
        <v>0</v>
      </c>
      <c r="L274" s="60">
        <v>0</v>
      </c>
      <c r="M274" s="60">
        <v>0</v>
      </c>
      <c r="N274" s="60">
        <v>0</v>
      </c>
      <c r="O274" s="60">
        <v>0</v>
      </c>
      <c r="P274" s="60">
        <v>0</v>
      </c>
      <c r="Q274" s="60">
        <v>0</v>
      </c>
      <c r="R274" s="60">
        <v>0</v>
      </c>
      <c r="S274" s="60">
        <v>0</v>
      </c>
      <c r="T274" s="55">
        <v>0</v>
      </c>
      <c r="U274" s="60">
        <v>0</v>
      </c>
      <c r="V274" s="60">
        <v>0</v>
      </c>
      <c r="W274" s="60">
        <v>0</v>
      </c>
      <c r="X274" s="60">
        <v>0</v>
      </c>
      <c r="Y274" s="60">
        <v>0</v>
      </c>
      <c r="Z274" s="60">
        <v>0</v>
      </c>
      <c r="AA274" s="60">
        <v>0</v>
      </c>
      <c r="AB274" s="60">
        <v>0</v>
      </c>
      <c r="AC274" s="60">
        <v>0</v>
      </c>
      <c r="AD274" s="55">
        <v>0</v>
      </c>
      <c r="AE274" s="60">
        <v>0</v>
      </c>
      <c r="AF274" s="60">
        <v>0</v>
      </c>
      <c r="AG274" s="60">
        <v>0</v>
      </c>
      <c r="AH274" s="55">
        <v>0</v>
      </c>
    </row>
    <row r="275" spans="1:37" hidden="1" x14ac:dyDescent="0.25">
      <c r="A275" s="263" t="s">
        <v>168</v>
      </c>
      <c r="B275" s="258" t="s">
        <v>169</v>
      </c>
      <c r="C275" s="60">
        <f>SUM(D275:AG275)</f>
        <v>0</v>
      </c>
      <c r="D275" s="65">
        <v>0</v>
      </c>
      <c r="E275" s="65">
        <v>0</v>
      </c>
      <c r="F275" s="65">
        <v>0</v>
      </c>
      <c r="G275" s="65">
        <v>0</v>
      </c>
      <c r="H275" s="65">
        <v>0</v>
      </c>
      <c r="I275" s="65">
        <v>0</v>
      </c>
      <c r="J275" s="60">
        <v>0</v>
      </c>
      <c r="K275" s="55">
        <v>0</v>
      </c>
      <c r="L275" s="55">
        <v>0</v>
      </c>
      <c r="M275" s="55">
        <v>0</v>
      </c>
      <c r="N275" s="55">
        <v>0</v>
      </c>
      <c r="O275" s="55">
        <v>0</v>
      </c>
      <c r="P275" s="55">
        <v>0</v>
      </c>
      <c r="Q275" s="55">
        <v>0</v>
      </c>
      <c r="R275" s="55">
        <v>0</v>
      </c>
      <c r="S275" s="60">
        <v>0</v>
      </c>
      <c r="T275" s="55">
        <v>0</v>
      </c>
      <c r="U275" s="60">
        <v>0</v>
      </c>
      <c r="V275" s="60">
        <v>0</v>
      </c>
      <c r="W275" s="60">
        <v>0</v>
      </c>
      <c r="X275" s="60">
        <v>0</v>
      </c>
      <c r="Y275" s="60"/>
      <c r="Z275" s="60"/>
      <c r="AA275" s="60"/>
      <c r="AB275" s="60"/>
      <c r="AC275" s="60"/>
      <c r="AD275" s="55"/>
      <c r="AE275" s="60"/>
      <c r="AF275" s="60"/>
      <c r="AG275" s="60"/>
      <c r="AH275" s="55">
        <v>0</v>
      </c>
    </row>
    <row r="276" spans="1:37" hidden="1" x14ac:dyDescent="0.25">
      <c r="A276" s="263"/>
      <c r="B276" s="258"/>
      <c r="C276" s="60"/>
      <c r="D276" s="65"/>
      <c r="E276" s="65"/>
      <c r="F276" s="65"/>
      <c r="G276" s="65"/>
      <c r="H276" s="65"/>
      <c r="I276" s="65"/>
      <c r="J276" s="60"/>
      <c r="K276" s="55"/>
      <c r="L276" s="55"/>
      <c r="M276" s="55"/>
      <c r="N276" s="55"/>
      <c r="O276" s="55"/>
      <c r="P276" s="55"/>
      <c r="Q276" s="55"/>
      <c r="R276" s="55"/>
      <c r="S276" s="60"/>
      <c r="T276" s="55"/>
      <c r="U276" s="60"/>
      <c r="V276" s="60"/>
      <c r="W276" s="60"/>
      <c r="X276" s="60"/>
      <c r="Y276" s="65"/>
      <c r="Z276" s="65"/>
      <c r="AA276" s="65"/>
      <c r="AB276" s="60"/>
      <c r="AC276" s="60"/>
      <c r="AD276" s="55"/>
      <c r="AE276" s="60"/>
      <c r="AF276" s="60"/>
      <c r="AG276" s="60"/>
      <c r="AH276" s="55"/>
    </row>
    <row r="277" spans="1:37" x14ac:dyDescent="0.25">
      <c r="A277" s="263"/>
      <c r="B277" s="258"/>
      <c r="C277" s="60"/>
      <c r="D277" s="65"/>
      <c r="E277" s="65"/>
      <c r="F277" s="65"/>
      <c r="G277" s="65"/>
      <c r="H277" s="65"/>
      <c r="I277" s="65"/>
      <c r="J277" s="60"/>
      <c r="K277" s="55"/>
      <c r="L277" s="55"/>
      <c r="M277" s="55"/>
      <c r="N277" s="55"/>
      <c r="O277" s="55"/>
      <c r="P277" s="55"/>
      <c r="Q277" s="55"/>
      <c r="R277" s="55"/>
      <c r="S277" s="60"/>
      <c r="T277" s="55"/>
      <c r="U277" s="311"/>
      <c r="V277" s="311"/>
      <c r="W277" s="311"/>
      <c r="X277" s="311"/>
      <c r="Y277" s="65"/>
      <c r="Z277" s="65"/>
      <c r="AA277" s="65"/>
      <c r="AB277" s="60"/>
      <c r="AC277" s="60"/>
      <c r="AD277" s="55"/>
      <c r="AE277" s="60"/>
      <c r="AF277" s="60"/>
      <c r="AG277" s="60"/>
      <c r="AH277" s="55"/>
    </row>
    <row r="278" spans="1:37" ht="12" x14ac:dyDescent="0.25">
      <c r="A278" s="620"/>
      <c r="B278" s="621" t="s">
        <v>427</v>
      </c>
      <c r="C278" s="339">
        <f t="shared" ref="C278:AH278" si="414">+C6+C36+C97+C159+C134+C264+C271+C219</f>
        <v>1016619590.52</v>
      </c>
      <c r="D278" s="339">
        <f t="shared" si="414"/>
        <v>0</v>
      </c>
      <c r="E278" s="339">
        <f t="shared" si="414"/>
        <v>0</v>
      </c>
      <c r="F278" s="339">
        <f t="shared" si="414"/>
        <v>0</v>
      </c>
      <c r="G278" s="339">
        <f t="shared" si="414"/>
        <v>0</v>
      </c>
      <c r="H278" s="339">
        <f t="shared" si="414"/>
        <v>0</v>
      </c>
      <c r="I278" s="339">
        <f t="shared" si="414"/>
        <v>0</v>
      </c>
      <c r="J278" s="339">
        <f t="shared" si="414"/>
        <v>353484490.51999998</v>
      </c>
      <c r="K278" s="339">
        <f t="shared" si="414"/>
        <v>0</v>
      </c>
      <c r="L278" s="339">
        <f t="shared" si="414"/>
        <v>0</v>
      </c>
      <c r="M278" s="339">
        <f t="shared" si="414"/>
        <v>0</v>
      </c>
      <c r="N278" s="339">
        <f t="shared" si="414"/>
        <v>0</v>
      </c>
      <c r="O278" s="339">
        <f t="shared" si="414"/>
        <v>0</v>
      </c>
      <c r="P278" s="339">
        <f t="shared" si="414"/>
        <v>0</v>
      </c>
      <c r="Q278" s="339">
        <f t="shared" si="414"/>
        <v>0</v>
      </c>
      <c r="R278" s="339">
        <f t="shared" si="414"/>
        <v>0</v>
      </c>
      <c r="S278" s="339">
        <f t="shared" si="414"/>
        <v>652827000</v>
      </c>
      <c r="T278" s="574">
        <f t="shared" si="414"/>
        <v>0</v>
      </c>
      <c r="U278" s="339">
        <f t="shared" si="414"/>
        <v>0</v>
      </c>
      <c r="V278" s="339">
        <f t="shared" si="414"/>
        <v>0</v>
      </c>
      <c r="W278" s="339">
        <f t="shared" si="414"/>
        <v>0</v>
      </c>
      <c r="X278" s="339">
        <f t="shared" si="414"/>
        <v>0</v>
      </c>
      <c r="Y278" s="339">
        <f t="shared" si="414"/>
        <v>0</v>
      </c>
      <c r="Z278" s="339">
        <f t="shared" si="414"/>
        <v>0</v>
      </c>
      <c r="AA278" s="339">
        <f t="shared" si="414"/>
        <v>0</v>
      </c>
      <c r="AB278" s="339">
        <f t="shared" si="414"/>
        <v>0</v>
      </c>
      <c r="AC278" s="339">
        <f t="shared" si="414"/>
        <v>0</v>
      </c>
      <c r="AD278" s="339">
        <f t="shared" si="414"/>
        <v>10308100</v>
      </c>
      <c r="AE278" s="339">
        <f t="shared" si="414"/>
        <v>0</v>
      </c>
      <c r="AF278" s="339">
        <f t="shared" ref="AF278" si="415">+AF6+AF36+AF97+AF159+AF134+AF264+AF271+AF219</f>
        <v>0</v>
      </c>
      <c r="AG278" s="339">
        <f t="shared" si="414"/>
        <v>0</v>
      </c>
      <c r="AH278" s="339">
        <f t="shared" si="414"/>
        <v>0</v>
      </c>
    </row>
    <row r="279" spans="1:37" x14ac:dyDescent="0.25">
      <c r="A279" s="70"/>
      <c r="B279" s="66"/>
    </row>
    <row r="280" spans="1:37" x14ac:dyDescent="0.25">
      <c r="A280" s="70"/>
      <c r="B280" s="67"/>
    </row>
    <row r="281" spans="1:37" x14ac:dyDescent="0.25">
      <c r="A281" s="70"/>
      <c r="B281" s="66"/>
    </row>
    <row r="282" spans="1:37" x14ac:dyDescent="0.25">
      <c r="A282" s="70"/>
      <c r="B282" s="66"/>
    </row>
    <row r="283" spans="1:37" x14ac:dyDescent="0.25">
      <c r="A283" s="70"/>
      <c r="B283" s="66"/>
    </row>
    <row r="284" spans="1:37" x14ac:dyDescent="0.25">
      <c r="A284" s="70"/>
      <c r="B284" s="66"/>
    </row>
    <row r="285" spans="1:37" x14ac:dyDescent="0.25">
      <c r="B285" s="66"/>
    </row>
    <row r="286" spans="1:37" x14ac:dyDescent="0.25">
      <c r="B286" s="66"/>
    </row>
  </sheetData>
  <mergeCells count="5">
    <mergeCell ref="A278:B278"/>
    <mergeCell ref="B3:B4"/>
    <mergeCell ref="A3:A4"/>
    <mergeCell ref="A1:AH1"/>
    <mergeCell ref="A2:AH2"/>
  </mergeCells>
  <phoneticPr fontId="8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5" orientation="landscape" verticalDpi="597" r:id="rId1"/>
  <headerFooter alignWithMargins="0"/>
  <rowBreaks count="1" manualBreakCount="1">
    <brk id="181" max="3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BBA054-D64D-43C6-B9B0-4F887CB00896}">
  <dimension ref="A1:Q228"/>
  <sheetViews>
    <sheetView showGridLines="0" zoomScaleNormal="100" zoomScaleSheetLayoutView="100" workbookViewId="0">
      <selection activeCell="B182" sqref="B182"/>
    </sheetView>
  </sheetViews>
  <sheetFormatPr baseColWidth="10" defaultColWidth="11.44140625" defaultRowHeight="10.199999999999999" x14ac:dyDescent="0.2"/>
  <cols>
    <col min="1" max="1" width="16.5546875" style="35" bestFit="1" customWidth="1"/>
    <col min="2" max="2" width="51.5546875" style="35" customWidth="1"/>
    <col min="3" max="3" width="17.44140625" style="36" customWidth="1"/>
    <col min="4" max="4" width="9" style="478" customWidth="1"/>
    <col min="5" max="5" width="14" style="400" bestFit="1" customWidth="1"/>
    <col min="6" max="6" width="15.6640625" style="35" customWidth="1"/>
    <col min="7" max="7" width="17.33203125" style="36" customWidth="1"/>
    <col min="8" max="8" width="12.6640625" style="35" bestFit="1" customWidth="1"/>
    <col min="9" max="11" width="11.44140625" style="35" customWidth="1"/>
    <col min="12" max="16384" width="11.44140625" style="35"/>
  </cols>
  <sheetData>
    <row r="1" spans="1:17" ht="15.6" x14ac:dyDescent="0.2">
      <c r="A1" s="591" t="s">
        <v>19</v>
      </c>
      <c r="B1" s="591"/>
      <c r="C1" s="591"/>
      <c r="D1" s="591"/>
      <c r="E1" s="399"/>
    </row>
    <row r="3" spans="1:17" ht="13.2" x14ac:dyDescent="0.25">
      <c r="A3" s="593" t="s">
        <v>4</v>
      </c>
      <c r="B3" s="593"/>
      <c r="C3" s="593"/>
      <c r="D3" s="593"/>
    </row>
    <row r="4" spans="1:17" x14ac:dyDescent="0.2">
      <c r="C4" s="401"/>
    </row>
    <row r="5" spans="1:17" x14ac:dyDescent="0.2">
      <c r="A5" s="594" t="s">
        <v>38</v>
      </c>
      <c r="B5" s="594" t="s">
        <v>5</v>
      </c>
      <c r="C5" s="595" t="s">
        <v>6</v>
      </c>
      <c r="D5" s="596" t="s">
        <v>1155</v>
      </c>
    </row>
    <row r="6" spans="1:17" s="34" customFormat="1" x14ac:dyDescent="0.2">
      <c r="A6" s="594"/>
      <c r="B6" s="594"/>
      <c r="C6" s="595"/>
      <c r="D6" s="597"/>
      <c r="E6" s="400"/>
      <c r="F6" s="36"/>
      <c r="G6" s="411"/>
    </row>
    <row r="7" spans="1:17" x14ac:dyDescent="0.2">
      <c r="A7" s="452"/>
      <c r="B7" s="402"/>
      <c r="C7" s="403"/>
      <c r="D7" s="453"/>
      <c r="F7" s="36"/>
    </row>
    <row r="8" spans="1:17" s="34" customFormat="1" ht="13.8" thickBot="1" x14ac:dyDescent="0.25">
      <c r="A8" s="525"/>
      <c r="B8" s="526" t="s">
        <v>7</v>
      </c>
      <c r="C8" s="527">
        <f>+C10+C139+C162</f>
        <v>5620970545.1200008</v>
      </c>
      <c r="D8" s="528">
        <v>1</v>
      </c>
      <c r="E8" s="400"/>
      <c r="F8" s="377"/>
      <c r="G8" s="411"/>
    </row>
    <row r="9" spans="1:17" ht="10.8" thickTop="1" x14ac:dyDescent="0.2">
      <c r="A9" s="452"/>
      <c r="B9" s="404"/>
      <c r="C9" s="405"/>
      <c r="D9" s="453"/>
      <c r="F9" s="36"/>
    </row>
    <row r="10" spans="1:17" ht="12" x14ac:dyDescent="0.2">
      <c r="A10" s="485" t="s">
        <v>83</v>
      </c>
      <c r="B10" s="486" t="s">
        <v>84</v>
      </c>
      <c r="C10" s="487">
        <f>+C12+C48+C120</f>
        <v>3409814</v>
      </c>
      <c r="D10" s="488">
        <f>+C10/$C$8</f>
        <v>6.0662370895366512E-4</v>
      </c>
      <c r="F10" s="36"/>
    </row>
    <row r="11" spans="1:17" hidden="1" x14ac:dyDescent="0.2">
      <c r="A11" s="452"/>
      <c r="B11" s="404"/>
      <c r="C11" s="405"/>
      <c r="D11" s="453"/>
      <c r="F11" s="36"/>
    </row>
    <row r="12" spans="1:17" hidden="1" x14ac:dyDescent="0.2">
      <c r="A12" s="459" t="s">
        <v>771</v>
      </c>
      <c r="B12" s="408" t="s">
        <v>772</v>
      </c>
      <c r="C12" s="456">
        <f>+C14+C19+C41</f>
        <v>0</v>
      </c>
      <c r="D12" s="489">
        <f t="shared" ref="D12:D82" si="0">+C12/$C$8</f>
        <v>0</v>
      </c>
      <c r="E12" s="407"/>
      <c r="F12" s="36"/>
      <c r="H12" s="36"/>
      <c r="I12" s="36"/>
      <c r="J12" s="36"/>
      <c r="K12" s="36"/>
      <c r="L12" s="36"/>
      <c r="M12" s="36"/>
      <c r="N12" s="36"/>
      <c r="O12" s="36"/>
      <c r="P12" s="36"/>
      <c r="Q12" s="36"/>
    </row>
    <row r="13" spans="1:17" hidden="1" x14ac:dyDescent="0.2">
      <c r="A13" s="452"/>
      <c r="B13" s="404"/>
      <c r="C13" s="405"/>
      <c r="D13" s="453"/>
      <c r="F13" s="36"/>
    </row>
    <row r="14" spans="1:17" s="34" customFormat="1" hidden="1" x14ac:dyDescent="0.2">
      <c r="A14" s="454" t="s">
        <v>773</v>
      </c>
      <c r="B14" s="408" t="s">
        <v>774</v>
      </c>
      <c r="C14" s="456">
        <f>+C16</f>
        <v>0</v>
      </c>
      <c r="D14" s="489">
        <f t="shared" si="0"/>
        <v>0</v>
      </c>
      <c r="E14" s="400"/>
      <c r="F14" s="35"/>
      <c r="G14" s="411"/>
    </row>
    <row r="15" spans="1:17" hidden="1" x14ac:dyDescent="0.2">
      <c r="A15" s="452"/>
      <c r="B15" s="404"/>
      <c r="C15" s="405"/>
      <c r="D15" s="453"/>
    </row>
    <row r="16" spans="1:17" hidden="1" x14ac:dyDescent="0.2">
      <c r="A16" s="452" t="s">
        <v>775</v>
      </c>
      <c r="B16" s="404" t="s">
        <v>776</v>
      </c>
      <c r="C16" s="405">
        <f>+C17</f>
        <v>0</v>
      </c>
      <c r="D16" s="453">
        <f t="shared" si="0"/>
        <v>0</v>
      </c>
      <c r="F16" s="405"/>
    </row>
    <row r="17" spans="1:7" s="34" customFormat="1" hidden="1" x14ac:dyDescent="0.2">
      <c r="A17" s="427" t="s">
        <v>777</v>
      </c>
      <c r="B17" s="409" t="s">
        <v>778</v>
      </c>
      <c r="C17" s="457">
        <v>0</v>
      </c>
      <c r="D17" s="480">
        <f t="shared" si="0"/>
        <v>0</v>
      </c>
      <c r="E17" s="410"/>
      <c r="F17" s="36"/>
      <c r="G17" s="411"/>
    </row>
    <row r="18" spans="1:7" hidden="1" x14ac:dyDescent="0.2">
      <c r="A18" s="452"/>
      <c r="B18" s="404"/>
      <c r="C18" s="405"/>
      <c r="D18" s="453"/>
      <c r="F18" s="377"/>
    </row>
    <row r="19" spans="1:7" s="34" customFormat="1" hidden="1" x14ac:dyDescent="0.2">
      <c r="A19" s="454" t="s">
        <v>779</v>
      </c>
      <c r="B19" s="408" t="s">
        <v>780</v>
      </c>
      <c r="C19" s="456">
        <f>+C21+C35</f>
        <v>0</v>
      </c>
      <c r="D19" s="489">
        <f t="shared" si="0"/>
        <v>0</v>
      </c>
      <c r="E19" s="400"/>
      <c r="F19" s="36"/>
      <c r="G19" s="36"/>
    </row>
    <row r="20" spans="1:7" hidden="1" x14ac:dyDescent="0.2">
      <c r="A20" s="452"/>
      <c r="B20" s="404"/>
      <c r="C20" s="405"/>
      <c r="D20" s="453"/>
      <c r="F20" s="36"/>
    </row>
    <row r="21" spans="1:7" s="34" customFormat="1" ht="20.399999999999999" hidden="1" x14ac:dyDescent="0.2">
      <c r="A21" s="454" t="s">
        <v>781</v>
      </c>
      <c r="B21" s="413" t="s">
        <v>782</v>
      </c>
      <c r="C21" s="455">
        <f>+C23+C31</f>
        <v>0</v>
      </c>
      <c r="D21" s="479">
        <f>+C21/$C$8</f>
        <v>0</v>
      </c>
      <c r="E21" s="400"/>
      <c r="F21" s="35"/>
      <c r="G21" s="411"/>
    </row>
    <row r="22" spans="1:7" hidden="1" x14ac:dyDescent="0.2">
      <c r="A22" s="452"/>
      <c r="B22" s="404"/>
      <c r="C22" s="405"/>
      <c r="D22" s="453"/>
      <c r="F22" s="36"/>
    </row>
    <row r="23" spans="1:7" s="34" customFormat="1" ht="20.399999999999999" hidden="1" x14ac:dyDescent="0.2">
      <c r="A23" s="454" t="s">
        <v>783</v>
      </c>
      <c r="B23" s="412" t="s">
        <v>962</v>
      </c>
      <c r="C23" s="455">
        <f>+C26+C28+C24</f>
        <v>0</v>
      </c>
      <c r="D23" s="479">
        <f t="shared" si="0"/>
        <v>0</v>
      </c>
      <c r="E23" s="400"/>
      <c r="F23" s="35"/>
      <c r="G23" s="411"/>
    </row>
    <row r="24" spans="1:7" s="34" customFormat="1" ht="20.399999999999999" hidden="1" x14ac:dyDescent="0.2">
      <c r="A24" s="452" t="s">
        <v>937</v>
      </c>
      <c r="B24" s="414" t="s">
        <v>938</v>
      </c>
      <c r="C24" s="405">
        <f>+C25</f>
        <v>0</v>
      </c>
      <c r="D24" s="453">
        <f t="shared" si="0"/>
        <v>0</v>
      </c>
      <c r="E24" s="400"/>
      <c r="F24" s="35"/>
      <c r="G24" s="411"/>
    </row>
    <row r="25" spans="1:7" s="34" customFormat="1" hidden="1" x14ac:dyDescent="0.2">
      <c r="A25" s="427" t="s">
        <v>939</v>
      </c>
      <c r="B25" s="409" t="s">
        <v>940</v>
      </c>
      <c r="C25" s="457">
        <v>0</v>
      </c>
      <c r="D25" s="480">
        <f t="shared" si="0"/>
        <v>0</v>
      </c>
      <c r="E25" s="410"/>
      <c r="F25" s="35"/>
      <c r="G25" s="411"/>
    </row>
    <row r="26" spans="1:7" hidden="1" x14ac:dyDescent="0.2">
      <c r="A26" s="452" t="s">
        <v>963</v>
      </c>
      <c r="B26" s="404" t="s">
        <v>964</v>
      </c>
      <c r="C26" s="405">
        <f>+C27</f>
        <v>0</v>
      </c>
      <c r="D26" s="453">
        <f t="shared" si="0"/>
        <v>0</v>
      </c>
      <c r="E26" s="415"/>
    </row>
    <row r="27" spans="1:7" hidden="1" x14ac:dyDescent="0.2">
      <c r="A27" s="427" t="s">
        <v>813</v>
      </c>
      <c r="B27" s="409" t="s">
        <v>814</v>
      </c>
      <c r="C27" s="457">
        <v>0</v>
      </c>
      <c r="D27" s="480">
        <f t="shared" si="0"/>
        <v>0</v>
      </c>
      <c r="E27" s="415"/>
      <c r="F27" s="36"/>
    </row>
    <row r="28" spans="1:7" s="34" customFormat="1" hidden="1" x14ac:dyDescent="0.2">
      <c r="A28" s="452" t="s">
        <v>784</v>
      </c>
      <c r="B28" s="404" t="s">
        <v>785</v>
      </c>
      <c r="C28" s="405">
        <v>0</v>
      </c>
      <c r="D28" s="453">
        <f t="shared" si="0"/>
        <v>0</v>
      </c>
      <c r="E28" s="410"/>
      <c r="F28" s="35"/>
      <c r="G28" s="411"/>
    </row>
    <row r="29" spans="1:7" hidden="1" x14ac:dyDescent="0.2">
      <c r="A29" s="452"/>
      <c r="B29" s="404"/>
      <c r="C29" s="405"/>
      <c r="D29" s="453"/>
    </row>
    <row r="30" spans="1:7" hidden="1" x14ac:dyDescent="0.2">
      <c r="A30" s="454" t="s">
        <v>933</v>
      </c>
      <c r="B30" s="406" t="s">
        <v>965</v>
      </c>
      <c r="C30" s="405"/>
      <c r="D30" s="453"/>
    </row>
    <row r="31" spans="1:7" s="34" customFormat="1" hidden="1" x14ac:dyDescent="0.2">
      <c r="A31" s="459"/>
      <c r="B31" s="406" t="s">
        <v>966</v>
      </c>
      <c r="C31" s="455">
        <f>+C32</f>
        <v>0</v>
      </c>
      <c r="D31" s="479">
        <f t="shared" si="0"/>
        <v>0</v>
      </c>
      <c r="E31" s="400"/>
      <c r="F31" s="35"/>
      <c r="G31" s="411"/>
    </row>
    <row r="32" spans="1:7" hidden="1" x14ac:dyDescent="0.2">
      <c r="A32" s="452" t="s">
        <v>934</v>
      </c>
      <c r="B32" s="404" t="s">
        <v>935</v>
      </c>
      <c r="C32" s="405">
        <f>+C33</f>
        <v>0</v>
      </c>
      <c r="D32" s="453">
        <f t="shared" si="0"/>
        <v>0</v>
      </c>
    </row>
    <row r="33" spans="1:7" hidden="1" x14ac:dyDescent="0.2">
      <c r="A33" s="427" t="s">
        <v>815</v>
      </c>
      <c r="B33" s="409" t="s">
        <v>816</v>
      </c>
      <c r="C33" s="457">
        <v>0</v>
      </c>
      <c r="D33" s="480">
        <f t="shared" si="0"/>
        <v>0</v>
      </c>
      <c r="E33" s="410"/>
    </row>
    <row r="34" spans="1:7" hidden="1" x14ac:dyDescent="0.2">
      <c r="A34" s="452"/>
      <c r="B34" s="404"/>
      <c r="C34" s="405"/>
      <c r="D34" s="453"/>
    </row>
    <row r="35" spans="1:7" s="34" customFormat="1" hidden="1" x14ac:dyDescent="0.2">
      <c r="A35" s="454" t="s">
        <v>786</v>
      </c>
      <c r="B35" s="408" t="s">
        <v>787</v>
      </c>
      <c r="C35" s="455">
        <f>+C36</f>
        <v>0</v>
      </c>
      <c r="D35" s="479">
        <f t="shared" si="0"/>
        <v>0</v>
      </c>
      <c r="E35" s="400"/>
      <c r="F35" s="35"/>
      <c r="G35" s="411"/>
    </row>
    <row r="36" spans="1:7" hidden="1" x14ac:dyDescent="0.2">
      <c r="A36" s="452" t="s">
        <v>788</v>
      </c>
      <c r="B36" s="404" t="s">
        <v>789</v>
      </c>
      <c r="C36" s="405">
        <f>SUM(C37:C39)</f>
        <v>0</v>
      </c>
      <c r="D36" s="453">
        <f t="shared" si="0"/>
        <v>0</v>
      </c>
    </row>
    <row r="37" spans="1:7" hidden="1" x14ac:dyDescent="0.2">
      <c r="A37" s="427" t="s">
        <v>952</v>
      </c>
      <c r="B37" s="409" t="s">
        <v>953</v>
      </c>
      <c r="C37" s="457">
        <v>0</v>
      </c>
      <c r="D37" s="480">
        <f t="shared" si="0"/>
        <v>0</v>
      </c>
      <c r="E37" s="410"/>
    </row>
    <row r="38" spans="1:7" hidden="1" x14ac:dyDescent="0.2">
      <c r="A38" s="427" t="s">
        <v>967</v>
      </c>
      <c r="B38" s="409" t="s">
        <v>396</v>
      </c>
      <c r="C38" s="457">
        <v>0</v>
      </c>
      <c r="D38" s="480">
        <f t="shared" si="0"/>
        <v>0</v>
      </c>
      <c r="E38" s="410"/>
      <c r="F38" s="36"/>
    </row>
    <row r="39" spans="1:7" hidden="1" x14ac:dyDescent="0.2">
      <c r="A39" s="427" t="s">
        <v>968</v>
      </c>
      <c r="B39" s="409" t="s">
        <v>390</v>
      </c>
      <c r="C39" s="457">
        <v>0</v>
      </c>
      <c r="D39" s="480">
        <f t="shared" si="0"/>
        <v>0</v>
      </c>
      <c r="E39" s="410"/>
    </row>
    <row r="40" spans="1:7" hidden="1" x14ac:dyDescent="0.2">
      <c r="A40" s="452"/>
      <c r="B40" s="404"/>
      <c r="C40" s="405"/>
      <c r="D40" s="453"/>
      <c r="F40" s="36"/>
    </row>
    <row r="41" spans="1:7" hidden="1" x14ac:dyDescent="0.2">
      <c r="A41" s="454" t="s">
        <v>954</v>
      </c>
      <c r="B41" s="408" t="s">
        <v>955</v>
      </c>
      <c r="C41" s="456">
        <f>+C43</f>
        <v>0</v>
      </c>
      <c r="D41" s="489">
        <f>+C41/$C$8</f>
        <v>0</v>
      </c>
      <c r="F41" s="36"/>
    </row>
    <row r="42" spans="1:7" hidden="1" x14ac:dyDescent="0.2">
      <c r="A42" s="452"/>
      <c r="B42" s="404"/>
      <c r="C42" s="405"/>
      <c r="D42" s="453"/>
      <c r="F42" s="36"/>
    </row>
    <row r="43" spans="1:7" s="34" customFormat="1" hidden="1" x14ac:dyDescent="0.2">
      <c r="A43" s="454" t="s">
        <v>956</v>
      </c>
      <c r="B43" s="408" t="s">
        <v>957</v>
      </c>
      <c r="C43" s="455">
        <f>SUM(C44:C45)</f>
        <v>0</v>
      </c>
      <c r="D43" s="479">
        <f t="shared" si="0"/>
        <v>0</v>
      </c>
      <c r="E43" s="400"/>
      <c r="F43" s="36"/>
      <c r="G43" s="411"/>
    </row>
    <row r="44" spans="1:7" hidden="1" x14ac:dyDescent="0.2">
      <c r="A44" s="427" t="s">
        <v>817</v>
      </c>
      <c r="B44" s="409" t="s">
        <v>958</v>
      </c>
      <c r="C44" s="457">
        <v>0</v>
      </c>
      <c r="D44" s="480">
        <f t="shared" si="0"/>
        <v>0</v>
      </c>
      <c r="E44" s="410"/>
    </row>
    <row r="45" spans="1:7" hidden="1" x14ac:dyDescent="0.2">
      <c r="A45" s="427" t="s">
        <v>819</v>
      </c>
      <c r="B45" s="409" t="s">
        <v>959</v>
      </c>
      <c r="C45" s="457">
        <v>0</v>
      </c>
      <c r="D45" s="480">
        <f>+C45/$C$8</f>
        <v>0</v>
      </c>
      <c r="E45" s="410"/>
      <c r="F45" s="36"/>
    </row>
    <row r="46" spans="1:7" hidden="1" x14ac:dyDescent="0.2">
      <c r="A46" s="452"/>
      <c r="B46" s="416"/>
      <c r="C46" s="405"/>
      <c r="D46" s="453"/>
    </row>
    <row r="47" spans="1:7" hidden="1" x14ac:dyDescent="0.2">
      <c r="A47" s="452"/>
      <c r="B47" s="416"/>
      <c r="C47" s="405"/>
      <c r="D47" s="453"/>
    </row>
    <row r="48" spans="1:7" s="34" customFormat="1" hidden="1" x14ac:dyDescent="0.2">
      <c r="A48" s="459" t="s">
        <v>479</v>
      </c>
      <c r="B48" s="408" t="s">
        <v>480</v>
      </c>
      <c r="C48" s="456">
        <f>+C50+C92+C99+C113+C117</f>
        <v>0</v>
      </c>
      <c r="D48" s="489">
        <f t="shared" si="0"/>
        <v>0</v>
      </c>
      <c r="E48" s="400"/>
      <c r="F48" s="35"/>
      <c r="G48" s="411"/>
    </row>
    <row r="49" spans="1:7" hidden="1" x14ac:dyDescent="0.2">
      <c r="A49" s="452"/>
      <c r="B49" s="404"/>
      <c r="C49" s="405"/>
      <c r="D49" s="453"/>
    </row>
    <row r="50" spans="1:7" s="34" customFormat="1" hidden="1" x14ac:dyDescent="0.2">
      <c r="A50" s="454" t="s">
        <v>505</v>
      </c>
      <c r="B50" s="408" t="s">
        <v>506</v>
      </c>
      <c r="C50" s="456">
        <f>+C52+C57+C82</f>
        <v>0</v>
      </c>
      <c r="D50" s="489">
        <f t="shared" si="0"/>
        <v>0</v>
      </c>
      <c r="E50" s="400"/>
      <c r="F50" s="592"/>
      <c r="G50" s="411"/>
    </row>
    <row r="51" spans="1:7" hidden="1" x14ac:dyDescent="0.2">
      <c r="A51" s="452"/>
      <c r="B51" s="404"/>
      <c r="C51" s="405"/>
      <c r="D51" s="453"/>
      <c r="F51" s="592"/>
    </row>
    <row r="52" spans="1:7" s="34" customFormat="1" hidden="1" x14ac:dyDescent="0.2">
      <c r="A52" s="454" t="s">
        <v>960</v>
      </c>
      <c r="B52" s="408" t="s">
        <v>961</v>
      </c>
      <c r="C52" s="455">
        <f>+C53+C54+C55</f>
        <v>0</v>
      </c>
      <c r="D52" s="479">
        <f t="shared" si="0"/>
        <v>0</v>
      </c>
      <c r="E52" s="400"/>
      <c r="F52" s="592"/>
      <c r="G52" s="411"/>
    </row>
    <row r="53" spans="1:7" hidden="1" x14ac:dyDescent="0.2">
      <c r="A53" s="427" t="s">
        <v>821</v>
      </c>
      <c r="B53" s="409" t="s">
        <v>822</v>
      </c>
      <c r="C53" s="457">
        <v>0</v>
      </c>
      <c r="D53" s="480">
        <f t="shared" si="0"/>
        <v>0</v>
      </c>
      <c r="F53" s="592"/>
    </row>
    <row r="54" spans="1:7" hidden="1" x14ac:dyDescent="0.2">
      <c r="A54" s="427" t="s">
        <v>823</v>
      </c>
      <c r="B54" s="409" t="s">
        <v>378</v>
      </c>
      <c r="C54" s="457">
        <v>0</v>
      </c>
      <c r="D54" s="480">
        <f t="shared" si="0"/>
        <v>0</v>
      </c>
      <c r="E54" s="418"/>
      <c r="F54" s="592"/>
    </row>
    <row r="55" spans="1:7" hidden="1" x14ac:dyDescent="0.2">
      <c r="A55" s="427" t="s">
        <v>824</v>
      </c>
      <c r="B55" s="409" t="s">
        <v>853</v>
      </c>
      <c r="C55" s="457">
        <v>0</v>
      </c>
      <c r="D55" s="480">
        <f t="shared" si="0"/>
        <v>0</v>
      </c>
      <c r="E55" s="419"/>
      <c r="F55" s="592"/>
    </row>
    <row r="56" spans="1:7" hidden="1" x14ac:dyDescent="0.2">
      <c r="A56" s="404"/>
      <c r="B56" s="404"/>
      <c r="C56" s="420"/>
      <c r="D56" s="453"/>
      <c r="F56" s="417"/>
    </row>
    <row r="57" spans="1:7" s="34" customFormat="1" hidden="1" x14ac:dyDescent="0.2">
      <c r="A57" s="454" t="s">
        <v>507</v>
      </c>
      <c r="B57" s="408" t="s">
        <v>508</v>
      </c>
      <c r="C57" s="455">
        <f>+C59+C65+C78</f>
        <v>0</v>
      </c>
      <c r="D57" s="479">
        <f t="shared" si="0"/>
        <v>0</v>
      </c>
      <c r="E57" s="400"/>
      <c r="F57" s="35"/>
      <c r="G57" s="411"/>
    </row>
    <row r="58" spans="1:7" s="34" customFormat="1" hidden="1" x14ac:dyDescent="0.2">
      <c r="A58" s="454"/>
      <c r="B58" s="406"/>
      <c r="C58" s="455"/>
      <c r="D58" s="479"/>
      <c r="E58" s="400"/>
      <c r="F58" s="35"/>
      <c r="G58" s="411"/>
    </row>
    <row r="59" spans="1:7" s="34" customFormat="1" hidden="1" x14ac:dyDescent="0.2">
      <c r="A59" s="454" t="s">
        <v>790</v>
      </c>
      <c r="B59" s="406" t="s">
        <v>152</v>
      </c>
      <c r="C59" s="455">
        <f>+C60</f>
        <v>0</v>
      </c>
      <c r="D59" s="479">
        <f t="shared" si="0"/>
        <v>0</v>
      </c>
      <c r="E59" s="400"/>
      <c r="F59" s="36"/>
      <c r="G59" s="411"/>
    </row>
    <row r="60" spans="1:7" hidden="1" x14ac:dyDescent="0.2">
      <c r="A60" s="452" t="s">
        <v>791</v>
      </c>
      <c r="B60" s="404" t="s">
        <v>792</v>
      </c>
      <c r="C60" s="405">
        <f>SUM(C61:C63)</f>
        <v>0</v>
      </c>
      <c r="D60" s="453">
        <f t="shared" si="0"/>
        <v>0</v>
      </c>
      <c r="F60" s="36"/>
    </row>
    <row r="61" spans="1:7" hidden="1" x14ac:dyDescent="0.2">
      <c r="A61" s="427" t="s">
        <v>825</v>
      </c>
      <c r="B61" s="409" t="s">
        <v>826</v>
      </c>
      <c r="C61" s="457">
        <v>0</v>
      </c>
      <c r="D61" s="480">
        <f t="shared" si="0"/>
        <v>0</v>
      </c>
      <c r="E61" s="419"/>
      <c r="F61" s="36"/>
    </row>
    <row r="62" spans="1:7" hidden="1" x14ac:dyDescent="0.2">
      <c r="A62" s="427" t="s">
        <v>969</v>
      </c>
      <c r="B62" s="409" t="s">
        <v>970</v>
      </c>
      <c r="C62" s="457">
        <v>0</v>
      </c>
      <c r="D62" s="480">
        <f t="shared" si="0"/>
        <v>0</v>
      </c>
      <c r="E62" s="419"/>
      <c r="F62" s="36"/>
    </row>
    <row r="63" spans="1:7" hidden="1" x14ac:dyDescent="0.2">
      <c r="A63" s="427" t="s">
        <v>793</v>
      </c>
      <c r="B63" s="409" t="s">
        <v>794</v>
      </c>
      <c r="C63" s="457">
        <v>0</v>
      </c>
      <c r="D63" s="480">
        <f t="shared" si="0"/>
        <v>0</v>
      </c>
      <c r="E63" s="419"/>
      <c r="F63" s="36"/>
    </row>
    <row r="64" spans="1:7" s="34" customFormat="1" hidden="1" x14ac:dyDescent="0.2">
      <c r="A64" s="454"/>
      <c r="B64" s="406"/>
      <c r="C64" s="455"/>
      <c r="D64" s="479"/>
      <c r="E64" s="400"/>
      <c r="F64" s="35"/>
      <c r="G64" s="411"/>
    </row>
    <row r="65" spans="1:7" s="34" customFormat="1" hidden="1" x14ac:dyDescent="0.2">
      <c r="A65" s="454" t="s">
        <v>971</v>
      </c>
      <c r="B65" s="406" t="s">
        <v>972</v>
      </c>
      <c r="C65" s="455">
        <f>+C66+C68+C69+C74</f>
        <v>0</v>
      </c>
      <c r="D65" s="479">
        <f t="shared" si="0"/>
        <v>0</v>
      </c>
      <c r="E65" s="400"/>
      <c r="G65" s="411"/>
    </row>
    <row r="66" spans="1:7" hidden="1" x14ac:dyDescent="0.2">
      <c r="A66" s="452" t="s">
        <v>973</v>
      </c>
      <c r="B66" s="404" t="s">
        <v>974</v>
      </c>
      <c r="C66" s="405">
        <f>+C67</f>
        <v>0</v>
      </c>
      <c r="D66" s="453">
        <f t="shared" si="0"/>
        <v>0</v>
      </c>
      <c r="F66" s="36"/>
    </row>
    <row r="67" spans="1:7" hidden="1" x14ac:dyDescent="0.2">
      <c r="A67" s="427" t="s">
        <v>827</v>
      </c>
      <c r="B67" s="409" t="s">
        <v>828</v>
      </c>
      <c r="C67" s="457">
        <v>0</v>
      </c>
      <c r="D67" s="480">
        <f t="shared" si="0"/>
        <v>0</v>
      </c>
      <c r="F67" s="36"/>
    </row>
    <row r="68" spans="1:7" hidden="1" x14ac:dyDescent="0.2">
      <c r="A68" s="452" t="s">
        <v>975</v>
      </c>
      <c r="B68" s="404" t="s">
        <v>976</v>
      </c>
      <c r="C68" s="405">
        <v>0</v>
      </c>
      <c r="D68" s="453">
        <f t="shared" si="0"/>
        <v>0</v>
      </c>
      <c r="F68" s="36"/>
    </row>
    <row r="69" spans="1:7" hidden="1" x14ac:dyDescent="0.2">
      <c r="A69" s="452" t="s">
        <v>977</v>
      </c>
      <c r="B69" s="404" t="s">
        <v>978</v>
      </c>
      <c r="C69" s="405">
        <f>SUM(C70:C73)</f>
        <v>0</v>
      </c>
      <c r="D69" s="453">
        <f t="shared" si="0"/>
        <v>0</v>
      </c>
      <c r="F69" s="36"/>
    </row>
    <row r="70" spans="1:7" hidden="1" x14ac:dyDescent="0.2">
      <c r="A70" s="427" t="s">
        <v>829</v>
      </c>
      <c r="B70" s="409" t="s">
        <v>830</v>
      </c>
      <c r="C70" s="457">
        <v>0</v>
      </c>
      <c r="D70" s="480">
        <f t="shared" si="0"/>
        <v>0</v>
      </c>
      <c r="E70" s="419"/>
      <c r="F70" s="36"/>
    </row>
    <row r="71" spans="1:7" hidden="1" x14ac:dyDescent="0.2">
      <c r="A71" s="427" t="s">
        <v>831</v>
      </c>
      <c r="B71" s="409" t="s">
        <v>832</v>
      </c>
      <c r="C71" s="457">
        <v>0</v>
      </c>
      <c r="D71" s="480">
        <f t="shared" si="0"/>
        <v>0</v>
      </c>
      <c r="E71" s="419"/>
      <c r="F71" s="36"/>
    </row>
    <row r="72" spans="1:7" hidden="1" x14ac:dyDescent="0.2">
      <c r="A72" s="427" t="s">
        <v>833</v>
      </c>
      <c r="B72" s="409" t="s">
        <v>834</v>
      </c>
      <c r="C72" s="457">
        <v>0</v>
      </c>
      <c r="D72" s="480">
        <f t="shared" si="0"/>
        <v>0</v>
      </c>
      <c r="E72" s="419"/>
      <c r="F72" s="36"/>
    </row>
    <row r="73" spans="1:7" hidden="1" x14ac:dyDescent="0.2">
      <c r="A73" s="427" t="s">
        <v>835</v>
      </c>
      <c r="B73" s="409" t="s">
        <v>836</v>
      </c>
      <c r="C73" s="457">
        <v>0</v>
      </c>
      <c r="D73" s="480">
        <f t="shared" si="0"/>
        <v>0</v>
      </c>
      <c r="E73" s="419"/>
      <c r="F73" s="36"/>
      <c r="G73" s="438"/>
    </row>
    <row r="74" spans="1:7" hidden="1" x14ac:dyDescent="0.2">
      <c r="A74" s="452" t="s">
        <v>979</v>
      </c>
      <c r="B74" s="404" t="s">
        <v>980</v>
      </c>
      <c r="C74" s="405">
        <f>+C75</f>
        <v>0</v>
      </c>
      <c r="D74" s="453">
        <f t="shared" si="0"/>
        <v>0</v>
      </c>
      <c r="F74" s="36"/>
      <c r="G74" s="403"/>
    </row>
    <row r="75" spans="1:7" hidden="1" x14ac:dyDescent="0.2">
      <c r="A75" s="427" t="s">
        <v>981</v>
      </c>
      <c r="B75" s="409" t="s">
        <v>980</v>
      </c>
      <c r="C75" s="457">
        <f>SUM(C76:C76)</f>
        <v>0</v>
      </c>
      <c r="D75" s="480">
        <f t="shared" si="0"/>
        <v>0</v>
      </c>
      <c r="F75" s="36"/>
      <c r="G75" s="403"/>
    </row>
    <row r="76" spans="1:7" ht="20.399999999999999" hidden="1" x14ac:dyDescent="0.2">
      <c r="A76" s="460" t="s">
        <v>982</v>
      </c>
      <c r="B76" s="421" t="s">
        <v>983</v>
      </c>
      <c r="C76" s="461">
        <v>0</v>
      </c>
      <c r="D76" s="481">
        <f t="shared" si="0"/>
        <v>0</v>
      </c>
      <c r="E76" s="422"/>
      <c r="F76" s="36"/>
      <c r="G76" s="403"/>
    </row>
    <row r="77" spans="1:7" s="34" customFormat="1" hidden="1" x14ac:dyDescent="0.2">
      <c r="A77" s="454"/>
      <c r="B77" s="406"/>
      <c r="C77" s="455"/>
      <c r="D77" s="479"/>
      <c r="E77" s="400"/>
      <c r="F77" s="35"/>
      <c r="G77" s="411"/>
    </row>
    <row r="78" spans="1:7" ht="13.2" hidden="1" x14ac:dyDescent="0.25">
      <c r="A78" s="454" t="s">
        <v>847</v>
      </c>
      <c r="B78" s="406" t="s">
        <v>848</v>
      </c>
      <c r="C78" s="490">
        <f>+C79</f>
        <v>0</v>
      </c>
      <c r="D78" s="479">
        <f t="shared" si="0"/>
        <v>0</v>
      </c>
      <c r="F78" s="36"/>
      <c r="G78" s="439"/>
    </row>
    <row r="79" spans="1:7" hidden="1" x14ac:dyDescent="0.2">
      <c r="A79" s="452" t="s">
        <v>849</v>
      </c>
      <c r="B79" s="404" t="s">
        <v>850</v>
      </c>
      <c r="C79" s="405">
        <f>+C80</f>
        <v>0</v>
      </c>
      <c r="D79" s="453">
        <f t="shared" si="0"/>
        <v>0</v>
      </c>
      <c r="F79" s="36"/>
    </row>
    <row r="80" spans="1:7" hidden="1" x14ac:dyDescent="0.2">
      <c r="A80" s="427" t="s">
        <v>851</v>
      </c>
      <c r="B80" s="409" t="s">
        <v>852</v>
      </c>
      <c r="C80" s="457">
        <v>0</v>
      </c>
      <c r="D80" s="480">
        <f t="shared" si="0"/>
        <v>0</v>
      </c>
      <c r="E80" s="419"/>
      <c r="F80" s="36"/>
    </row>
    <row r="81" spans="1:7" hidden="1" x14ac:dyDescent="0.2">
      <c r="A81" s="452"/>
      <c r="B81" s="404"/>
      <c r="C81" s="405"/>
      <c r="D81" s="453"/>
      <c r="F81" s="36"/>
    </row>
    <row r="82" spans="1:7" s="34" customFormat="1" hidden="1" x14ac:dyDescent="0.2">
      <c r="A82" s="454" t="s">
        <v>984</v>
      </c>
      <c r="B82" s="408" t="s">
        <v>985</v>
      </c>
      <c r="C82" s="455">
        <f>+C84+C88</f>
        <v>0</v>
      </c>
      <c r="D82" s="479">
        <f t="shared" si="0"/>
        <v>0</v>
      </c>
      <c r="E82" s="400"/>
      <c r="F82" s="36"/>
      <c r="G82" s="411"/>
    </row>
    <row r="83" spans="1:7" hidden="1" x14ac:dyDescent="0.2">
      <c r="A83" s="452"/>
      <c r="B83" s="404"/>
      <c r="C83" s="405"/>
      <c r="D83" s="453"/>
      <c r="F83" s="36"/>
    </row>
    <row r="84" spans="1:7" s="34" customFormat="1" hidden="1" x14ac:dyDescent="0.2">
      <c r="A84" s="454" t="s">
        <v>986</v>
      </c>
      <c r="B84" s="412" t="s">
        <v>987</v>
      </c>
      <c r="C84" s="455">
        <f>+C85</f>
        <v>0</v>
      </c>
      <c r="D84" s="479">
        <f>+C84/$C$8</f>
        <v>0</v>
      </c>
      <c r="E84" s="400"/>
      <c r="F84" s="36"/>
      <c r="G84" s="411"/>
    </row>
    <row r="85" spans="1:7" hidden="1" x14ac:dyDescent="0.2">
      <c r="A85" s="452" t="s">
        <v>988</v>
      </c>
      <c r="B85" s="404" t="s">
        <v>989</v>
      </c>
      <c r="C85" s="405">
        <f>+C86</f>
        <v>0</v>
      </c>
      <c r="D85" s="453">
        <f>+C85/$C$8</f>
        <v>0</v>
      </c>
      <c r="F85" s="36"/>
    </row>
    <row r="86" spans="1:7" hidden="1" x14ac:dyDescent="0.2">
      <c r="A86" s="427" t="s">
        <v>837</v>
      </c>
      <c r="B86" s="409" t="s">
        <v>990</v>
      </c>
      <c r="C86" s="457">
        <v>0</v>
      </c>
      <c r="D86" s="480">
        <f>+C86/$C$8</f>
        <v>0</v>
      </c>
      <c r="E86" s="419"/>
      <c r="F86" s="36"/>
    </row>
    <row r="87" spans="1:7" hidden="1" x14ac:dyDescent="0.2">
      <c r="A87" s="452"/>
      <c r="B87" s="404"/>
      <c r="C87" s="405"/>
      <c r="D87" s="453"/>
    </row>
    <row r="88" spans="1:7" s="34" customFormat="1" hidden="1" x14ac:dyDescent="0.2">
      <c r="A88" s="454" t="s">
        <v>991</v>
      </c>
      <c r="B88" s="406" t="s">
        <v>992</v>
      </c>
      <c r="C88" s="455">
        <f>+C89</f>
        <v>0</v>
      </c>
      <c r="D88" s="453">
        <f>+C88/$C$8</f>
        <v>0</v>
      </c>
      <c r="E88" s="410"/>
      <c r="F88" s="35"/>
      <c r="G88" s="411"/>
    </row>
    <row r="89" spans="1:7" hidden="1" x14ac:dyDescent="0.2">
      <c r="A89" s="452" t="s">
        <v>993</v>
      </c>
      <c r="B89" s="404" t="s">
        <v>994</v>
      </c>
      <c r="C89" s="405">
        <f>+C90</f>
        <v>0</v>
      </c>
      <c r="D89" s="453">
        <f>+C89/$C$8</f>
        <v>0</v>
      </c>
      <c r="E89" s="484"/>
    </row>
    <row r="90" spans="1:7" hidden="1" x14ac:dyDescent="0.2">
      <c r="A90" s="427" t="s">
        <v>995</v>
      </c>
      <c r="B90" s="409" t="s">
        <v>996</v>
      </c>
      <c r="C90" s="457">
        <v>0</v>
      </c>
      <c r="D90" s="480">
        <f>+C90/$C$8</f>
        <v>0</v>
      </c>
      <c r="E90" s="484"/>
      <c r="F90" s="36"/>
    </row>
    <row r="91" spans="1:7" hidden="1" x14ac:dyDescent="0.2">
      <c r="A91" s="452"/>
      <c r="B91" s="404"/>
      <c r="C91" s="405"/>
      <c r="D91" s="453"/>
      <c r="E91" s="410"/>
    </row>
    <row r="92" spans="1:7" hidden="1" x14ac:dyDescent="0.2">
      <c r="A92" s="470" t="s">
        <v>1161</v>
      </c>
      <c r="B92" s="408" t="s">
        <v>1162</v>
      </c>
      <c r="C92" s="456">
        <f>+C94</f>
        <v>0</v>
      </c>
      <c r="D92" s="489">
        <f>+C92/$C$8</f>
        <v>0</v>
      </c>
      <c r="E92" s="410"/>
    </row>
    <row r="93" spans="1:7" hidden="1" x14ac:dyDescent="0.2">
      <c r="A93" s="471"/>
      <c r="B93" s="472"/>
      <c r="C93" s="473"/>
      <c r="D93" s="474"/>
    </row>
    <row r="94" spans="1:7" hidden="1" x14ac:dyDescent="0.2">
      <c r="A94" s="475" t="s">
        <v>1163</v>
      </c>
      <c r="B94" s="491" t="s">
        <v>1164</v>
      </c>
      <c r="C94" s="3">
        <f>+C96</f>
        <v>0</v>
      </c>
      <c r="D94" s="477">
        <v>4.3956764894809326E-4</v>
      </c>
    </row>
    <row r="95" spans="1:7" hidden="1" x14ac:dyDescent="0.2">
      <c r="A95" s="475"/>
      <c r="B95" s="491"/>
      <c r="C95" s="3"/>
      <c r="D95" s="477"/>
    </row>
    <row r="96" spans="1:7" hidden="1" x14ac:dyDescent="0.2">
      <c r="A96" s="475" t="s">
        <v>1165</v>
      </c>
      <c r="B96" s="476" t="s">
        <v>1166</v>
      </c>
      <c r="C96" s="3">
        <f>+C97</f>
        <v>0</v>
      </c>
      <c r="D96" s="477">
        <v>4.3956764894809326E-4</v>
      </c>
    </row>
    <row r="97" spans="1:8" hidden="1" x14ac:dyDescent="0.2">
      <c r="A97" s="452" t="s">
        <v>1167</v>
      </c>
      <c r="B97" s="404" t="s">
        <v>1168</v>
      </c>
      <c r="C97" s="405">
        <f>+'INTERESES saldos cta cte'!G32</f>
        <v>0</v>
      </c>
      <c r="D97" s="453">
        <v>4.3956764894809326E-4</v>
      </c>
    </row>
    <row r="98" spans="1:8" hidden="1" x14ac:dyDescent="0.2">
      <c r="A98" s="452"/>
      <c r="B98" s="404"/>
      <c r="C98" s="405"/>
      <c r="D98" s="453"/>
    </row>
    <row r="99" spans="1:8" s="34" customFormat="1" hidden="1" x14ac:dyDescent="0.2">
      <c r="A99" s="454" t="s">
        <v>799</v>
      </c>
      <c r="B99" s="408" t="s">
        <v>997</v>
      </c>
      <c r="C99" s="456">
        <f>+C101</f>
        <v>0</v>
      </c>
      <c r="D99" s="489">
        <f>+C99/$C$8</f>
        <v>0</v>
      </c>
      <c r="E99" s="400"/>
      <c r="F99" s="35"/>
      <c r="G99" s="411"/>
      <c r="H99" s="35"/>
    </row>
    <row r="100" spans="1:8" hidden="1" x14ac:dyDescent="0.2">
      <c r="A100" s="452"/>
      <c r="B100" s="404"/>
      <c r="C100" s="405"/>
      <c r="D100" s="453"/>
    </row>
    <row r="101" spans="1:8" s="34" customFormat="1" hidden="1" x14ac:dyDescent="0.2">
      <c r="A101" s="454" t="s">
        <v>800</v>
      </c>
      <c r="B101" s="408" t="s">
        <v>801</v>
      </c>
      <c r="C101" s="455">
        <f>+C102+C106+C104</f>
        <v>0</v>
      </c>
      <c r="D101" s="479">
        <f>+C101/$C$8</f>
        <v>0</v>
      </c>
      <c r="E101" s="400"/>
      <c r="F101" s="35"/>
      <c r="G101" s="411"/>
    </row>
    <row r="102" spans="1:8" hidden="1" x14ac:dyDescent="0.2">
      <c r="A102" s="452" t="s">
        <v>998</v>
      </c>
      <c r="B102" s="404" t="s">
        <v>999</v>
      </c>
      <c r="C102" s="405">
        <f>+C103</f>
        <v>0</v>
      </c>
      <c r="D102" s="453">
        <f>+C102/$C$8</f>
        <v>0</v>
      </c>
    </row>
    <row r="103" spans="1:8" hidden="1" x14ac:dyDescent="0.2">
      <c r="A103" s="427" t="s">
        <v>839</v>
      </c>
      <c r="B103" s="409" t="s">
        <v>840</v>
      </c>
      <c r="C103" s="457">
        <v>0</v>
      </c>
      <c r="D103" s="480">
        <f>+C103/$C$8</f>
        <v>0</v>
      </c>
      <c r="E103" s="419"/>
    </row>
    <row r="104" spans="1:8" hidden="1" x14ac:dyDescent="0.2">
      <c r="A104" s="452" t="s">
        <v>1000</v>
      </c>
      <c r="B104" s="404" t="s">
        <v>1001</v>
      </c>
      <c r="C104" s="405">
        <f>+C105</f>
        <v>0</v>
      </c>
      <c r="D104" s="453">
        <f>+C104/$C$8</f>
        <v>0</v>
      </c>
      <c r="E104" s="415"/>
    </row>
    <row r="105" spans="1:8" hidden="1" x14ac:dyDescent="0.2">
      <c r="A105" s="427" t="s">
        <v>1002</v>
      </c>
      <c r="B105" s="409" t="s">
        <v>1003</v>
      </c>
      <c r="C105" s="457">
        <v>0</v>
      </c>
      <c r="D105" s="480">
        <f t="shared" ref="D105:D110" si="1">+C105/$C$8</f>
        <v>0</v>
      </c>
      <c r="E105" s="415"/>
    </row>
    <row r="106" spans="1:8" hidden="1" x14ac:dyDescent="0.2">
      <c r="A106" s="452" t="s">
        <v>802</v>
      </c>
      <c r="B106" s="404" t="s">
        <v>1004</v>
      </c>
      <c r="C106" s="405">
        <f>+C107</f>
        <v>0</v>
      </c>
      <c r="D106" s="453">
        <f t="shared" si="1"/>
        <v>0</v>
      </c>
      <c r="G106" s="411"/>
    </row>
    <row r="107" spans="1:8" hidden="1" x14ac:dyDescent="0.2">
      <c r="A107" s="427" t="s">
        <v>803</v>
      </c>
      <c r="B107" s="409" t="s">
        <v>804</v>
      </c>
      <c r="C107" s="457">
        <f>SUM(C108:C111)</f>
        <v>0</v>
      </c>
      <c r="D107" s="480">
        <f t="shared" si="1"/>
        <v>0</v>
      </c>
    </row>
    <row r="108" spans="1:8" hidden="1" x14ac:dyDescent="0.2">
      <c r="A108" s="460" t="s">
        <v>805</v>
      </c>
      <c r="B108" s="423" t="s">
        <v>806</v>
      </c>
      <c r="C108" s="461">
        <v>0</v>
      </c>
      <c r="D108" s="481">
        <f t="shared" si="1"/>
        <v>0</v>
      </c>
      <c r="E108" s="419"/>
    </row>
    <row r="109" spans="1:8" hidden="1" x14ac:dyDescent="0.2">
      <c r="A109" s="460" t="s">
        <v>841</v>
      </c>
      <c r="B109" s="423" t="s">
        <v>1005</v>
      </c>
      <c r="C109" s="461">
        <v>0</v>
      </c>
      <c r="D109" s="481">
        <f t="shared" si="1"/>
        <v>0</v>
      </c>
      <c r="E109" s="419"/>
    </row>
    <row r="110" spans="1:8" hidden="1" x14ac:dyDescent="0.2">
      <c r="A110" s="460" t="s">
        <v>1006</v>
      </c>
      <c r="B110" s="423" t="s">
        <v>1007</v>
      </c>
      <c r="C110" s="461">
        <v>0</v>
      </c>
      <c r="D110" s="481">
        <f t="shared" si="1"/>
        <v>0</v>
      </c>
    </row>
    <row r="111" spans="1:8" hidden="1" x14ac:dyDescent="0.2">
      <c r="A111" s="460" t="s">
        <v>1170</v>
      </c>
      <c r="B111" s="423" t="s">
        <v>1171</v>
      </c>
      <c r="C111" s="461">
        <v>0</v>
      </c>
      <c r="D111" s="481">
        <f t="shared" ref="D111" si="2">+C111/$C$8</f>
        <v>0</v>
      </c>
    </row>
    <row r="112" spans="1:8" hidden="1" x14ac:dyDescent="0.2">
      <c r="A112" s="452"/>
      <c r="B112" s="404"/>
      <c r="C112" s="405"/>
      <c r="D112" s="453"/>
    </row>
    <row r="113" spans="1:8" s="34" customFormat="1" hidden="1" x14ac:dyDescent="0.2">
      <c r="A113" s="454" t="s">
        <v>795</v>
      </c>
      <c r="B113" s="408" t="s">
        <v>796</v>
      </c>
      <c r="C113" s="456">
        <f>SUM(C114:C115)</f>
        <v>0</v>
      </c>
      <c r="D113" s="489">
        <f>+C113/$C$8</f>
        <v>0</v>
      </c>
      <c r="E113" s="400"/>
      <c r="F113" s="35"/>
      <c r="G113" s="411"/>
    </row>
    <row r="114" spans="1:8" hidden="1" x14ac:dyDescent="0.2">
      <c r="A114" s="452" t="s">
        <v>797</v>
      </c>
      <c r="B114" s="404" t="s">
        <v>798</v>
      </c>
      <c r="C114" s="405">
        <v>0</v>
      </c>
      <c r="D114" s="453">
        <f>+C114/$C$8</f>
        <v>0</v>
      </c>
      <c r="G114" s="411"/>
    </row>
    <row r="115" spans="1:8" hidden="1" x14ac:dyDescent="0.2">
      <c r="A115" s="452" t="s">
        <v>843</v>
      </c>
      <c r="B115" s="404" t="s">
        <v>844</v>
      </c>
      <c r="C115" s="405">
        <v>0</v>
      </c>
      <c r="D115" s="453">
        <f>+C115/$C$8</f>
        <v>0</v>
      </c>
      <c r="G115" s="411"/>
    </row>
    <row r="116" spans="1:8" hidden="1" x14ac:dyDescent="0.2">
      <c r="A116" s="452"/>
      <c r="B116" s="404"/>
      <c r="C116" s="405"/>
      <c r="D116" s="453"/>
    </row>
    <row r="117" spans="1:8" hidden="1" x14ac:dyDescent="0.2">
      <c r="A117" s="454" t="s">
        <v>1008</v>
      </c>
      <c r="B117" s="408" t="s">
        <v>1009</v>
      </c>
      <c r="C117" s="456">
        <f>+C118</f>
        <v>0</v>
      </c>
      <c r="D117" s="489">
        <f>+C117/$C$8</f>
        <v>0</v>
      </c>
    </row>
    <row r="118" spans="1:8" hidden="1" x14ac:dyDescent="0.2">
      <c r="A118" s="452" t="s">
        <v>1010</v>
      </c>
      <c r="B118" s="404" t="s">
        <v>1011</v>
      </c>
      <c r="C118" s="405">
        <v>0</v>
      </c>
      <c r="D118" s="453">
        <f>+C118/$C$8</f>
        <v>0</v>
      </c>
      <c r="G118" s="411"/>
    </row>
    <row r="119" spans="1:8" x14ac:dyDescent="0.2">
      <c r="A119" s="452"/>
      <c r="B119" s="404"/>
      <c r="C119" s="405"/>
      <c r="D119" s="453"/>
    </row>
    <row r="120" spans="1:8" s="34" customFormat="1" x14ac:dyDescent="0.2">
      <c r="A120" s="459" t="s">
        <v>85</v>
      </c>
      <c r="B120" s="408" t="s">
        <v>86</v>
      </c>
      <c r="C120" s="456">
        <f>+C122+C132</f>
        <v>3409814</v>
      </c>
      <c r="D120" s="489">
        <f>+C120/$C$8</f>
        <v>6.0662370895366512E-4</v>
      </c>
      <c r="E120" s="400"/>
      <c r="F120" s="35"/>
      <c r="G120" s="411"/>
    </row>
    <row r="121" spans="1:8" x14ac:dyDescent="0.2">
      <c r="A121" s="452"/>
      <c r="B121" s="404"/>
      <c r="C121" s="405"/>
      <c r="D121" s="479"/>
    </row>
    <row r="122" spans="1:8" s="34" customFormat="1" x14ac:dyDescent="0.2">
      <c r="A122" s="454" t="s">
        <v>87</v>
      </c>
      <c r="B122" s="408" t="s">
        <v>88</v>
      </c>
      <c r="C122" s="456">
        <f>+C125+C129+C123</f>
        <v>3409814</v>
      </c>
      <c r="D122" s="489">
        <f t="shared" ref="D122:D135" si="3">+C122/$C$8</f>
        <v>6.0662370895366512E-4</v>
      </c>
      <c r="E122" s="400"/>
      <c r="F122" s="35"/>
      <c r="G122" s="411"/>
    </row>
    <row r="123" spans="1:8" hidden="1" x14ac:dyDescent="0.2">
      <c r="A123" s="452" t="s">
        <v>519</v>
      </c>
      <c r="B123" s="404" t="s">
        <v>520</v>
      </c>
      <c r="C123" s="405">
        <f>+C124</f>
        <v>0</v>
      </c>
      <c r="D123" s="453">
        <f t="shared" si="3"/>
        <v>0</v>
      </c>
    </row>
    <row r="124" spans="1:8" hidden="1" x14ac:dyDescent="0.2">
      <c r="A124" s="427" t="s">
        <v>521</v>
      </c>
      <c r="B124" s="409" t="s">
        <v>522</v>
      </c>
      <c r="C124" s="457"/>
      <c r="D124" s="480">
        <f t="shared" si="3"/>
        <v>0</v>
      </c>
      <c r="E124" s="415"/>
    </row>
    <row r="125" spans="1:8" x14ac:dyDescent="0.2">
      <c r="A125" s="452" t="s">
        <v>89</v>
      </c>
      <c r="B125" s="404" t="s">
        <v>90</v>
      </c>
      <c r="C125" s="405">
        <f>SUM(C126:C128)</f>
        <v>3409814</v>
      </c>
      <c r="D125" s="453">
        <f t="shared" si="3"/>
        <v>6.0662370895366512E-4</v>
      </c>
    </row>
    <row r="126" spans="1:8" hidden="1" x14ac:dyDescent="0.2">
      <c r="A126" s="427" t="s">
        <v>501</v>
      </c>
      <c r="B126" s="409" t="s">
        <v>502</v>
      </c>
      <c r="C126" s="457">
        <v>0</v>
      </c>
      <c r="D126" s="480">
        <f t="shared" si="3"/>
        <v>0</v>
      </c>
      <c r="E126" s="415"/>
    </row>
    <row r="127" spans="1:8" x14ac:dyDescent="0.2">
      <c r="A127" s="427" t="s">
        <v>91</v>
      </c>
      <c r="B127" s="409" t="s">
        <v>1012</v>
      </c>
      <c r="C127" s="457">
        <v>3409814</v>
      </c>
      <c r="D127" s="480">
        <f t="shared" si="3"/>
        <v>6.0662370895366512E-4</v>
      </c>
      <c r="E127" s="415"/>
    </row>
    <row r="128" spans="1:8" hidden="1" x14ac:dyDescent="0.2">
      <c r="A128" s="427" t="s">
        <v>381</v>
      </c>
      <c r="B128" s="409" t="s">
        <v>382</v>
      </c>
      <c r="C128" s="457">
        <v>0</v>
      </c>
      <c r="D128" s="480">
        <f t="shared" si="3"/>
        <v>0</v>
      </c>
      <c r="E128" s="415"/>
      <c r="H128" s="36"/>
    </row>
    <row r="129" spans="1:7" ht="20.399999999999999" hidden="1" x14ac:dyDescent="0.2">
      <c r="A129" s="452" t="s">
        <v>569</v>
      </c>
      <c r="B129" s="414" t="s">
        <v>570</v>
      </c>
      <c r="C129" s="405">
        <f>+C130</f>
        <v>0</v>
      </c>
      <c r="D129" s="453">
        <f t="shared" si="3"/>
        <v>0</v>
      </c>
      <c r="E129" s="415"/>
    </row>
    <row r="130" spans="1:7" hidden="1" x14ac:dyDescent="0.2">
      <c r="A130" s="427" t="s">
        <v>1013</v>
      </c>
      <c r="B130" s="409" t="s">
        <v>1014</v>
      </c>
      <c r="C130" s="457">
        <v>0</v>
      </c>
      <c r="D130" s="480">
        <f t="shared" si="3"/>
        <v>0</v>
      </c>
      <c r="E130" s="415"/>
      <c r="F130" s="36"/>
    </row>
    <row r="131" spans="1:7" hidden="1" x14ac:dyDescent="0.2">
      <c r="A131" s="404"/>
      <c r="B131" s="404"/>
      <c r="C131" s="420"/>
      <c r="D131" s="453"/>
      <c r="E131" s="415"/>
    </row>
    <row r="132" spans="1:7" hidden="1" x14ac:dyDescent="0.2">
      <c r="A132" s="530" t="s">
        <v>1185</v>
      </c>
      <c r="B132" s="531" t="s">
        <v>1186</v>
      </c>
      <c r="C132" s="118">
        <f>+C133</f>
        <v>0</v>
      </c>
      <c r="D132" s="489">
        <f t="shared" si="3"/>
        <v>0</v>
      </c>
      <c r="E132" s="415"/>
    </row>
    <row r="133" spans="1:7" hidden="1" x14ac:dyDescent="0.2">
      <c r="A133" s="532" t="s">
        <v>1187</v>
      </c>
      <c r="B133" s="533" t="s">
        <v>1188</v>
      </c>
      <c r="C133" s="534">
        <f>SUM(C134:C136)</f>
        <v>0</v>
      </c>
      <c r="D133" s="453">
        <f t="shared" si="3"/>
        <v>0</v>
      </c>
      <c r="E133" s="415"/>
    </row>
    <row r="134" spans="1:7" hidden="1" x14ac:dyDescent="0.2">
      <c r="A134" s="535" t="s">
        <v>1189</v>
      </c>
      <c r="B134" s="536" t="s">
        <v>1190</v>
      </c>
      <c r="C134" s="537">
        <v>0</v>
      </c>
      <c r="D134" s="480">
        <f t="shared" si="3"/>
        <v>0</v>
      </c>
      <c r="E134" s="415"/>
    </row>
    <row r="135" spans="1:7" hidden="1" x14ac:dyDescent="0.2">
      <c r="A135" s="535" t="s">
        <v>1191</v>
      </c>
      <c r="B135" s="536" t="s">
        <v>1192</v>
      </c>
      <c r="C135" s="537">
        <v>0</v>
      </c>
      <c r="D135" s="480">
        <f t="shared" si="3"/>
        <v>0</v>
      </c>
      <c r="E135" s="415"/>
    </row>
    <row r="136" spans="1:7" hidden="1" x14ac:dyDescent="0.2">
      <c r="A136" s="585" t="s">
        <v>1193</v>
      </c>
      <c r="B136" s="589" t="s">
        <v>1194</v>
      </c>
      <c r="C136" s="587">
        <v>0</v>
      </c>
      <c r="D136" s="588">
        <f t="shared" ref="D136" si="4">+C136/$C$8</f>
        <v>0</v>
      </c>
      <c r="E136" s="415"/>
    </row>
    <row r="137" spans="1:7" x14ac:dyDescent="0.2">
      <c r="A137" s="404"/>
      <c r="B137" s="404"/>
      <c r="C137" s="420"/>
      <c r="D137" s="453"/>
      <c r="E137" s="415"/>
    </row>
    <row r="138" spans="1:7" x14ac:dyDescent="0.2">
      <c r="A138" s="404"/>
      <c r="B138" s="404"/>
      <c r="C138" s="404"/>
      <c r="D138" s="453"/>
      <c r="E138" s="415"/>
    </row>
    <row r="139" spans="1:7" s="34" customFormat="1" ht="12" x14ac:dyDescent="0.2">
      <c r="A139" s="485" t="s">
        <v>481</v>
      </c>
      <c r="B139" s="486" t="s">
        <v>482</v>
      </c>
      <c r="C139" s="487">
        <f>+C141+C144</f>
        <v>126692351</v>
      </c>
      <c r="D139" s="488">
        <f>+C139/$C$8</f>
        <v>2.2539230544445999E-2</v>
      </c>
      <c r="E139" s="415"/>
      <c r="F139" s="35"/>
      <c r="G139" s="411"/>
    </row>
    <row r="140" spans="1:7" hidden="1" x14ac:dyDescent="0.2">
      <c r="A140" s="452"/>
      <c r="B140" s="404"/>
      <c r="C140" s="405"/>
      <c r="D140" s="453"/>
      <c r="E140" s="415"/>
      <c r="F140" s="36"/>
    </row>
    <row r="141" spans="1:7" s="34" customFormat="1" hidden="1" x14ac:dyDescent="0.2">
      <c r="A141" s="459" t="s">
        <v>1015</v>
      </c>
      <c r="B141" s="408" t="s">
        <v>1016</v>
      </c>
      <c r="C141" s="456">
        <f>+C142</f>
        <v>0</v>
      </c>
      <c r="D141" s="489">
        <f>+C141/$C$8</f>
        <v>0</v>
      </c>
      <c r="E141" s="415"/>
      <c r="F141" s="36"/>
      <c r="G141" s="411"/>
    </row>
    <row r="142" spans="1:7" hidden="1" x14ac:dyDescent="0.2">
      <c r="A142" s="452" t="s">
        <v>1017</v>
      </c>
      <c r="B142" s="404" t="s">
        <v>1018</v>
      </c>
      <c r="C142" s="405">
        <v>0</v>
      </c>
      <c r="D142" s="453">
        <f>+C142/$C$8</f>
        <v>0</v>
      </c>
      <c r="E142" s="415"/>
      <c r="F142" s="36"/>
    </row>
    <row r="143" spans="1:7" x14ac:dyDescent="0.2">
      <c r="A143" s="452"/>
      <c r="B143" s="404"/>
      <c r="C143" s="405"/>
      <c r="D143" s="453"/>
      <c r="E143" s="415"/>
      <c r="F143" s="36"/>
    </row>
    <row r="144" spans="1:7" s="34" customFormat="1" x14ac:dyDescent="0.2">
      <c r="A144" s="459" t="s">
        <v>483</v>
      </c>
      <c r="B144" s="408" t="s">
        <v>92</v>
      </c>
      <c r="C144" s="456">
        <f>+C146+C157</f>
        <v>126692351</v>
      </c>
      <c r="D144" s="489">
        <f>+C144/$C$8</f>
        <v>2.2539230544445999E-2</v>
      </c>
      <c r="E144" s="415"/>
      <c r="F144" s="36"/>
      <c r="G144" s="411"/>
    </row>
    <row r="145" spans="1:7" x14ac:dyDescent="0.2">
      <c r="A145" s="452"/>
      <c r="B145" s="404"/>
      <c r="C145" s="405"/>
      <c r="D145" s="453"/>
      <c r="E145" s="415"/>
      <c r="F145" s="36"/>
    </row>
    <row r="146" spans="1:7" s="34" customFormat="1" x14ac:dyDescent="0.2">
      <c r="A146" s="454" t="s">
        <v>484</v>
      </c>
      <c r="B146" s="408" t="s">
        <v>485</v>
      </c>
      <c r="C146" s="456">
        <f>+C147+C151+C154</f>
        <v>106692351</v>
      </c>
      <c r="D146" s="489">
        <f t="shared" ref="D146:D152" si="5">+C146/$C$8</f>
        <v>1.8981126149580675E-2</v>
      </c>
      <c r="E146" s="415"/>
      <c r="F146" s="36"/>
      <c r="G146" s="411"/>
    </row>
    <row r="147" spans="1:7" x14ac:dyDescent="0.2">
      <c r="A147" s="452" t="s">
        <v>486</v>
      </c>
      <c r="B147" s="404" t="s">
        <v>487</v>
      </c>
      <c r="C147" s="405">
        <f>SUM(C148:C150)</f>
        <v>106692351</v>
      </c>
      <c r="D147" s="453">
        <f t="shared" si="5"/>
        <v>1.8981126149580675E-2</v>
      </c>
      <c r="E147" s="415"/>
      <c r="F147" s="36"/>
    </row>
    <row r="148" spans="1:7" x14ac:dyDescent="0.2">
      <c r="A148" s="427" t="s">
        <v>488</v>
      </c>
      <c r="B148" s="409" t="s">
        <v>489</v>
      </c>
      <c r="C148" s="457">
        <v>102887536</v>
      </c>
      <c r="D148" s="480">
        <f t="shared" si="5"/>
        <v>1.8304229700923203E-2</v>
      </c>
      <c r="E148" s="415"/>
      <c r="F148" s="36"/>
    </row>
    <row r="149" spans="1:7" hidden="1" x14ac:dyDescent="0.2">
      <c r="A149" s="427" t="s">
        <v>1019</v>
      </c>
      <c r="B149" s="409" t="s">
        <v>1020</v>
      </c>
      <c r="C149" s="457">
        <v>0</v>
      </c>
      <c r="D149" s="480">
        <f t="shared" si="5"/>
        <v>0</v>
      </c>
      <c r="E149" s="415"/>
      <c r="F149" s="36"/>
    </row>
    <row r="150" spans="1:7" ht="13.2" x14ac:dyDescent="0.25">
      <c r="A150" s="427" t="s">
        <v>928</v>
      </c>
      <c r="B150" s="409" t="s">
        <v>929</v>
      </c>
      <c r="C150" s="457">
        <v>3804815</v>
      </c>
      <c r="D150" s="480">
        <f t="shared" si="5"/>
        <v>6.7689644865747507E-4</v>
      </c>
      <c r="E150" s="415"/>
      <c r="F150" s="36"/>
      <c r="G150" s="440"/>
    </row>
    <row r="151" spans="1:7" ht="20.399999999999999" hidden="1" x14ac:dyDescent="0.2">
      <c r="A151" s="452" t="s">
        <v>807</v>
      </c>
      <c r="B151" s="414" t="s">
        <v>1021</v>
      </c>
      <c r="C151" s="405">
        <f>SUM(C152:C153)</f>
        <v>0</v>
      </c>
      <c r="D151" s="453">
        <f t="shared" si="5"/>
        <v>0</v>
      </c>
      <c r="E151" s="415"/>
      <c r="F151" s="36"/>
    </row>
    <row r="152" spans="1:7" ht="20.399999999999999" hidden="1" x14ac:dyDescent="0.2">
      <c r="A152" s="427" t="s">
        <v>1022</v>
      </c>
      <c r="B152" s="424" t="s">
        <v>1023</v>
      </c>
      <c r="C152" s="457">
        <v>0</v>
      </c>
      <c r="D152" s="480">
        <f t="shared" si="5"/>
        <v>0</v>
      </c>
      <c r="E152" s="415"/>
      <c r="F152" s="36"/>
    </row>
    <row r="153" spans="1:7" hidden="1" x14ac:dyDescent="0.2">
      <c r="A153" s="427" t="s">
        <v>1123</v>
      </c>
      <c r="B153" s="424" t="s">
        <v>913</v>
      </c>
      <c r="C153" s="457">
        <v>0</v>
      </c>
      <c r="D153" s="480">
        <f t="shared" ref="D153:D155" si="6">+C153/$C$8</f>
        <v>0</v>
      </c>
      <c r="E153" s="415"/>
      <c r="F153" s="36"/>
    </row>
    <row r="154" spans="1:7" hidden="1" x14ac:dyDescent="0.2">
      <c r="A154" s="452" t="s">
        <v>1183</v>
      </c>
      <c r="B154" s="414" t="s">
        <v>1195</v>
      </c>
      <c r="C154" s="405">
        <f>SUM(C155)</f>
        <v>0</v>
      </c>
      <c r="D154" s="453">
        <f t="shared" si="6"/>
        <v>0</v>
      </c>
      <c r="E154" s="415"/>
      <c r="F154" s="36"/>
    </row>
    <row r="155" spans="1:7" hidden="1" x14ac:dyDescent="0.2">
      <c r="A155" s="585" t="s">
        <v>1184</v>
      </c>
      <c r="B155" s="586" t="s">
        <v>1214</v>
      </c>
      <c r="C155" s="587">
        <v>0</v>
      </c>
      <c r="D155" s="588">
        <f t="shared" si="6"/>
        <v>0</v>
      </c>
      <c r="E155" s="415"/>
      <c r="F155" s="36"/>
    </row>
    <row r="156" spans="1:7" x14ac:dyDescent="0.2">
      <c r="A156" s="452"/>
      <c r="B156" s="404"/>
      <c r="C156" s="405"/>
      <c r="D156" s="453"/>
      <c r="E156" s="415"/>
      <c r="F156" s="36"/>
    </row>
    <row r="157" spans="1:7" s="34" customFormat="1" x14ac:dyDescent="0.2">
      <c r="A157" s="454" t="s">
        <v>1215</v>
      </c>
      <c r="B157" s="408" t="s">
        <v>1219</v>
      </c>
      <c r="C157" s="456">
        <f>+C158</f>
        <v>20000000</v>
      </c>
      <c r="D157" s="489">
        <f t="shared" ref="D157" si="7">+C157/$C$8</f>
        <v>3.5581043948653222E-3</v>
      </c>
      <c r="E157" s="415"/>
      <c r="F157" s="36"/>
      <c r="G157" s="411"/>
    </row>
    <row r="158" spans="1:7" x14ac:dyDescent="0.2">
      <c r="A158" s="452" t="s">
        <v>1218</v>
      </c>
      <c r="B158" s="414" t="s">
        <v>1217</v>
      </c>
      <c r="C158" s="405">
        <f>SUM(C159)</f>
        <v>20000000</v>
      </c>
      <c r="D158" s="453">
        <f t="shared" ref="D158:D159" si="8">+C158/$C$8</f>
        <v>3.5581043948653222E-3</v>
      </c>
      <c r="E158" s="415"/>
      <c r="F158" s="36"/>
    </row>
    <row r="159" spans="1:7" x14ac:dyDescent="0.2">
      <c r="A159" s="427" t="s">
        <v>1216</v>
      </c>
      <c r="B159" s="409" t="s">
        <v>1194</v>
      </c>
      <c r="C159" s="457">
        <v>20000000</v>
      </c>
      <c r="D159" s="480">
        <f t="shared" si="8"/>
        <v>3.5581043948653222E-3</v>
      </c>
      <c r="E159" s="484"/>
      <c r="F159" s="36"/>
    </row>
    <row r="160" spans="1:7" x14ac:dyDescent="0.2">
      <c r="A160" s="452"/>
      <c r="B160" s="404"/>
      <c r="C160" s="219"/>
      <c r="D160" s="453"/>
      <c r="E160" s="415"/>
      <c r="F160" s="36"/>
    </row>
    <row r="161" spans="1:8" x14ac:dyDescent="0.2">
      <c r="A161" s="452"/>
      <c r="B161" s="404"/>
      <c r="C161" s="219"/>
      <c r="D161" s="453"/>
      <c r="E161" s="415"/>
      <c r="F161" s="36"/>
    </row>
    <row r="162" spans="1:8" ht="12" x14ac:dyDescent="0.2">
      <c r="A162" s="485" t="s">
        <v>26</v>
      </c>
      <c r="B162" s="486" t="s">
        <v>27</v>
      </c>
      <c r="C162" s="487">
        <f>+C164+C172</f>
        <v>5490868380.1200008</v>
      </c>
      <c r="D162" s="488">
        <f>+C162/$C$8</f>
        <v>0.97685414574660034</v>
      </c>
      <c r="E162" s="415"/>
      <c r="F162" s="36"/>
    </row>
    <row r="163" spans="1:8" hidden="1" x14ac:dyDescent="0.2">
      <c r="A163" s="452"/>
      <c r="B163" s="404"/>
      <c r="C163" s="219"/>
      <c r="D163" s="453"/>
      <c r="E163" s="415"/>
      <c r="F163" s="36"/>
    </row>
    <row r="164" spans="1:8" hidden="1" x14ac:dyDescent="0.2">
      <c r="A164" s="459" t="s">
        <v>442</v>
      </c>
      <c r="B164" s="408" t="s">
        <v>443</v>
      </c>
      <c r="C164" s="456">
        <f>+C166</f>
        <v>0</v>
      </c>
      <c r="D164" s="489">
        <f>+C164/$C$8</f>
        <v>0</v>
      </c>
      <c r="E164" s="415"/>
      <c r="F164" s="36"/>
    </row>
    <row r="165" spans="1:8" hidden="1" x14ac:dyDescent="0.2">
      <c r="A165" s="452"/>
      <c r="B165" s="404"/>
      <c r="C165" s="219"/>
      <c r="D165" s="453"/>
      <c r="E165" s="415"/>
      <c r="F165" s="36"/>
    </row>
    <row r="166" spans="1:8" hidden="1" x14ac:dyDescent="0.2">
      <c r="A166" s="454" t="s">
        <v>444</v>
      </c>
      <c r="B166" s="408" t="s">
        <v>445</v>
      </c>
      <c r="C166" s="456">
        <f>+C167+C169</f>
        <v>0</v>
      </c>
      <c r="D166" s="489">
        <f>+C166/$C$8</f>
        <v>0</v>
      </c>
      <c r="E166" s="415"/>
      <c r="F166" s="36"/>
    </row>
    <row r="167" spans="1:8" hidden="1" x14ac:dyDescent="0.2">
      <c r="A167" s="452" t="s">
        <v>446</v>
      </c>
      <c r="B167" s="414" t="s">
        <v>447</v>
      </c>
      <c r="C167" s="405">
        <f>+C168</f>
        <v>0</v>
      </c>
      <c r="D167" s="453">
        <f>+C167/$C$8</f>
        <v>0</v>
      </c>
      <c r="E167" s="415"/>
      <c r="F167" s="36"/>
      <c r="H167" s="36"/>
    </row>
    <row r="168" spans="1:8" hidden="1" x14ac:dyDescent="0.2">
      <c r="A168" s="427" t="s">
        <v>448</v>
      </c>
      <c r="B168" s="424" t="s">
        <v>454</v>
      </c>
      <c r="C168" s="457"/>
      <c r="D168" s="480">
        <f>+C168/$C$8</f>
        <v>0</v>
      </c>
      <c r="E168" s="415"/>
      <c r="F168" s="36"/>
      <c r="H168" s="36"/>
    </row>
    <row r="169" spans="1:8" hidden="1" x14ac:dyDescent="0.2">
      <c r="A169" s="452" t="s">
        <v>533</v>
      </c>
      <c r="B169" s="414" t="s">
        <v>534</v>
      </c>
      <c r="C169" s="405">
        <f>+C170</f>
        <v>0</v>
      </c>
      <c r="D169" s="453">
        <f>+C169/$C$8</f>
        <v>0</v>
      </c>
      <c r="E169" s="415"/>
      <c r="F169" s="36"/>
    </row>
    <row r="170" spans="1:8" hidden="1" x14ac:dyDescent="0.2">
      <c r="A170" s="427" t="s">
        <v>559</v>
      </c>
      <c r="B170" s="409" t="s">
        <v>535</v>
      </c>
      <c r="C170" s="457"/>
      <c r="D170" s="480">
        <f>+C170/$C$8</f>
        <v>0</v>
      </c>
      <c r="E170" s="415"/>
      <c r="F170" s="36"/>
    </row>
    <row r="171" spans="1:8" x14ac:dyDescent="0.2">
      <c r="A171" s="452"/>
      <c r="B171" s="404"/>
      <c r="C171" s="219"/>
      <c r="D171" s="453"/>
      <c r="F171" s="36"/>
      <c r="H171" s="36"/>
    </row>
    <row r="172" spans="1:8" x14ac:dyDescent="0.2">
      <c r="A172" s="459" t="s">
        <v>28</v>
      </c>
      <c r="B172" s="408" t="s">
        <v>29</v>
      </c>
      <c r="C172" s="456">
        <f>SUM(C174:C175)</f>
        <v>5490868380.1200008</v>
      </c>
      <c r="D172" s="489">
        <f>+C172/$C$8</f>
        <v>0.97685414574660034</v>
      </c>
      <c r="F172" s="36"/>
    </row>
    <row r="173" spans="1:8" x14ac:dyDescent="0.2">
      <c r="A173" s="452"/>
      <c r="B173" s="404"/>
      <c r="C173" s="219"/>
      <c r="D173" s="453"/>
      <c r="F173" s="36"/>
    </row>
    <row r="174" spans="1:8" x14ac:dyDescent="0.2">
      <c r="A174" s="452" t="s">
        <v>53</v>
      </c>
      <c r="B174" s="414" t="s">
        <v>892</v>
      </c>
      <c r="C174" s="405">
        <v>2165087349.0700002</v>
      </c>
      <c r="D174" s="453">
        <f>+C174/$C$8</f>
        <v>0.38518034059966388</v>
      </c>
      <c r="F174" s="36"/>
    </row>
    <row r="175" spans="1:8" x14ac:dyDescent="0.2">
      <c r="A175" s="452" t="s">
        <v>30</v>
      </c>
      <c r="B175" s="414" t="s">
        <v>31</v>
      </c>
      <c r="C175" s="458">
        <f>SUM(C176:C218)</f>
        <v>3325781031.0500002</v>
      </c>
      <c r="D175" s="453">
        <f>+C175/$C$8</f>
        <v>0.59167380514693635</v>
      </c>
    </row>
    <row r="176" spans="1:8" x14ac:dyDescent="0.2">
      <c r="A176" s="427" t="s">
        <v>1024</v>
      </c>
      <c r="B176" s="424" t="s">
        <v>1025</v>
      </c>
      <c r="C176" s="457">
        <v>21077.32</v>
      </c>
      <c r="D176" s="480">
        <f t="shared" ref="D176:D217" si="9">+C176/$C$8</f>
        <v>3.7497652461991375E-6</v>
      </c>
      <c r="F176" s="377"/>
    </row>
    <row r="177" spans="1:6" x14ac:dyDescent="0.2">
      <c r="A177" s="427" t="s">
        <v>1026</v>
      </c>
      <c r="B177" s="424" t="s">
        <v>1027</v>
      </c>
      <c r="C177" s="457">
        <v>14679750.34</v>
      </c>
      <c r="D177" s="480">
        <f t="shared" si="9"/>
        <v>2.6116042100139854E-3</v>
      </c>
    </row>
    <row r="178" spans="1:6" x14ac:dyDescent="0.2">
      <c r="A178" s="427" t="s">
        <v>1028</v>
      </c>
      <c r="B178" s="424" t="s">
        <v>1029</v>
      </c>
      <c r="C178" s="457">
        <v>213.84</v>
      </c>
      <c r="D178" s="480">
        <f t="shared" si="9"/>
        <v>3.8043252189900022E-8</v>
      </c>
    </row>
    <row r="179" spans="1:6" x14ac:dyDescent="0.2">
      <c r="A179" s="427" t="s">
        <v>1030</v>
      </c>
      <c r="B179" s="424" t="s">
        <v>1031</v>
      </c>
      <c r="C179" s="457">
        <v>73398751.689999998</v>
      </c>
      <c r="D179" s="480">
        <f t="shared" si="9"/>
        <v>1.3058021048290874E-2</v>
      </c>
      <c r="F179" s="428"/>
    </row>
    <row r="180" spans="1:6" x14ac:dyDescent="0.2">
      <c r="A180" s="427" t="s">
        <v>1032</v>
      </c>
      <c r="B180" s="424" t="s">
        <v>1033</v>
      </c>
      <c r="C180" s="457">
        <v>7339842.71</v>
      </c>
      <c r="D180" s="480">
        <f t="shared" si="9"/>
        <v>1.3057963302035597E-3</v>
      </c>
    </row>
    <row r="181" spans="1:6" hidden="1" x14ac:dyDescent="0.2">
      <c r="A181" s="427" t="s">
        <v>93</v>
      </c>
      <c r="B181" s="424" t="s">
        <v>350</v>
      </c>
      <c r="C181" s="457">
        <v>0</v>
      </c>
      <c r="D181" s="480">
        <f t="shared" si="9"/>
        <v>0</v>
      </c>
    </row>
    <row r="182" spans="1:6" x14ac:dyDescent="0.2">
      <c r="A182" s="427" t="s">
        <v>94</v>
      </c>
      <c r="B182" s="424" t="s">
        <v>441</v>
      </c>
      <c r="C182" s="457">
        <v>49961105.979999997</v>
      </c>
      <c r="D182" s="480">
        <f t="shared" si="9"/>
        <v>8.8883415379885054E-3</v>
      </c>
    </row>
    <row r="183" spans="1:6" x14ac:dyDescent="0.2">
      <c r="A183" s="427" t="s">
        <v>1034</v>
      </c>
      <c r="B183" s="424" t="s">
        <v>81</v>
      </c>
      <c r="C183" s="457">
        <v>48440975.719999999</v>
      </c>
      <c r="D183" s="480">
        <f t="shared" si="9"/>
        <v>8.6179024300448177E-3</v>
      </c>
    </row>
    <row r="184" spans="1:6" hidden="1" x14ac:dyDescent="0.2">
      <c r="A184" s="427" t="s">
        <v>1035</v>
      </c>
      <c r="B184" s="424" t="s">
        <v>1036</v>
      </c>
      <c r="C184" s="457">
        <v>0</v>
      </c>
      <c r="D184" s="480">
        <f t="shared" si="9"/>
        <v>0</v>
      </c>
    </row>
    <row r="185" spans="1:6" x14ac:dyDescent="0.2">
      <c r="A185" s="427" t="s">
        <v>1037</v>
      </c>
      <c r="B185" s="424" t="s">
        <v>1038</v>
      </c>
      <c r="C185" s="457">
        <v>283193517.85000002</v>
      </c>
      <c r="D185" s="480">
        <f t="shared" si="9"/>
        <v>5.0381605022972807E-2</v>
      </c>
    </row>
    <row r="186" spans="1:6" x14ac:dyDescent="0.2">
      <c r="A186" s="427" t="s">
        <v>1039</v>
      </c>
      <c r="B186" s="424" t="s">
        <v>1040</v>
      </c>
      <c r="C186" s="457">
        <v>630668.34</v>
      </c>
      <c r="D186" s="480">
        <f t="shared" si="9"/>
        <v>1.1219918961282085E-4</v>
      </c>
    </row>
    <row r="187" spans="1:6" x14ac:dyDescent="0.2">
      <c r="A187" s="427" t="s">
        <v>1041</v>
      </c>
      <c r="B187" s="424" t="s">
        <v>1042</v>
      </c>
      <c r="C187" s="457">
        <v>3973210.56</v>
      </c>
      <c r="D187" s="480">
        <f t="shared" si="9"/>
        <v>7.0685489776306542E-4</v>
      </c>
    </row>
    <row r="188" spans="1:6" x14ac:dyDescent="0.2">
      <c r="A188" s="427" t="s">
        <v>1043</v>
      </c>
      <c r="B188" s="424" t="s">
        <v>1044</v>
      </c>
      <c r="C188" s="457">
        <v>30083301.77</v>
      </c>
      <c r="D188" s="480">
        <f t="shared" si="9"/>
        <v>5.3519764119948363E-3</v>
      </c>
    </row>
    <row r="189" spans="1:6" x14ac:dyDescent="0.2">
      <c r="A189" s="427" t="s">
        <v>1045</v>
      </c>
      <c r="B189" s="424" t="s">
        <v>1046</v>
      </c>
      <c r="C189" s="457">
        <v>7461333.9000000004</v>
      </c>
      <c r="D189" s="480">
        <f t="shared" si="9"/>
        <v>1.3274102470573806E-3</v>
      </c>
      <c r="F189" s="36"/>
    </row>
    <row r="190" spans="1:6" x14ac:dyDescent="0.2">
      <c r="A190" s="427" t="s">
        <v>1047</v>
      </c>
      <c r="B190" s="424" t="s">
        <v>1048</v>
      </c>
      <c r="C190" s="457">
        <v>101256128.2</v>
      </c>
      <c r="D190" s="480">
        <f t="shared" si="9"/>
        <v>1.8013993737773324E-2</v>
      </c>
    </row>
    <row r="191" spans="1:6" x14ac:dyDescent="0.2">
      <c r="A191" s="427" t="s">
        <v>95</v>
      </c>
      <c r="B191" s="424" t="s">
        <v>82</v>
      </c>
      <c r="C191" s="457">
        <v>71266311</v>
      </c>
      <c r="D191" s="480">
        <f t="shared" si="9"/>
        <v>1.2678648718746943E-2</v>
      </c>
    </row>
    <row r="192" spans="1:6" hidden="1" x14ac:dyDescent="0.2">
      <c r="A192" s="427" t="s">
        <v>1049</v>
      </c>
      <c r="B192" s="424" t="s">
        <v>1050</v>
      </c>
      <c r="C192" s="457">
        <v>0</v>
      </c>
      <c r="D192" s="480">
        <f t="shared" si="9"/>
        <v>0</v>
      </c>
    </row>
    <row r="193" spans="1:4" ht="20.399999999999999" hidden="1" x14ac:dyDescent="0.2">
      <c r="A193" s="427" t="s">
        <v>1051</v>
      </c>
      <c r="B193" s="424" t="s">
        <v>1052</v>
      </c>
      <c r="C193" s="457">
        <v>0</v>
      </c>
      <c r="D193" s="480">
        <f t="shared" si="9"/>
        <v>0</v>
      </c>
    </row>
    <row r="194" spans="1:4" x14ac:dyDescent="0.2">
      <c r="A194" s="427" t="s">
        <v>351</v>
      </c>
      <c r="B194" s="424" t="s">
        <v>477</v>
      </c>
      <c r="C194" s="457">
        <v>2024232762.79</v>
      </c>
      <c r="D194" s="480">
        <f t="shared" si="9"/>
        <v>0.36012157447567361</v>
      </c>
    </row>
    <row r="195" spans="1:4" hidden="1" x14ac:dyDescent="0.2">
      <c r="A195" s="427" t="s">
        <v>1053</v>
      </c>
      <c r="B195" s="424" t="s">
        <v>1054</v>
      </c>
      <c r="C195" s="457">
        <v>0</v>
      </c>
      <c r="D195" s="480">
        <f t="shared" si="9"/>
        <v>0</v>
      </c>
    </row>
    <row r="196" spans="1:4" ht="20.399999999999999" x14ac:dyDescent="0.2">
      <c r="A196" s="427" t="s">
        <v>1055</v>
      </c>
      <c r="B196" s="424" t="s">
        <v>1056</v>
      </c>
      <c r="C196" s="457">
        <v>34207837.020000003</v>
      </c>
      <c r="D196" s="480">
        <f t="shared" si="9"/>
        <v>6.0857527619849333E-3</v>
      </c>
    </row>
    <row r="197" spans="1:4" ht="20.399999999999999" hidden="1" x14ac:dyDescent="0.2">
      <c r="A197" s="427" t="s">
        <v>1057</v>
      </c>
      <c r="B197" s="424" t="s">
        <v>1058</v>
      </c>
      <c r="C197" s="457">
        <v>0</v>
      </c>
      <c r="D197" s="480">
        <f t="shared" si="9"/>
        <v>0</v>
      </c>
    </row>
    <row r="198" spans="1:4" ht="20.399999999999999" hidden="1" x14ac:dyDescent="0.2">
      <c r="A198" s="427" t="s">
        <v>1059</v>
      </c>
      <c r="B198" s="424" t="s">
        <v>1060</v>
      </c>
      <c r="C198" s="457">
        <v>0</v>
      </c>
      <c r="D198" s="480">
        <f t="shared" si="9"/>
        <v>0</v>
      </c>
    </row>
    <row r="199" spans="1:4" x14ac:dyDescent="0.2">
      <c r="A199" s="427" t="s">
        <v>352</v>
      </c>
      <c r="B199" s="424" t="s">
        <v>364</v>
      </c>
      <c r="C199" s="457">
        <v>86378317.209999993</v>
      </c>
      <c r="D199" s="480">
        <f t="shared" si="9"/>
        <v>1.5367153504298592E-2</v>
      </c>
    </row>
    <row r="200" spans="1:4" x14ac:dyDescent="0.2">
      <c r="A200" s="427" t="s">
        <v>1061</v>
      </c>
      <c r="B200" s="424" t="s">
        <v>1062</v>
      </c>
      <c r="C200" s="457">
        <v>111554877.28</v>
      </c>
      <c r="D200" s="480">
        <f t="shared" si="9"/>
        <v>1.9846194955931484E-2</v>
      </c>
    </row>
    <row r="201" spans="1:4" hidden="1" x14ac:dyDescent="0.2">
      <c r="A201" s="427" t="s">
        <v>1063</v>
      </c>
      <c r="B201" s="424" t="s">
        <v>1064</v>
      </c>
      <c r="C201" s="457">
        <v>0</v>
      </c>
      <c r="D201" s="480">
        <f t="shared" si="9"/>
        <v>0</v>
      </c>
    </row>
    <row r="202" spans="1:4" x14ac:dyDescent="0.2">
      <c r="A202" s="427" t="s">
        <v>1065</v>
      </c>
      <c r="B202" s="424" t="s">
        <v>1066</v>
      </c>
      <c r="C202" s="457">
        <v>2412486</v>
      </c>
      <c r="D202" s="480">
        <f t="shared" si="9"/>
        <v>4.2919385195755308E-4</v>
      </c>
    </row>
    <row r="203" spans="1:4" hidden="1" x14ac:dyDescent="0.2">
      <c r="A203" s="427" t="s">
        <v>1067</v>
      </c>
      <c r="B203" s="424" t="s">
        <v>1068</v>
      </c>
      <c r="C203" s="457">
        <v>0</v>
      </c>
      <c r="D203" s="480">
        <f t="shared" si="9"/>
        <v>0</v>
      </c>
    </row>
    <row r="204" spans="1:4" x14ac:dyDescent="0.2">
      <c r="A204" s="427" t="s">
        <v>1069</v>
      </c>
      <c r="B204" s="424" t="s">
        <v>1070</v>
      </c>
      <c r="C204" s="457">
        <v>86856256.390000001</v>
      </c>
      <c r="D204" s="480">
        <f t="shared" si="9"/>
        <v>1.5452181379140411E-2</v>
      </c>
    </row>
    <row r="205" spans="1:4" ht="20.399999999999999" x14ac:dyDescent="0.2">
      <c r="A205" s="427" t="s">
        <v>1071</v>
      </c>
      <c r="B205" s="424" t="s">
        <v>1072</v>
      </c>
      <c r="C205" s="457">
        <v>3891837.18</v>
      </c>
      <c r="D205" s="480">
        <f t="shared" si="9"/>
        <v>6.9237814871291308E-4</v>
      </c>
    </row>
    <row r="206" spans="1:4" x14ac:dyDescent="0.2">
      <c r="A206" s="427" t="s">
        <v>1073</v>
      </c>
      <c r="B206" s="424" t="s">
        <v>1074</v>
      </c>
      <c r="C206" s="457">
        <v>695650</v>
      </c>
      <c r="D206" s="480">
        <f t="shared" si="9"/>
        <v>1.2375976611440307E-4</v>
      </c>
    </row>
    <row r="207" spans="1:4" x14ac:dyDescent="0.2">
      <c r="A207" s="427" t="s">
        <v>1075</v>
      </c>
      <c r="B207" s="424" t="s">
        <v>1076</v>
      </c>
      <c r="C207" s="457">
        <v>5294506</v>
      </c>
      <c r="D207" s="480">
        <f t="shared" si="9"/>
        <v>9.4192025336204083E-4</v>
      </c>
    </row>
    <row r="208" spans="1:4" hidden="1" x14ac:dyDescent="0.2">
      <c r="A208" s="427" t="s">
        <v>1077</v>
      </c>
      <c r="B208" s="424" t="s">
        <v>1078</v>
      </c>
      <c r="C208" s="457">
        <v>0</v>
      </c>
      <c r="D208" s="480">
        <f t="shared" si="9"/>
        <v>0</v>
      </c>
    </row>
    <row r="209" spans="1:6" hidden="1" x14ac:dyDescent="0.2">
      <c r="A209" s="427" t="s">
        <v>722</v>
      </c>
      <c r="B209" s="424" t="s">
        <v>1079</v>
      </c>
      <c r="C209" s="457">
        <v>0</v>
      </c>
      <c r="D209" s="480">
        <f t="shared" si="9"/>
        <v>0</v>
      </c>
    </row>
    <row r="210" spans="1:6" hidden="1" x14ac:dyDescent="0.2">
      <c r="A210" s="427" t="s">
        <v>1080</v>
      </c>
      <c r="B210" s="424" t="s">
        <v>1081</v>
      </c>
      <c r="C210" s="457">
        <v>0</v>
      </c>
      <c r="D210" s="480">
        <f t="shared" si="9"/>
        <v>0</v>
      </c>
    </row>
    <row r="211" spans="1:6" ht="20.399999999999999" hidden="1" x14ac:dyDescent="0.2">
      <c r="A211" s="427" t="s">
        <v>1082</v>
      </c>
      <c r="B211" s="424" t="s">
        <v>1083</v>
      </c>
      <c r="C211" s="457">
        <v>0</v>
      </c>
      <c r="D211" s="480">
        <f t="shared" si="9"/>
        <v>0</v>
      </c>
    </row>
    <row r="212" spans="1:6" x14ac:dyDescent="0.2">
      <c r="A212" s="427" t="s">
        <v>1084</v>
      </c>
      <c r="B212" s="424" t="s">
        <v>1085</v>
      </c>
      <c r="C212" s="457">
        <v>193824751.40000001</v>
      </c>
      <c r="D212" s="480">
        <f t="shared" si="9"/>
        <v>3.4482434989500925E-2</v>
      </c>
      <c r="F212" s="36"/>
    </row>
    <row r="213" spans="1:6" x14ac:dyDescent="0.2">
      <c r="A213" s="427" t="s">
        <v>1086</v>
      </c>
      <c r="B213" s="424" t="s">
        <v>1087</v>
      </c>
      <c r="C213" s="457">
        <v>72579121.010000005</v>
      </c>
      <c r="D213" s="480">
        <f t="shared" si="9"/>
        <v>1.2912204472057152E-2</v>
      </c>
    </row>
    <row r="214" spans="1:6" x14ac:dyDescent="0.2">
      <c r="A214" s="427" t="s">
        <v>1088</v>
      </c>
      <c r="B214" s="424" t="s">
        <v>1089</v>
      </c>
      <c r="C214" s="457">
        <v>12143763.119999999</v>
      </c>
      <c r="D214" s="480">
        <f t="shared" si="9"/>
        <v>2.1604388463737708E-3</v>
      </c>
      <c r="F214" s="36"/>
    </row>
    <row r="215" spans="1:6" hidden="1" x14ac:dyDescent="0.2">
      <c r="A215" s="427" t="s">
        <v>1090</v>
      </c>
      <c r="B215" s="424" t="s">
        <v>1091</v>
      </c>
      <c r="C215" s="457">
        <v>0</v>
      </c>
      <c r="D215" s="480">
        <f t="shared" si="9"/>
        <v>0</v>
      </c>
    </row>
    <row r="216" spans="1:6" hidden="1" x14ac:dyDescent="0.2">
      <c r="A216" s="427" t="s">
        <v>1092</v>
      </c>
      <c r="B216" s="424" t="s">
        <v>1093</v>
      </c>
      <c r="C216" s="457">
        <v>0</v>
      </c>
      <c r="D216" s="480">
        <f t="shared" si="9"/>
        <v>0</v>
      </c>
    </row>
    <row r="217" spans="1:6" hidden="1" x14ac:dyDescent="0.2">
      <c r="A217" s="427" t="s">
        <v>1094</v>
      </c>
      <c r="B217" s="424" t="s">
        <v>1095</v>
      </c>
      <c r="C217" s="457">
        <v>0</v>
      </c>
      <c r="D217" s="480">
        <f t="shared" si="9"/>
        <v>0</v>
      </c>
      <c r="F217" s="36"/>
    </row>
    <row r="218" spans="1:6" x14ac:dyDescent="0.2">
      <c r="A218" s="427" t="s">
        <v>1176</v>
      </c>
      <c r="B218" s="424" t="s">
        <v>1177</v>
      </c>
      <c r="C218" s="457">
        <v>2676.43</v>
      </c>
      <c r="D218" s="480">
        <f>+C218/$C$8</f>
        <v>4.7615086727746968E-7</v>
      </c>
      <c r="F218" s="36"/>
    </row>
    <row r="219" spans="1:6" x14ac:dyDescent="0.2">
      <c r="A219" s="462"/>
      <c r="B219" s="463"/>
      <c r="C219" s="464"/>
      <c r="D219" s="482"/>
    </row>
    <row r="221" spans="1:6" x14ac:dyDescent="0.2">
      <c r="A221" s="425"/>
      <c r="B221" s="425"/>
      <c r="C221" s="426"/>
      <c r="D221" s="483"/>
    </row>
    <row r="227" spans="5:5" x14ac:dyDescent="0.2">
      <c r="E227" s="407"/>
    </row>
    <row r="228" spans="5:5" x14ac:dyDescent="0.2">
      <c r="E228" s="407"/>
    </row>
  </sheetData>
  <mergeCells count="9">
    <mergeCell ref="F52:F53"/>
    <mergeCell ref="F54:F55"/>
    <mergeCell ref="A1:D1"/>
    <mergeCell ref="A3:D3"/>
    <mergeCell ref="A5:A6"/>
    <mergeCell ref="B5:B6"/>
    <mergeCell ref="C5:C6"/>
    <mergeCell ref="F50:F51"/>
    <mergeCell ref="D5:D6"/>
  </mergeCells>
  <phoneticPr fontId="75" type="noConversion"/>
  <printOptions horizontalCentered="1"/>
  <pageMargins left="0.39370078740157483" right="0.39370078740157483" top="0.59055118110236227" bottom="0.59055118110236227" header="0" footer="0"/>
  <pageSetup firstPageNumber="2" orientation="portrait" useFirstPageNumber="1" verticalDpi="597" r:id="rId1"/>
  <headerFooter alignWithMargins="0">
    <oddHeader>Página &amp;P</odd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/>
  <dimension ref="A1:XEO3429"/>
  <sheetViews>
    <sheetView showGridLines="0" zoomScaleNormal="100" zoomScaleSheetLayoutView="100" workbookViewId="0">
      <selection activeCell="R3350" sqref="R3350"/>
    </sheetView>
  </sheetViews>
  <sheetFormatPr baseColWidth="10" defaultColWidth="11.44140625" defaultRowHeight="10.199999999999999" x14ac:dyDescent="0.25"/>
  <cols>
    <col min="1" max="1" width="5.5546875" style="177" bestFit="1" customWidth="1"/>
    <col min="2" max="2" width="8.44140625" style="38" bestFit="1" customWidth="1"/>
    <col min="3" max="3" width="46.33203125" style="38" customWidth="1"/>
    <col min="4" max="4" width="16.88671875" style="25" bestFit="1" customWidth="1"/>
    <col min="5" max="5" width="15.21875" style="25" bestFit="1" customWidth="1"/>
    <col min="6" max="16384" width="11.44140625" style="33"/>
  </cols>
  <sheetData>
    <row r="1" spans="1:5" ht="15.6" x14ac:dyDescent="0.25">
      <c r="A1" s="598" t="s">
        <v>37</v>
      </c>
      <c r="B1" s="598"/>
      <c r="C1" s="598"/>
      <c r="D1" s="598"/>
      <c r="E1" s="598"/>
    </row>
    <row r="2" spans="1:5" ht="15.6" x14ac:dyDescent="0.25">
      <c r="A2" s="600" t="str">
        <f>+INDICE!A3</f>
        <v>PRESUPUESTO EXTRAORDINARIO N° 01-2025</v>
      </c>
      <c r="B2" s="600"/>
      <c r="C2" s="600"/>
      <c r="D2" s="600"/>
      <c r="E2" s="600"/>
    </row>
    <row r="3" spans="1:5" x14ac:dyDescent="0.25">
      <c r="B3" s="19"/>
    </row>
    <row r="4" spans="1:5" ht="15.6" x14ac:dyDescent="0.25">
      <c r="A4" s="598" t="s">
        <v>863</v>
      </c>
      <c r="B4" s="598"/>
      <c r="C4" s="598"/>
      <c r="D4" s="598"/>
      <c r="E4" s="598"/>
    </row>
    <row r="5" spans="1:5" x14ac:dyDescent="0.25">
      <c r="B5" s="19"/>
    </row>
    <row r="6" spans="1:5" x14ac:dyDescent="0.25">
      <c r="B6" s="19"/>
    </row>
    <row r="7" spans="1:5" ht="13.2" x14ac:dyDescent="0.25">
      <c r="A7" s="151" t="s">
        <v>648</v>
      </c>
      <c r="B7" s="582"/>
      <c r="C7" s="182"/>
      <c r="D7" s="94"/>
      <c r="E7" s="27"/>
    </row>
    <row r="8" spans="1:5" x14ac:dyDescent="0.25">
      <c r="B8" s="19"/>
    </row>
    <row r="9" spans="1:5" x14ac:dyDescent="0.25">
      <c r="B9" s="19"/>
    </row>
    <row r="10" spans="1:5" hidden="1" x14ac:dyDescent="0.25">
      <c r="A10" s="299" t="s">
        <v>572</v>
      </c>
      <c r="B10" s="111" t="s">
        <v>118</v>
      </c>
      <c r="C10" s="131" t="s">
        <v>119</v>
      </c>
      <c r="D10" s="493"/>
      <c r="E10" s="37">
        <f>+D21+D28+D32+D18+D12</f>
        <v>0</v>
      </c>
    </row>
    <row r="11" spans="1:5" hidden="1" x14ac:dyDescent="0.25">
      <c r="B11" s="183"/>
      <c r="C11" s="183"/>
      <c r="D11" s="184"/>
      <c r="E11" s="31"/>
    </row>
    <row r="12" spans="1:5" hidden="1" x14ac:dyDescent="0.25">
      <c r="A12" s="140" t="s">
        <v>573</v>
      </c>
      <c r="B12" s="180" t="s">
        <v>132</v>
      </c>
      <c r="C12" s="315" t="s">
        <v>133</v>
      </c>
      <c r="D12" s="118">
        <f>SUM(D13:D16)</f>
        <v>0</v>
      </c>
      <c r="E12" s="31"/>
    </row>
    <row r="13" spans="1:5" hidden="1" x14ac:dyDescent="0.25">
      <c r="A13" s="177" t="s">
        <v>573</v>
      </c>
      <c r="B13" s="77" t="s">
        <v>134</v>
      </c>
      <c r="C13" s="126" t="s">
        <v>135</v>
      </c>
      <c r="D13" s="41">
        <f>+'ASIG. PROG. I'!C9</f>
        <v>0</v>
      </c>
      <c r="E13" s="31"/>
    </row>
    <row r="14" spans="1:5" hidden="1" x14ac:dyDescent="0.25">
      <c r="A14" s="177" t="s">
        <v>573</v>
      </c>
      <c r="B14" s="77" t="s">
        <v>198</v>
      </c>
      <c r="C14" s="126" t="s">
        <v>199</v>
      </c>
      <c r="D14" s="41">
        <f>+'ASIG. PROG. I'!C10</f>
        <v>0</v>
      </c>
      <c r="E14" s="31"/>
    </row>
    <row r="15" spans="1:5" hidden="1" x14ac:dyDescent="0.25">
      <c r="A15" s="177" t="s">
        <v>573</v>
      </c>
      <c r="B15" s="77" t="s">
        <v>200</v>
      </c>
      <c r="C15" s="126" t="s">
        <v>201</v>
      </c>
      <c r="D15" s="41">
        <f>+'ASIG. PROG. I'!C11</f>
        <v>0</v>
      </c>
      <c r="E15" s="31"/>
    </row>
    <row r="16" spans="1:5" hidden="1" x14ac:dyDescent="0.25">
      <c r="A16" s="177" t="s">
        <v>573</v>
      </c>
      <c r="B16" s="77" t="s">
        <v>202</v>
      </c>
      <c r="C16" s="126" t="s">
        <v>203</v>
      </c>
      <c r="D16" s="41">
        <v>0</v>
      </c>
      <c r="E16" s="31"/>
    </row>
    <row r="17" spans="1:5" hidden="1" x14ac:dyDescent="0.25">
      <c r="B17" s="183"/>
      <c r="C17" s="183"/>
      <c r="D17" s="184"/>
      <c r="E17" s="31"/>
    </row>
    <row r="18" spans="1:5" hidden="1" x14ac:dyDescent="0.25">
      <c r="A18" s="140" t="s">
        <v>573</v>
      </c>
      <c r="B18" s="180" t="s">
        <v>204</v>
      </c>
      <c r="C18" s="315" t="s">
        <v>205</v>
      </c>
      <c r="D18" s="118">
        <f>SUM(D19:D20)</f>
        <v>0</v>
      </c>
      <c r="E18" s="31"/>
    </row>
    <row r="19" spans="1:5" hidden="1" x14ac:dyDescent="0.25">
      <c r="A19" s="177" t="s">
        <v>573</v>
      </c>
      <c r="B19" s="40" t="s">
        <v>206</v>
      </c>
      <c r="C19" s="51" t="s">
        <v>207</v>
      </c>
      <c r="D19" s="494">
        <f>+'ASIG. PROG. I'!C15</f>
        <v>0</v>
      </c>
      <c r="E19" s="31"/>
    </row>
    <row r="20" spans="1:5" hidden="1" x14ac:dyDescent="0.25">
      <c r="B20" s="183"/>
      <c r="C20" s="183"/>
      <c r="D20" s="184"/>
      <c r="E20" s="31"/>
    </row>
    <row r="21" spans="1:5" hidden="1" x14ac:dyDescent="0.25">
      <c r="A21" s="140" t="s">
        <v>573</v>
      </c>
      <c r="B21" s="180" t="s">
        <v>102</v>
      </c>
      <c r="C21" s="315" t="s">
        <v>103</v>
      </c>
      <c r="D21" s="118">
        <f>SUM(D22:D26)</f>
        <v>0</v>
      </c>
      <c r="E21" s="27"/>
    </row>
    <row r="22" spans="1:5" hidden="1" x14ac:dyDescent="0.25">
      <c r="A22" s="177" t="s">
        <v>573</v>
      </c>
      <c r="B22" s="40" t="s">
        <v>104</v>
      </c>
      <c r="C22" s="51" t="s">
        <v>105</v>
      </c>
      <c r="D22" s="41">
        <f>+'ASIG. PROG. I'!C20</f>
        <v>0</v>
      </c>
      <c r="E22" s="27"/>
    </row>
    <row r="23" spans="1:5" hidden="1" x14ac:dyDescent="0.25">
      <c r="A23" s="177" t="s">
        <v>573</v>
      </c>
      <c r="B23" s="40" t="s">
        <v>106</v>
      </c>
      <c r="C23" s="51" t="s">
        <v>107</v>
      </c>
      <c r="D23" s="41">
        <f>+'ASIG. PROG. I'!C21</f>
        <v>0</v>
      </c>
      <c r="E23" s="27"/>
    </row>
    <row r="24" spans="1:5" hidden="1" x14ac:dyDescent="0.25">
      <c r="A24" s="177" t="s">
        <v>573</v>
      </c>
      <c r="B24" s="40" t="s">
        <v>108</v>
      </c>
      <c r="C24" s="51" t="s">
        <v>109</v>
      </c>
      <c r="D24" s="41">
        <f>+'ASIG. PROG. I'!C22</f>
        <v>0</v>
      </c>
      <c r="E24" s="27"/>
    </row>
    <row r="25" spans="1:5" hidden="1" x14ac:dyDescent="0.25">
      <c r="A25" s="177" t="s">
        <v>573</v>
      </c>
      <c r="B25" s="40" t="s">
        <v>856</v>
      </c>
      <c r="C25" s="51" t="s">
        <v>857</v>
      </c>
      <c r="D25" s="41">
        <f>+'ASIG. PROG. I'!C23</f>
        <v>0</v>
      </c>
      <c r="E25" s="27"/>
    </row>
    <row r="26" spans="1:5" hidden="1" x14ac:dyDescent="0.25">
      <c r="A26" s="177" t="s">
        <v>573</v>
      </c>
      <c r="B26" s="40" t="s">
        <v>399</v>
      </c>
      <c r="C26" s="51" t="s">
        <v>400</v>
      </c>
      <c r="D26" s="41">
        <f>+'ASIG. PROG. I'!C24</f>
        <v>0</v>
      </c>
      <c r="E26" s="27"/>
    </row>
    <row r="27" spans="1:5" hidden="1" x14ac:dyDescent="0.25">
      <c r="B27" s="40"/>
      <c r="C27" s="51"/>
      <c r="D27" s="41"/>
      <c r="E27" s="27"/>
    </row>
    <row r="28" spans="1:5" ht="20.399999999999999" hidden="1" x14ac:dyDescent="0.25">
      <c r="A28" s="141" t="s">
        <v>574</v>
      </c>
      <c r="B28" s="143" t="s">
        <v>110</v>
      </c>
      <c r="C28" s="125" t="s">
        <v>493</v>
      </c>
      <c r="D28" s="128">
        <f>SUM(D29:D30)</f>
        <v>0</v>
      </c>
      <c r="E28" s="27"/>
    </row>
    <row r="29" spans="1:5" ht="20.399999999999999" hidden="1" x14ac:dyDescent="0.25">
      <c r="A29" s="177" t="s">
        <v>574</v>
      </c>
      <c r="B29" s="40" t="s">
        <v>111</v>
      </c>
      <c r="C29" s="51" t="s">
        <v>474</v>
      </c>
      <c r="D29" s="41">
        <f>+'ASIG. PROG. I'!C27</f>
        <v>0</v>
      </c>
      <c r="E29" s="27"/>
    </row>
    <row r="30" spans="1:5" hidden="1" x14ac:dyDescent="0.25">
      <c r="A30" s="177" t="s">
        <v>574</v>
      </c>
      <c r="B30" s="40" t="s">
        <v>112</v>
      </c>
      <c r="C30" s="51" t="s">
        <v>354</v>
      </c>
      <c r="D30" s="41">
        <f>+'ASIG. PROG. I'!C28</f>
        <v>0</v>
      </c>
      <c r="E30" s="27"/>
    </row>
    <row r="31" spans="1:5" hidden="1" x14ac:dyDescent="0.25">
      <c r="B31" s="40"/>
      <c r="C31" s="51"/>
      <c r="D31" s="41"/>
      <c r="E31" s="27"/>
    </row>
    <row r="32" spans="1:5" ht="20.399999999999999" hidden="1" x14ac:dyDescent="0.25">
      <c r="A32" s="141" t="s">
        <v>574</v>
      </c>
      <c r="B32" s="143" t="s">
        <v>113</v>
      </c>
      <c r="C32" s="125" t="s">
        <v>355</v>
      </c>
      <c r="D32" s="128">
        <f>SUM(D33:D35)</f>
        <v>0</v>
      </c>
      <c r="E32" s="27"/>
    </row>
    <row r="33" spans="1:5" ht="20.399999999999999" hidden="1" x14ac:dyDescent="0.25">
      <c r="A33" s="177" t="s">
        <v>574</v>
      </c>
      <c r="B33" s="40" t="s">
        <v>114</v>
      </c>
      <c r="C33" s="51" t="s">
        <v>356</v>
      </c>
      <c r="D33" s="41">
        <f>+'ASIG. PROG. I'!C31</f>
        <v>0</v>
      </c>
      <c r="E33" s="27"/>
    </row>
    <row r="34" spans="1:5" ht="20.399999999999999" hidden="1" x14ac:dyDescent="0.25">
      <c r="A34" s="177" t="s">
        <v>574</v>
      </c>
      <c r="B34" s="40" t="s">
        <v>115</v>
      </c>
      <c r="C34" s="32" t="s">
        <v>586</v>
      </c>
      <c r="D34" s="41">
        <f>+'ASIG. PROG. I'!C32</f>
        <v>0</v>
      </c>
      <c r="E34" s="27"/>
    </row>
    <row r="35" spans="1:5" hidden="1" x14ac:dyDescent="0.25">
      <c r="A35" s="177" t="s">
        <v>574</v>
      </c>
      <c r="B35" s="40" t="s">
        <v>116</v>
      </c>
      <c r="C35" s="51" t="s">
        <v>117</v>
      </c>
      <c r="D35" s="41">
        <f>+'ASIG. PROG. I'!C33</f>
        <v>0</v>
      </c>
      <c r="E35" s="27"/>
    </row>
    <row r="36" spans="1:5" hidden="1" x14ac:dyDescent="0.25">
      <c r="B36" s="19"/>
      <c r="E36" s="27"/>
    </row>
    <row r="37" spans="1:5" hidden="1" x14ac:dyDescent="0.25">
      <c r="B37" s="27"/>
      <c r="C37" s="27"/>
      <c r="D37" s="49"/>
      <c r="E37" s="27"/>
    </row>
    <row r="38" spans="1:5" hidden="1" x14ac:dyDescent="0.25">
      <c r="A38" s="299" t="s">
        <v>575</v>
      </c>
      <c r="B38" s="17" t="s">
        <v>40</v>
      </c>
      <c r="C38" s="122" t="s">
        <v>46</v>
      </c>
      <c r="E38" s="37">
        <f>+D50+D63+D44+D70+D40+D66+D59+D82+D79</f>
        <v>0</v>
      </c>
    </row>
    <row r="39" spans="1:5" hidden="1" x14ac:dyDescent="0.25">
      <c r="B39" s="17"/>
      <c r="C39" s="18"/>
      <c r="E39" s="37"/>
    </row>
    <row r="40" spans="1:5" hidden="1" x14ac:dyDescent="0.25">
      <c r="A40" s="141" t="s">
        <v>575</v>
      </c>
      <c r="B40" s="143" t="s">
        <v>151</v>
      </c>
      <c r="C40" s="125" t="s">
        <v>152</v>
      </c>
      <c r="D40" s="128">
        <f>SUM(D41:D42)</f>
        <v>0</v>
      </c>
      <c r="E40" s="37"/>
    </row>
    <row r="41" spans="1:5" hidden="1" x14ac:dyDescent="0.25">
      <c r="A41" s="177" t="s">
        <v>575</v>
      </c>
      <c r="B41" s="19" t="s">
        <v>212</v>
      </c>
      <c r="C41" s="38" t="s">
        <v>401</v>
      </c>
      <c r="D41" s="25">
        <f>+'ASIG. PROG. I'!C39</f>
        <v>0</v>
      </c>
      <c r="E41" s="37"/>
    </row>
    <row r="42" spans="1:5" hidden="1" x14ac:dyDescent="0.25">
      <c r="A42" s="177" t="s">
        <v>575</v>
      </c>
      <c r="B42" s="19" t="s">
        <v>153</v>
      </c>
      <c r="C42" s="38" t="s">
        <v>154</v>
      </c>
      <c r="D42" s="25">
        <f>+'ASIG. PROG. I'!C40</f>
        <v>0</v>
      </c>
      <c r="E42" s="37"/>
    </row>
    <row r="43" spans="1:5" hidden="1" x14ac:dyDescent="0.25">
      <c r="B43" s="17"/>
      <c r="C43" s="18"/>
      <c r="E43" s="37"/>
    </row>
    <row r="44" spans="1:5" hidden="1" x14ac:dyDescent="0.25">
      <c r="A44" s="141" t="s">
        <v>575</v>
      </c>
      <c r="B44" s="143" t="s">
        <v>155</v>
      </c>
      <c r="C44" s="125" t="s">
        <v>139</v>
      </c>
      <c r="D44" s="128">
        <f>SUM(D45:D48)</f>
        <v>0</v>
      </c>
      <c r="E44" s="37"/>
    </row>
    <row r="45" spans="1:5" hidden="1" x14ac:dyDescent="0.25">
      <c r="A45" s="177" t="s">
        <v>575</v>
      </c>
      <c r="B45" s="19" t="s">
        <v>221</v>
      </c>
      <c r="C45" s="38" t="s">
        <v>222</v>
      </c>
      <c r="D45" s="25">
        <f>+'ASIG. PROG. I'!C50</f>
        <v>0</v>
      </c>
      <c r="E45" s="83"/>
    </row>
    <row r="46" spans="1:5" hidden="1" x14ac:dyDescent="0.25">
      <c r="A46" s="177" t="s">
        <v>575</v>
      </c>
      <c r="B46" s="19" t="s">
        <v>140</v>
      </c>
      <c r="C46" s="38" t="s">
        <v>141</v>
      </c>
      <c r="D46" s="25">
        <f>+'ASIG. PROG. I'!C51</f>
        <v>0</v>
      </c>
      <c r="E46" s="83"/>
    </row>
    <row r="47" spans="1:5" hidden="1" x14ac:dyDescent="0.25">
      <c r="A47" s="177" t="s">
        <v>575</v>
      </c>
      <c r="B47" s="19" t="s">
        <v>223</v>
      </c>
      <c r="C47" s="38" t="s">
        <v>224</v>
      </c>
      <c r="D47" s="25">
        <f>+'ASIG. PROG. I'!C52</f>
        <v>0</v>
      </c>
      <c r="E47" s="83"/>
    </row>
    <row r="48" spans="1:5" hidden="1" x14ac:dyDescent="0.25">
      <c r="A48" s="177" t="s">
        <v>575</v>
      </c>
      <c r="B48" s="19" t="s">
        <v>225</v>
      </c>
      <c r="C48" s="38" t="s">
        <v>407</v>
      </c>
      <c r="D48" s="25">
        <f>+'ASIG. PROG. I'!C54</f>
        <v>0</v>
      </c>
      <c r="E48" s="83"/>
    </row>
    <row r="49" spans="1:5" hidden="1" x14ac:dyDescent="0.25">
      <c r="B49" s="18"/>
      <c r="C49" s="18"/>
      <c r="E49" s="37"/>
    </row>
    <row r="50" spans="1:5" hidden="1" x14ac:dyDescent="0.25">
      <c r="A50" s="141" t="s">
        <v>575</v>
      </c>
      <c r="B50" s="143" t="s">
        <v>47</v>
      </c>
      <c r="C50" s="125" t="s">
        <v>48</v>
      </c>
      <c r="D50" s="128">
        <f>SUM(D51:D57)</f>
        <v>0</v>
      </c>
      <c r="E50" s="37"/>
    </row>
    <row r="51" spans="1:5" hidden="1" x14ac:dyDescent="0.25">
      <c r="A51" s="177" t="s">
        <v>575</v>
      </c>
      <c r="B51" s="19" t="s">
        <v>227</v>
      </c>
      <c r="C51" s="38" t="s">
        <v>588</v>
      </c>
      <c r="D51" s="25">
        <f>+'ASIG. PROG. I'!C58</f>
        <v>0</v>
      </c>
      <c r="E51" s="37"/>
    </row>
    <row r="52" spans="1:5" hidden="1" x14ac:dyDescent="0.25">
      <c r="A52" s="177" t="s">
        <v>575</v>
      </c>
      <c r="B52" s="19" t="s">
        <v>228</v>
      </c>
      <c r="C52" s="38" t="s">
        <v>229</v>
      </c>
      <c r="D52" s="25">
        <f>+'ASIG. PROG. I'!C59</f>
        <v>0</v>
      </c>
      <c r="E52" s="37"/>
    </row>
    <row r="53" spans="1:5" hidden="1" x14ac:dyDescent="0.25">
      <c r="A53" s="177" t="s">
        <v>575</v>
      </c>
      <c r="B53" s="19" t="s">
        <v>71</v>
      </c>
      <c r="C53" s="33" t="s">
        <v>527</v>
      </c>
      <c r="D53" s="25">
        <f>+'ASIG. PROG. I'!C60</f>
        <v>0</v>
      </c>
    </row>
    <row r="54" spans="1:5" hidden="1" x14ac:dyDescent="0.25">
      <c r="A54" s="177" t="s">
        <v>575</v>
      </c>
      <c r="B54" s="19" t="s">
        <v>64</v>
      </c>
      <c r="C54" s="38" t="s">
        <v>65</v>
      </c>
      <c r="D54" s="25">
        <f>+'ASIG. PROG. I'!C61</f>
        <v>0</v>
      </c>
      <c r="E54" s="19"/>
    </row>
    <row r="55" spans="1:5" hidden="1" x14ac:dyDescent="0.25">
      <c r="A55" s="177" t="s">
        <v>575</v>
      </c>
      <c r="B55" s="19" t="s">
        <v>330</v>
      </c>
      <c r="C55" s="38" t="s">
        <v>644</v>
      </c>
      <c r="D55" s="25">
        <f>+'ASIG. PROG. I'!C62</f>
        <v>0</v>
      </c>
      <c r="E55" s="19"/>
    </row>
    <row r="56" spans="1:5" hidden="1" x14ac:dyDescent="0.25">
      <c r="A56" s="177" t="s">
        <v>575</v>
      </c>
      <c r="B56" s="19" t="s">
        <v>230</v>
      </c>
      <c r="C56" s="38" t="s">
        <v>231</v>
      </c>
      <c r="D56" s="25">
        <f>+'ASIG. PROG. I'!C63</f>
        <v>0</v>
      </c>
      <c r="E56" s="19"/>
    </row>
    <row r="57" spans="1:5" hidden="1" x14ac:dyDescent="0.25">
      <c r="A57" s="177" t="s">
        <v>575</v>
      </c>
      <c r="B57" s="19" t="s">
        <v>49</v>
      </c>
      <c r="C57" s="84" t="s">
        <v>50</v>
      </c>
      <c r="D57" s="25">
        <f>+'ASIG. PROG. I'!C64</f>
        <v>0</v>
      </c>
      <c r="E57" s="19"/>
    </row>
    <row r="58" spans="1:5" hidden="1" x14ac:dyDescent="0.25">
      <c r="B58" s="27"/>
      <c r="C58" s="84"/>
      <c r="E58" s="27"/>
    </row>
    <row r="59" spans="1:5" hidden="1" x14ac:dyDescent="0.25">
      <c r="A59" s="141" t="s">
        <v>575</v>
      </c>
      <c r="B59" s="143" t="s">
        <v>409</v>
      </c>
      <c r="C59" s="125" t="s">
        <v>721</v>
      </c>
      <c r="D59" s="128">
        <f>SUM(D60:D61)</f>
        <v>0</v>
      </c>
      <c r="E59" s="27"/>
    </row>
    <row r="60" spans="1:5" hidden="1" x14ac:dyDescent="0.25">
      <c r="A60" s="177" t="s">
        <v>575</v>
      </c>
      <c r="B60" s="19" t="s">
        <v>233</v>
      </c>
      <c r="C60" s="84" t="s">
        <v>234</v>
      </c>
      <c r="D60" s="25">
        <f>+'ASIG. PROG. I'!C67</f>
        <v>0</v>
      </c>
      <c r="E60" s="27"/>
    </row>
    <row r="61" spans="1:5" hidden="1" x14ac:dyDescent="0.25">
      <c r="A61" s="177" t="s">
        <v>575</v>
      </c>
      <c r="B61" s="19" t="s">
        <v>235</v>
      </c>
      <c r="C61" s="84" t="s">
        <v>236</v>
      </c>
      <c r="D61" s="25">
        <f>+'ASIG. PROG. I'!C68</f>
        <v>0</v>
      </c>
      <c r="E61" s="27"/>
    </row>
    <row r="62" spans="1:5" hidden="1" x14ac:dyDescent="0.25">
      <c r="B62" s="27"/>
      <c r="C62" s="84"/>
      <c r="E62" s="27"/>
    </row>
    <row r="63" spans="1:5" hidden="1" x14ac:dyDescent="0.25">
      <c r="A63" s="141" t="s">
        <v>575</v>
      </c>
      <c r="B63" s="143" t="s">
        <v>120</v>
      </c>
      <c r="C63" s="125" t="s">
        <v>121</v>
      </c>
      <c r="D63" s="128">
        <f>+D64</f>
        <v>0</v>
      </c>
      <c r="E63" s="27"/>
    </row>
    <row r="64" spans="1:5" hidden="1" x14ac:dyDescent="0.25">
      <c r="A64" s="177" t="s">
        <v>575</v>
      </c>
      <c r="B64" s="19" t="s">
        <v>122</v>
      </c>
      <c r="C64" s="38" t="s">
        <v>123</v>
      </c>
      <c r="D64" s="25">
        <f>+'ASIG. PROG. I'!C73</f>
        <v>0</v>
      </c>
      <c r="E64" s="27"/>
    </row>
    <row r="65" spans="1:5" hidden="1" x14ac:dyDescent="0.25">
      <c r="B65" s="27"/>
      <c r="C65" s="27"/>
      <c r="D65" s="49"/>
      <c r="E65" s="27"/>
    </row>
    <row r="66" spans="1:5" hidden="1" x14ac:dyDescent="0.25">
      <c r="A66" s="141" t="s">
        <v>575</v>
      </c>
      <c r="B66" s="143" t="s">
        <v>156</v>
      </c>
      <c r="C66" s="125" t="s">
        <v>241</v>
      </c>
      <c r="D66" s="128">
        <f>SUM(D67:D68)</f>
        <v>0</v>
      </c>
      <c r="E66" s="27"/>
    </row>
    <row r="67" spans="1:5" hidden="1" x14ac:dyDescent="0.25">
      <c r="A67" s="177" t="s">
        <v>575</v>
      </c>
      <c r="B67" s="19" t="s">
        <v>143</v>
      </c>
      <c r="C67" s="33" t="s">
        <v>144</v>
      </c>
      <c r="D67" s="25">
        <f>+'ASIG. PROG. I'!C76</f>
        <v>0</v>
      </c>
      <c r="E67" s="27"/>
    </row>
    <row r="68" spans="1:5" hidden="1" x14ac:dyDescent="0.25">
      <c r="A68" s="177" t="s">
        <v>575</v>
      </c>
      <c r="B68" s="19" t="s">
        <v>158</v>
      </c>
      <c r="C68" s="33" t="s">
        <v>159</v>
      </c>
      <c r="D68" s="25">
        <f>+'ASIG. PROG. I'!C77</f>
        <v>0</v>
      </c>
      <c r="E68" s="27"/>
    </row>
    <row r="69" spans="1:5" hidden="1" x14ac:dyDescent="0.25">
      <c r="B69" s="27"/>
      <c r="C69" s="27"/>
      <c r="D69" s="49"/>
      <c r="E69" s="27"/>
    </row>
    <row r="70" spans="1:5" hidden="1" x14ac:dyDescent="0.25">
      <c r="A70" s="141" t="s">
        <v>575</v>
      </c>
      <c r="B70" s="143" t="s">
        <v>68</v>
      </c>
      <c r="C70" s="125" t="s">
        <v>69</v>
      </c>
      <c r="D70" s="128">
        <f>SUM(D71:D77)</f>
        <v>0</v>
      </c>
      <c r="E70" s="27"/>
    </row>
    <row r="71" spans="1:5" hidden="1" x14ac:dyDescent="0.25">
      <c r="A71" s="177" t="s">
        <v>575</v>
      </c>
      <c r="B71" s="19" t="s">
        <v>129</v>
      </c>
      <c r="C71" s="32" t="s">
        <v>528</v>
      </c>
      <c r="D71" s="25">
        <f>+'ASIG. PROG. I'!C80</f>
        <v>0</v>
      </c>
      <c r="E71" s="27"/>
    </row>
    <row r="72" spans="1:5" hidden="1" x14ac:dyDescent="0.25">
      <c r="A72" s="177" t="s">
        <v>575</v>
      </c>
      <c r="B72" s="19" t="s">
        <v>244</v>
      </c>
      <c r="C72" s="32" t="s">
        <v>412</v>
      </c>
      <c r="D72" s="25">
        <f>+'ASIG. PROG. I'!C83</f>
        <v>0</v>
      </c>
      <c r="E72" s="27"/>
    </row>
    <row r="73" spans="1:5" hidden="1" x14ac:dyDescent="0.25">
      <c r="A73" s="177" t="s">
        <v>575</v>
      </c>
      <c r="B73" s="175" t="s">
        <v>245</v>
      </c>
      <c r="C73" s="176" t="s">
        <v>529</v>
      </c>
      <c r="D73" s="25">
        <f>+'ASIG. PROG. I'!C84</f>
        <v>0</v>
      </c>
      <c r="E73" s="27"/>
    </row>
    <row r="74" spans="1:5" hidden="1" x14ac:dyDescent="0.25">
      <c r="A74" s="177" t="s">
        <v>575</v>
      </c>
      <c r="B74" s="19" t="s">
        <v>246</v>
      </c>
      <c r="C74" s="32" t="s">
        <v>247</v>
      </c>
      <c r="D74" s="25">
        <f>+'ASIG. PROG. I'!C85</f>
        <v>0</v>
      </c>
      <c r="E74" s="27"/>
    </row>
    <row r="75" spans="1:5" hidden="1" x14ac:dyDescent="0.25">
      <c r="A75" s="177" t="s">
        <v>575</v>
      </c>
      <c r="B75" s="19" t="s">
        <v>248</v>
      </c>
      <c r="C75" s="32" t="s">
        <v>249</v>
      </c>
      <c r="D75" s="25">
        <f>+'ASIG. PROG. I'!C86</f>
        <v>0</v>
      </c>
      <c r="E75" s="27"/>
    </row>
    <row r="76" spans="1:5" ht="20.399999999999999" hidden="1" x14ac:dyDescent="0.25">
      <c r="A76" s="177" t="s">
        <v>575</v>
      </c>
      <c r="B76" s="19" t="s">
        <v>250</v>
      </c>
      <c r="C76" s="32" t="s">
        <v>490</v>
      </c>
      <c r="D76" s="25">
        <f>+'ASIG. PROG. I'!C87</f>
        <v>0</v>
      </c>
      <c r="E76" s="27"/>
    </row>
    <row r="77" spans="1:5" hidden="1" x14ac:dyDescent="0.25">
      <c r="A77" s="177" t="s">
        <v>575</v>
      </c>
      <c r="B77" s="19" t="s">
        <v>251</v>
      </c>
      <c r="C77" s="32" t="s">
        <v>252</v>
      </c>
      <c r="D77" s="25">
        <f>+'ASIG. PROG. I'!C88</f>
        <v>0</v>
      </c>
      <c r="E77" s="27"/>
    </row>
    <row r="78" spans="1:5" hidden="1" x14ac:dyDescent="0.25">
      <c r="B78" s="27"/>
      <c r="C78" s="27"/>
      <c r="D78" s="49"/>
      <c r="E78" s="27"/>
    </row>
    <row r="79" spans="1:5" hidden="1" x14ac:dyDescent="0.25">
      <c r="A79" s="141" t="s">
        <v>579</v>
      </c>
      <c r="B79" s="127" t="s">
        <v>413</v>
      </c>
      <c r="C79" s="39" t="s">
        <v>253</v>
      </c>
      <c r="D79" s="128">
        <f>+D80</f>
        <v>0</v>
      </c>
      <c r="E79" s="27"/>
    </row>
    <row r="80" spans="1:5" hidden="1" x14ac:dyDescent="0.2">
      <c r="A80" s="177" t="s">
        <v>579</v>
      </c>
      <c r="B80" s="22" t="s">
        <v>254</v>
      </c>
      <c r="C80" s="12" t="s">
        <v>255</v>
      </c>
      <c r="D80" s="41">
        <f>+'ASIG. PROG. I'!C91</f>
        <v>0</v>
      </c>
      <c r="E80" s="27"/>
    </row>
    <row r="81" spans="1:5" hidden="1" x14ac:dyDescent="0.25">
      <c r="B81" s="27"/>
      <c r="C81" s="27"/>
      <c r="D81" s="49"/>
      <c r="E81" s="27"/>
    </row>
    <row r="82" spans="1:5" hidden="1" x14ac:dyDescent="0.25">
      <c r="A82" s="141" t="s">
        <v>575</v>
      </c>
      <c r="B82" s="143" t="s">
        <v>614</v>
      </c>
      <c r="C82" s="125" t="s">
        <v>615</v>
      </c>
      <c r="D82" s="128">
        <f>+D83</f>
        <v>0</v>
      </c>
      <c r="E82" s="27"/>
    </row>
    <row r="83" spans="1:5" hidden="1" x14ac:dyDescent="0.25">
      <c r="A83" s="177" t="s">
        <v>575</v>
      </c>
      <c r="B83" s="19" t="s">
        <v>725</v>
      </c>
      <c r="C83" s="33" t="s">
        <v>726</v>
      </c>
      <c r="D83" s="25">
        <f>+'ASIG. PROG. I'!C94</f>
        <v>0</v>
      </c>
      <c r="E83" s="27"/>
    </row>
    <row r="84" spans="1:5" hidden="1" x14ac:dyDescent="0.25">
      <c r="B84" s="27"/>
      <c r="C84" s="27"/>
      <c r="D84" s="49"/>
      <c r="E84" s="27"/>
    </row>
    <row r="85" spans="1:5" hidden="1" x14ac:dyDescent="0.25">
      <c r="B85" s="27"/>
      <c r="C85" s="27"/>
      <c r="D85" s="49"/>
      <c r="E85" s="27"/>
    </row>
    <row r="86" spans="1:5" hidden="1" x14ac:dyDescent="0.25">
      <c r="A86" s="299" t="s">
        <v>575</v>
      </c>
      <c r="B86" s="17" t="s">
        <v>96</v>
      </c>
      <c r="C86" s="122" t="s">
        <v>393</v>
      </c>
      <c r="E86" s="37">
        <f>+D88+D96+D104+D108+D93</f>
        <v>0</v>
      </c>
    </row>
    <row r="87" spans="1:5" hidden="1" x14ac:dyDescent="0.25">
      <c r="B87" s="17"/>
      <c r="C87" s="18"/>
      <c r="E87" s="37"/>
    </row>
    <row r="88" spans="1:5" hidden="1" x14ac:dyDescent="0.25">
      <c r="A88" s="141" t="s">
        <v>575</v>
      </c>
      <c r="B88" s="143" t="s">
        <v>324</v>
      </c>
      <c r="C88" s="125" t="s">
        <v>256</v>
      </c>
      <c r="D88" s="128">
        <f>SUM(D89:D91)</f>
        <v>0</v>
      </c>
      <c r="E88" s="37"/>
    </row>
    <row r="89" spans="1:5" hidden="1" x14ac:dyDescent="0.25">
      <c r="A89" s="177" t="s">
        <v>575</v>
      </c>
      <c r="B89" s="19" t="s">
        <v>257</v>
      </c>
      <c r="C89" s="38" t="s">
        <v>258</v>
      </c>
      <c r="D89" s="25">
        <f>+'ASIG. PROG. I'!C100</f>
        <v>0</v>
      </c>
      <c r="E89" s="83"/>
    </row>
    <row r="90" spans="1:5" hidden="1" x14ac:dyDescent="0.25">
      <c r="A90" s="177" t="s">
        <v>575</v>
      </c>
      <c r="B90" s="19" t="s">
        <v>261</v>
      </c>
      <c r="C90" s="38" t="s">
        <v>325</v>
      </c>
      <c r="D90" s="25">
        <f>+'ASIG. PROG. I'!C102</f>
        <v>0</v>
      </c>
      <c r="E90" s="83"/>
    </row>
    <row r="91" spans="1:5" hidden="1" x14ac:dyDescent="0.25">
      <c r="A91" s="177" t="s">
        <v>575</v>
      </c>
      <c r="B91" s="19" t="s">
        <v>263</v>
      </c>
      <c r="C91" s="38" t="s">
        <v>510</v>
      </c>
      <c r="D91" s="25">
        <f>+'ASIG. PROG. I'!C103</f>
        <v>0</v>
      </c>
      <c r="E91" s="83"/>
    </row>
    <row r="92" spans="1:5" hidden="1" x14ac:dyDescent="0.25">
      <c r="B92" s="19"/>
      <c r="E92" s="83"/>
    </row>
    <row r="93" spans="1:5" hidden="1" x14ac:dyDescent="0.25">
      <c r="A93" s="141" t="s">
        <v>575</v>
      </c>
      <c r="B93" s="127" t="s">
        <v>366</v>
      </c>
      <c r="C93" s="39" t="s">
        <v>264</v>
      </c>
      <c r="D93" s="128">
        <f>SUM(D94:D94)</f>
        <v>0</v>
      </c>
      <c r="E93" s="83"/>
    </row>
    <row r="94" spans="1:5" hidden="1" x14ac:dyDescent="0.2">
      <c r="A94" s="177" t="s">
        <v>575</v>
      </c>
      <c r="B94" s="22" t="s">
        <v>634</v>
      </c>
      <c r="C94" s="12" t="s">
        <v>635</v>
      </c>
      <c r="D94" s="25">
        <f>+'ASIG. PROG. I'!C108</f>
        <v>0</v>
      </c>
      <c r="E94" s="83"/>
    </row>
    <row r="95" spans="1:5" hidden="1" x14ac:dyDescent="0.25">
      <c r="B95" s="19"/>
      <c r="E95" s="83"/>
    </row>
    <row r="96" spans="1:5" s="297" customFormat="1" ht="20.399999999999999" hidden="1" x14ac:dyDescent="0.25">
      <c r="A96" s="141" t="s">
        <v>575</v>
      </c>
      <c r="B96" s="143" t="s">
        <v>98</v>
      </c>
      <c r="C96" s="125" t="s">
        <v>99</v>
      </c>
      <c r="D96" s="128">
        <f>SUM(D97:D102)</f>
        <v>0</v>
      </c>
      <c r="E96" s="298"/>
    </row>
    <row r="97" spans="1:5" hidden="1" x14ac:dyDescent="0.25">
      <c r="A97" s="177" t="s">
        <v>575</v>
      </c>
      <c r="B97" s="19" t="s">
        <v>100</v>
      </c>
      <c r="C97" s="38" t="s">
        <v>101</v>
      </c>
      <c r="D97" s="25">
        <f>+'ASIG. PROG. I'!C111</f>
        <v>0</v>
      </c>
      <c r="E97" s="83"/>
    </row>
    <row r="98" spans="1:5" hidden="1" x14ac:dyDescent="0.25">
      <c r="A98" s="177" t="s">
        <v>575</v>
      </c>
      <c r="B98" s="19" t="s">
        <v>270</v>
      </c>
      <c r="C98" s="38" t="s">
        <v>271</v>
      </c>
      <c r="D98" s="25">
        <f>+'ASIG. PROG. I'!C113</f>
        <v>0</v>
      </c>
      <c r="E98" s="83"/>
    </row>
    <row r="99" spans="1:5" hidden="1" x14ac:dyDescent="0.25">
      <c r="A99" s="177" t="s">
        <v>575</v>
      </c>
      <c r="B99" s="19" t="s">
        <v>272</v>
      </c>
      <c r="C99" s="38" t="s">
        <v>273</v>
      </c>
      <c r="D99" s="25">
        <f>+'ASIG. PROG. I'!C114</f>
        <v>0</v>
      </c>
      <c r="E99" s="83"/>
    </row>
    <row r="100" spans="1:5" hidden="1" x14ac:dyDescent="0.25">
      <c r="A100" s="177" t="s">
        <v>575</v>
      </c>
      <c r="B100" s="19" t="s">
        <v>274</v>
      </c>
      <c r="C100" s="38" t="s">
        <v>275</v>
      </c>
      <c r="D100" s="25">
        <f>+'ASIG. PROG. I'!C115</f>
        <v>0</v>
      </c>
      <c r="E100" s="83"/>
    </row>
    <row r="101" spans="1:5" hidden="1" x14ac:dyDescent="0.25">
      <c r="A101" s="177" t="s">
        <v>575</v>
      </c>
      <c r="B101" s="19" t="s">
        <v>276</v>
      </c>
      <c r="C101" s="38" t="s">
        <v>277</v>
      </c>
      <c r="D101" s="25">
        <f>+'ASIG. PROG. I'!C116</f>
        <v>0</v>
      </c>
      <c r="E101" s="27"/>
    </row>
    <row r="102" spans="1:5" hidden="1" x14ac:dyDescent="0.25">
      <c r="A102" s="177" t="s">
        <v>575</v>
      </c>
      <c r="B102" s="19" t="s">
        <v>278</v>
      </c>
      <c r="C102" s="38" t="s">
        <v>541</v>
      </c>
      <c r="D102" s="25">
        <f>+'ASIG. PROG. I'!C117</f>
        <v>0</v>
      </c>
      <c r="E102" s="27"/>
    </row>
    <row r="103" spans="1:5" hidden="1" x14ac:dyDescent="0.25">
      <c r="B103" s="19"/>
      <c r="E103" s="27"/>
    </row>
    <row r="104" spans="1:5" s="297" customFormat="1" hidden="1" x14ac:dyDescent="0.25">
      <c r="A104" s="140" t="s">
        <v>575</v>
      </c>
      <c r="B104" s="117" t="s">
        <v>360</v>
      </c>
      <c r="C104" s="178" t="s">
        <v>361</v>
      </c>
      <c r="D104" s="118">
        <f>SUM(D105:D106)</f>
        <v>0</v>
      </c>
      <c r="E104" s="196"/>
    </row>
    <row r="105" spans="1:5" hidden="1" x14ac:dyDescent="0.25">
      <c r="A105" s="177" t="s">
        <v>575</v>
      </c>
      <c r="B105" s="19" t="s">
        <v>281</v>
      </c>
      <c r="C105" s="38" t="s">
        <v>282</v>
      </c>
      <c r="D105" s="25">
        <f>+'ASIG. PROG. I'!C120</f>
        <v>0</v>
      </c>
      <c r="E105" s="27"/>
    </row>
    <row r="106" spans="1:5" hidden="1" x14ac:dyDescent="0.25">
      <c r="A106" s="177" t="s">
        <v>575</v>
      </c>
      <c r="B106" s="19" t="s">
        <v>283</v>
      </c>
      <c r="C106" s="38" t="s">
        <v>284</v>
      </c>
      <c r="D106" s="25">
        <f>+'ASIG. PROG. I'!C121</f>
        <v>0</v>
      </c>
      <c r="E106" s="27"/>
    </row>
    <row r="107" spans="1:5" hidden="1" x14ac:dyDescent="0.25">
      <c r="B107" s="19"/>
      <c r="E107" s="27"/>
    </row>
    <row r="108" spans="1:5" s="297" customFormat="1" hidden="1" x14ac:dyDescent="0.25">
      <c r="A108" s="140" t="s">
        <v>575</v>
      </c>
      <c r="B108" s="117">
        <v>2.99</v>
      </c>
      <c r="C108" s="178" t="s">
        <v>285</v>
      </c>
      <c r="D108" s="118">
        <f>SUM(D109:D116)</f>
        <v>0</v>
      </c>
      <c r="E108" s="196"/>
    </row>
    <row r="109" spans="1:5" s="297" customFormat="1" hidden="1" x14ac:dyDescent="0.25">
      <c r="A109" s="177" t="s">
        <v>575</v>
      </c>
      <c r="B109" s="19" t="s">
        <v>286</v>
      </c>
      <c r="C109" s="38" t="s">
        <v>287</v>
      </c>
      <c r="D109" s="25">
        <f>+'ASIG. PROG. I'!C124</f>
        <v>0</v>
      </c>
      <c r="E109" s="196"/>
    </row>
    <row r="110" spans="1:5" s="297" customFormat="1" hidden="1" x14ac:dyDescent="0.25">
      <c r="A110" s="177" t="s">
        <v>575</v>
      </c>
      <c r="B110" s="19" t="s">
        <v>288</v>
      </c>
      <c r="C110" s="38" t="s">
        <v>289</v>
      </c>
      <c r="D110" s="25">
        <f>+'ASIG. PROG. I'!C125</f>
        <v>0</v>
      </c>
      <c r="E110" s="196"/>
    </row>
    <row r="111" spans="1:5" hidden="1" x14ac:dyDescent="0.25">
      <c r="A111" s="177" t="s">
        <v>575</v>
      </c>
      <c r="B111" s="19" t="s">
        <v>290</v>
      </c>
      <c r="C111" s="38" t="s">
        <v>291</v>
      </c>
      <c r="D111" s="25">
        <f>+'ASIG. PROG. I'!C126</f>
        <v>0</v>
      </c>
      <c r="E111" s="27"/>
    </row>
    <row r="112" spans="1:5" hidden="1" x14ac:dyDescent="0.25">
      <c r="A112" s="177" t="s">
        <v>575</v>
      </c>
      <c r="B112" s="19" t="s">
        <v>145</v>
      </c>
      <c r="C112" s="38" t="s">
        <v>146</v>
      </c>
      <c r="D112" s="25">
        <f>+'ASIG. PROG. I'!C127</f>
        <v>0</v>
      </c>
      <c r="E112" s="27"/>
    </row>
    <row r="113" spans="1:5" hidden="1" x14ac:dyDescent="0.25">
      <c r="A113" s="177" t="s">
        <v>575</v>
      </c>
      <c r="B113" s="19" t="s">
        <v>292</v>
      </c>
      <c r="C113" s="38" t="s">
        <v>293</v>
      </c>
      <c r="D113" s="25">
        <f>+'ASIG. PROG. I'!C128</f>
        <v>0</v>
      </c>
      <c r="E113" s="27"/>
    </row>
    <row r="114" spans="1:5" hidden="1" x14ac:dyDescent="0.25">
      <c r="A114" s="177" t="s">
        <v>575</v>
      </c>
      <c r="B114" s="19" t="s">
        <v>294</v>
      </c>
      <c r="C114" s="38" t="s">
        <v>295</v>
      </c>
      <c r="D114" s="25">
        <f>+'ASIG. PROG. I'!C129</f>
        <v>0</v>
      </c>
      <c r="E114" s="27"/>
    </row>
    <row r="115" spans="1:5" hidden="1" x14ac:dyDescent="0.25">
      <c r="A115" s="177" t="s">
        <v>575</v>
      </c>
      <c r="B115" s="19" t="s">
        <v>296</v>
      </c>
      <c r="C115" s="38" t="s">
        <v>1100</v>
      </c>
      <c r="D115" s="25">
        <f>+'ASIG. PROG. I'!C130</f>
        <v>0</v>
      </c>
      <c r="E115" s="27"/>
    </row>
    <row r="116" spans="1:5" hidden="1" x14ac:dyDescent="0.25">
      <c r="A116" s="177" t="s">
        <v>575</v>
      </c>
      <c r="B116" s="19" t="s">
        <v>298</v>
      </c>
      <c r="C116" s="38" t="s">
        <v>545</v>
      </c>
      <c r="D116" s="25">
        <f>+'ASIG. PROG. I'!C131</f>
        <v>0</v>
      </c>
      <c r="E116" s="27"/>
    </row>
    <row r="117" spans="1:5" hidden="1" x14ac:dyDescent="0.25">
      <c r="B117" s="19"/>
      <c r="D117" s="49"/>
      <c r="E117" s="27"/>
    </row>
    <row r="118" spans="1:5" hidden="1" x14ac:dyDescent="0.25">
      <c r="B118" s="19"/>
      <c r="D118" s="49"/>
      <c r="E118" s="27"/>
    </row>
    <row r="119" spans="1:5" x14ac:dyDescent="0.25">
      <c r="B119" s="42">
        <v>5</v>
      </c>
      <c r="C119" s="116" t="s">
        <v>9</v>
      </c>
      <c r="D119" s="37"/>
      <c r="E119" s="37">
        <f>+D121+D131+D135</f>
        <v>663135100</v>
      </c>
    </row>
    <row r="120" spans="1:5" x14ac:dyDescent="0.25">
      <c r="B120" s="45"/>
      <c r="C120" s="33"/>
    </row>
    <row r="121" spans="1:5" x14ac:dyDescent="0.25">
      <c r="A121" s="140" t="s">
        <v>576</v>
      </c>
      <c r="B121" s="139">
        <v>5.01</v>
      </c>
      <c r="C121" s="74" t="s">
        <v>23</v>
      </c>
      <c r="D121" s="118">
        <f>SUM(D122:D129)</f>
        <v>10308100</v>
      </c>
      <c r="E121" s="37"/>
    </row>
    <row r="122" spans="1:5" hidden="1" x14ac:dyDescent="0.25">
      <c r="A122" s="76" t="s">
        <v>576</v>
      </c>
      <c r="B122" s="106" t="s">
        <v>301</v>
      </c>
      <c r="C122" s="32" t="s">
        <v>343</v>
      </c>
      <c r="D122" s="41">
        <f>+'ASIG. PROG. I'!C137</f>
        <v>0</v>
      </c>
      <c r="E122" s="37"/>
    </row>
    <row r="123" spans="1:5" hidden="1" x14ac:dyDescent="0.25">
      <c r="A123" s="177" t="s">
        <v>576</v>
      </c>
      <c r="B123" s="45" t="s">
        <v>24</v>
      </c>
      <c r="C123" s="33" t="s">
        <v>25</v>
      </c>
      <c r="D123" s="25">
        <f>+'ASIG. PROG. I'!C138</f>
        <v>0</v>
      </c>
      <c r="E123" s="86"/>
    </row>
    <row r="124" spans="1:5" x14ac:dyDescent="0.25">
      <c r="A124" s="177" t="s">
        <v>576</v>
      </c>
      <c r="B124" s="45" t="s">
        <v>162</v>
      </c>
      <c r="C124" s="33" t="s">
        <v>163</v>
      </c>
      <c r="D124" s="25">
        <f>+'ASIG. PROG. I'!C139</f>
        <v>1308100</v>
      </c>
      <c r="E124" s="86"/>
    </row>
    <row r="125" spans="1:5" x14ac:dyDescent="0.25">
      <c r="A125" s="177" t="s">
        <v>576</v>
      </c>
      <c r="B125" s="45" t="s">
        <v>303</v>
      </c>
      <c r="C125" s="33" t="s">
        <v>304</v>
      </c>
      <c r="D125" s="25">
        <f>+'ASIG. PROG. I'!C140</f>
        <v>9000000</v>
      </c>
      <c r="E125" s="86"/>
    </row>
    <row r="126" spans="1:5" hidden="1" x14ac:dyDescent="0.25">
      <c r="A126" s="177" t="s">
        <v>576</v>
      </c>
      <c r="B126" s="45" t="s">
        <v>42</v>
      </c>
      <c r="C126" s="33" t="s">
        <v>587</v>
      </c>
      <c r="D126" s="25">
        <f>+'ASIG. PROG. I'!C141</f>
        <v>0</v>
      </c>
      <c r="E126" s="167"/>
    </row>
    <row r="127" spans="1:5" hidden="1" x14ac:dyDescent="0.25">
      <c r="A127" s="177" t="s">
        <v>576</v>
      </c>
      <c r="B127" s="45" t="s">
        <v>305</v>
      </c>
      <c r="C127" s="32" t="s">
        <v>331</v>
      </c>
      <c r="D127" s="25">
        <f>+'ASIG. PROG. I'!C142</f>
        <v>0</v>
      </c>
      <c r="E127" s="167"/>
    </row>
    <row r="128" spans="1:5" hidden="1" x14ac:dyDescent="0.25">
      <c r="A128" s="177" t="s">
        <v>576</v>
      </c>
      <c r="B128" s="45" t="s">
        <v>306</v>
      </c>
      <c r="C128" s="33" t="s">
        <v>326</v>
      </c>
      <c r="D128" s="25">
        <f>+'ASIG. PROG. I'!C143</f>
        <v>0</v>
      </c>
      <c r="E128" s="167"/>
    </row>
    <row r="129" spans="1:5" hidden="1" x14ac:dyDescent="0.2">
      <c r="A129" s="26" t="s">
        <v>576</v>
      </c>
      <c r="B129" s="45" t="s">
        <v>307</v>
      </c>
      <c r="C129" s="33" t="s">
        <v>308</v>
      </c>
      <c r="D129" s="25">
        <f>+'ASIG. PROG. I'!C144</f>
        <v>0</v>
      </c>
      <c r="E129" s="167"/>
    </row>
    <row r="130" spans="1:5" hidden="1" x14ac:dyDescent="0.25">
      <c r="B130" s="19"/>
    </row>
    <row r="131" spans="1:5" hidden="1" x14ac:dyDescent="0.25">
      <c r="A131" s="140"/>
      <c r="B131" s="139" t="s">
        <v>10</v>
      </c>
      <c r="C131" s="74" t="s">
        <v>130</v>
      </c>
      <c r="D131" s="118">
        <f>SUM(D132:D133)</f>
        <v>0</v>
      </c>
    </row>
    <row r="132" spans="1:5" hidden="1" x14ac:dyDescent="0.25">
      <c r="A132" s="177" t="s">
        <v>583</v>
      </c>
      <c r="B132" s="19" t="s">
        <v>11</v>
      </c>
      <c r="C132" s="38" t="s">
        <v>12</v>
      </c>
      <c r="D132" s="25">
        <f>+'ASIG. PROG. I'!C147</f>
        <v>0</v>
      </c>
    </row>
    <row r="133" spans="1:5" hidden="1" x14ac:dyDescent="0.25">
      <c r="A133" s="177" t="s">
        <v>661</v>
      </c>
      <c r="B133" s="19" t="s">
        <v>51</v>
      </c>
      <c r="C133" s="38" t="s">
        <v>52</v>
      </c>
      <c r="D133" s="25">
        <f>+'ASIG. PROG. I'!C150</f>
        <v>0</v>
      </c>
    </row>
    <row r="134" spans="1:5" x14ac:dyDescent="0.25">
      <c r="B134" s="19"/>
    </row>
    <row r="135" spans="1:5" x14ac:dyDescent="0.25">
      <c r="A135" s="140" t="s">
        <v>576</v>
      </c>
      <c r="B135" s="139" t="s">
        <v>562</v>
      </c>
      <c r="C135" s="74" t="s">
        <v>563</v>
      </c>
      <c r="D135" s="118">
        <f>+D136</f>
        <v>652827000</v>
      </c>
    </row>
    <row r="136" spans="1:5" x14ac:dyDescent="0.25">
      <c r="A136" s="177" t="s">
        <v>941</v>
      </c>
      <c r="B136" s="19" t="s">
        <v>564</v>
      </c>
      <c r="C136" s="38" t="s">
        <v>565</v>
      </c>
      <c r="D136" s="25">
        <f>+'ASIG. PROG. I'!C156</f>
        <v>652827000</v>
      </c>
    </row>
    <row r="137" spans="1:5" x14ac:dyDescent="0.25">
      <c r="B137" s="19"/>
    </row>
    <row r="138" spans="1:5" x14ac:dyDescent="0.25">
      <c r="B138" s="19"/>
    </row>
    <row r="139" spans="1:5" x14ac:dyDescent="0.25">
      <c r="A139" s="299" t="s">
        <v>578</v>
      </c>
      <c r="B139" s="42">
        <v>6</v>
      </c>
      <c r="C139" s="116" t="s">
        <v>86</v>
      </c>
      <c r="D139" s="37"/>
      <c r="E139" s="37">
        <f>+D141+D168+D171+D192+D165</f>
        <v>241463270.63999999</v>
      </c>
    </row>
    <row r="140" spans="1:5" x14ac:dyDescent="0.25">
      <c r="B140" s="45"/>
      <c r="C140" s="33"/>
    </row>
    <row r="141" spans="1:5" x14ac:dyDescent="0.25">
      <c r="A141" s="140" t="s">
        <v>579</v>
      </c>
      <c r="B141" s="117" t="s">
        <v>176</v>
      </c>
      <c r="C141" s="74" t="s">
        <v>177</v>
      </c>
      <c r="D141" s="118">
        <f>+D142+D145+D152+D160</f>
        <v>159463270.63999999</v>
      </c>
    </row>
    <row r="142" spans="1:5" x14ac:dyDescent="0.25">
      <c r="A142" s="177" t="s">
        <v>579</v>
      </c>
      <c r="B142" s="19" t="s">
        <v>178</v>
      </c>
      <c r="C142" s="33" t="s">
        <v>179</v>
      </c>
      <c r="D142" s="25">
        <f>+D143</f>
        <v>7339842.71</v>
      </c>
    </row>
    <row r="143" spans="1:5" ht="20.399999999999999" x14ac:dyDescent="0.25">
      <c r="B143" s="312" t="s">
        <v>174</v>
      </c>
      <c r="C143" s="246" t="s">
        <v>180</v>
      </c>
      <c r="D143" s="314">
        <f>+'ASIG. PROG. I'!C163</f>
        <v>7339842.71</v>
      </c>
    </row>
    <row r="144" spans="1:5" x14ac:dyDescent="0.25">
      <c r="B144" s="19"/>
      <c r="C144" s="32"/>
      <c r="D144" s="41"/>
    </row>
    <row r="145" spans="1:4" x14ac:dyDescent="0.25">
      <c r="A145" s="177" t="s">
        <v>579</v>
      </c>
      <c r="B145" s="19" t="s">
        <v>181</v>
      </c>
      <c r="C145" s="32" t="s">
        <v>182</v>
      </c>
      <c r="D145" s="41">
        <f>SUM(D146:D150)</f>
        <v>19283629.239999998</v>
      </c>
    </row>
    <row r="146" spans="1:4" ht="11.4" x14ac:dyDescent="0.25">
      <c r="B146" s="312" t="s">
        <v>174</v>
      </c>
      <c r="C146" s="246" t="s">
        <v>936</v>
      </c>
      <c r="D146" s="314">
        <f>+'ASIG. PROG. I'!C166</f>
        <v>14679750.34</v>
      </c>
    </row>
    <row r="147" spans="1:4" ht="11.4" x14ac:dyDescent="0.25">
      <c r="B147" s="312" t="s">
        <v>348</v>
      </c>
      <c r="C147" s="246" t="s">
        <v>765</v>
      </c>
      <c r="D147" s="314">
        <f>+'ASIG. PROG. I'!C167</f>
        <v>630668.34</v>
      </c>
    </row>
    <row r="148" spans="1:4" ht="11.4" x14ac:dyDescent="0.25">
      <c r="B148" s="312" t="s">
        <v>56</v>
      </c>
      <c r="C148" s="246" t="s">
        <v>766</v>
      </c>
      <c r="D148" s="314">
        <f>+'ASIG. PROG. I'!C168</f>
        <v>3973210.56</v>
      </c>
    </row>
    <row r="149" spans="1:4" ht="20.399999999999999" hidden="1" x14ac:dyDescent="0.25">
      <c r="B149" s="312" t="s">
        <v>370</v>
      </c>
      <c r="C149" s="246" t="s">
        <v>504</v>
      </c>
      <c r="D149" s="314">
        <f>+'ASIG. PROG. I'!J169</f>
        <v>0</v>
      </c>
    </row>
    <row r="150" spans="1:4" ht="11.4" hidden="1" x14ac:dyDescent="0.25">
      <c r="B150" s="312" t="s">
        <v>373</v>
      </c>
      <c r="C150" s="246" t="s">
        <v>723</v>
      </c>
      <c r="D150" s="314">
        <f>+'ASIG. PROG. I'!C170</f>
        <v>0</v>
      </c>
    </row>
    <row r="151" spans="1:4" ht="11.4" x14ac:dyDescent="0.25">
      <c r="B151" s="226"/>
      <c r="C151" s="32"/>
      <c r="D151" s="41"/>
    </row>
    <row r="152" spans="1:4" ht="20.399999999999999" x14ac:dyDescent="0.25">
      <c r="A152" s="177" t="s">
        <v>579</v>
      </c>
      <c r="B152" s="19" t="s">
        <v>183</v>
      </c>
      <c r="C152" s="32" t="s">
        <v>552</v>
      </c>
      <c r="D152" s="41">
        <f>SUM(D153:D158)</f>
        <v>84398822.969999999</v>
      </c>
    </row>
    <row r="153" spans="1:4" ht="20.399999999999999" x14ac:dyDescent="0.25">
      <c r="B153" s="312" t="s">
        <v>348</v>
      </c>
      <c r="C153" s="246" t="s">
        <v>767</v>
      </c>
      <c r="D153" s="314">
        <f>+'ASIG. PROG. I'!C173</f>
        <v>73398751.689999998</v>
      </c>
    </row>
    <row r="154" spans="1:4" ht="11.4" x14ac:dyDescent="0.25">
      <c r="B154" s="312" t="s">
        <v>172</v>
      </c>
      <c r="C154" s="246" t="s">
        <v>917</v>
      </c>
      <c r="D154" s="314">
        <f>+'ASIG. PROG. I'!C174</f>
        <v>4000000</v>
      </c>
    </row>
    <row r="155" spans="1:4" ht="11.4" x14ac:dyDescent="0.25">
      <c r="B155" s="312" t="s">
        <v>372</v>
      </c>
      <c r="C155" s="246" t="s">
        <v>184</v>
      </c>
      <c r="D155" s="314">
        <f>+'ASIG. PROG. I'!C175</f>
        <v>71.28</v>
      </c>
    </row>
    <row r="156" spans="1:4" ht="20.399999999999999" hidden="1" x14ac:dyDescent="0.25">
      <c r="B156" s="312" t="s">
        <v>373</v>
      </c>
      <c r="C156" s="246" t="s">
        <v>918</v>
      </c>
      <c r="D156" s="314">
        <f>+'ASIG. PROG. I'!C176</f>
        <v>0</v>
      </c>
    </row>
    <row r="157" spans="1:4" ht="11.4" hidden="1" x14ac:dyDescent="0.25">
      <c r="B157" s="312" t="s">
        <v>374</v>
      </c>
      <c r="C157" s="246" t="s">
        <v>910</v>
      </c>
      <c r="D157" s="314">
        <f>+'ASIG. PROG. I'!C177</f>
        <v>0</v>
      </c>
    </row>
    <row r="158" spans="1:4" ht="20.399999999999999" x14ac:dyDescent="0.25">
      <c r="B158" s="312" t="s">
        <v>899</v>
      </c>
      <c r="C158" s="246" t="s">
        <v>1211</v>
      </c>
      <c r="D158" s="314">
        <f>+'ASIG. PROG. I'!C178</f>
        <v>7000000</v>
      </c>
    </row>
    <row r="159" spans="1:4" ht="11.4" x14ac:dyDescent="0.25">
      <c r="B159" s="312"/>
      <c r="C159" s="89"/>
      <c r="D159" s="314"/>
    </row>
    <row r="160" spans="1:4" x14ac:dyDescent="0.25">
      <c r="A160" s="177" t="s">
        <v>579</v>
      </c>
      <c r="B160" s="19" t="s">
        <v>185</v>
      </c>
      <c r="C160" s="32" t="s">
        <v>186</v>
      </c>
      <c r="D160" s="41">
        <f>SUM(D161:D163)</f>
        <v>48440975.719999999</v>
      </c>
    </row>
    <row r="161" spans="1:5" ht="20.399999999999999" x14ac:dyDescent="0.25">
      <c r="B161" s="312" t="s">
        <v>174</v>
      </c>
      <c r="C161" s="246" t="s">
        <v>768</v>
      </c>
      <c r="D161" s="314">
        <f>+'ASIG. PROG. I'!C181</f>
        <v>48440975.719999999</v>
      </c>
    </row>
    <row r="162" spans="1:5" ht="11.4" hidden="1" x14ac:dyDescent="0.25">
      <c r="B162" s="312" t="s">
        <v>348</v>
      </c>
      <c r="C162" s="246" t="s">
        <v>942</v>
      </c>
      <c r="D162" s="314">
        <f>+'ASIG. PROG. I'!C182</f>
        <v>0</v>
      </c>
    </row>
    <row r="163" spans="1:5" ht="11.4" hidden="1" x14ac:dyDescent="0.25">
      <c r="B163" s="312" t="s">
        <v>56</v>
      </c>
      <c r="C163" s="313" t="s">
        <v>515</v>
      </c>
      <c r="D163" s="314">
        <f>+'ASIG. PROG. I'!C183</f>
        <v>0</v>
      </c>
    </row>
    <row r="164" spans="1:5" hidden="1" x14ac:dyDescent="0.25">
      <c r="B164" s="45"/>
      <c r="C164" s="33"/>
    </row>
    <row r="165" spans="1:5" hidden="1" x14ac:dyDescent="0.25">
      <c r="A165" s="140" t="s">
        <v>580</v>
      </c>
      <c r="B165" s="117" t="s">
        <v>309</v>
      </c>
      <c r="C165" s="74" t="s">
        <v>310</v>
      </c>
      <c r="D165" s="118">
        <f>+D166</f>
        <v>0</v>
      </c>
    </row>
    <row r="166" spans="1:5" hidden="1" x14ac:dyDescent="0.25">
      <c r="A166" s="177" t="s">
        <v>580</v>
      </c>
      <c r="B166" s="19" t="s">
        <v>315</v>
      </c>
      <c r="C166" s="84" t="s">
        <v>316</v>
      </c>
      <c r="D166" s="25">
        <f>+'ASIG. PROG. I'!C188</f>
        <v>0</v>
      </c>
    </row>
    <row r="167" spans="1:5" hidden="1" x14ac:dyDescent="0.25">
      <c r="B167" s="45"/>
      <c r="C167" s="33"/>
    </row>
    <row r="168" spans="1:5" hidden="1" x14ac:dyDescent="0.25">
      <c r="A168" s="140" t="s">
        <v>580</v>
      </c>
      <c r="B168" s="117" t="s">
        <v>124</v>
      </c>
      <c r="C168" s="74" t="s">
        <v>125</v>
      </c>
      <c r="D168" s="118">
        <f>+D169</f>
        <v>0</v>
      </c>
    </row>
    <row r="169" spans="1:5" hidden="1" x14ac:dyDescent="0.25">
      <c r="A169" s="177" t="s">
        <v>580</v>
      </c>
      <c r="B169" s="19" t="s">
        <v>126</v>
      </c>
      <c r="C169" s="84" t="s">
        <v>127</v>
      </c>
      <c r="D169" s="25">
        <f>+'ASIG. PROG. I'!C191</f>
        <v>0</v>
      </c>
    </row>
    <row r="170" spans="1:5" x14ac:dyDescent="0.25">
      <c r="B170" s="19"/>
      <c r="C170" s="72"/>
    </row>
    <row r="171" spans="1:5" ht="20.399999999999999" x14ac:dyDescent="0.25">
      <c r="A171" s="140" t="s">
        <v>580</v>
      </c>
      <c r="B171" s="180" t="s">
        <v>336</v>
      </c>
      <c r="C171" s="187" t="s">
        <v>593</v>
      </c>
      <c r="D171" s="495">
        <f>+D172</f>
        <v>82000000</v>
      </c>
    </row>
    <row r="172" spans="1:5" x14ac:dyDescent="0.25">
      <c r="A172" s="177" t="s">
        <v>580</v>
      </c>
      <c r="B172" s="73" t="s">
        <v>337</v>
      </c>
      <c r="C172" s="98" t="s">
        <v>338</v>
      </c>
      <c r="D172" s="496">
        <f>SUM(D173:D190)</f>
        <v>82000000</v>
      </c>
    </row>
    <row r="173" spans="1:5" ht="11.4" x14ac:dyDescent="0.25">
      <c r="B173" s="312" t="s">
        <v>174</v>
      </c>
      <c r="C173" s="246" t="s">
        <v>455</v>
      </c>
      <c r="D173" s="314">
        <f>+'ASIG. PROG. I'!J195</f>
        <v>30000000</v>
      </c>
      <c r="E173" s="27"/>
    </row>
    <row r="174" spans="1:5" ht="20.399999999999999" x14ac:dyDescent="0.25">
      <c r="B174" s="312" t="s">
        <v>348</v>
      </c>
      <c r="C174" s="246" t="s">
        <v>589</v>
      </c>
      <c r="D174" s="314">
        <f>+'ASIG. PROG. I'!J196</f>
        <v>10000000</v>
      </c>
    </row>
    <row r="175" spans="1:5" ht="20.399999999999999" hidden="1" x14ac:dyDescent="0.25">
      <c r="B175" s="312" t="s">
        <v>56</v>
      </c>
      <c r="C175" s="246" t="s">
        <v>1125</v>
      </c>
      <c r="D175" s="314">
        <f>+'ASIG. PROG. I'!J197</f>
        <v>0</v>
      </c>
    </row>
    <row r="176" spans="1:5" ht="11.4" hidden="1" x14ac:dyDescent="0.25">
      <c r="B176" s="312" t="s">
        <v>172</v>
      </c>
      <c r="C176" s="246" t="s">
        <v>590</v>
      </c>
      <c r="D176" s="314">
        <f>+'ASIG. PROG. I'!J198</f>
        <v>0</v>
      </c>
    </row>
    <row r="177" spans="1:4" ht="11.4" hidden="1" x14ac:dyDescent="0.25">
      <c r="B177" s="312" t="s">
        <v>372</v>
      </c>
      <c r="C177" s="246" t="s">
        <v>591</v>
      </c>
      <c r="D177" s="314">
        <f>+'ASIG. PROG. I'!J199</f>
        <v>0</v>
      </c>
    </row>
    <row r="178" spans="1:4" ht="11.4" hidden="1" x14ac:dyDescent="0.25">
      <c r="B178" s="312" t="s">
        <v>370</v>
      </c>
      <c r="C178" s="246" t="s">
        <v>385</v>
      </c>
      <c r="D178" s="314">
        <f>+'ASIG. PROG. I'!J200</f>
        <v>0</v>
      </c>
    </row>
    <row r="179" spans="1:4" ht="11.4" x14ac:dyDescent="0.25">
      <c r="B179" s="312" t="s">
        <v>373</v>
      </c>
      <c r="C179" s="246" t="s">
        <v>592</v>
      </c>
      <c r="D179" s="314">
        <f>+'ASIG. PROG. I'!J201</f>
        <v>3000000</v>
      </c>
    </row>
    <row r="180" spans="1:4" ht="11.4" x14ac:dyDescent="0.25">
      <c r="B180" s="312" t="s">
        <v>374</v>
      </c>
      <c r="C180" s="246" t="s">
        <v>729</v>
      </c>
      <c r="D180" s="314">
        <f>+'ASIG. PROG. I'!J202</f>
        <v>20000000</v>
      </c>
    </row>
    <row r="181" spans="1:4" ht="11.4" hidden="1" x14ac:dyDescent="0.25">
      <c r="B181" s="312" t="s">
        <v>899</v>
      </c>
      <c r="C181" s="246" t="s">
        <v>915</v>
      </c>
      <c r="D181" s="314">
        <f>+'ASIG. PROG. I'!J203</f>
        <v>0</v>
      </c>
    </row>
    <row r="182" spans="1:4" ht="11.4" hidden="1" x14ac:dyDescent="0.25">
      <c r="B182" s="312" t="s">
        <v>916</v>
      </c>
      <c r="C182" s="246" t="s">
        <v>919</v>
      </c>
      <c r="D182" s="314">
        <f>+'ASIG. PROG. I'!J204</f>
        <v>0</v>
      </c>
    </row>
    <row r="183" spans="1:4" ht="11.4" hidden="1" x14ac:dyDescent="0.25">
      <c r="B183" s="312" t="s">
        <v>920</v>
      </c>
      <c r="C183" s="246" t="s">
        <v>921</v>
      </c>
      <c r="D183" s="314">
        <f>+'ASIG. PROG. I'!J205</f>
        <v>0</v>
      </c>
    </row>
    <row r="184" spans="1:4" ht="20.399999999999999" x14ac:dyDescent="0.25">
      <c r="B184" s="312" t="s">
        <v>922</v>
      </c>
      <c r="C184" s="246" t="s">
        <v>908</v>
      </c>
      <c r="D184" s="314">
        <f>+'ASIG. PROG. I'!J206</f>
        <v>3000000</v>
      </c>
    </row>
    <row r="185" spans="1:4" ht="20.399999999999999" x14ac:dyDescent="0.25">
      <c r="B185" s="312" t="s">
        <v>923</v>
      </c>
      <c r="C185" s="246" t="s">
        <v>1135</v>
      </c>
      <c r="D185" s="314">
        <f>+'ASIG. PROG. I'!J207</f>
        <v>14000000</v>
      </c>
    </row>
    <row r="186" spans="1:4" ht="11.4" hidden="1" x14ac:dyDescent="0.25">
      <c r="B186" s="312" t="s">
        <v>1126</v>
      </c>
      <c r="C186" s="246" t="s">
        <v>1136</v>
      </c>
      <c r="D186" s="314">
        <f>+'ASIG. PROG. I'!J208</f>
        <v>0</v>
      </c>
    </row>
    <row r="187" spans="1:4" ht="11.4" x14ac:dyDescent="0.25">
      <c r="B187" s="312" t="s">
        <v>1127</v>
      </c>
      <c r="C187" s="246" t="s">
        <v>1137</v>
      </c>
      <c r="D187" s="314">
        <f>+'ASIG. PROG. I'!J209</f>
        <v>2000000</v>
      </c>
    </row>
    <row r="188" spans="1:4" ht="20.399999999999999" hidden="1" x14ac:dyDescent="0.25">
      <c r="B188" s="312" t="s">
        <v>1138</v>
      </c>
      <c r="C188" s="246" t="s">
        <v>1139</v>
      </c>
      <c r="D188" s="314">
        <f>+'ASIG. PROG. I'!J210</f>
        <v>0</v>
      </c>
    </row>
    <row r="189" spans="1:4" ht="20.399999999999999" hidden="1" x14ac:dyDescent="0.25">
      <c r="B189" s="312" t="s">
        <v>1140</v>
      </c>
      <c r="C189" s="246" t="s">
        <v>1141</v>
      </c>
      <c r="D189" s="314">
        <f>+'ASIG. PROG. I'!J211</f>
        <v>0</v>
      </c>
    </row>
    <row r="190" spans="1:4" ht="11.4" hidden="1" x14ac:dyDescent="0.25">
      <c r="B190" s="245" t="s">
        <v>1134</v>
      </c>
      <c r="C190" s="246" t="s">
        <v>1143</v>
      </c>
      <c r="D190" s="314">
        <f>+'ASIG. PROG. I'!J212</f>
        <v>0</v>
      </c>
    </row>
    <row r="191" spans="1:4" ht="11.4" hidden="1" x14ac:dyDescent="0.25">
      <c r="B191" s="226"/>
      <c r="C191" s="33"/>
      <c r="D191" s="496"/>
    </row>
    <row r="192" spans="1:4" hidden="1" x14ac:dyDescent="0.25">
      <c r="A192" s="141" t="s">
        <v>580</v>
      </c>
      <c r="B192" s="127" t="s">
        <v>418</v>
      </c>
      <c r="C192" s="105" t="s">
        <v>419</v>
      </c>
      <c r="D192" s="128">
        <f>+D193+D194</f>
        <v>0</v>
      </c>
    </row>
    <row r="193" spans="1:5" hidden="1" x14ac:dyDescent="0.25">
      <c r="A193" s="177" t="s">
        <v>580</v>
      </c>
      <c r="B193" s="19" t="s">
        <v>420</v>
      </c>
      <c r="C193" s="33" t="s">
        <v>421</v>
      </c>
      <c r="D193" s="25">
        <f>+'ASIG. PROG. I'!C215</f>
        <v>0</v>
      </c>
    </row>
    <row r="194" spans="1:5" hidden="1" x14ac:dyDescent="0.25">
      <c r="A194" s="177" t="s">
        <v>580</v>
      </c>
      <c r="B194" s="19" t="s">
        <v>422</v>
      </c>
      <c r="C194" s="33" t="s">
        <v>423</v>
      </c>
      <c r="D194" s="25">
        <f>+'ASIG. PROG. I'!C216</f>
        <v>0</v>
      </c>
    </row>
    <row r="195" spans="1:5" x14ac:dyDescent="0.25">
      <c r="B195" s="19"/>
      <c r="C195" s="33"/>
    </row>
    <row r="196" spans="1:5" x14ac:dyDescent="0.25">
      <c r="B196" s="19"/>
    </row>
    <row r="197" spans="1:5" x14ac:dyDescent="0.25">
      <c r="A197" s="299" t="s">
        <v>581</v>
      </c>
      <c r="B197" s="17" t="s">
        <v>187</v>
      </c>
      <c r="C197" s="122" t="s">
        <v>92</v>
      </c>
      <c r="D197" s="37"/>
      <c r="E197" s="37">
        <f>+D199+D226</f>
        <v>112021219.88</v>
      </c>
    </row>
    <row r="198" spans="1:5" x14ac:dyDescent="0.25">
      <c r="B198" s="17"/>
      <c r="C198" s="18"/>
      <c r="D198" s="37"/>
    </row>
    <row r="199" spans="1:5" x14ac:dyDescent="0.25">
      <c r="A199" s="140" t="s">
        <v>582</v>
      </c>
      <c r="B199" s="117" t="s">
        <v>188</v>
      </c>
      <c r="C199" s="188" t="s">
        <v>189</v>
      </c>
      <c r="D199" s="118">
        <f>+D200+D223+D220</f>
        <v>80021219.879999995</v>
      </c>
    </row>
    <row r="200" spans="1:5" ht="20.399999999999999" x14ac:dyDescent="0.25">
      <c r="A200" s="177" t="s">
        <v>582</v>
      </c>
      <c r="B200" s="19" t="s">
        <v>190</v>
      </c>
      <c r="C200" s="32" t="s">
        <v>191</v>
      </c>
      <c r="D200" s="25">
        <f>SUM(D201:D218)</f>
        <v>80000142.560000002</v>
      </c>
    </row>
    <row r="201" spans="1:5" ht="11.4" x14ac:dyDescent="0.25">
      <c r="B201" s="312" t="s">
        <v>174</v>
      </c>
      <c r="C201" s="246" t="s">
        <v>192</v>
      </c>
      <c r="D201" s="314">
        <f>+'ASIG. PROG. I'!C223</f>
        <v>142.56</v>
      </c>
    </row>
    <row r="202" spans="1:5" ht="20.399999999999999" hidden="1" x14ac:dyDescent="0.25">
      <c r="B202" s="312" t="s">
        <v>348</v>
      </c>
      <c r="C202" s="246" t="s">
        <v>911</v>
      </c>
      <c r="D202" s="314">
        <f>+'ASIG. PROG. I'!C224</f>
        <v>0</v>
      </c>
    </row>
    <row r="203" spans="1:5" ht="11.4" x14ac:dyDescent="0.25">
      <c r="B203" s="312" t="s">
        <v>56</v>
      </c>
      <c r="C203" s="246" t="s">
        <v>912</v>
      </c>
      <c r="D203" s="314">
        <f>+'ASIG. PROG. I'!C225</f>
        <v>10000000</v>
      </c>
    </row>
    <row r="204" spans="1:5" ht="11.4" hidden="1" x14ac:dyDescent="0.25">
      <c r="B204" s="312" t="s">
        <v>172</v>
      </c>
      <c r="C204" s="246" t="s">
        <v>910</v>
      </c>
      <c r="D204" s="314">
        <f>+'ASIG. PROG. I'!C226</f>
        <v>0</v>
      </c>
    </row>
    <row r="205" spans="1:5" ht="11.4" hidden="1" x14ac:dyDescent="0.25">
      <c r="B205" s="312" t="s">
        <v>372</v>
      </c>
      <c r="C205" s="246" t="s">
        <v>913</v>
      </c>
      <c r="D205" s="314">
        <f>+'ASIG. PROG. I'!C227</f>
        <v>0</v>
      </c>
    </row>
    <row r="206" spans="1:5" ht="11.4" hidden="1" x14ac:dyDescent="0.25">
      <c r="B206" s="312" t="s">
        <v>370</v>
      </c>
      <c r="C206" s="246" t="s">
        <v>914</v>
      </c>
      <c r="D206" s="314">
        <f>+'ASIG. PROG. I'!C228</f>
        <v>0</v>
      </c>
    </row>
    <row r="207" spans="1:5" ht="20.399999999999999" hidden="1" x14ac:dyDescent="0.25">
      <c r="B207" s="245" t="s">
        <v>373</v>
      </c>
      <c r="C207" s="246" t="s">
        <v>1144</v>
      </c>
      <c r="D207" s="314">
        <f>+'ASIG. PROG. I'!C229</f>
        <v>0</v>
      </c>
    </row>
    <row r="208" spans="1:5" s="7" customFormat="1" ht="11.4" hidden="1" x14ac:dyDescent="0.2">
      <c r="B208" s="245" t="s">
        <v>374</v>
      </c>
      <c r="C208" s="246" t="s">
        <v>1145</v>
      </c>
      <c r="D208" s="314">
        <f>+'ASIG. PROG. I'!C230</f>
        <v>0</v>
      </c>
      <c r="E208" s="28"/>
    </row>
    <row r="209" spans="1:5" s="7" customFormat="1" ht="11.4" x14ac:dyDescent="0.2">
      <c r="B209" s="245" t="s">
        <v>899</v>
      </c>
      <c r="C209" s="246" t="s">
        <v>1146</v>
      </c>
      <c r="D209" s="314">
        <f>+'ASIG. PROG. I'!C231</f>
        <v>10000000</v>
      </c>
      <c r="E209" s="28"/>
    </row>
    <row r="210" spans="1:5" s="7" customFormat="1" ht="11.4" hidden="1" x14ac:dyDescent="0.2">
      <c r="B210" s="245" t="s">
        <v>916</v>
      </c>
      <c r="C210" s="246" t="s">
        <v>1142</v>
      </c>
      <c r="D210" s="314">
        <f>+'ASIG. PROG. I'!C232</f>
        <v>0</v>
      </c>
      <c r="E210" s="28"/>
    </row>
    <row r="211" spans="1:5" s="7" customFormat="1" ht="20.399999999999999" x14ac:dyDescent="0.2">
      <c r="B211" s="245" t="s">
        <v>920</v>
      </c>
      <c r="C211" s="246" t="s">
        <v>1148</v>
      </c>
      <c r="D211" s="314">
        <f>+'ASIG. PROG. I'!C233</f>
        <v>10000000</v>
      </c>
      <c r="E211" s="28"/>
    </row>
    <row r="212" spans="1:5" s="7" customFormat="1" ht="20.399999999999999" x14ac:dyDescent="0.2">
      <c r="B212" s="245" t="s">
        <v>922</v>
      </c>
      <c r="C212" s="246" t="s">
        <v>918</v>
      </c>
      <c r="D212" s="314">
        <f>+'ASIG. PROG. I'!C234</f>
        <v>10000000</v>
      </c>
      <c r="E212" s="28"/>
    </row>
    <row r="213" spans="1:5" s="7" customFormat="1" ht="11.4" hidden="1" x14ac:dyDescent="0.2">
      <c r="B213" s="245" t="s">
        <v>923</v>
      </c>
      <c r="C213" s="246" t="s">
        <v>1149</v>
      </c>
      <c r="D213" s="314">
        <f>+'ASIG. PROG. I'!C235</f>
        <v>0</v>
      </c>
      <c r="E213" s="28"/>
    </row>
    <row r="214" spans="1:5" s="7" customFormat="1" ht="11.4" hidden="1" x14ac:dyDescent="0.2">
      <c r="B214" s="245" t="s">
        <v>1126</v>
      </c>
      <c r="C214" s="246" t="s">
        <v>1128</v>
      </c>
      <c r="D214" s="314">
        <f>+'ASIG. PROG. I'!C236</f>
        <v>0</v>
      </c>
      <c r="E214" s="28"/>
    </row>
    <row r="215" spans="1:5" s="7" customFormat="1" ht="11.4" x14ac:dyDescent="0.2">
      <c r="B215" s="245" t="s">
        <v>1127</v>
      </c>
      <c r="C215" s="246" t="s">
        <v>1208</v>
      </c>
      <c r="D215" s="314">
        <f>+'ASIG. PROG. I'!C237</f>
        <v>15000000</v>
      </c>
      <c r="E215" s="28"/>
    </row>
    <row r="216" spans="1:5" s="7" customFormat="1" ht="11.4" x14ac:dyDescent="0.2">
      <c r="B216" s="245" t="s">
        <v>1138</v>
      </c>
      <c r="C216" s="246" t="s">
        <v>1209</v>
      </c>
      <c r="D216" s="314">
        <f>+'ASIG. PROG. I'!C238</f>
        <v>5000000</v>
      </c>
      <c r="E216" s="28"/>
    </row>
    <row r="217" spans="1:5" s="7" customFormat="1" ht="11.4" x14ac:dyDescent="0.2">
      <c r="B217" s="245" t="s">
        <v>1140</v>
      </c>
      <c r="C217" s="246" t="s">
        <v>1210</v>
      </c>
      <c r="D217" s="314">
        <f>+'ASIG. PROG. I'!C239</f>
        <v>10000000</v>
      </c>
      <c r="E217" s="28"/>
    </row>
    <row r="218" spans="1:5" s="7" customFormat="1" ht="20.399999999999999" x14ac:dyDescent="0.2">
      <c r="B218" s="245" t="s">
        <v>1134</v>
      </c>
      <c r="C218" s="246" t="s">
        <v>1212</v>
      </c>
      <c r="D218" s="314">
        <f>+'ASIG. PROG. I'!C240</f>
        <v>10000000</v>
      </c>
      <c r="E218" s="28"/>
    </row>
    <row r="219" spans="1:5" hidden="1" x14ac:dyDescent="0.25">
      <c r="B219" s="40"/>
      <c r="C219" s="32"/>
      <c r="D219" s="41"/>
    </row>
    <row r="220" spans="1:5" hidden="1" x14ac:dyDescent="0.25">
      <c r="A220" s="177" t="s">
        <v>582</v>
      </c>
      <c r="B220" s="19" t="s">
        <v>344</v>
      </c>
      <c r="C220" s="51" t="s">
        <v>345</v>
      </c>
      <c r="D220" s="25">
        <f>+D221</f>
        <v>0</v>
      </c>
    </row>
    <row r="221" spans="1:5" ht="11.4" hidden="1" x14ac:dyDescent="0.25">
      <c r="B221" s="19" t="s">
        <v>346</v>
      </c>
      <c r="C221" s="51"/>
      <c r="D221" s="25">
        <v>0</v>
      </c>
    </row>
    <row r="222" spans="1:5" x14ac:dyDescent="0.25">
      <c r="B222" s="19"/>
      <c r="C222" s="32"/>
    </row>
    <row r="223" spans="1:5" x14ac:dyDescent="0.25">
      <c r="A223" s="177" t="s">
        <v>582</v>
      </c>
      <c r="B223" s="19" t="s">
        <v>193</v>
      </c>
      <c r="C223" s="32" t="s">
        <v>194</v>
      </c>
      <c r="D223" s="25">
        <f>+D224</f>
        <v>21077.32</v>
      </c>
    </row>
    <row r="224" spans="1:5" ht="11.4" x14ac:dyDescent="0.25">
      <c r="B224" s="312" t="s">
        <v>174</v>
      </c>
      <c r="C224" s="246" t="s">
        <v>195</v>
      </c>
      <c r="D224" s="314">
        <f>+'ASIG. PROG. I'!C243</f>
        <v>21077.32</v>
      </c>
    </row>
    <row r="225" spans="1:4" x14ac:dyDescent="0.25">
      <c r="B225" s="19"/>
    </row>
    <row r="226" spans="1:4" ht="20.399999999999999" x14ac:dyDescent="0.25">
      <c r="A226" s="140" t="s">
        <v>924</v>
      </c>
      <c r="B226" s="117" t="s">
        <v>900</v>
      </c>
      <c r="C226" s="188" t="s">
        <v>901</v>
      </c>
      <c r="D226" s="118">
        <f>+D227+D240</f>
        <v>32000000</v>
      </c>
    </row>
    <row r="227" spans="1:4" x14ac:dyDescent="0.25">
      <c r="A227" s="177" t="s">
        <v>924</v>
      </c>
      <c r="B227" s="19" t="s">
        <v>902</v>
      </c>
      <c r="C227" s="32" t="s">
        <v>903</v>
      </c>
      <c r="D227" s="25">
        <f>SUM(D228:D238)</f>
        <v>30000000</v>
      </c>
    </row>
    <row r="228" spans="1:4" ht="11.4" x14ac:dyDescent="0.25">
      <c r="B228" s="312" t="s">
        <v>174</v>
      </c>
      <c r="C228" s="246" t="s">
        <v>904</v>
      </c>
      <c r="D228" s="314">
        <f>+'ASIG. PROG. I'!C247</f>
        <v>5000000</v>
      </c>
    </row>
    <row r="229" spans="1:4" ht="11.4" hidden="1" x14ac:dyDescent="0.25">
      <c r="B229" s="312" t="s">
        <v>348</v>
      </c>
      <c r="C229" s="246" t="s">
        <v>905</v>
      </c>
      <c r="D229" s="314">
        <f>+'ASIG. PROG. I'!C248</f>
        <v>0</v>
      </c>
    </row>
    <row r="230" spans="1:4" ht="11.4" x14ac:dyDescent="0.25">
      <c r="B230" s="312" t="s">
        <v>56</v>
      </c>
      <c r="C230" s="246" t="s">
        <v>898</v>
      </c>
      <c r="D230" s="314">
        <f>+'ASIG. PROG. I'!C249</f>
        <v>8000000</v>
      </c>
    </row>
    <row r="231" spans="1:4" ht="11.4" hidden="1" x14ac:dyDescent="0.25">
      <c r="B231" s="312" t="s">
        <v>172</v>
      </c>
      <c r="C231" s="246" t="s">
        <v>906</v>
      </c>
      <c r="D231" s="314">
        <f>+'ASIG. PROG. I'!C250</f>
        <v>0</v>
      </c>
    </row>
    <row r="232" spans="1:4" ht="11.4" x14ac:dyDescent="0.25">
      <c r="B232" s="312" t="s">
        <v>372</v>
      </c>
      <c r="C232" s="246" t="s">
        <v>907</v>
      </c>
      <c r="D232" s="314">
        <f>+'ASIG. PROG. I'!C251</f>
        <v>9000000</v>
      </c>
    </row>
    <row r="233" spans="1:4" ht="20.399999999999999" x14ac:dyDescent="0.25">
      <c r="B233" s="312" t="s">
        <v>370</v>
      </c>
      <c r="C233" s="246" t="s">
        <v>909</v>
      </c>
      <c r="D233" s="314">
        <f>+'ASIG. PROG. I'!C252</f>
        <v>3000000</v>
      </c>
    </row>
    <row r="234" spans="1:4" ht="11.4" hidden="1" x14ac:dyDescent="0.25">
      <c r="B234" s="312" t="s">
        <v>373</v>
      </c>
      <c r="C234" s="246" t="s">
        <v>915</v>
      </c>
      <c r="D234" s="314">
        <f>+'ASIG. PROG. I'!C253</f>
        <v>0</v>
      </c>
    </row>
    <row r="235" spans="1:4" ht="11.4" hidden="1" x14ac:dyDescent="0.25">
      <c r="B235" s="245" t="s">
        <v>374</v>
      </c>
      <c r="C235" s="246" t="s">
        <v>1133</v>
      </c>
      <c r="D235" s="314">
        <f>+'ASIG. PROG. I'!C254</f>
        <v>0</v>
      </c>
    </row>
    <row r="236" spans="1:4" ht="11.4" hidden="1" x14ac:dyDescent="0.25">
      <c r="B236" s="245" t="s">
        <v>899</v>
      </c>
      <c r="C236" s="246" t="s">
        <v>1124</v>
      </c>
      <c r="D236" s="314">
        <f>+'ASIG. PROG. I'!C255</f>
        <v>0</v>
      </c>
    </row>
    <row r="237" spans="1:4" ht="11.4" hidden="1" x14ac:dyDescent="0.25">
      <c r="B237" s="245" t="s">
        <v>916</v>
      </c>
      <c r="C237" s="246" t="s">
        <v>919</v>
      </c>
      <c r="D237" s="314">
        <f>+'ASIG. PROG. I'!C256</f>
        <v>0</v>
      </c>
    </row>
    <row r="238" spans="1:4" ht="11.4" x14ac:dyDescent="0.25">
      <c r="B238" s="245" t="s">
        <v>920</v>
      </c>
      <c r="C238" s="246" t="s">
        <v>1213</v>
      </c>
      <c r="D238" s="314">
        <f>+'ASIG. PROG. I'!C257</f>
        <v>5000000</v>
      </c>
    </row>
    <row r="239" spans="1:4" ht="11.4" x14ac:dyDescent="0.25">
      <c r="B239" s="312"/>
      <c r="C239" s="246"/>
      <c r="D239" s="314"/>
    </row>
    <row r="240" spans="1:4" x14ac:dyDescent="0.25">
      <c r="B240" s="19" t="s">
        <v>1129</v>
      </c>
      <c r="C240" s="32" t="s">
        <v>1130</v>
      </c>
      <c r="D240" s="25">
        <f>SUM(D241:D242)</f>
        <v>2000000</v>
      </c>
    </row>
    <row r="241" spans="1:5" ht="11.4" x14ac:dyDescent="0.25">
      <c r="B241" s="245" t="s">
        <v>174</v>
      </c>
      <c r="C241" s="246" t="s">
        <v>1131</v>
      </c>
      <c r="D241" s="314">
        <f>+'ASIG. PROG. I'!C260</f>
        <v>2000000</v>
      </c>
    </row>
    <row r="242" spans="1:5" ht="11.4" hidden="1" x14ac:dyDescent="0.25">
      <c r="B242" s="245" t="s">
        <v>348</v>
      </c>
      <c r="C242" s="246" t="s">
        <v>1132</v>
      </c>
      <c r="D242" s="314">
        <f>+'ASIG. PROG. I'!C261</f>
        <v>0</v>
      </c>
    </row>
    <row r="243" spans="1:5" ht="11.4" hidden="1" x14ac:dyDescent="0.25">
      <c r="B243" s="245"/>
      <c r="C243" s="246"/>
      <c r="D243" s="244"/>
    </row>
    <row r="244" spans="1:5" hidden="1" x14ac:dyDescent="0.25">
      <c r="B244" s="19"/>
    </row>
    <row r="245" spans="1:5" hidden="1" x14ac:dyDescent="0.25">
      <c r="A245" s="299">
        <v>4</v>
      </c>
      <c r="B245" s="17" t="s">
        <v>164</v>
      </c>
      <c r="C245" s="116" t="s">
        <v>165</v>
      </c>
      <c r="D245" s="37"/>
      <c r="E245" s="37">
        <f>+D247</f>
        <v>0</v>
      </c>
    </row>
    <row r="246" spans="1:5" hidden="1" x14ac:dyDescent="0.25">
      <c r="B246" s="19"/>
      <c r="C246" s="33"/>
    </row>
    <row r="247" spans="1:5" hidden="1" x14ac:dyDescent="0.25">
      <c r="A247" s="140">
        <v>4</v>
      </c>
      <c r="B247" s="117" t="s">
        <v>166</v>
      </c>
      <c r="C247" s="74" t="s">
        <v>167</v>
      </c>
      <c r="D247" s="118">
        <f>+D248+D251</f>
        <v>0</v>
      </c>
      <c r="E247" s="37"/>
    </row>
    <row r="248" spans="1:5" hidden="1" x14ac:dyDescent="0.25">
      <c r="A248" s="177">
        <v>4</v>
      </c>
      <c r="B248" s="19" t="s">
        <v>339</v>
      </c>
      <c r="C248" s="33" t="s">
        <v>340</v>
      </c>
      <c r="D248" s="25">
        <f>+'ASIG. PROG. I'!C274</f>
        <v>0</v>
      </c>
    </row>
    <row r="249" spans="1:5" hidden="1" x14ac:dyDescent="0.25">
      <c r="B249" s="19"/>
      <c r="C249" s="326"/>
      <c r="D249" s="497">
        <v>0</v>
      </c>
    </row>
    <row r="250" spans="1:5" hidden="1" x14ac:dyDescent="0.25">
      <c r="B250" s="19"/>
      <c r="C250" s="326"/>
      <c r="D250" s="497">
        <v>0</v>
      </c>
    </row>
    <row r="251" spans="1:5" hidden="1" x14ac:dyDescent="0.25">
      <c r="A251" s="177">
        <v>4</v>
      </c>
      <c r="B251" s="19" t="s">
        <v>168</v>
      </c>
      <c r="C251" s="84" t="s">
        <v>169</v>
      </c>
      <c r="D251" s="25">
        <f>+D252</f>
        <v>0</v>
      </c>
    </row>
    <row r="252" spans="1:5" hidden="1" x14ac:dyDescent="0.25">
      <c r="B252" s="19"/>
      <c r="C252" s="336" t="s">
        <v>762</v>
      </c>
      <c r="D252" s="114">
        <f>+'ASIG. PROG. I'!J275</f>
        <v>0</v>
      </c>
    </row>
    <row r="253" spans="1:5" x14ac:dyDescent="0.25">
      <c r="B253" s="19"/>
      <c r="C253" s="336"/>
      <c r="D253" s="114"/>
    </row>
    <row r="254" spans="1:5" x14ac:dyDescent="0.25">
      <c r="B254" s="19"/>
    </row>
    <row r="255" spans="1:5" ht="13.8" x14ac:dyDescent="0.25">
      <c r="B255" s="17"/>
      <c r="C255" s="190" t="s">
        <v>1</v>
      </c>
      <c r="D255" s="498"/>
      <c r="E255" s="191">
        <f>SUM(E10:E254)</f>
        <v>1016619590.52</v>
      </c>
    </row>
    <row r="256" spans="1:5" x14ac:dyDescent="0.25">
      <c r="B256" s="27"/>
      <c r="C256" s="31"/>
      <c r="E256" s="27"/>
    </row>
    <row r="257" spans="1:5" x14ac:dyDescent="0.25">
      <c r="B257" s="27"/>
      <c r="C257" s="31"/>
      <c r="E257" s="27"/>
    </row>
    <row r="258" spans="1:5" x14ac:dyDescent="0.25">
      <c r="B258" s="27"/>
      <c r="C258" s="31"/>
    </row>
    <row r="259" spans="1:5" x14ac:dyDescent="0.25">
      <c r="B259" s="27"/>
      <c r="C259" s="31"/>
    </row>
    <row r="260" spans="1:5" x14ac:dyDescent="0.25">
      <c r="B260" s="27"/>
      <c r="C260" s="31"/>
    </row>
    <row r="261" spans="1:5" x14ac:dyDescent="0.25">
      <c r="B261" s="27"/>
      <c r="C261" s="31"/>
      <c r="E261" s="27"/>
    </row>
    <row r="262" spans="1:5" x14ac:dyDescent="0.25">
      <c r="B262" s="27"/>
      <c r="C262" s="31"/>
      <c r="E262" s="27"/>
    </row>
    <row r="263" spans="1:5" x14ac:dyDescent="0.25">
      <c r="B263" s="27"/>
      <c r="C263" s="31"/>
      <c r="E263" s="27"/>
    </row>
    <row r="264" spans="1:5" x14ac:dyDescent="0.25">
      <c r="B264" s="27"/>
      <c r="C264" s="31"/>
      <c r="E264" s="27"/>
    </row>
    <row r="265" spans="1:5" x14ac:dyDescent="0.25">
      <c r="B265" s="27"/>
      <c r="C265" s="31"/>
      <c r="E265" s="27"/>
    </row>
    <row r="266" spans="1:5" ht="13.2" x14ac:dyDescent="0.25">
      <c r="A266" s="151" t="s">
        <v>649</v>
      </c>
      <c r="B266" s="441"/>
      <c r="C266" s="182"/>
      <c r="D266" s="37"/>
      <c r="E266" s="37"/>
    </row>
    <row r="267" spans="1:5" s="85" customFormat="1" x14ac:dyDescent="0.25">
      <c r="A267" s="299"/>
      <c r="B267" s="18"/>
      <c r="C267" s="30"/>
      <c r="D267" s="37"/>
      <c r="E267" s="37"/>
    </row>
    <row r="268" spans="1:5" s="85" customFormat="1" x14ac:dyDescent="0.25">
      <c r="A268" s="299"/>
      <c r="B268" s="18"/>
      <c r="C268" s="30"/>
      <c r="D268" s="37"/>
      <c r="E268" s="37"/>
    </row>
    <row r="269" spans="1:5" s="85" customFormat="1" x14ac:dyDescent="0.25">
      <c r="A269" s="75"/>
      <c r="B269" s="111"/>
      <c r="C269" s="43" t="s">
        <v>509</v>
      </c>
      <c r="D269" s="499" t="s">
        <v>514</v>
      </c>
      <c r="E269" s="112"/>
    </row>
    <row r="270" spans="1:5" s="85" customFormat="1" x14ac:dyDescent="0.25">
      <c r="A270" s="75"/>
      <c r="B270" s="40"/>
      <c r="C270" s="51"/>
      <c r="D270" s="41"/>
      <c r="E270" s="41"/>
    </row>
    <row r="271" spans="1:5" s="85" customFormat="1" x14ac:dyDescent="0.25">
      <c r="A271" s="75" t="s">
        <v>572</v>
      </c>
      <c r="B271" s="111" t="s">
        <v>118</v>
      </c>
      <c r="C271" s="131" t="s">
        <v>119</v>
      </c>
      <c r="D271" s="32"/>
      <c r="E271" s="112">
        <f>+D273+D277+D280+D285+D289</f>
        <v>6456256.3832983337</v>
      </c>
    </row>
    <row r="272" spans="1:5" s="85" customFormat="1" x14ac:dyDescent="0.25">
      <c r="A272" s="75"/>
      <c r="B272" s="111"/>
      <c r="C272" s="43"/>
      <c r="D272" s="112"/>
      <c r="E272" s="112"/>
    </row>
    <row r="273" spans="1:5" s="85" customFormat="1" x14ac:dyDescent="0.25">
      <c r="A273" s="141" t="s">
        <v>573</v>
      </c>
      <c r="B273" s="127" t="s">
        <v>132</v>
      </c>
      <c r="C273" s="39" t="s">
        <v>133</v>
      </c>
      <c r="D273" s="128">
        <f>SUM(D274:D275)</f>
        <v>5043818.95</v>
      </c>
      <c r="E273" s="112"/>
    </row>
    <row r="274" spans="1:5" s="85" customFormat="1" hidden="1" x14ac:dyDescent="0.25">
      <c r="A274" s="76" t="s">
        <v>573</v>
      </c>
      <c r="B274" s="40" t="s">
        <v>134</v>
      </c>
      <c r="C274" s="51" t="s">
        <v>135</v>
      </c>
      <c r="D274" s="41">
        <v>0</v>
      </c>
      <c r="E274" s="112"/>
    </row>
    <row r="275" spans="1:5" s="85" customFormat="1" x14ac:dyDescent="0.25">
      <c r="A275" s="76" t="s">
        <v>573</v>
      </c>
      <c r="B275" s="40" t="s">
        <v>198</v>
      </c>
      <c r="C275" s="51" t="s">
        <v>199</v>
      </c>
      <c r="D275" s="41">
        <v>5043818.95</v>
      </c>
      <c r="E275" s="41"/>
    </row>
    <row r="276" spans="1:5" s="85" customFormat="1" hidden="1" x14ac:dyDescent="0.25">
      <c r="A276" s="75"/>
      <c r="B276" s="40"/>
      <c r="C276" s="51"/>
      <c r="D276" s="41"/>
      <c r="E276" s="41"/>
    </row>
    <row r="277" spans="1:5" s="85" customFormat="1" hidden="1" x14ac:dyDescent="0.25">
      <c r="A277" s="141" t="s">
        <v>573</v>
      </c>
      <c r="B277" s="127" t="s">
        <v>204</v>
      </c>
      <c r="C277" s="39" t="s">
        <v>205</v>
      </c>
      <c r="D277" s="128">
        <f>SUM(D278:D278)</f>
        <v>0</v>
      </c>
      <c r="E277" s="112"/>
    </row>
    <row r="278" spans="1:5" s="85" customFormat="1" hidden="1" x14ac:dyDescent="0.25">
      <c r="A278" s="76" t="s">
        <v>573</v>
      </c>
      <c r="B278" s="40" t="s">
        <v>206</v>
      </c>
      <c r="C278" s="51" t="s">
        <v>207</v>
      </c>
      <c r="D278" s="41">
        <v>0</v>
      </c>
      <c r="E278" s="41"/>
    </row>
    <row r="279" spans="1:5" s="85" customFormat="1" x14ac:dyDescent="0.25">
      <c r="A279" s="75"/>
      <c r="B279" s="40"/>
      <c r="C279" s="51"/>
      <c r="D279" s="41"/>
      <c r="E279" s="41"/>
    </row>
    <row r="280" spans="1:5" s="85" customFormat="1" x14ac:dyDescent="0.25">
      <c r="A280" s="141" t="s">
        <v>573</v>
      </c>
      <c r="B280" s="127" t="s">
        <v>102</v>
      </c>
      <c r="C280" s="39" t="s">
        <v>103</v>
      </c>
      <c r="D280" s="128">
        <f>SUM(D281:D283)</f>
        <v>420318.24583333335</v>
      </c>
      <c r="E280" s="112"/>
    </row>
    <row r="281" spans="1:5" s="85" customFormat="1" hidden="1" x14ac:dyDescent="0.25">
      <c r="A281" s="76" t="s">
        <v>573</v>
      </c>
      <c r="B281" s="40" t="s">
        <v>104</v>
      </c>
      <c r="C281" s="51" t="s">
        <v>105</v>
      </c>
      <c r="D281" s="41">
        <v>0</v>
      </c>
      <c r="E281" s="112"/>
    </row>
    <row r="282" spans="1:5" s="85" customFormat="1" x14ac:dyDescent="0.25">
      <c r="A282" s="76" t="s">
        <v>573</v>
      </c>
      <c r="B282" s="40" t="s">
        <v>108</v>
      </c>
      <c r="C282" s="51" t="s">
        <v>109</v>
      </c>
      <c r="D282" s="41">
        <f>+((D273+D277+D281+D283)/12)</f>
        <v>420318.24583333335</v>
      </c>
      <c r="E282" s="41"/>
    </row>
    <row r="283" spans="1:5" s="85" customFormat="1" hidden="1" x14ac:dyDescent="0.25">
      <c r="A283" s="76" t="s">
        <v>573</v>
      </c>
      <c r="B283" s="40" t="s">
        <v>856</v>
      </c>
      <c r="C283" s="51" t="s">
        <v>857</v>
      </c>
      <c r="D283" s="41">
        <v>0</v>
      </c>
      <c r="E283" s="41"/>
    </row>
    <row r="284" spans="1:5" s="85" customFormat="1" x14ac:dyDescent="0.25">
      <c r="A284" s="75"/>
      <c r="B284" s="40"/>
      <c r="C284" s="51"/>
      <c r="D284" s="41"/>
      <c r="E284" s="41"/>
    </row>
    <row r="285" spans="1:5" s="85" customFormat="1" ht="20.399999999999999" x14ac:dyDescent="0.25">
      <c r="A285" s="141" t="s">
        <v>574</v>
      </c>
      <c r="B285" s="127" t="s">
        <v>110</v>
      </c>
      <c r="C285" s="39" t="s">
        <v>493</v>
      </c>
      <c r="D285" s="128">
        <f>SUM(D286:D287)</f>
        <v>491772.34762499999</v>
      </c>
      <c r="E285" s="112"/>
    </row>
    <row r="286" spans="1:5" s="85" customFormat="1" ht="20.399999999999999" x14ac:dyDescent="0.25">
      <c r="A286" s="76" t="s">
        <v>574</v>
      </c>
      <c r="B286" s="40" t="s">
        <v>111</v>
      </c>
      <c r="C286" s="51" t="s">
        <v>474</v>
      </c>
      <c r="D286" s="41">
        <f>+(D273+D277+D281+D283)*9.25%</f>
        <v>466553.25287500001</v>
      </c>
      <c r="E286" s="41"/>
    </row>
    <row r="287" spans="1:5" s="85" customFormat="1" x14ac:dyDescent="0.25">
      <c r="A287" s="76" t="s">
        <v>574</v>
      </c>
      <c r="B287" s="40" t="s">
        <v>112</v>
      </c>
      <c r="C287" s="51" t="s">
        <v>354</v>
      </c>
      <c r="D287" s="41">
        <f>+(D273+D277+D281+D283)*0.5%</f>
        <v>25219.09475</v>
      </c>
      <c r="E287" s="41"/>
    </row>
    <row r="288" spans="1:5" s="85" customFormat="1" x14ac:dyDescent="0.25">
      <c r="A288" s="75"/>
      <c r="B288" s="40"/>
      <c r="C288" s="51"/>
      <c r="D288" s="41"/>
      <c r="E288" s="41"/>
    </row>
    <row r="289" spans="1:5" s="85" customFormat="1" ht="20.399999999999999" x14ac:dyDescent="0.25">
      <c r="A289" s="141" t="s">
        <v>574</v>
      </c>
      <c r="B289" s="127" t="s">
        <v>113</v>
      </c>
      <c r="C289" s="39" t="s">
        <v>355</v>
      </c>
      <c r="D289" s="128">
        <f>SUM(D290:D292)</f>
        <v>500346.83984000003</v>
      </c>
      <c r="E289" s="112"/>
    </row>
    <row r="290" spans="1:5" s="85" customFormat="1" ht="20.399999999999999" x14ac:dyDescent="0.25">
      <c r="A290" s="76" t="s">
        <v>574</v>
      </c>
      <c r="B290" s="40" t="s">
        <v>114</v>
      </c>
      <c r="C290" s="51" t="s">
        <v>356</v>
      </c>
      <c r="D290" s="41">
        <f>+(D273+D277+D281+D283)*5.42%</f>
        <v>273374.98709000001</v>
      </c>
      <c r="E290" s="112"/>
    </row>
    <row r="291" spans="1:5" s="85" customFormat="1" ht="20.399999999999999" x14ac:dyDescent="0.25">
      <c r="A291" s="76" t="s">
        <v>574</v>
      </c>
      <c r="B291" s="40" t="s">
        <v>115</v>
      </c>
      <c r="C291" s="51" t="s">
        <v>539</v>
      </c>
      <c r="D291" s="41">
        <f>+(D273+D277+D281+D283)*3%</f>
        <v>151314.56849999999</v>
      </c>
      <c r="E291" s="41"/>
    </row>
    <row r="292" spans="1:5" s="85" customFormat="1" x14ac:dyDescent="0.25">
      <c r="A292" s="76" t="s">
        <v>574</v>
      </c>
      <c r="B292" s="40" t="s">
        <v>116</v>
      </c>
      <c r="C292" s="51" t="s">
        <v>117</v>
      </c>
      <c r="D292" s="41">
        <f>+(D273+D277+D281+D283)*1.5%</f>
        <v>75657.284249999997</v>
      </c>
      <c r="E292" s="41"/>
    </row>
    <row r="293" spans="1:5" s="85" customFormat="1" hidden="1" x14ac:dyDescent="0.25">
      <c r="A293" s="75"/>
      <c r="B293" s="44"/>
      <c r="C293" s="43"/>
      <c r="D293" s="112"/>
      <c r="E293" s="112"/>
    </row>
    <row r="294" spans="1:5" s="85" customFormat="1" hidden="1" x14ac:dyDescent="0.25">
      <c r="A294" s="75"/>
      <c r="B294" s="44"/>
      <c r="C294" s="43"/>
      <c r="D294" s="112"/>
      <c r="E294" s="112"/>
    </row>
    <row r="295" spans="1:5" s="85" customFormat="1" hidden="1" x14ac:dyDescent="0.25">
      <c r="A295" s="75" t="s">
        <v>575</v>
      </c>
      <c r="B295" s="111" t="s">
        <v>40</v>
      </c>
      <c r="C295" s="131" t="s">
        <v>46</v>
      </c>
      <c r="D295" s="112"/>
      <c r="E295" s="112">
        <f>+D307+D310+D297+D302+D313</f>
        <v>0</v>
      </c>
    </row>
    <row r="296" spans="1:5" s="85" customFormat="1" hidden="1" x14ac:dyDescent="0.25">
      <c r="A296" s="75"/>
      <c r="B296" s="44"/>
      <c r="C296" s="43"/>
      <c r="D296" s="112"/>
      <c r="E296" s="112"/>
    </row>
    <row r="297" spans="1:5" s="85" customFormat="1" hidden="1" x14ac:dyDescent="0.25">
      <c r="A297" s="141" t="s">
        <v>575</v>
      </c>
      <c r="B297" s="127" t="s">
        <v>155</v>
      </c>
      <c r="C297" s="39" t="s">
        <v>139</v>
      </c>
      <c r="D297" s="128">
        <f>SUM(D298:D300)</f>
        <v>0</v>
      </c>
      <c r="E297" s="112"/>
    </row>
    <row r="298" spans="1:5" s="85" customFormat="1" hidden="1" x14ac:dyDescent="0.25">
      <c r="A298" s="177" t="s">
        <v>575</v>
      </c>
      <c r="B298" s="73" t="s">
        <v>221</v>
      </c>
      <c r="C298" s="98" t="s">
        <v>222</v>
      </c>
      <c r="D298" s="25">
        <v>0</v>
      </c>
      <c r="E298" s="112"/>
    </row>
    <row r="299" spans="1:5" s="85" customFormat="1" hidden="1" x14ac:dyDescent="0.25">
      <c r="A299" s="177" t="s">
        <v>575</v>
      </c>
      <c r="B299" s="73" t="s">
        <v>140</v>
      </c>
      <c r="C299" s="98" t="s">
        <v>141</v>
      </c>
      <c r="D299" s="25">
        <v>0</v>
      </c>
      <c r="E299" s="112"/>
    </row>
    <row r="300" spans="1:5" s="85" customFormat="1" hidden="1" x14ac:dyDescent="0.25">
      <c r="A300" s="177" t="s">
        <v>575</v>
      </c>
      <c r="B300" s="73" t="s">
        <v>223</v>
      </c>
      <c r="C300" s="98" t="s">
        <v>224</v>
      </c>
      <c r="D300" s="25">
        <v>0</v>
      </c>
      <c r="E300" s="112"/>
    </row>
    <row r="301" spans="1:5" s="85" customFormat="1" hidden="1" x14ac:dyDescent="0.25">
      <c r="A301" s="177"/>
      <c r="B301" s="19"/>
      <c r="C301" s="38"/>
      <c r="D301" s="25"/>
      <c r="E301" s="112"/>
    </row>
    <row r="302" spans="1:5" s="85" customFormat="1" hidden="1" x14ac:dyDescent="0.25">
      <c r="A302" s="141" t="s">
        <v>575</v>
      </c>
      <c r="B302" s="127">
        <v>1.04</v>
      </c>
      <c r="C302" s="39" t="s">
        <v>48</v>
      </c>
      <c r="D302" s="128">
        <f>SUM(D303:D305)</f>
        <v>0</v>
      </c>
      <c r="E302" s="112"/>
    </row>
    <row r="303" spans="1:5" s="85" customFormat="1" hidden="1" x14ac:dyDescent="0.25">
      <c r="A303" s="177" t="s">
        <v>575</v>
      </c>
      <c r="B303" s="45" t="s">
        <v>71</v>
      </c>
      <c r="C303" s="33" t="s">
        <v>527</v>
      </c>
      <c r="D303" s="25">
        <v>0</v>
      </c>
      <c r="E303" s="112"/>
    </row>
    <row r="304" spans="1:5" s="85" customFormat="1" hidden="1" x14ac:dyDescent="0.25">
      <c r="A304" s="177" t="s">
        <v>575</v>
      </c>
      <c r="B304" s="45" t="s">
        <v>64</v>
      </c>
      <c r="C304" s="33" t="s">
        <v>65</v>
      </c>
      <c r="D304" s="25">
        <v>0</v>
      </c>
      <c r="E304" s="112"/>
    </row>
    <row r="305" spans="1:5" s="85" customFormat="1" hidden="1" x14ac:dyDescent="0.25">
      <c r="A305" s="177" t="s">
        <v>575</v>
      </c>
      <c r="B305" s="45" t="s">
        <v>230</v>
      </c>
      <c r="C305" s="33" t="s">
        <v>231</v>
      </c>
      <c r="D305" s="25">
        <v>0</v>
      </c>
      <c r="E305" s="112"/>
    </row>
    <row r="306" spans="1:5" s="85" customFormat="1" hidden="1" x14ac:dyDescent="0.25">
      <c r="A306" s="177"/>
      <c r="B306" s="45"/>
      <c r="C306" s="33"/>
      <c r="D306" s="25"/>
      <c r="E306" s="112"/>
    </row>
    <row r="307" spans="1:5" s="85" customFormat="1" hidden="1" x14ac:dyDescent="0.25">
      <c r="A307" s="141" t="s">
        <v>575</v>
      </c>
      <c r="B307" s="127">
        <v>1.06</v>
      </c>
      <c r="C307" s="39" t="s">
        <v>121</v>
      </c>
      <c r="D307" s="128">
        <f>+D308</f>
        <v>0</v>
      </c>
      <c r="E307" s="112"/>
    </row>
    <row r="308" spans="1:5" s="85" customFormat="1" hidden="1" x14ac:dyDescent="0.25">
      <c r="A308" s="76" t="s">
        <v>575</v>
      </c>
      <c r="B308" s="106" t="s">
        <v>122</v>
      </c>
      <c r="C308" s="32" t="s">
        <v>123</v>
      </c>
      <c r="D308" s="41">
        <v>0</v>
      </c>
      <c r="E308" s="112"/>
    </row>
    <row r="309" spans="1:5" s="85" customFormat="1" hidden="1" x14ac:dyDescent="0.25">
      <c r="A309" s="75"/>
      <c r="B309" s="44"/>
      <c r="C309" s="43"/>
      <c r="D309" s="112"/>
      <c r="E309" s="112"/>
    </row>
    <row r="310" spans="1:5" s="85" customFormat="1" hidden="1" x14ac:dyDescent="0.25">
      <c r="A310" s="141" t="s">
        <v>575</v>
      </c>
      <c r="B310" s="127" t="s">
        <v>68</v>
      </c>
      <c r="C310" s="39" t="s">
        <v>69</v>
      </c>
      <c r="D310" s="128">
        <f>+D311</f>
        <v>0</v>
      </c>
      <c r="E310" s="112"/>
    </row>
    <row r="311" spans="1:5" s="85" customFormat="1" hidden="1" x14ac:dyDescent="0.2">
      <c r="A311" s="177" t="s">
        <v>575</v>
      </c>
      <c r="B311" s="22" t="s">
        <v>245</v>
      </c>
      <c r="C311" s="12" t="s">
        <v>529</v>
      </c>
      <c r="D311" s="41">
        <v>0</v>
      </c>
      <c r="E311" s="112"/>
    </row>
    <row r="312" spans="1:5" s="85" customFormat="1" hidden="1" x14ac:dyDescent="0.25">
      <c r="A312" s="75"/>
      <c r="B312" s="44"/>
      <c r="C312" s="43"/>
      <c r="D312" s="112"/>
      <c r="E312" s="112"/>
    </row>
    <row r="313" spans="1:5" s="85" customFormat="1" hidden="1" x14ac:dyDescent="0.25">
      <c r="A313" s="141" t="s">
        <v>579</v>
      </c>
      <c r="B313" s="127" t="s">
        <v>413</v>
      </c>
      <c r="C313" s="39" t="s">
        <v>253</v>
      </c>
      <c r="D313" s="128">
        <f>+D314</f>
        <v>0</v>
      </c>
      <c r="E313" s="112"/>
    </row>
    <row r="314" spans="1:5" s="85" customFormat="1" hidden="1" x14ac:dyDescent="0.2">
      <c r="A314" s="177" t="s">
        <v>579</v>
      </c>
      <c r="B314" s="22" t="s">
        <v>254</v>
      </c>
      <c r="C314" s="12" t="s">
        <v>255</v>
      </c>
      <c r="D314" s="41">
        <v>0</v>
      </c>
      <c r="E314" s="112"/>
    </row>
    <row r="315" spans="1:5" s="85" customFormat="1" x14ac:dyDescent="0.25">
      <c r="A315" s="75"/>
      <c r="B315" s="44"/>
      <c r="C315" s="43"/>
      <c r="D315" s="112"/>
      <c r="E315" s="112"/>
    </row>
    <row r="316" spans="1:5" s="85" customFormat="1" x14ac:dyDescent="0.25">
      <c r="A316" s="75"/>
      <c r="B316" s="44"/>
      <c r="C316" s="43"/>
      <c r="D316" s="112"/>
      <c r="E316" s="112"/>
    </row>
    <row r="317" spans="1:5" s="85" customFormat="1" x14ac:dyDescent="0.25">
      <c r="A317" s="75" t="s">
        <v>575</v>
      </c>
      <c r="B317" s="53">
        <v>2</v>
      </c>
      <c r="C317" s="132" t="s">
        <v>97</v>
      </c>
      <c r="D317" s="112"/>
      <c r="E317" s="112">
        <f>+D319+D330+D334+D325</f>
        <v>6500000</v>
      </c>
    </row>
    <row r="318" spans="1:5" s="85" customFormat="1" x14ac:dyDescent="0.25">
      <c r="A318" s="75"/>
      <c r="B318" s="106"/>
      <c r="C318" s="32"/>
      <c r="D318" s="41"/>
      <c r="E318" s="41"/>
    </row>
    <row r="319" spans="1:5" s="85" customFormat="1" x14ac:dyDescent="0.25">
      <c r="A319" s="141" t="s">
        <v>575</v>
      </c>
      <c r="B319" s="127">
        <v>2.0099999999999998</v>
      </c>
      <c r="C319" s="39" t="s">
        <v>256</v>
      </c>
      <c r="D319" s="128">
        <f>SUM(D320:D323)</f>
        <v>1500000</v>
      </c>
      <c r="E319" s="112"/>
    </row>
    <row r="320" spans="1:5" s="85" customFormat="1" hidden="1" x14ac:dyDescent="0.25">
      <c r="A320" s="76" t="s">
        <v>575</v>
      </c>
      <c r="B320" s="106" t="s">
        <v>257</v>
      </c>
      <c r="C320" s="32" t="s">
        <v>645</v>
      </c>
      <c r="D320" s="41">
        <v>0</v>
      </c>
      <c r="E320" s="112"/>
    </row>
    <row r="321" spans="1:5" s="85" customFormat="1" hidden="1" x14ac:dyDescent="0.25">
      <c r="A321" s="76" t="s">
        <v>575</v>
      </c>
      <c r="B321" s="106" t="s">
        <v>259</v>
      </c>
      <c r="C321" s="32" t="s">
        <v>260</v>
      </c>
      <c r="D321" s="41">
        <v>0</v>
      </c>
      <c r="E321" s="41"/>
    </row>
    <row r="322" spans="1:5" s="85" customFormat="1" hidden="1" x14ac:dyDescent="0.25">
      <c r="A322" s="76" t="s">
        <v>575</v>
      </c>
      <c r="B322" s="106" t="s">
        <v>261</v>
      </c>
      <c r="C322" s="32" t="s">
        <v>325</v>
      </c>
      <c r="D322" s="41">
        <v>0</v>
      </c>
      <c r="E322" s="41"/>
    </row>
    <row r="323" spans="1:5" s="85" customFormat="1" x14ac:dyDescent="0.25">
      <c r="A323" s="76" t="s">
        <v>575</v>
      </c>
      <c r="B323" s="106" t="s">
        <v>263</v>
      </c>
      <c r="C323" s="32" t="s">
        <v>510</v>
      </c>
      <c r="D323" s="41">
        <v>1500000</v>
      </c>
      <c r="E323" s="41"/>
    </row>
    <row r="324" spans="1:5" s="85" customFormat="1" hidden="1" x14ac:dyDescent="0.25">
      <c r="A324" s="75"/>
      <c r="B324" s="106"/>
      <c r="C324" s="32"/>
      <c r="D324" s="41"/>
      <c r="E324" s="41"/>
    </row>
    <row r="325" spans="1:5" s="85" customFormat="1" ht="20.399999999999999" hidden="1" x14ac:dyDescent="0.25">
      <c r="A325" s="141" t="s">
        <v>575</v>
      </c>
      <c r="B325" s="127">
        <v>2.0299999999999998</v>
      </c>
      <c r="C325" s="39" t="s">
        <v>99</v>
      </c>
      <c r="D325" s="128">
        <f>SUM(D326:D328)</f>
        <v>0</v>
      </c>
      <c r="E325" s="112"/>
    </row>
    <row r="326" spans="1:5" s="85" customFormat="1" hidden="1" x14ac:dyDescent="0.25">
      <c r="A326" s="76" t="s">
        <v>575</v>
      </c>
      <c r="B326" s="106" t="s">
        <v>100</v>
      </c>
      <c r="C326" s="32" t="s">
        <v>101</v>
      </c>
      <c r="D326" s="41">
        <v>0</v>
      </c>
      <c r="E326" s="41"/>
    </row>
    <row r="327" spans="1:5" s="85" customFormat="1" hidden="1" x14ac:dyDescent="0.2">
      <c r="A327" s="26" t="s">
        <v>575</v>
      </c>
      <c r="B327" s="22" t="s">
        <v>148</v>
      </c>
      <c r="C327" s="12" t="s">
        <v>149</v>
      </c>
      <c r="D327" s="41">
        <v>0</v>
      </c>
      <c r="E327" s="41"/>
    </row>
    <row r="328" spans="1:5" s="85" customFormat="1" hidden="1" x14ac:dyDescent="0.2">
      <c r="A328" s="26" t="s">
        <v>575</v>
      </c>
      <c r="B328" s="22" t="s">
        <v>272</v>
      </c>
      <c r="C328" s="12" t="s">
        <v>273</v>
      </c>
      <c r="D328" s="41">
        <v>0</v>
      </c>
      <c r="E328" s="41"/>
    </row>
    <row r="329" spans="1:5" s="85" customFormat="1" x14ac:dyDescent="0.25">
      <c r="A329" s="75"/>
      <c r="B329" s="106"/>
      <c r="C329" s="32"/>
      <c r="D329" s="41"/>
      <c r="E329" s="41"/>
    </row>
    <row r="330" spans="1:5" s="85" customFormat="1" x14ac:dyDescent="0.25">
      <c r="A330" s="141" t="s">
        <v>575</v>
      </c>
      <c r="B330" s="127">
        <v>2.04</v>
      </c>
      <c r="C330" s="39" t="s">
        <v>280</v>
      </c>
      <c r="D330" s="128">
        <f>SUM(D331:D332)</f>
        <v>2500000</v>
      </c>
      <c r="E330" s="112"/>
    </row>
    <row r="331" spans="1:5" s="85" customFormat="1" hidden="1" x14ac:dyDescent="0.25">
      <c r="A331" s="76" t="s">
        <v>575</v>
      </c>
      <c r="B331" s="106" t="s">
        <v>281</v>
      </c>
      <c r="C331" s="32" t="s">
        <v>282</v>
      </c>
      <c r="D331" s="41">
        <v>0</v>
      </c>
      <c r="E331" s="41"/>
    </row>
    <row r="332" spans="1:5" s="85" customFormat="1" x14ac:dyDescent="0.25">
      <c r="A332" s="76" t="s">
        <v>575</v>
      </c>
      <c r="B332" s="106" t="s">
        <v>283</v>
      </c>
      <c r="C332" s="32" t="s">
        <v>284</v>
      </c>
      <c r="D332" s="41">
        <v>2500000</v>
      </c>
      <c r="E332" s="41"/>
    </row>
    <row r="333" spans="1:5" s="85" customFormat="1" x14ac:dyDescent="0.25">
      <c r="A333" s="75"/>
      <c r="B333" s="106"/>
      <c r="C333" s="32"/>
      <c r="D333" s="41"/>
      <c r="E333" s="41"/>
    </row>
    <row r="334" spans="1:5" s="85" customFormat="1" x14ac:dyDescent="0.25">
      <c r="A334" s="141" t="s">
        <v>575</v>
      </c>
      <c r="B334" s="127">
        <v>2.99</v>
      </c>
      <c r="C334" s="39" t="s">
        <v>285</v>
      </c>
      <c r="D334" s="128">
        <f>SUM(D335:D338)</f>
        <v>2500000</v>
      </c>
      <c r="E334" s="112"/>
    </row>
    <row r="335" spans="1:5" s="85" customFormat="1" x14ac:dyDescent="0.25">
      <c r="A335" s="76" t="s">
        <v>575</v>
      </c>
      <c r="B335" s="106" t="s">
        <v>145</v>
      </c>
      <c r="C335" s="32" t="s">
        <v>146</v>
      </c>
      <c r="D335" s="41">
        <v>2500000</v>
      </c>
      <c r="E335" s="41"/>
    </row>
    <row r="336" spans="1:5" s="85" customFormat="1" hidden="1" x14ac:dyDescent="0.25">
      <c r="A336" s="76" t="s">
        <v>575</v>
      </c>
      <c r="B336" s="106" t="s">
        <v>292</v>
      </c>
      <c r="C336" s="32" t="s">
        <v>293</v>
      </c>
      <c r="D336" s="41">
        <v>0</v>
      </c>
      <c r="E336" s="193"/>
    </row>
    <row r="337" spans="1:5" s="85" customFormat="1" hidden="1" x14ac:dyDescent="0.25">
      <c r="A337" s="76" t="s">
        <v>575</v>
      </c>
      <c r="B337" s="106" t="s">
        <v>294</v>
      </c>
      <c r="C337" s="32" t="s">
        <v>295</v>
      </c>
      <c r="D337" s="41">
        <v>0</v>
      </c>
      <c r="E337" s="41"/>
    </row>
    <row r="338" spans="1:5" s="85" customFormat="1" hidden="1" x14ac:dyDescent="0.2">
      <c r="A338" s="76" t="s">
        <v>575</v>
      </c>
      <c r="B338" s="22" t="s">
        <v>298</v>
      </c>
      <c r="C338" s="12" t="s">
        <v>545</v>
      </c>
      <c r="D338" s="41">
        <v>0</v>
      </c>
      <c r="E338" s="41"/>
    </row>
    <row r="339" spans="1:5" s="85" customFormat="1" x14ac:dyDescent="0.25">
      <c r="A339" s="75"/>
      <c r="B339" s="44"/>
      <c r="C339" s="43"/>
      <c r="D339" s="112"/>
      <c r="E339" s="112"/>
    </row>
    <row r="340" spans="1:5" s="85" customFormat="1" x14ac:dyDescent="0.25">
      <c r="A340" s="75"/>
      <c r="B340" s="44"/>
      <c r="C340" s="43"/>
      <c r="D340" s="112"/>
      <c r="E340" s="112"/>
    </row>
    <row r="341" spans="1:5" s="85" customFormat="1" x14ac:dyDescent="0.25">
      <c r="A341" s="75"/>
      <c r="B341" s="53">
        <v>5</v>
      </c>
      <c r="C341" s="132" t="s">
        <v>9</v>
      </c>
      <c r="D341" s="112"/>
      <c r="E341" s="112">
        <f>+D343+D348</f>
        <v>73900000</v>
      </c>
    </row>
    <row r="342" spans="1:5" s="85" customFormat="1" x14ac:dyDescent="0.25">
      <c r="A342" s="75"/>
      <c r="B342" s="106"/>
      <c r="C342" s="32"/>
      <c r="D342" s="41"/>
      <c r="E342" s="41"/>
    </row>
    <row r="343" spans="1:5" s="85" customFormat="1" x14ac:dyDescent="0.25">
      <c r="A343" s="141" t="s">
        <v>576</v>
      </c>
      <c r="B343" s="127">
        <v>5.01</v>
      </c>
      <c r="C343" s="39" t="s">
        <v>13</v>
      </c>
      <c r="D343" s="128">
        <f>SUM(D344:D346)</f>
        <v>47000000</v>
      </c>
      <c r="E343" s="112"/>
    </row>
    <row r="344" spans="1:5" s="85" customFormat="1" hidden="1" x14ac:dyDescent="0.25">
      <c r="A344" s="76" t="s">
        <v>576</v>
      </c>
      <c r="B344" s="106" t="s">
        <v>301</v>
      </c>
      <c r="C344" s="32" t="s">
        <v>343</v>
      </c>
      <c r="D344" s="41">
        <v>0</v>
      </c>
      <c r="E344" s="41"/>
    </row>
    <row r="345" spans="1:5" s="85" customFormat="1" x14ac:dyDescent="0.25">
      <c r="A345" s="76" t="s">
        <v>576</v>
      </c>
      <c r="B345" s="106" t="s">
        <v>24</v>
      </c>
      <c r="C345" s="32" t="s">
        <v>25</v>
      </c>
      <c r="D345" s="41">
        <v>47000000</v>
      </c>
      <c r="E345" s="41"/>
    </row>
    <row r="346" spans="1:5" s="85" customFormat="1" hidden="1" x14ac:dyDescent="0.25">
      <c r="A346" s="76" t="s">
        <v>576</v>
      </c>
      <c r="B346" s="106" t="s">
        <v>42</v>
      </c>
      <c r="C346" s="32" t="s">
        <v>511</v>
      </c>
      <c r="D346" s="41">
        <v>0</v>
      </c>
      <c r="E346" s="41"/>
    </row>
    <row r="347" spans="1:5" s="85" customFormat="1" x14ac:dyDescent="0.25">
      <c r="A347" s="76"/>
      <c r="B347" s="106"/>
      <c r="C347" s="32"/>
      <c r="D347" s="41"/>
      <c r="E347" s="41"/>
    </row>
    <row r="348" spans="1:5" s="85" customFormat="1" x14ac:dyDescent="0.25">
      <c r="A348" s="141"/>
      <c r="B348" s="127" t="s">
        <v>10</v>
      </c>
      <c r="C348" s="39" t="s">
        <v>130</v>
      </c>
      <c r="D348" s="128">
        <f>+D349</f>
        <v>26900000</v>
      </c>
      <c r="E348" s="41"/>
    </row>
    <row r="349" spans="1:5" s="85" customFormat="1" x14ac:dyDescent="0.25">
      <c r="A349" s="76" t="s">
        <v>661</v>
      </c>
      <c r="B349" s="40" t="s">
        <v>51</v>
      </c>
      <c r="C349" s="32" t="s">
        <v>1098</v>
      </c>
      <c r="D349" s="41">
        <v>26900000</v>
      </c>
      <c r="E349" s="41"/>
    </row>
    <row r="350" spans="1:5" s="85" customFormat="1" hidden="1" x14ac:dyDescent="0.25">
      <c r="A350" s="76"/>
      <c r="B350" s="106"/>
      <c r="C350" s="32"/>
      <c r="D350" s="41"/>
      <c r="E350" s="41"/>
    </row>
    <row r="351" spans="1:5" s="85" customFormat="1" hidden="1" x14ac:dyDescent="0.25">
      <c r="A351" s="76"/>
      <c r="B351" s="106"/>
      <c r="C351" s="32"/>
      <c r="D351" s="41"/>
      <c r="E351" s="41"/>
    </row>
    <row r="352" spans="1:5" s="85" customFormat="1" hidden="1" x14ac:dyDescent="0.25">
      <c r="A352" s="75" t="s">
        <v>578</v>
      </c>
      <c r="B352" s="53">
        <v>6</v>
      </c>
      <c r="C352" s="132" t="s">
        <v>86</v>
      </c>
      <c r="D352" s="112"/>
      <c r="E352" s="112">
        <f>+D354</f>
        <v>0</v>
      </c>
    </row>
    <row r="353" spans="1:5" s="85" customFormat="1" hidden="1" x14ac:dyDescent="0.25">
      <c r="A353" s="76"/>
      <c r="B353" s="106"/>
      <c r="C353" s="32"/>
      <c r="D353" s="41"/>
      <c r="E353" s="41"/>
    </row>
    <row r="354" spans="1:5" s="85" customFormat="1" hidden="1" x14ac:dyDescent="0.25">
      <c r="A354" s="141" t="s">
        <v>580</v>
      </c>
      <c r="B354" s="127" t="s">
        <v>124</v>
      </c>
      <c r="C354" s="39" t="s">
        <v>125</v>
      </c>
      <c r="D354" s="128">
        <f>+D355</f>
        <v>0</v>
      </c>
      <c r="E354" s="112"/>
    </row>
    <row r="355" spans="1:5" s="85" customFormat="1" hidden="1" x14ac:dyDescent="0.25">
      <c r="A355" s="76" t="s">
        <v>580</v>
      </c>
      <c r="B355" s="40" t="s">
        <v>126</v>
      </c>
      <c r="C355" s="32" t="s">
        <v>127</v>
      </c>
      <c r="D355" s="41">
        <v>0</v>
      </c>
      <c r="E355" s="108"/>
    </row>
    <row r="356" spans="1:5" s="85" customFormat="1" hidden="1" x14ac:dyDescent="0.25">
      <c r="A356" s="76"/>
      <c r="B356" s="106"/>
      <c r="C356" s="32"/>
      <c r="D356" s="41"/>
      <c r="E356" s="41"/>
    </row>
    <row r="357" spans="1:5" s="85" customFormat="1" hidden="1" x14ac:dyDescent="0.25">
      <c r="A357" s="76"/>
      <c r="B357" s="106"/>
      <c r="C357" s="32"/>
      <c r="D357" s="41"/>
      <c r="E357" s="41"/>
    </row>
    <row r="358" spans="1:5" s="85" customFormat="1" hidden="1" x14ac:dyDescent="0.25">
      <c r="A358" s="75">
        <v>4</v>
      </c>
      <c r="B358" s="53">
        <v>9</v>
      </c>
      <c r="C358" s="132" t="s">
        <v>165</v>
      </c>
      <c r="D358" s="112"/>
      <c r="E358" s="112">
        <f>+D360</f>
        <v>0</v>
      </c>
    </row>
    <row r="359" spans="1:5" s="85" customFormat="1" hidden="1" x14ac:dyDescent="0.25">
      <c r="A359" s="76"/>
      <c r="B359" s="106"/>
      <c r="C359" s="32"/>
      <c r="D359" s="41"/>
      <c r="E359" s="41"/>
    </row>
    <row r="360" spans="1:5" s="85" customFormat="1" hidden="1" x14ac:dyDescent="0.25">
      <c r="A360" s="141">
        <v>4</v>
      </c>
      <c r="B360" s="127" t="s">
        <v>166</v>
      </c>
      <c r="C360" s="39" t="s">
        <v>167</v>
      </c>
      <c r="D360" s="128">
        <f>+D361</f>
        <v>0</v>
      </c>
      <c r="E360" s="112"/>
    </row>
    <row r="361" spans="1:5" s="85" customFormat="1" hidden="1" x14ac:dyDescent="0.25">
      <c r="A361" s="76">
        <v>4</v>
      </c>
      <c r="B361" s="106" t="s">
        <v>168</v>
      </c>
      <c r="C361" s="32" t="s">
        <v>169</v>
      </c>
      <c r="D361" s="41">
        <f>+D362</f>
        <v>0</v>
      </c>
      <c r="E361" s="112"/>
    </row>
    <row r="362" spans="1:5" s="85" customFormat="1" hidden="1" x14ac:dyDescent="0.25">
      <c r="A362" s="76"/>
      <c r="B362" s="106"/>
      <c r="C362" s="326"/>
      <c r="D362" s="497">
        <v>0</v>
      </c>
      <c r="E362" s="112"/>
    </row>
    <row r="363" spans="1:5" s="85" customFormat="1" ht="12" x14ac:dyDescent="0.25">
      <c r="A363" s="75"/>
      <c r="B363" s="44"/>
      <c r="C363" s="108"/>
      <c r="D363" s="112"/>
      <c r="E363" s="227"/>
    </row>
    <row r="364" spans="1:5" s="85" customFormat="1" x14ac:dyDescent="0.25">
      <c r="A364" s="75"/>
      <c r="B364" s="44"/>
      <c r="C364" s="43"/>
      <c r="D364" s="112"/>
      <c r="E364" s="112"/>
    </row>
    <row r="365" spans="1:5" s="85" customFormat="1" ht="12" x14ac:dyDescent="0.25">
      <c r="A365" s="75"/>
      <c r="B365" s="44"/>
      <c r="C365" s="108" t="s">
        <v>681</v>
      </c>
      <c r="D365" s="112"/>
      <c r="E365" s="227">
        <f>SUM(E271:E364)</f>
        <v>86856256.383298337</v>
      </c>
    </row>
    <row r="366" spans="1:5" s="85" customFormat="1" x14ac:dyDescent="0.25">
      <c r="A366" s="299"/>
      <c r="B366" s="18"/>
      <c r="C366" s="30"/>
      <c r="D366" s="37"/>
      <c r="E366" s="37"/>
    </row>
    <row r="367" spans="1:5" s="85" customFormat="1" x14ac:dyDescent="0.25">
      <c r="A367" s="299"/>
      <c r="B367" s="18"/>
      <c r="C367" s="30"/>
      <c r="D367" s="37"/>
      <c r="E367" s="37"/>
    </row>
    <row r="368" spans="1:5" s="85" customFormat="1" x14ac:dyDescent="0.25">
      <c r="A368" s="299"/>
      <c r="B368" s="18"/>
      <c r="C368" s="30"/>
      <c r="D368" s="37"/>
      <c r="E368" s="37"/>
    </row>
    <row r="369" spans="1:5" s="85" customFormat="1" x14ac:dyDescent="0.25">
      <c r="A369" s="299"/>
      <c r="B369" s="18"/>
      <c r="C369" s="30"/>
      <c r="D369" s="37"/>
      <c r="E369" s="37"/>
    </row>
    <row r="370" spans="1:5" s="85" customFormat="1" x14ac:dyDescent="0.25">
      <c r="A370" s="299"/>
      <c r="B370" s="18"/>
      <c r="C370" s="30"/>
      <c r="D370" s="37"/>
      <c r="E370" s="37"/>
    </row>
    <row r="371" spans="1:5" s="85" customFormat="1" x14ac:dyDescent="0.25">
      <c r="A371" s="76"/>
      <c r="B371" s="111"/>
      <c r="C371" s="43" t="s">
        <v>63</v>
      </c>
      <c r="D371" s="499" t="s">
        <v>463</v>
      </c>
      <c r="E371" s="112"/>
    </row>
    <row r="372" spans="1:5" ht="12" x14ac:dyDescent="0.25">
      <c r="A372" s="76"/>
      <c r="B372" s="111"/>
      <c r="C372" s="43"/>
      <c r="D372" s="500"/>
      <c r="E372" s="112"/>
    </row>
    <row r="373" spans="1:5" x14ac:dyDescent="0.25">
      <c r="A373" s="75" t="s">
        <v>572</v>
      </c>
      <c r="B373" s="111" t="s">
        <v>118</v>
      </c>
      <c r="C373" s="131" t="s">
        <v>119</v>
      </c>
      <c r="D373" s="32"/>
      <c r="E373" s="112">
        <f>+D375+D379+D382+D389+D393</f>
        <v>14999999.997227665</v>
      </c>
    </row>
    <row r="374" spans="1:5" hidden="1" x14ac:dyDescent="0.25">
      <c r="A374" s="75"/>
      <c r="B374" s="111"/>
      <c r="C374" s="43"/>
      <c r="D374" s="112"/>
      <c r="E374" s="112"/>
    </row>
    <row r="375" spans="1:5" hidden="1" x14ac:dyDescent="0.25">
      <c r="A375" s="141" t="s">
        <v>573</v>
      </c>
      <c r="B375" s="127" t="s">
        <v>132</v>
      </c>
      <c r="C375" s="39" t="s">
        <v>133</v>
      </c>
      <c r="D375" s="128">
        <f>SUM(D376:D377)</f>
        <v>0</v>
      </c>
      <c r="E375" s="112"/>
    </row>
    <row r="376" spans="1:5" hidden="1" x14ac:dyDescent="0.25">
      <c r="A376" s="76" t="s">
        <v>573</v>
      </c>
      <c r="B376" s="40" t="s">
        <v>134</v>
      </c>
      <c r="C376" s="51" t="s">
        <v>135</v>
      </c>
      <c r="D376" s="41">
        <v>0</v>
      </c>
      <c r="E376" s="112"/>
    </row>
    <row r="377" spans="1:5" hidden="1" x14ac:dyDescent="0.25">
      <c r="A377" s="76" t="s">
        <v>573</v>
      </c>
      <c r="B377" s="40" t="s">
        <v>198</v>
      </c>
      <c r="C377" s="51" t="s">
        <v>199</v>
      </c>
      <c r="D377" s="41">
        <v>0</v>
      </c>
      <c r="E377" s="41"/>
    </row>
    <row r="378" spans="1:5" x14ac:dyDescent="0.25">
      <c r="A378" s="75"/>
      <c r="B378" s="40"/>
      <c r="C378" s="51"/>
      <c r="D378" s="41"/>
      <c r="E378" s="41"/>
    </row>
    <row r="379" spans="1:5" x14ac:dyDescent="0.25">
      <c r="A379" s="141" t="s">
        <v>573</v>
      </c>
      <c r="B379" s="127" t="s">
        <v>204</v>
      </c>
      <c r="C379" s="39" t="s">
        <v>205</v>
      </c>
      <c r="D379" s="128">
        <f>SUM(D380:D380)</f>
        <v>11718444.83</v>
      </c>
      <c r="E379" s="112"/>
    </row>
    <row r="380" spans="1:5" x14ac:dyDescent="0.25">
      <c r="A380" s="76" t="s">
        <v>573</v>
      </c>
      <c r="B380" s="40" t="s">
        <v>206</v>
      </c>
      <c r="C380" s="51" t="s">
        <v>207</v>
      </c>
      <c r="D380" s="41">
        <v>11718444.83</v>
      </c>
      <c r="E380" s="41"/>
    </row>
    <row r="381" spans="1:5" x14ac:dyDescent="0.25">
      <c r="A381" s="75"/>
      <c r="B381" s="40"/>
      <c r="C381" s="51"/>
      <c r="D381" s="41"/>
      <c r="E381" s="41"/>
    </row>
    <row r="382" spans="1:5" x14ac:dyDescent="0.25">
      <c r="A382" s="141" t="s">
        <v>573</v>
      </c>
      <c r="B382" s="127" t="s">
        <v>102</v>
      </c>
      <c r="C382" s="39" t="s">
        <v>103</v>
      </c>
      <c r="D382" s="128">
        <f>SUM(D383:D387)</f>
        <v>976537.06916666671</v>
      </c>
      <c r="E382" s="112"/>
    </row>
    <row r="383" spans="1:5" hidden="1" x14ac:dyDescent="0.25">
      <c r="A383" s="76" t="s">
        <v>573</v>
      </c>
      <c r="B383" s="40" t="s">
        <v>104</v>
      </c>
      <c r="C383" s="51" t="s">
        <v>105</v>
      </c>
      <c r="D383" s="41">
        <v>0</v>
      </c>
      <c r="E383" s="112"/>
    </row>
    <row r="384" spans="1:5" hidden="1" x14ac:dyDescent="0.25">
      <c r="A384" s="76" t="s">
        <v>573</v>
      </c>
      <c r="B384" s="40" t="s">
        <v>106</v>
      </c>
      <c r="C384" s="51" t="s">
        <v>107</v>
      </c>
      <c r="D384" s="41">
        <v>0</v>
      </c>
      <c r="E384" s="112"/>
    </row>
    <row r="385" spans="1:5" x14ac:dyDescent="0.25">
      <c r="A385" s="76" t="s">
        <v>573</v>
      </c>
      <c r="B385" s="40" t="s">
        <v>108</v>
      </c>
      <c r="C385" s="51" t="s">
        <v>109</v>
      </c>
      <c r="D385" s="41">
        <f>+(D375+D379+D383+D386+D387+D384)/12</f>
        <v>976537.06916666671</v>
      </c>
      <c r="E385" s="41"/>
    </row>
    <row r="386" spans="1:5" hidden="1" x14ac:dyDescent="0.25">
      <c r="A386" s="76" t="s">
        <v>573</v>
      </c>
      <c r="B386" s="40" t="s">
        <v>856</v>
      </c>
      <c r="C386" s="51" t="s">
        <v>857</v>
      </c>
      <c r="D386" s="41">
        <v>0</v>
      </c>
      <c r="E386" s="41"/>
    </row>
    <row r="387" spans="1:5" hidden="1" x14ac:dyDescent="0.25">
      <c r="A387" s="76" t="s">
        <v>573</v>
      </c>
      <c r="B387" s="40" t="s">
        <v>399</v>
      </c>
      <c r="C387" s="51" t="s">
        <v>400</v>
      </c>
      <c r="D387" s="41">
        <v>0</v>
      </c>
      <c r="E387" s="41"/>
    </row>
    <row r="388" spans="1:5" x14ac:dyDescent="0.25">
      <c r="A388" s="75"/>
      <c r="B388" s="40"/>
      <c r="C388" s="51"/>
      <c r="D388" s="41"/>
      <c r="E388" s="41"/>
    </row>
    <row r="389" spans="1:5" ht="20.399999999999999" x14ac:dyDescent="0.25">
      <c r="A389" s="141" t="s">
        <v>574</v>
      </c>
      <c r="B389" s="127" t="s">
        <v>110</v>
      </c>
      <c r="C389" s="39" t="s">
        <v>493</v>
      </c>
      <c r="D389" s="128">
        <f>SUM(D390:D391)</f>
        <v>1142548.3709249999</v>
      </c>
      <c r="E389" s="112"/>
    </row>
    <row r="390" spans="1:5" ht="20.399999999999999" x14ac:dyDescent="0.25">
      <c r="A390" s="76" t="s">
        <v>574</v>
      </c>
      <c r="B390" s="40" t="s">
        <v>111</v>
      </c>
      <c r="C390" s="51" t="s">
        <v>474</v>
      </c>
      <c r="D390" s="41">
        <f>+(D375+D379+D383+D386+D387+D384)*9.25%</f>
        <v>1083956.146775</v>
      </c>
      <c r="E390" s="41"/>
    </row>
    <row r="391" spans="1:5" x14ac:dyDescent="0.25">
      <c r="A391" s="76" t="s">
        <v>574</v>
      </c>
      <c r="B391" s="40" t="s">
        <v>112</v>
      </c>
      <c r="C391" s="51" t="s">
        <v>354</v>
      </c>
      <c r="D391" s="41">
        <f>+(D375+D379+D383+D386+D387+D384)*0.5%</f>
        <v>58592.224150000002</v>
      </c>
      <c r="E391" s="41"/>
    </row>
    <row r="392" spans="1:5" x14ac:dyDescent="0.25">
      <c r="A392" s="75"/>
      <c r="B392" s="40"/>
      <c r="C392" s="51"/>
      <c r="D392" s="41"/>
      <c r="E392" s="41"/>
    </row>
    <row r="393" spans="1:5" ht="20.399999999999999" x14ac:dyDescent="0.25">
      <c r="A393" s="141" t="s">
        <v>574</v>
      </c>
      <c r="B393" s="127" t="s">
        <v>113</v>
      </c>
      <c r="C393" s="39" t="s">
        <v>355</v>
      </c>
      <c r="D393" s="128">
        <f>SUM(D394:D396)</f>
        <v>1162469.7271359998</v>
      </c>
      <c r="E393" s="112"/>
    </row>
    <row r="394" spans="1:5" ht="20.399999999999999" x14ac:dyDescent="0.25">
      <c r="A394" s="76" t="s">
        <v>574</v>
      </c>
      <c r="B394" s="40" t="s">
        <v>114</v>
      </c>
      <c r="C394" s="51" t="s">
        <v>356</v>
      </c>
      <c r="D394" s="41">
        <f>+(D375+D379+D383+D386+D387+D384)*5.42%</f>
        <v>635139.70978599996</v>
      </c>
      <c r="E394" s="112"/>
    </row>
    <row r="395" spans="1:5" ht="20.399999999999999" x14ac:dyDescent="0.25">
      <c r="A395" s="76" t="s">
        <v>574</v>
      </c>
      <c r="B395" s="40" t="s">
        <v>115</v>
      </c>
      <c r="C395" s="51" t="s">
        <v>539</v>
      </c>
      <c r="D395" s="41">
        <f>+(D375+D379+D383+D386+D387+D384)*3%</f>
        <v>351553.34489999997</v>
      </c>
      <c r="E395" s="41"/>
    </row>
    <row r="396" spans="1:5" x14ac:dyDescent="0.25">
      <c r="A396" s="76" t="s">
        <v>574</v>
      </c>
      <c r="B396" s="40" t="s">
        <v>116</v>
      </c>
      <c r="C396" s="51" t="s">
        <v>117</v>
      </c>
      <c r="D396" s="41">
        <f>+(D375+D379+D383+D386+D387+D384)*1.5%</f>
        <v>175776.67244999998</v>
      </c>
      <c r="E396" s="41"/>
    </row>
    <row r="397" spans="1:5" ht="12" x14ac:dyDescent="0.25">
      <c r="A397" s="76"/>
      <c r="B397" s="111"/>
      <c r="C397" s="43"/>
      <c r="D397" s="500"/>
      <c r="E397" s="112"/>
    </row>
    <row r="398" spans="1:5" ht="12" x14ac:dyDescent="0.25">
      <c r="A398" s="76"/>
      <c r="B398" s="111"/>
      <c r="C398" s="43"/>
      <c r="D398" s="500"/>
      <c r="E398" s="112"/>
    </row>
    <row r="399" spans="1:5" x14ac:dyDescent="0.25">
      <c r="A399" s="75" t="s">
        <v>575</v>
      </c>
      <c r="B399" s="53">
        <v>1</v>
      </c>
      <c r="C399" s="132" t="s">
        <v>46</v>
      </c>
      <c r="D399" s="112"/>
      <c r="E399" s="112">
        <f>+D401+D418+D415+D412+D407+D422+D404</f>
        <v>32256128.199999999</v>
      </c>
    </row>
    <row r="400" spans="1:5" hidden="1" x14ac:dyDescent="0.25">
      <c r="A400" s="76"/>
      <c r="B400" s="106"/>
      <c r="C400" s="32"/>
      <c r="D400" s="41"/>
      <c r="E400" s="41"/>
    </row>
    <row r="401" spans="1:5" hidden="1" x14ac:dyDescent="0.25">
      <c r="A401" s="141" t="s">
        <v>575</v>
      </c>
      <c r="B401" s="127" t="s">
        <v>151</v>
      </c>
      <c r="C401" s="39" t="s">
        <v>152</v>
      </c>
      <c r="D401" s="128">
        <f>+D402</f>
        <v>0</v>
      </c>
      <c r="E401" s="112"/>
    </row>
    <row r="402" spans="1:5" hidden="1" x14ac:dyDescent="0.25">
      <c r="A402" s="76" t="s">
        <v>575</v>
      </c>
      <c r="B402" s="40" t="s">
        <v>153</v>
      </c>
      <c r="C402" s="32" t="s">
        <v>154</v>
      </c>
      <c r="D402" s="41">
        <v>0</v>
      </c>
      <c r="E402" s="41"/>
    </row>
    <row r="403" spans="1:5" hidden="1" x14ac:dyDescent="0.25">
      <c r="A403" s="76"/>
      <c r="B403" s="40"/>
      <c r="C403" s="32"/>
      <c r="D403" s="41"/>
      <c r="E403" s="41"/>
    </row>
    <row r="404" spans="1:5" hidden="1" x14ac:dyDescent="0.25">
      <c r="A404" s="141" t="s">
        <v>575</v>
      </c>
      <c r="B404" s="127">
        <v>1.02</v>
      </c>
      <c r="C404" s="39" t="s">
        <v>136</v>
      </c>
      <c r="D404" s="128">
        <f>+D405</f>
        <v>0</v>
      </c>
      <c r="E404" s="41"/>
    </row>
    <row r="405" spans="1:5" hidden="1" x14ac:dyDescent="0.25">
      <c r="A405" s="76" t="s">
        <v>575</v>
      </c>
      <c r="B405" s="40" t="s">
        <v>137</v>
      </c>
      <c r="C405" s="32" t="s">
        <v>138</v>
      </c>
      <c r="D405" s="41">
        <v>0</v>
      </c>
      <c r="E405" s="41"/>
    </row>
    <row r="406" spans="1:5" hidden="1" x14ac:dyDescent="0.25">
      <c r="A406" s="76"/>
      <c r="B406" s="40"/>
      <c r="C406" s="32"/>
      <c r="D406" s="41"/>
      <c r="E406" s="41"/>
    </row>
    <row r="407" spans="1:5" hidden="1" x14ac:dyDescent="0.25">
      <c r="A407" s="141" t="s">
        <v>575</v>
      </c>
      <c r="B407" s="127">
        <v>1.03</v>
      </c>
      <c r="C407" s="39" t="s">
        <v>139</v>
      </c>
      <c r="D407" s="128">
        <f>SUM(D408:D410)</f>
        <v>0</v>
      </c>
      <c r="E407" s="112"/>
    </row>
    <row r="408" spans="1:5" hidden="1" x14ac:dyDescent="0.25">
      <c r="A408" s="177" t="s">
        <v>575</v>
      </c>
      <c r="B408" s="73" t="s">
        <v>221</v>
      </c>
      <c r="C408" s="98" t="s">
        <v>222</v>
      </c>
      <c r="D408" s="25">
        <v>0</v>
      </c>
      <c r="E408" s="41"/>
    </row>
    <row r="409" spans="1:5" hidden="1" x14ac:dyDescent="0.25">
      <c r="A409" s="177" t="s">
        <v>575</v>
      </c>
      <c r="B409" s="73" t="s">
        <v>140</v>
      </c>
      <c r="C409" s="98" t="s">
        <v>141</v>
      </c>
      <c r="D409" s="25">
        <v>0</v>
      </c>
      <c r="E409" s="41"/>
    </row>
    <row r="410" spans="1:5" hidden="1" x14ac:dyDescent="0.25">
      <c r="A410" s="177" t="s">
        <v>575</v>
      </c>
      <c r="B410" s="73" t="s">
        <v>223</v>
      </c>
      <c r="C410" s="98" t="s">
        <v>224</v>
      </c>
      <c r="D410" s="25">
        <v>0</v>
      </c>
      <c r="E410" s="41"/>
    </row>
    <row r="411" spans="1:5" x14ac:dyDescent="0.25">
      <c r="A411" s="76"/>
      <c r="B411" s="40"/>
      <c r="C411" s="32"/>
      <c r="D411" s="41"/>
      <c r="E411" s="41"/>
    </row>
    <row r="412" spans="1:5" x14ac:dyDescent="0.25">
      <c r="A412" s="141" t="s">
        <v>575</v>
      </c>
      <c r="B412" s="127" t="s">
        <v>47</v>
      </c>
      <c r="C412" s="39" t="s">
        <v>48</v>
      </c>
      <c r="D412" s="128">
        <f>+D413</f>
        <v>10000000</v>
      </c>
      <c r="E412" s="112"/>
    </row>
    <row r="413" spans="1:5" x14ac:dyDescent="0.25">
      <c r="A413" s="76" t="s">
        <v>575</v>
      </c>
      <c r="B413" s="40" t="s">
        <v>71</v>
      </c>
      <c r="C413" s="32" t="s">
        <v>527</v>
      </c>
      <c r="D413" s="41">
        <v>10000000</v>
      </c>
      <c r="E413" s="41"/>
    </row>
    <row r="414" spans="1:5" hidden="1" x14ac:dyDescent="0.25">
      <c r="A414" s="76"/>
      <c r="B414" s="40"/>
      <c r="C414" s="32"/>
      <c r="D414" s="41"/>
      <c r="E414" s="41"/>
    </row>
    <row r="415" spans="1:5" hidden="1" x14ac:dyDescent="0.25">
      <c r="A415" s="141" t="s">
        <v>575</v>
      </c>
      <c r="B415" s="127" t="s">
        <v>120</v>
      </c>
      <c r="C415" s="39" t="s">
        <v>121</v>
      </c>
      <c r="D415" s="128">
        <f>+D416</f>
        <v>0</v>
      </c>
      <c r="E415" s="112"/>
    </row>
    <row r="416" spans="1:5" hidden="1" x14ac:dyDescent="0.25">
      <c r="A416" s="177" t="s">
        <v>575</v>
      </c>
      <c r="B416" s="19" t="s">
        <v>122</v>
      </c>
      <c r="C416" s="38" t="s">
        <v>123</v>
      </c>
      <c r="D416" s="25">
        <v>0</v>
      </c>
      <c r="E416" s="41"/>
    </row>
    <row r="417" spans="1:5" x14ac:dyDescent="0.25">
      <c r="A417" s="76"/>
      <c r="B417" s="40"/>
      <c r="C417" s="32"/>
      <c r="D417" s="41"/>
      <c r="E417" s="41"/>
    </row>
    <row r="418" spans="1:5" x14ac:dyDescent="0.25">
      <c r="A418" s="141" t="s">
        <v>575</v>
      </c>
      <c r="B418" s="127" t="s">
        <v>68</v>
      </c>
      <c r="C418" s="39" t="s">
        <v>69</v>
      </c>
      <c r="D418" s="128">
        <f>SUM(D419:D420)</f>
        <v>22256128.199999999</v>
      </c>
      <c r="E418" s="112"/>
    </row>
    <row r="419" spans="1:5" s="297" customFormat="1" hidden="1" x14ac:dyDescent="0.25">
      <c r="A419" s="76" t="s">
        <v>575</v>
      </c>
      <c r="B419" s="40" t="s">
        <v>244</v>
      </c>
      <c r="C419" s="51" t="s">
        <v>412</v>
      </c>
      <c r="D419" s="41">
        <v>0</v>
      </c>
      <c r="E419" s="128"/>
    </row>
    <row r="420" spans="1:5" x14ac:dyDescent="0.25">
      <c r="A420" s="76" t="s">
        <v>575</v>
      </c>
      <c r="B420" s="40" t="s">
        <v>245</v>
      </c>
      <c r="C420" s="32" t="s">
        <v>529</v>
      </c>
      <c r="D420" s="41">
        <v>22256128.199999999</v>
      </c>
      <c r="E420" s="41"/>
    </row>
    <row r="421" spans="1:5" ht="12" hidden="1" x14ac:dyDescent="0.25">
      <c r="A421" s="76"/>
      <c r="B421" s="111"/>
      <c r="C421" s="43"/>
      <c r="D421" s="500"/>
      <c r="E421" s="112"/>
    </row>
    <row r="422" spans="1:5" hidden="1" x14ac:dyDescent="0.25">
      <c r="A422" s="141" t="s">
        <v>575</v>
      </c>
      <c r="B422" s="127" t="s">
        <v>614</v>
      </c>
      <c r="C422" s="39" t="s">
        <v>615</v>
      </c>
      <c r="D422" s="128">
        <f>+D423</f>
        <v>0</v>
      </c>
      <c r="E422" s="112"/>
    </row>
    <row r="423" spans="1:5" s="297" customFormat="1" hidden="1" x14ac:dyDescent="0.25">
      <c r="A423" s="76" t="s">
        <v>575</v>
      </c>
      <c r="B423" s="40" t="s">
        <v>725</v>
      </c>
      <c r="C423" s="51" t="s">
        <v>726</v>
      </c>
      <c r="D423" s="41">
        <v>0</v>
      </c>
      <c r="E423" s="128"/>
    </row>
    <row r="424" spans="1:5" ht="12" hidden="1" x14ac:dyDescent="0.25">
      <c r="A424" s="76"/>
      <c r="B424" s="111"/>
      <c r="C424" s="43"/>
      <c r="D424" s="500"/>
      <c r="E424" s="112"/>
    </row>
    <row r="425" spans="1:5" ht="12" hidden="1" x14ac:dyDescent="0.25">
      <c r="A425" s="76"/>
      <c r="B425" s="111"/>
      <c r="C425" s="43"/>
      <c r="D425" s="500"/>
      <c r="E425" s="112"/>
    </row>
    <row r="426" spans="1:5" hidden="1" x14ac:dyDescent="0.25">
      <c r="A426" s="75" t="s">
        <v>575</v>
      </c>
      <c r="B426" s="111" t="s">
        <v>96</v>
      </c>
      <c r="C426" s="131" t="s">
        <v>97</v>
      </c>
      <c r="D426" s="112"/>
      <c r="E426" s="112">
        <f>+D441+D437+D428+D433</f>
        <v>0</v>
      </c>
    </row>
    <row r="427" spans="1:5" hidden="1" x14ac:dyDescent="0.25">
      <c r="A427" s="76"/>
      <c r="B427" s="40"/>
      <c r="C427" s="51"/>
      <c r="D427" s="41"/>
      <c r="E427" s="41"/>
    </row>
    <row r="428" spans="1:5" hidden="1" x14ac:dyDescent="0.25">
      <c r="A428" s="141" t="s">
        <v>575</v>
      </c>
      <c r="B428" s="127">
        <v>2.0099999999999998</v>
      </c>
      <c r="C428" s="39" t="s">
        <v>256</v>
      </c>
      <c r="D428" s="128">
        <f>SUM(D429:D431)</f>
        <v>0</v>
      </c>
      <c r="E428" s="112"/>
    </row>
    <row r="429" spans="1:5" hidden="1" x14ac:dyDescent="0.25">
      <c r="A429" s="76" t="s">
        <v>575</v>
      </c>
      <c r="B429" s="106" t="s">
        <v>257</v>
      </c>
      <c r="C429" s="32" t="s">
        <v>645</v>
      </c>
      <c r="D429" s="41">
        <v>0</v>
      </c>
      <c r="E429" s="41"/>
    </row>
    <row r="430" spans="1:5" hidden="1" x14ac:dyDescent="0.25">
      <c r="A430" s="76" t="s">
        <v>575</v>
      </c>
      <c r="B430" s="106" t="s">
        <v>259</v>
      </c>
      <c r="C430" s="32" t="s">
        <v>260</v>
      </c>
      <c r="D430" s="41">
        <v>0</v>
      </c>
      <c r="E430" s="41"/>
    </row>
    <row r="431" spans="1:5" hidden="1" x14ac:dyDescent="0.25">
      <c r="A431" s="76" t="s">
        <v>575</v>
      </c>
      <c r="B431" s="106" t="s">
        <v>263</v>
      </c>
      <c r="C431" s="32" t="s">
        <v>510</v>
      </c>
      <c r="D431" s="41">
        <v>0</v>
      </c>
      <c r="E431" s="41"/>
    </row>
    <row r="432" spans="1:5" hidden="1" x14ac:dyDescent="0.25">
      <c r="A432" s="76"/>
      <c r="B432" s="40"/>
      <c r="C432" s="51"/>
      <c r="D432" s="41"/>
      <c r="E432" s="41"/>
    </row>
    <row r="433" spans="1:5" ht="20.399999999999999" hidden="1" x14ac:dyDescent="0.25">
      <c r="A433" s="141" t="s">
        <v>575</v>
      </c>
      <c r="B433" s="127" t="s">
        <v>98</v>
      </c>
      <c r="C433" s="39" t="s">
        <v>99</v>
      </c>
      <c r="D433" s="128">
        <f>SUM(D434:D435)</f>
        <v>0</v>
      </c>
      <c r="E433" s="112"/>
    </row>
    <row r="434" spans="1:5" hidden="1" x14ac:dyDescent="0.25">
      <c r="A434" s="76" t="s">
        <v>575</v>
      </c>
      <c r="B434" s="106" t="s">
        <v>100</v>
      </c>
      <c r="C434" s="32" t="s">
        <v>101</v>
      </c>
      <c r="D434" s="41">
        <v>0</v>
      </c>
      <c r="E434" s="41"/>
    </row>
    <row r="435" spans="1:5" ht="20.399999999999999" hidden="1" x14ac:dyDescent="0.25">
      <c r="A435" s="76" t="s">
        <v>575</v>
      </c>
      <c r="B435" s="106" t="s">
        <v>278</v>
      </c>
      <c r="C435" s="32" t="s">
        <v>541</v>
      </c>
      <c r="D435" s="41">
        <v>0</v>
      </c>
      <c r="E435" s="41"/>
    </row>
    <row r="436" spans="1:5" hidden="1" x14ac:dyDescent="0.25">
      <c r="A436" s="76"/>
      <c r="B436" s="106"/>
      <c r="C436" s="32"/>
      <c r="D436" s="41"/>
      <c r="E436" s="41"/>
    </row>
    <row r="437" spans="1:5" hidden="1" x14ac:dyDescent="0.25">
      <c r="A437" s="141" t="s">
        <v>575</v>
      </c>
      <c r="B437" s="127" t="s">
        <v>360</v>
      </c>
      <c r="C437" s="39" t="s">
        <v>361</v>
      </c>
      <c r="D437" s="128">
        <f>SUM(D438:D439)</f>
        <v>0</v>
      </c>
      <c r="E437" s="112"/>
    </row>
    <row r="438" spans="1:5" hidden="1" x14ac:dyDescent="0.25">
      <c r="A438" s="76" t="s">
        <v>575</v>
      </c>
      <c r="B438" s="106" t="s">
        <v>281</v>
      </c>
      <c r="C438" s="32" t="s">
        <v>282</v>
      </c>
      <c r="D438" s="41">
        <v>0</v>
      </c>
      <c r="E438" s="41"/>
    </row>
    <row r="439" spans="1:5" hidden="1" x14ac:dyDescent="0.25">
      <c r="A439" s="76" t="s">
        <v>575</v>
      </c>
      <c r="B439" s="106" t="s">
        <v>283</v>
      </c>
      <c r="C439" s="32" t="s">
        <v>284</v>
      </c>
      <c r="D439" s="41">
        <v>0</v>
      </c>
      <c r="E439" s="41"/>
    </row>
    <row r="440" spans="1:5" hidden="1" x14ac:dyDescent="0.25">
      <c r="A440" s="76"/>
      <c r="B440" s="40"/>
      <c r="C440" s="51"/>
      <c r="D440" s="41"/>
      <c r="E440" s="41"/>
    </row>
    <row r="441" spans="1:5" hidden="1" x14ac:dyDescent="0.25">
      <c r="A441" s="141" t="s">
        <v>575</v>
      </c>
      <c r="B441" s="127" t="s">
        <v>160</v>
      </c>
      <c r="C441" s="39" t="s">
        <v>161</v>
      </c>
      <c r="D441" s="128">
        <f>SUM(D442:D444)</f>
        <v>0</v>
      </c>
      <c r="E441" s="112"/>
    </row>
    <row r="442" spans="1:5" hidden="1" x14ac:dyDescent="0.25">
      <c r="A442" s="76" t="s">
        <v>575</v>
      </c>
      <c r="B442" s="106" t="s">
        <v>145</v>
      </c>
      <c r="C442" s="32" t="s">
        <v>146</v>
      </c>
      <c r="D442" s="41">
        <v>0</v>
      </c>
      <c r="E442" s="41"/>
    </row>
    <row r="443" spans="1:5" hidden="1" x14ac:dyDescent="0.25">
      <c r="A443" s="177" t="s">
        <v>575</v>
      </c>
      <c r="B443" s="19" t="s">
        <v>292</v>
      </c>
      <c r="C443" s="38" t="s">
        <v>293</v>
      </c>
      <c r="D443" s="25">
        <v>0</v>
      </c>
      <c r="E443" s="112"/>
    </row>
    <row r="444" spans="1:5" hidden="1" x14ac:dyDescent="0.25">
      <c r="A444" s="76" t="s">
        <v>575</v>
      </c>
      <c r="B444" s="106" t="s">
        <v>294</v>
      </c>
      <c r="C444" s="32" t="s">
        <v>295</v>
      </c>
      <c r="D444" s="41">
        <v>0</v>
      </c>
      <c r="E444" s="112"/>
    </row>
    <row r="445" spans="1:5" hidden="1" x14ac:dyDescent="0.25">
      <c r="B445" s="19"/>
      <c r="E445" s="112"/>
    </row>
    <row r="446" spans="1:5" ht="12" hidden="1" x14ac:dyDescent="0.25">
      <c r="A446" s="76"/>
      <c r="B446" s="111"/>
      <c r="C446" s="43"/>
      <c r="D446" s="500"/>
      <c r="E446" s="112"/>
    </row>
    <row r="447" spans="1:5" hidden="1" x14ac:dyDescent="0.25">
      <c r="A447" s="76"/>
      <c r="B447" s="53">
        <v>3</v>
      </c>
      <c r="C447" s="132" t="s">
        <v>546</v>
      </c>
      <c r="D447" s="112"/>
      <c r="E447" s="112">
        <f>+D452+D449</f>
        <v>0</v>
      </c>
    </row>
    <row r="448" spans="1:5" hidden="1" x14ac:dyDescent="0.25">
      <c r="A448" s="76"/>
      <c r="B448" s="106"/>
      <c r="C448" s="32"/>
      <c r="D448" s="41"/>
      <c r="E448" s="41"/>
    </row>
    <row r="449" spans="1:5" hidden="1" x14ac:dyDescent="0.25">
      <c r="A449" s="141" t="s">
        <v>598</v>
      </c>
      <c r="B449" s="127">
        <v>3.02</v>
      </c>
      <c r="C449" s="39" t="s">
        <v>599</v>
      </c>
      <c r="D449" s="128">
        <f>SUM(D450)</f>
        <v>0</v>
      </c>
      <c r="E449" s="41"/>
    </row>
    <row r="450" spans="1:5" hidden="1" x14ac:dyDescent="0.25">
      <c r="A450" s="76" t="s">
        <v>598</v>
      </c>
      <c r="B450" s="106" t="s">
        <v>300</v>
      </c>
      <c r="C450" s="32" t="s">
        <v>882</v>
      </c>
      <c r="D450" s="41">
        <v>0</v>
      </c>
      <c r="E450" s="41"/>
    </row>
    <row r="451" spans="1:5" hidden="1" x14ac:dyDescent="0.25">
      <c r="A451" s="76"/>
      <c r="B451" s="106"/>
      <c r="C451" s="32"/>
      <c r="D451" s="41"/>
      <c r="E451" s="41"/>
    </row>
    <row r="452" spans="1:5" hidden="1" x14ac:dyDescent="0.25">
      <c r="A452" s="141" t="s">
        <v>575</v>
      </c>
      <c r="B452" s="127" t="s">
        <v>547</v>
      </c>
      <c r="C452" s="39" t="s">
        <v>548</v>
      </c>
      <c r="D452" s="128">
        <f>+D453</f>
        <v>0</v>
      </c>
      <c r="E452" s="112"/>
    </row>
    <row r="453" spans="1:5" hidden="1" x14ac:dyDescent="0.25">
      <c r="A453" s="76" t="s">
        <v>575</v>
      </c>
      <c r="B453" s="106" t="s">
        <v>549</v>
      </c>
      <c r="C453" s="32" t="s">
        <v>550</v>
      </c>
      <c r="D453" s="194">
        <v>0</v>
      </c>
      <c r="E453" s="184"/>
    </row>
    <row r="454" spans="1:5" x14ac:dyDescent="0.25">
      <c r="A454" s="76"/>
      <c r="B454" s="106"/>
      <c r="C454" s="32"/>
      <c r="D454" s="194"/>
      <c r="E454" s="184"/>
    </row>
    <row r="455" spans="1:5" ht="12" x14ac:dyDescent="0.25">
      <c r="A455" s="76"/>
      <c r="B455" s="111"/>
      <c r="C455" s="43"/>
      <c r="D455" s="500"/>
      <c r="E455" s="112"/>
    </row>
    <row r="456" spans="1:5" x14ac:dyDescent="0.25">
      <c r="A456" s="75"/>
      <c r="B456" s="53">
        <v>5</v>
      </c>
      <c r="C456" s="132" t="s">
        <v>9</v>
      </c>
      <c r="D456" s="112"/>
      <c r="E456" s="112">
        <f>+D458+D464</f>
        <v>54000000</v>
      </c>
    </row>
    <row r="457" spans="1:5" x14ac:dyDescent="0.25">
      <c r="A457" s="76"/>
      <c r="B457" s="106"/>
      <c r="C457" s="32"/>
      <c r="D457" s="41"/>
      <c r="E457" s="41"/>
    </row>
    <row r="458" spans="1:5" x14ac:dyDescent="0.25">
      <c r="A458" s="141" t="s">
        <v>576</v>
      </c>
      <c r="B458" s="127" t="s">
        <v>147</v>
      </c>
      <c r="C458" s="39" t="s">
        <v>23</v>
      </c>
      <c r="D458" s="128">
        <f>SUM(D459:D462)</f>
        <v>44000000</v>
      </c>
      <c r="E458" s="112"/>
    </row>
    <row r="459" spans="1:5" x14ac:dyDescent="0.25">
      <c r="A459" s="76" t="s">
        <v>576</v>
      </c>
      <c r="B459" s="106" t="s">
        <v>301</v>
      </c>
      <c r="C459" s="32" t="s">
        <v>343</v>
      </c>
      <c r="D459" s="41">
        <v>22000000</v>
      </c>
      <c r="E459" s="41"/>
    </row>
    <row r="460" spans="1:5" x14ac:dyDescent="0.25">
      <c r="A460" s="76" t="s">
        <v>576</v>
      </c>
      <c r="B460" s="106" t="s">
        <v>24</v>
      </c>
      <c r="C460" s="32" t="s">
        <v>25</v>
      </c>
      <c r="D460" s="41">
        <v>22000000</v>
      </c>
      <c r="E460" s="41"/>
    </row>
    <row r="461" spans="1:5" hidden="1" x14ac:dyDescent="0.25">
      <c r="A461" s="76" t="s">
        <v>576</v>
      </c>
      <c r="B461" s="106" t="s">
        <v>42</v>
      </c>
      <c r="C461" s="32" t="s">
        <v>540</v>
      </c>
      <c r="D461" s="41">
        <v>0</v>
      </c>
      <c r="E461" s="41"/>
    </row>
    <row r="462" spans="1:5" hidden="1" x14ac:dyDescent="0.25">
      <c r="A462" s="76" t="s">
        <v>576</v>
      </c>
      <c r="B462" s="106" t="s">
        <v>307</v>
      </c>
      <c r="C462" s="32" t="s">
        <v>518</v>
      </c>
      <c r="D462" s="41">
        <v>0</v>
      </c>
      <c r="E462" s="41"/>
    </row>
    <row r="463" spans="1:5" ht="12" x14ac:dyDescent="0.25">
      <c r="A463" s="76"/>
      <c r="B463" s="111"/>
      <c r="C463" s="43"/>
      <c r="D463" s="500"/>
      <c r="E463" s="112"/>
    </row>
    <row r="464" spans="1:5" x14ac:dyDescent="0.25">
      <c r="A464" s="141"/>
      <c r="B464" s="127" t="s">
        <v>10</v>
      </c>
      <c r="C464" s="39" t="s">
        <v>130</v>
      </c>
      <c r="D464" s="128">
        <f>+D465</f>
        <v>10000000</v>
      </c>
      <c r="E464" s="112"/>
    </row>
    <row r="465" spans="1:5" x14ac:dyDescent="0.25">
      <c r="A465" s="76" t="s">
        <v>661</v>
      </c>
      <c r="B465" s="106" t="s">
        <v>51</v>
      </c>
      <c r="C465" s="32" t="s">
        <v>1098</v>
      </c>
      <c r="D465" s="41">
        <v>10000000</v>
      </c>
      <c r="E465" s="112"/>
    </row>
    <row r="466" spans="1:5" ht="12" hidden="1" x14ac:dyDescent="0.25">
      <c r="A466" s="76"/>
      <c r="B466" s="106"/>
      <c r="C466" s="32"/>
      <c r="D466" s="500"/>
      <c r="E466" s="112"/>
    </row>
    <row r="467" spans="1:5" ht="12" hidden="1" x14ac:dyDescent="0.25">
      <c r="A467" s="76"/>
      <c r="B467" s="111"/>
      <c r="C467" s="43"/>
      <c r="D467" s="500"/>
      <c r="E467" s="112"/>
    </row>
    <row r="468" spans="1:5" hidden="1" x14ac:dyDescent="0.25">
      <c r="A468" s="75" t="s">
        <v>578</v>
      </c>
      <c r="B468" s="53">
        <v>6</v>
      </c>
      <c r="C468" s="132" t="s">
        <v>86</v>
      </c>
      <c r="D468" s="112"/>
      <c r="E468" s="112">
        <f>+D470</f>
        <v>0</v>
      </c>
    </row>
    <row r="469" spans="1:5" s="85" customFormat="1" hidden="1" x14ac:dyDescent="0.25">
      <c r="A469" s="76"/>
      <c r="B469" s="106"/>
      <c r="C469" s="32"/>
      <c r="D469" s="41"/>
      <c r="E469" s="41"/>
    </row>
    <row r="470" spans="1:5" hidden="1" x14ac:dyDescent="0.25">
      <c r="A470" s="141" t="s">
        <v>580</v>
      </c>
      <c r="B470" s="127" t="s">
        <v>124</v>
      </c>
      <c r="C470" s="39" t="s">
        <v>125</v>
      </c>
      <c r="D470" s="128">
        <f>+D471</f>
        <v>0</v>
      </c>
      <c r="E470" s="112"/>
    </row>
    <row r="471" spans="1:5" s="85" customFormat="1" hidden="1" x14ac:dyDescent="0.25">
      <c r="A471" s="76" t="s">
        <v>580</v>
      </c>
      <c r="B471" s="40" t="s">
        <v>126</v>
      </c>
      <c r="C471" s="32" t="s">
        <v>127</v>
      </c>
      <c r="D471" s="41">
        <v>0</v>
      </c>
      <c r="E471" s="108"/>
    </row>
    <row r="472" spans="1:5" hidden="1" x14ac:dyDescent="0.25">
      <c r="A472" s="76"/>
      <c r="B472" s="40"/>
      <c r="C472" s="107"/>
      <c r="D472" s="41"/>
      <c r="E472" s="41"/>
    </row>
    <row r="473" spans="1:5" hidden="1" x14ac:dyDescent="0.25">
      <c r="A473" s="76"/>
      <c r="B473" s="40"/>
      <c r="C473" s="107"/>
      <c r="D473" s="41"/>
      <c r="E473" s="41"/>
    </row>
    <row r="474" spans="1:5" hidden="1" x14ac:dyDescent="0.25">
      <c r="A474" s="299" t="s">
        <v>600</v>
      </c>
      <c r="B474" s="17" t="s">
        <v>317</v>
      </c>
      <c r="C474" s="116" t="s">
        <v>318</v>
      </c>
      <c r="E474" s="37">
        <f>+D476</f>
        <v>0</v>
      </c>
    </row>
    <row r="475" spans="1:5" hidden="1" x14ac:dyDescent="0.25">
      <c r="B475" s="17"/>
      <c r="C475" s="74"/>
      <c r="D475" s="37"/>
      <c r="E475" s="37"/>
    </row>
    <row r="476" spans="1:5" hidden="1" x14ac:dyDescent="0.25">
      <c r="A476" s="141" t="s">
        <v>601</v>
      </c>
      <c r="B476" s="127" t="s">
        <v>319</v>
      </c>
      <c r="C476" s="39" t="s">
        <v>602</v>
      </c>
      <c r="D476" s="128">
        <f>+D477</f>
        <v>0</v>
      </c>
      <c r="E476" s="112"/>
    </row>
    <row r="477" spans="1:5" hidden="1" x14ac:dyDescent="0.25">
      <c r="A477" s="177" t="s">
        <v>601</v>
      </c>
      <c r="B477" s="19" t="s">
        <v>321</v>
      </c>
      <c r="C477" s="32" t="s">
        <v>662</v>
      </c>
      <c r="D477" s="25">
        <v>0</v>
      </c>
      <c r="E477" s="81" t="s">
        <v>663</v>
      </c>
    </row>
    <row r="478" spans="1:5" hidden="1" x14ac:dyDescent="0.25">
      <c r="A478" s="76"/>
      <c r="B478" s="40"/>
      <c r="C478" s="107"/>
      <c r="D478" s="41"/>
      <c r="E478" s="41"/>
    </row>
    <row r="479" spans="1:5" hidden="1" x14ac:dyDescent="0.25">
      <c r="A479" s="76"/>
      <c r="B479" s="40"/>
      <c r="C479" s="107"/>
      <c r="D479" s="41"/>
      <c r="E479" s="41"/>
    </row>
    <row r="480" spans="1:5" hidden="1" x14ac:dyDescent="0.25">
      <c r="A480" s="75">
        <v>4</v>
      </c>
      <c r="B480" s="185" t="s">
        <v>164</v>
      </c>
      <c r="C480" s="132" t="s">
        <v>165</v>
      </c>
      <c r="D480" s="197"/>
      <c r="E480" s="112">
        <f>+D482</f>
        <v>0</v>
      </c>
    </row>
    <row r="481" spans="1:5" hidden="1" x14ac:dyDescent="0.25">
      <c r="A481" s="76"/>
      <c r="B481" s="77"/>
      <c r="C481" s="176"/>
      <c r="D481" s="78"/>
      <c r="E481" s="41"/>
    </row>
    <row r="482" spans="1:5" hidden="1" x14ac:dyDescent="0.25">
      <c r="A482" s="141">
        <v>4</v>
      </c>
      <c r="B482" s="127" t="s">
        <v>166</v>
      </c>
      <c r="C482" s="39" t="s">
        <v>167</v>
      </c>
      <c r="D482" s="128">
        <f>SUM(D483:D483)</f>
        <v>0</v>
      </c>
      <c r="E482" s="112"/>
    </row>
    <row r="483" spans="1:5" hidden="1" x14ac:dyDescent="0.25">
      <c r="A483" s="76">
        <v>4</v>
      </c>
      <c r="B483" s="77" t="s">
        <v>168</v>
      </c>
      <c r="C483" s="176" t="s">
        <v>169</v>
      </c>
      <c r="D483" s="78">
        <f>+D484</f>
        <v>0</v>
      </c>
      <c r="E483" s="198"/>
    </row>
    <row r="484" spans="1:5" hidden="1" x14ac:dyDescent="0.25">
      <c r="A484" s="76"/>
      <c r="B484" s="111"/>
      <c r="C484" s="326"/>
      <c r="D484" s="497">
        <v>0</v>
      </c>
      <c r="E484" s="112"/>
    </row>
    <row r="485" spans="1:5" x14ac:dyDescent="0.25">
      <c r="A485" s="76"/>
      <c r="B485" s="111"/>
      <c r="C485" s="51"/>
      <c r="D485" s="41"/>
      <c r="E485" s="112"/>
    </row>
    <row r="486" spans="1:5" x14ac:dyDescent="0.25">
      <c r="A486" s="76"/>
      <c r="B486" s="111"/>
      <c r="C486" s="51"/>
      <c r="D486" s="41"/>
      <c r="E486" s="112"/>
    </row>
    <row r="487" spans="1:5" ht="12" x14ac:dyDescent="0.25">
      <c r="A487" s="76"/>
      <c r="B487" s="111"/>
      <c r="C487" s="108" t="s">
        <v>682</v>
      </c>
      <c r="D487" s="112"/>
      <c r="E487" s="227">
        <f>SUM(E371:E483)</f>
        <v>101256128.19722766</v>
      </c>
    </row>
    <row r="488" spans="1:5" ht="12" x14ac:dyDescent="0.25">
      <c r="A488" s="76"/>
      <c r="B488" s="111"/>
      <c r="C488" s="33"/>
      <c r="D488" s="33"/>
      <c r="E488" s="227"/>
    </row>
    <row r="489" spans="1:5" ht="12" x14ac:dyDescent="0.25">
      <c r="A489" s="76"/>
      <c r="B489" s="111"/>
      <c r="C489" s="33"/>
      <c r="D489" s="33"/>
      <c r="E489" s="227"/>
    </row>
    <row r="490" spans="1:5" ht="12" x14ac:dyDescent="0.25">
      <c r="A490" s="76"/>
      <c r="B490" s="111"/>
      <c r="C490" s="33"/>
      <c r="D490" s="33"/>
      <c r="E490" s="227"/>
    </row>
    <row r="491" spans="1:5" ht="12" x14ac:dyDescent="0.25">
      <c r="A491" s="76"/>
      <c r="B491" s="111"/>
      <c r="C491" s="33"/>
      <c r="D491" s="33"/>
      <c r="E491" s="227"/>
    </row>
    <row r="492" spans="1:5" ht="12" x14ac:dyDescent="0.25">
      <c r="A492" s="76"/>
      <c r="B492" s="111"/>
      <c r="C492" s="33"/>
      <c r="D492" s="33"/>
      <c r="E492" s="227"/>
    </row>
    <row r="493" spans="1:5" x14ac:dyDescent="0.25">
      <c r="A493" s="76"/>
      <c r="B493" s="111"/>
      <c r="C493" s="43" t="s">
        <v>66</v>
      </c>
      <c r="D493" s="499" t="s">
        <v>464</v>
      </c>
      <c r="E493" s="112"/>
    </row>
    <row r="494" spans="1:5" ht="12" x14ac:dyDescent="0.25">
      <c r="A494" s="76"/>
      <c r="B494" s="111"/>
      <c r="C494" s="43"/>
      <c r="D494" s="500"/>
      <c r="E494" s="112"/>
    </row>
    <row r="495" spans="1:5" hidden="1" x14ac:dyDescent="0.25">
      <c r="A495" s="75" t="s">
        <v>572</v>
      </c>
      <c r="B495" s="111" t="s">
        <v>118</v>
      </c>
      <c r="C495" s="131" t="s">
        <v>119</v>
      </c>
      <c r="D495" s="32"/>
      <c r="E495" s="112">
        <f>D501+D508+D512+D497</f>
        <v>0</v>
      </c>
    </row>
    <row r="496" spans="1:5" hidden="1" x14ac:dyDescent="0.25">
      <c r="A496" s="75"/>
      <c r="B496" s="40"/>
      <c r="C496" s="51"/>
      <c r="D496" s="41"/>
      <c r="E496" s="41"/>
    </row>
    <row r="497" spans="1:5" hidden="1" x14ac:dyDescent="0.25">
      <c r="A497" s="141" t="s">
        <v>573</v>
      </c>
      <c r="B497" s="127" t="s">
        <v>132</v>
      </c>
      <c r="C497" s="39" t="s">
        <v>133</v>
      </c>
      <c r="D497" s="128">
        <f>SUM(D498:D499)</f>
        <v>0</v>
      </c>
      <c r="E497" s="41"/>
    </row>
    <row r="498" spans="1:5" hidden="1" x14ac:dyDescent="0.25">
      <c r="A498" s="76" t="s">
        <v>573</v>
      </c>
      <c r="B498" s="40" t="s">
        <v>134</v>
      </c>
      <c r="C498" s="51" t="s">
        <v>135</v>
      </c>
      <c r="D498" s="41">
        <v>0</v>
      </c>
      <c r="E498" s="41"/>
    </row>
    <row r="499" spans="1:5" hidden="1" x14ac:dyDescent="0.25">
      <c r="A499" s="76" t="s">
        <v>573</v>
      </c>
      <c r="B499" s="40" t="s">
        <v>198</v>
      </c>
      <c r="C499" s="51" t="s">
        <v>199</v>
      </c>
      <c r="D499" s="41">
        <v>0</v>
      </c>
      <c r="E499" s="41"/>
    </row>
    <row r="500" spans="1:5" hidden="1" x14ac:dyDescent="0.25">
      <c r="A500" s="75"/>
      <c r="B500" s="40"/>
      <c r="C500" s="51"/>
      <c r="D500" s="41"/>
      <c r="E500" s="41"/>
    </row>
    <row r="501" spans="1:5" hidden="1" x14ac:dyDescent="0.25">
      <c r="A501" s="141" t="s">
        <v>573</v>
      </c>
      <c r="B501" s="127" t="s">
        <v>102</v>
      </c>
      <c r="C501" s="39" t="s">
        <v>103</v>
      </c>
      <c r="D501" s="128">
        <f>SUM(D502:D506)</f>
        <v>0</v>
      </c>
      <c r="E501" s="112"/>
    </row>
    <row r="502" spans="1:5" hidden="1" x14ac:dyDescent="0.25">
      <c r="A502" s="76" t="s">
        <v>573</v>
      </c>
      <c r="B502" s="40" t="s">
        <v>104</v>
      </c>
      <c r="C502" s="51" t="s">
        <v>105</v>
      </c>
      <c r="D502" s="41">
        <v>0</v>
      </c>
      <c r="E502" s="112"/>
    </row>
    <row r="503" spans="1:5" hidden="1" x14ac:dyDescent="0.25">
      <c r="A503" s="76" t="s">
        <v>573</v>
      </c>
      <c r="B503" s="40" t="s">
        <v>106</v>
      </c>
      <c r="C503" s="51" t="s">
        <v>107</v>
      </c>
      <c r="D503" s="41">
        <v>0</v>
      </c>
      <c r="E503" s="112"/>
    </row>
    <row r="504" spans="1:5" hidden="1" x14ac:dyDescent="0.25">
      <c r="A504" s="76" t="s">
        <v>573</v>
      </c>
      <c r="B504" s="40" t="s">
        <v>108</v>
      </c>
      <c r="C504" s="51" t="s">
        <v>109</v>
      </c>
      <c r="D504" s="41">
        <f>+(D502+D505+D497+D506+D503)/12</f>
        <v>0</v>
      </c>
      <c r="E504" s="41"/>
    </row>
    <row r="505" spans="1:5" hidden="1" x14ac:dyDescent="0.25">
      <c r="A505" s="76" t="s">
        <v>573</v>
      </c>
      <c r="B505" s="40" t="s">
        <v>856</v>
      </c>
      <c r="C505" s="51" t="s">
        <v>857</v>
      </c>
      <c r="D505" s="41">
        <v>0</v>
      </c>
      <c r="E505" s="41"/>
    </row>
    <row r="506" spans="1:5" hidden="1" x14ac:dyDescent="0.25">
      <c r="A506" s="76" t="s">
        <v>573</v>
      </c>
      <c r="B506" s="40" t="s">
        <v>399</v>
      </c>
      <c r="C506" s="51" t="s">
        <v>400</v>
      </c>
      <c r="D506" s="41">
        <v>0</v>
      </c>
      <c r="E506" s="41"/>
    </row>
    <row r="507" spans="1:5" hidden="1" x14ac:dyDescent="0.25">
      <c r="A507" s="75"/>
      <c r="B507" s="40"/>
      <c r="C507" s="51"/>
      <c r="D507" s="41"/>
      <c r="E507" s="41"/>
    </row>
    <row r="508" spans="1:5" ht="20.399999999999999" hidden="1" x14ac:dyDescent="0.25">
      <c r="A508" s="141" t="s">
        <v>574</v>
      </c>
      <c r="B508" s="127" t="s">
        <v>110</v>
      </c>
      <c r="C508" s="39" t="s">
        <v>493</v>
      </c>
      <c r="D508" s="128">
        <f>SUM(D509:D510)</f>
        <v>0</v>
      </c>
      <c r="E508" s="112"/>
    </row>
    <row r="509" spans="1:5" ht="20.399999999999999" hidden="1" x14ac:dyDescent="0.25">
      <c r="A509" s="76" t="s">
        <v>574</v>
      </c>
      <c r="B509" s="40" t="s">
        <v>111</v>
      </c>
      <c r="C509" s="51" t="s">
        <v>474</v>
      </c>
      <c r="D509" s="41">
        <f>+(D502+D505+D497+D506+D503)*9.25%</f>
        <v>0</v>
      </c>
      <c r="E509" s="41"/>
    </row>
    <row r="510" spans="1:5" hidden="1" x14ac:dyDescent="0.25">
      <c r="A510" s="76" t="s">
        <v>574</v>
      </c>
      <c r="B510" s="40" t="s">
        <v>112</v>
      </c>
      <c r="C510" s="51" t="s">
        <v>354</v>
      </c>
      <c r="D510" s="41">
        <f>+(D502+D505+D497+D506+D503)*0.5%</f>
        <v>0</v>
      </c>
      <c r="E510" s="41"/>
    </row>
    <row r="511" spans="1:5" hidden="1" x14ac:dyDescent="0.25">
      <c r="A511" s="75"/>
      <c r="B511" s="40"/>
      <c r="C511" s="51"/>
      <c r="D511" s="41"/>
      <c r="E511" s="41"/>
    </row>
    <row r="512" spans="1:5" ht="20.399999999999999" hidden="1" x14ac:dyDescent="0.25">
      <c r="A512" s="141" t="s">
        <v>574</v>
      </c>
      <c r="B512" s="127" t="s">
        <v>113</v>
      </c>
      <c r="C512" s="39" t="s">
        <v>355</v>
      </c>
      <c r="D512" s="128">
        <f>SUM(D513:D515)</f>
        <v>0</v>
      </c>
      <c r="E512" s="112"/>
    </row>
    <row r="513" spans="1:5" ht="20.399999999999999" hidden="1" x14ac:dyDescent="0.25">
      <c r="A513" s="76" t="s">
        <v>574</v>
      </c>
      <c r="B513" s="40" t="s">
        <v>114</v>
      </c>
      <c r="C513" s="51" t="s">
        <v>356</v>
      </c>
      <c r="D513" s="41">
        <f>+(D502+D505+D497+D506+D503)*5.42%</f>
        <v>0</v>
      </c>
      <c r="E513" s="112"/>
    </row>
    <row r="514" spans="1:5" ht="20.399999999999999" hidden="1" x14ac:dyDescent="0.25">
      <c r="A514" s="76" t="s">
        <v>574</v>
      </c>
      <c r="B514" s="40" t="s">
        <v>115</v>
      </c>
      <c r="C514" s="51" t="s">
        <v>539</v>
      </c>
      <c r="D514" s="41">
        <f>+(D502+D505+D497+D506+D503)*3%</f>
        <v>0</v>
      </c>
      <c r="E514" s="41"/>
    </row>
    <row r="515" spans="1:5" hidden="1" x14ac:dyDescent="0.25">
      <c r="A515" s="76" t="s">
        <v>574</v>
      </c>
      <c r="B515" s="40" t="s">
        <v>116</v>
      </c>
      <c r="C515" s="51" t="s">
        <v>117</v>
      </c>
      <c r="D515" s="41">
        <f>+(D502+D505+D497+D506+D503)*1.5%</f>
        <v>0</v>
      </c>
      <c r="E515" s="41"/>
    </row>
    <row r="516" spans="1:5" ht="12" hidden="1" x14ac:dyDescent="0.25">
      <c r="A516" s="76"/>
      <c r="B516" s="111"/>
      <c r="C516" s="43"/>
      <c r="D516" s="500"/>
      <c r="E516" s="112"/>
    </row>
    <row r="517" spans="1:5" ht="12" hidden="1" x14ac:dyDescent="0.25">
      <c r="A517" s="76"/>
      <c r="B517" s="111"/>
      <c r="C517" s="43"/>
      <c r="D517" s="500"/>
      <c r="E517" s="112"/>
    </row>
    <row r="518" spans="1:5" x14ac:dyDescent="0.25">
      <c r="A518" s="75" t="s">
        <v>575</v>
      </c>
      <c r="B518" s="53">
        <v>1</v>
      </c>
      <c r="C518" s="132" t="s">
        <v>46</v>
      </c>
      <c r="D518" s="112"/>
      <c r="E518" s="112">
        <f>+D526+D520+D523+D530</f>
        <v>25000000</v>
      </c>
    </row>
    <row r="519" spans="1:5" ht="12" hidden="1" x14ac:dyDescent="0.25">
      <c r="A519" s="76"/>
      <c r="B519" s="111"/>
      <c r="C519" s="43"/>
      <c r="D519" s="500"/>
      <c r="E519" s="112"/>
    </row>
    <row r="520" spans="1:5" hidden="1" x14ac:dyDescent="0.25">
      <c r="A520" s="141" t="s">
        <v>575</v>
      </c>
      <c r="B520" s="127" t="s">
        <v>47</v>
      </c>
      <c r="C520" s="39" t="s">
        <v>48</v>
      </c>
      <c r="D520" s="128">
        <f>SUM(D521:D521)</f>
        <v>0</v>
      </c>
      <c r="E520" s="112"/>
    </row>
    <row r="521" spans="1:5" hidden="1" x14ac:dyDescent="0.25">
      <c r="A521" s="332" t="s">
        <v>575</v>
      </c>
      <c r="B521" s="335" t="s">
        <v>49</v>
      </c>
      <c r="C521" s="110" t="s">
        <v>50</v>
      </c>
      <c r="D521" s="79">
        <v>0</v>
      </c>
      <c r="E521" s="112"/>
    </row>
    <row r="522" spans="1:5" ht="12" hidden="1" x14ac:dyDescent="0.25">
      <c r="A522" s="76"/>
      <c r="B522" s="111"/>
      <c r="C522" s="43"/>
      <c r="D522" s="500"/>
      <c r="E522" s="112"/>
    </row>
    <row r="523" spans="1:5" hidden="1" x14ac:dyDescent="0.25">
      <c r="A523" s="141" t="s">
        <v>575</v>
      </c>
      <c r="B523" s="127" t="s">
        <v>120</v>
      </c>
      <c r="C523" s="39" t="s">
        <v>121</v>
      </c>
      <c r="D523" s="128">
        <f>+D524</f>
        <v>0</v>
      </c>
      <c r="E523" s="112"/>
    </row>
    <row r="524" spans="1:5" hidden="1" x14ac:dyDescent="0.25">
      <c r="A524" s="177" t="s">
        <v>575</v>
      </c>
      <c r="B524" s="19" t="s">
        <v>122</v>
      </c>
      <c r="C524" s="38" t="s">
        <v>123</v>
      </c>
      <c r="D524" s="25">
        <v>0</v>
      </c>
      <c r="E524" s="112"/>
    </row>
    <row r="525" spans="1:5" ht="12" x14ac:dyDescent="0.25">
      <c r="A525" s="76"/>
      <c r="B525" s="111"/>
      <c r="C525" s="43"/>
      <c r="D525" s="500"/>
      <c r="E525" s="112"/>
    </row>
    <row r="526" spans="1:5" x14ac:dyDescent="0.25">
      <c r="A526" s="141" t="s">
        <v>575</v>
      </c>
      <c r="B526" s="127" t="s">
        <v>68</v>
      </c>
      <c r="C526" s="39" t="s">
        <v>69</v>
      </c>
      <c r="D526" s="128">
        <f>SUM(D527:D529)</f>
        <v>25000000</v>
      </c>
      <c r="E526" s="112"/>
    </row>
    <row r="527" spans="1:5" x14ac:dyDescent="0.25">
      <c r="A527" s="76" t="s">
        <v>575</v>
      </c>
      <c r="B527" s="40" t="s">
        <v>244</v>
      </c>
      <c r="C527" s="51" t="s">
        <v>412</v>
      </c>
      <c r="D527" s="41">
        <v>9000000</v>
      </c>
      <c r="E527" s="112"/>
    </row>
    <row r="528" spans="1:5" x14ac:dyDescent="0.25">
      <c r="A528" s="76" t="s">
        <v>575</v>
      </c>
      <c r="B528" s="40" t="s">
        <v>245</v>
      </c>
      <c r="C528" s="51" t="s">
        <v>529</v>
      </c>
      <c r="D528" s="41">
        <v>16000000</v>
      </c>
      <c r="E528" s="112"/>
    </row>
    <row r="529" spans="1:5" ht="12" hidden="1" x14ac:dyDescent="0.25">
      <c r="A529" s="76"/>
      <c r="B529" s="111"/>
      <c r="C529" s="43"/>
      <c r="D529" s="500"/>
      <c r="E529" s="112"/>
    </row>
    <row r="530" spans="1:5" hidden="1" x14ac:dyDescent="0.25">
      <c r="A530" s="141" t="s">
        <v>579</v>
      </c>
      <c r="B530" s="127" t="s">
        <v>413</v>
      </c>
      <c r="C530" s="39" t="s">
        <v>253</v>
      </c>
      <c r="D530" s="128">
        <f>+D531</f>
        <v>0</v>
      </c>
      <c r="E530" s="112"/>
    </row>
    <row r="531" spans="1:5" hidden="1" x14ac:dyDescent="0.25">
      <c r="A531" s="76" t="s">
        <v>579</v>
      </c>
      <c r="B531" s="40" t="s">
        <v>254</v>
      </c>
      <c r="C531" s="51" t="s">
        <v>255</v>
      </c>
      <c r="D531" s="41">
        <v>0</v>
      </c>
      <c r="E531" s="112"/>
    </row>
    <row r="532" spans="1:5" x14ac:dyDescent="0.25">
      <c r="A532" s="141"/>
      <c r="B532" s="127"/>
      <c r="C532" s="39"/>
      <c r="D532" s="128"/>
      <c r="E532" s="112"/>
    </row>
    <row r="533" spans="1:5" ht="12" x14ac:dyDescent="0.25">
      <c r="A533" s="76"/>
      <c r="B533" s="111"/>
      <c r="C533" s="43"/>
      <c r="D533" s="500"/>
      <c r="E533" s="112"/>
    </row>
    <row r="534" spans="1:5" x14ac:dyDescent="0.25">
      <c r="A534" s="75" t="s">
        <v>575</v>
      </c>
      <c r="B534" s="53">
        <v>2</v>
      </c>
      <c r="C534" s="132" t="s">
        <v>97</v>
      </c>
      <c r="D534" s="112"/>
      <c r="E534" s="112">
        <f>+D536+D540+D545+D549</f>
        <v>186812883.15000001</v>
      </c>
    </row>
    <row r="535" spans="1:5" hidden="1" x14ac:dyDescent="0.25">
      <c r="A535" s="76"/>
      <c r="B535" s="106"/>
      <c r="C535" s="32"/>
      <c r="D535" s="41"/>
      <c r="E535" s="41"/>
    </row>
    <row r="536" spans="1:5" hidden="1" x14ac:dyDescent="0.25">
      <c r="A536" s="141" t="s">
        <v>575</v>
      </c>
      <c r="B536" s="127">
        <v>2.0099999999999998</v>
      </c>
      <c r="C536" s="39" t="s">
        <v>256</v>
      </c>
      <c r="D536" s="128">
        <f>SUM(D537:D538)</f>
        <v>0</v>
      </c>
      <c r="E536" s="112"/>
    </row>
    <row r="537" spans="1:5" hidden="1" x14ac:dyDescent="0.25">
      <c r="A537" s="76" t="s">
        <v>575</v>
      </c>
      <c r="B537" s="106" t="s">
        <v>257</v>
      </c>
      <c r="C537" s="32" t="s">
        <v>645</v>
      </c>
      <c r="D537" s="41">
        <v>0</v>
      </c>
      <c r="E537" s="41"/>
    </row>
    <row r="538" spans="1:5" hidden="1" x14ac:dyDescent="0.25">
      <c r="A538" s="76" t="s">
        <v>575</v>
      </c>
      <c r="B538" s="106" t="s">
        <v>259</v>
      </c>
      <c r="C538" s="32" t="s">
        <v>260</v>
      </c>
      <c r="D538" s="41">
        <v>0</v>
      </c>
      <c r="E538" s="41"/>
    </row>
    <row r="539" spans="1:5" x14ac:dyDescent="0.25">
      <c r="A539" s="76"/>
      <c r="B539" s="106"/>
      <c r="C539" s="32"/>
      <c r="D539" s="41"/>
      <c r="E539" s="41"/>
    </row>
    <row r="540" spans="1:5" ht="20.399999999999999" x14ac:dyDescent="0.25">
      <c r="A540" s="141" t="s">
        <v>575</v>
      </c>
      <c r="B540" s="127" t="s">
        <v>98</v>
      </c>
      <c r="C540" s="39" t="s">
        <v>99</v>
      </c>
      <c r="D540" s="128">
        <f>SUM(D541:D543)</f>
        <v>186812883.15000001</v>
      </c>
      <c r="E540" s="112"/>
    </row>
    <row r="541" spans="1:5" hidden="1" x14ac:dyDescent="0.25">
      <c r="A541" s="76" t="s">
        <v>575</v>
      </c>
      <c r="B541" s="106" t="s">
        <v>100</v>
      </c>
      <c r="C541" s="32" t="s">
        <v>101</v>
      </c>
      <c r="D541" s="41">
        <v>0</v>
      </c>
      <c r="E541" s="41"/>
    </row>
    <row r="542" spans="1:5" x14ac:dyDescent="0.25">
      <c r="A542" s="76" t="s">
        <v>575</v>
      </c>
      <c r="B542" s="106" t="s">
        <v>148</v>
      </c>
      <c r="C542" s="32" t="s">
        <v>149</v>
      </c>
      <c r="D542" s="41">
        <v>186812883.15000001</v>
      </c>
      <c r="E542" s="41"/>
    </row>
    <row r="543" spans="1:5" ht="20.399999999999999" hidden="1" x14ac:dyDescent="0.25">
      <c r="A543" s="76" t="s">
        <v>575</v>
      </c>
      <c r="B543" s="106" t="s">
        <v>278</v>
      </c>
      <c r="C543" s="32" t="s">
        <v>541</v>
      </c>
      <c r="D543" s="41">
        <v>0</v>
      </c>
      <c r="E543" s="41"/>
    </row>
    <row r="544" spans="1:5" hidden="1" x14ac:dyDescent="0.25">
      <c r="A544" s="76"/>
      <c r="B544" s="106"/>
      <c r="C544" s="32"/>
      <c r="D544" s="41"/>
      <c r="E544" s="41"/>
    </row>
    <row r="545" spans="1:5" hidden="1" x14ac:dyDescent="0.25">
      <c r="A545" s="141" t="s">
        <v>575</v>
      </c>
      <c r="B545" s="127" t="s">
        <v>360</v>
      </c>
      <c r="C545" s="39" t="s">
        <v>361</v>
      </c>
      <c r="D545" s="128">
        <f>SUM(D546:D547)</f>
        <v>0</v>
      </c>
      <c r="E545" s="112"/>
    </row>
    <row r="546" spans="1:5" hidden="1" x14ac:dyDescent="0.25">
      <c r="A546" s="76" t="s">
        <v>575</v>
      </c>
      <c r="B546" s="106" t="s">
        <v>281</v>
      </c>
      <c r="C546" s="32" t="s">
        <v>282</v>
      </c>
      <c r="D546" s="41">
        <v>0</v>
      </c>
      <c r="E546" s="41"/>
    </row>
    <row r="547" spans="1:5" hidden="1" x14ac:dyDescent="0.25">
      <c r="A547" s="76" t="s">
        <v>575</v>
      </c>
      <c r="B547" s="106" t="s">
        <v>283</v>
      </c>
      <c r="C547" s="32" t="s">
        <v>284</v>
      </c>
      <c r="D547" s="41">
        <v>0</v>
      </c>
      <c r="E547" s="112"/>
    </row>
    <row r="548" spans="1:5" ht="12" hidden="1" x14ac:dyDescent="0.25">
      <c r="A548" s="76"/>
      <c r="B548" s="111"/>
      <c r="C548" s="43"/>
      <c r="D548" s="500"/>
      <c r="E548" s="112"/>
    </row>
    <row r="549" spans="1:5" hidden="1" x14ac:dyDescent="0.25">
      <c r="A549" s="141" t="s">
        <v>575</v>
      </c>
      <c r="B549" s="127" t="s">
        <v>160</v>
      </c>
      <c r="C549" s="39" t="s">
        <v>161</v>
      </c>
      <c r="D549" s="128">
        <f>SUM(D550:D551)</f>
        <v>0</v>
      </c>
      <c r="E549" s="112"/>
    </row>
    <row r="550" spans="1:5" hidden="1" x14ac:dyDescent="0.25">
      <c r="A550" s="76" t="s">
        <v>575</v>
      </c>
      <c r="B550" s="106" t="s">
        <v>145</v>
      </c>
      <c r="C550" s="32" t="s">
        <v>146</v>
      </c>
      <c r="D550" s="41">
        <v>0</v>
      </c>
      <c r="E550" s="112"/>
    </row>
    <row r="551" spans="1:5" hidden="1" x14ac:dyDescent="0.25">
      <c r="A551" s="76" t="s">
        <v>575</v>
      </c>
      <c r="B551" s="106" t="s">
        <v>294</v>
      </c>
      <c r="C551" s="32" t="s">
        <v>295</v>
      </c>
      <c r="D551" s="41">
        <v>0</v>
      </c>
      <c r="E551" s="112"/>
    </row>
    <row r="552" spans="1:5" ht="12" x14ac:dyDescent="0.25">
      <c r="A552" s="76"/>
      <c r="B552" s="111"/>
      <c r="C552" s="43"/>
      <c r="D552" s="500"/>
      <c r="E552" s="112"/>
    </row>
    <row r="553" spans="1:5" ht="12" x14ac:dyDescent="0.25">
      <c r="A553" s="76"/>
      <c r="B553" s="111"/>
      <c r="C553" s="43"/>
      <c r="D553" s="500"/>
      <c r="E553" s="112"/>
    </row>
    <row r="554" spans="1:5" x14ac:dyDescent="0.25">
      <c r="A554" s="76"/>
      <c r="B554" s="53">
        <v>5</v>
      </c>
      <c r="C554" s="132" t="s">
        <v>9</v>
      </c>
      <c r="D554" s="112"/>
      <c r="E554" s="112">
        <f>+D556+D561</f>
        <v>775000000</v>
      </c>
    </row>
    <row r="555" spans="1:5" hidden="1" x14ac:dyDescent="0.25">
      <c r="A555" s="76"/>
      <c r="B555" s="106"/>
      <c r="C555" s="32"/>
      <c r="D555" s="41"/>
      <c r="E555" s="41"/>
    </row>
    <row r="556" spans="1:5" hidden="1" x14ac:dyDescent="0.25">
      <c r="A556" s="141" t="s">
        <v>576</v>
      </c>
      <c r="B556" s="127" t="s">
        <v>147</v>
      </c>
      <c r="C556" s="39" t="s">
        <v>494</v>
      </c>
      <c r="D556" s="128">
        <f>SUM(D557:D559)</f>
        <v>0</v>
      </c>
      <c r="E556" s="112"/>
    </row>
    <row r="557" spans="1:5" hidden="1" x14ac:dyDescent="0.25">
      <c r="A557" s="76" t="s">
        <v>576</v>
      </c>
      <c r="B557" s="106" t="s">
        <v>24</v>
      </c>
      <c r="C557" s="32" t="s">
        <v>25</v>
      </c>
      <c r="D557" s="41">
        <v>0</v>
      </c>
      <c r="E557" s="41"/>
    </row>
    <row r="558" spans="1:5" hidden="1" x14ac:dyDescent="0.25">
      <c r="A558" s="76" t="s">
        <v>576</v>
      </c>
      <c r="B558" s="40" t="s">
        <v>303</v>
      </c>
      <c r="C558" s="32" t="s">
        <v>304</v>
      </c>
      <c r="D558" s="41">
        <v>0</v>
      </c>
      <c r="E558" s="41"/>
    </row>
    <row r="559" spans="1:5" hidden="1" x14ac:dyDescent="0.25">
      <c r="A559" s="76" t="s">
        <v>576</v>
      </c>
      <c r="B559" s="40" t="s">
        <v>307</v>
      </c>
      <c r="C559" s="32" t="s">
        <v>638</v>
      </c>
      <c r="D559" s="41">
        <v>0</v>
      </c>
      <c r="E559" s="41"/>
    </row>
    <row r="560" spans="1:5" x14ac:dyDescent="0.25">
      <c r="A560" s="76"/>
      <c r="B560" s="40"/>
      <c r="C560" s="32"/>
      <c r="D560" s="41"/>
      <c r="E560" s="41"/>
    </row>
    <row r="561" spans="1:5" x14ac:dyDescent="0.25">
      <c r="A561" s="141" t="s">
        <v>584</v>
      </c>
      <c r="B561" s="127" t="s">
        <v>10</v>
      </c>
      <c r="C561" s="39" t="s">
        <v>130</v>
      </c>
      <c r="D561" s="128">
        <f>+D562</f>
        <v>775000000</v>
      </c>
      <c r="E561" s="112"/>
    </row>
    <row r="562" spans="1:5" x14ac:dyDescent="0.25">
      <c r="A562" s="76" t="s">
        <v>584</v>
      </c>
      <c r="B562" s="40" t="s">
        <v>72</v>
      </c>
      <c r="C562" s="32" t="s">
        <v>73</v>
      </c>
      <c r="D562" s="41">
        <f>100000000+675000000</f>
        <v>775000000</v>
      </c>
      <c r="E562" s="108"/>
    </row>
    <row r="563" spans="1:5" hidden="1" x14ac:dyDescent="0.25">
      <c r="A563" s="76"/>
      <c r="B563" s="40"/>
      <c r="C563" s="32"/>
      <c r="D563" s="41"/>
      <c r="E563" s="41"/>
    </row>
    <row r="564" spans="1:5" hidden="1" x14ac:dyDescent="0.25">
      <c r="A564" s="76"/>
      <c r="B564" s="40"/>
      <c r="C564" s="76"/>
      <c r="D564" s="76"/>
      <c r="E564" s="41"/>
    </row>
    <row r="565" spans="1:5" hidden="1" x14ac:dyDescent="0.25">
      <c r="A565" s="75" t="s">
        <v>578</v>
      </c>
      <c r="B565" s="53">
        <v>6</v>
      </c>
      <c r="C565" s="132" t="s">
        <v>86</v>
      </c>
      <c r="D565" s="112"/>
      <c r="E565" s="112">
        <f>+D567+D570</f>
        <v>0</v>
      </c>
    </row>
    <row r="566" spans="1:5" hidden="1" x14ac:dyDescent="0.25">
      <c r="A566" s="76"/>
      <c r="B566" s="106"/>
      <c r="C566" s="32"/>
      <c r="D566" s="41"/>
      <c r="E566" s="41"/>
    </row>
    <row r="567" spans="1:5" hidden="1" x14ac:dyDescent="0.25">
      <c r="A567" s="141" t="s">
        <v>580</v>
      </c>
      <c r="B567" s="127" t="s">
        <v>124</v>
      </c>
      <c r="C567" s="39" t="s">
        <v>125</v>
      </c>
      <c r="D567" s="128">
        <f>+D568</f>
        <v>0</v>
      </c>
      <c r="E567" s="112"/>
    </row>
    <row r="568" spans="1:5" hidden="1" x14ac:dyDescent="0.25">
      <c r="A568" s="76" t="s">
        <v>580</v>
      </c>
      <c r="B568" s="40" t="s">
        <v>126</v>
      </c>
      <c r="C568" s="32" t="s">
        <v>127</v>
      </c>
      <c r="D568" s="41">
        <v>0</v>
      </c>
      <c r="E568" s="108"/>
    </row>
    <row r="569" spans="1:5" hidden="1" x14ac:dyDescent="0.25">
      <c r="B569" s="19"/>
      <c r="C569" s="116"/>
      <c r="E569" s="27"/>
    </row>
    <row r="570" spans="1:5" hidden="1" x14ac:dyDescent="0.25">
      <c r="A570" s="141" t="s">
        <v>580</v>
      </c>
      <c r="B570" s="127" t="s">
        <v>418</v>
      </c>
      <c r="C570" s="39" t="s">
        <v>419</v>
      </c>
      <c r="D570" s="128">
        <f>SUM(D571)</f>
        <v>0</v>
      </c>
      <c r="E570" s="27"/>
    </row>
    <row r="571" spans="1:5" hidden="1" x14ac:dyDescent="0.25">
      <c r="A571" s="177" t="s">
        <v>580</v>
      </c>
      <c r="B571" s="19" t="s">
        <v>420</v>
      </c>
      <c r="C571" s="33" t="s">
        <v>421</v>
      </c>
      <c r="D571" s="25">
        <v>0</v>
      </c>
      <c r="E571" s="27"/>
    </row>
    <row r="572" spans="1:5" hidden="1" x14ac:dyDescent="0.25">
      <c r="B572" s="19"/>
      <c r="C572" s="116"/>
      <c r="E572" s="27"/>
    </row>
    <row r="573" spans="1:5" hidden="1" x14ac:dyDescent="0.25">
      <c r="B573" s="19"/>
      <c r="C573" s="116"/>
      <c r="E573" s="27"/>
    </row>
    <row r="574" spans="1:5" hidden="1" x14ac:dyDescent="0.25">
      <c r="A574" s="75">
        <v>4</v>
      </c>
      <c r="B574" s="185" t="s">
        <v>164</v>
      </c>
      <c r="C574" s="199" t="s">
        <v>165</v>
      </c>
      <c r="D574" s="197"/>
      <c r="E574" s="112">
        <f>+D576</f>
        <v>0</v>
      </c>
    </row>
    <row r="575" spans="1:5" hidden="1" x14ac:dyDescent="0.25">
      <c r="A575" s="76"/>
      <c r="B575" s="77"/>
      <c r="C575" s="176"/>
      <c r="D575" s="78"/>
      <c r="E575" s="41"/>
    </row>
    <row r="576" spans="1:5" hidden="1" x14ac:dyDescent="0.25">
      <c r="A576" s="141">
        <v>4</v>
      </c>
      <c r="B576" s="127" t="s">
        <v>166</v>
      </c>
      <c r="C576" s="39" t="s">
        <v>167</v>
      </c>
      <c r="D576" s="128">
        <f>+D577</f>
        <v>0</v>
      </c>
      <c r="E576" s="112"/>
    </row>
    <row r="577" spans="1:5" hidden="1" x14ac:dyDescent="0.25">
      <c r="A577" s="76">
        <v>4</v>
      </c>
      <c r="B577" s="40" t="s">
        <v>339</v>
      </c>
      <c r="C577" s="200" t="s">
        <v>340</v>
      </c>
      <c r="D577" s="78">
        <v>0</v>
      </c>
      <c r="E577" s="41"/>
    </row>
    <row r="578" spans="1:5" x14ac:dyDescent="0.25">
      <c r="B578" s="19"/>
      <c r="C578" s="116"/>
      <c r="E578" s="27"/>
    </row>
    <row r="579" spans="1:5" x14ac:dyDescent="0.25">
      <c r="B579" s="19"/>
      <c r="C579" s="116"/>
      <c r="E579" s="27"/>
    </row>
    <row r="580" spans="1:5" ht="12" x14ac:dyDescent="0.25">
      <c r="A580" s="76"/>
      <c r="B580" s="111"/>
      <c r="C580" s="108" t="s">
        <v>683</v>
      </c>
      <c r="D580" s="112"/>
      <c r="E580" s="227">
        <f>SUM(E493:E578)</f>
        <v>986812883.14999998</v>
      </c>
    </row>
    <row r="581" spans="1:5" ht="12" x14ac:dyDescent="0.25">
      <c r="A581" s="76"/>
      <c r="B581" s="111"/>
      <c r="C581" s="44"/>
      <c r="D581" s="112"/>
      <c r="E581" s="227"/>
    </row>
    <row r="582" spans="1:5" ht="12" x14ac:dyDescent="0.25">
      <c r="A582" s="76"/>
      <c r="B582" s="108"/>
      <c r="C582" s="33"/>
      <c r="D582" s="33"/>
      <c r="E582" s="227"/>
    </row>
    <row r="583" spans="1:5" ht="12" x14ac:dyDescent="0.25">
      <c r="A583" s="76"/>
      <c r="B583" s="111"/>
      <c r="C583" s="33"/>
      <c r="D583" s="33"/>
      <c r="E583" s="227"/>
    </row>
    <row r="584" spans="1:5" ht="12" x14ac:dyDescent="0.25">
      <c r="A584" s="76"/>
      <c r="B584" s="111"/>
      <c r="C584" s="33"/>
      <c r="D584" s="33"/>
      <c r="E584" s="227"/>
    </row>
    <row r="585" spans="1:5" ht="12" x14ac:dyDescent="0.25">
      <c r="B585" s="17"/>
      <c r="C585" s="18"/>
      <c r="D585" s="37"/>
      <c r="E585" s="113"/>
    </row>
    <row r="586" spans="1:5" x14ac:dyDescent="0.25">
      <c r="A586" s="76"/>
      <c r="B586" s="111"/>
      <c r="C586" s="30" t="s">
        <v>451</v>
      </c>
      <c r="D586" s="499" t="s">
        <v>465</v>
      </c>
      <c r="E586" s="112"/>
    </row>
    <row r="587" spans="1:5" ht="12" x14ac:dyDescent="0.25">
      <c r="A587" s="76"/>
      <c r="B587" s="111"/>
      <c r="C587" s="43"/>
      <c r="D587" s="500"/>
      <c r="E587" s="112"/>
    </row>
    <row r="588" spans="1:5" x14ac:dyDescent="0.25">
      <c r="A588" s="75" t="s">
        <v>572</v>
      </c>
      <c r="B588" s="111" t="s">
        <v>118</v>
      </c>
      <c r="C588" s="131" t="s">
        <v>119</v>
      </c>
      <c r="D588" s="32"/>
      <c r="E588" s="112">
        <f>D597+D602+D606+D590+D594</f>
        <v>2412486.0043203337</v>
      </c>
    </row>
    <row r="589" spans="1:5" hidden="1" x14ac:dyDescent="0.25">
      <c r="A589" s="75"/>
      <c r="B589" s="40"/>
      <c r="C589" s="51"/>
      <c r="D589" s="41"/>
      <c r="E589" s="41"/>
    </row>
    <row r="590" spans="1:5" hidden="1" x14ac:dyDescent="0.25">
      <c r="A590" s="141" t="s">
        <v>573</v>
      </c>
      <c r="B590" s="127" t="s">
        <v>132</v>
      </c>
      <c r="C590" s="39" t="s">
        <v>133</v>
      </c>
      <c r="D590" s="128">
        <f>SUM(D591:D592)</f>
        <v>0</v>
      </c>
      <c r="E590" s="41"/>
    </row>
    <row r="591" spans="1:5" hidden="1" x14ac:dyDescent="0.25">
      <c r="A591" s="76" t="s">
        <v>573</v>
      </c>
      <c r="B591" s="40" t="s">
        <v>134</v>
      </c>
      <c r="C591" s="51" t="s">
        <v>135</v>
      </c>
      <c r="D591" s="41">
        <v>0</v>
      </c>
      <c r="E591" s="41"/>
    </row>
    <row r="592" spans="1:5" hidden="1" x14ac:dyDescent="0.25">
      <c r="A592" s="76" t="s">
        <v>573</v>
      </c>
      <c r="B592" s="40" t="s">
        <v>198</v>
      </c>
      <c r="C592" s="51" t="s">
        <v>199</v>
      </c>
      <c r="D592" s="41">
        <v>0</v>
      </c>
      <c r="E592" s="41"/>
    </row>
    <row r="593" spans="1:5" x14ac:dyDescent="0.25">
      <c r="A593" s="75"/>
      <c r="B593" s="40"/>
      <c r="C593" s="51"/>
      <c r="D593" s="41"/>
      <c r="E593" s="41"/>
    </row>
    <row r="594" spans="1:5" x14ac:dyDescent="0.25">
      <c r="A594" s="141" t="s">
        <v>573</v>
      </c>
      <c r="B594" s="127" t="s">
        <v>204</v>
      </c>
      <c r="C594" s="39" t="s">
        <v>205</v>
      </c>
      <c r="D594" s="128">
        <f>+D595</f>
        <v>1884705.61</v>
      </c>
      <c r="E594" s="41"/>
    </row>
    <row r="595" spans="1:5" x14ac:dyDescent="0.25">
      <c r="A595" s="76" t="s">
        <v>573</v>
      </c>
      <c r="B595" s="40" t="s">
        <v>206</v>
      </c>
      <c r="C595" s="51" t="s">
        <v>207</v>
      </c>
      <c r="D595" s="41">
        <v>1884705.61</v>
      </c>
      <c r="E595" s="41"/>
    </row>
    <row r="596" spans="1:5" x14ac:dyDescent="0.25">
      <c r="A596" s="75"/>
      <c r="B596" s="40"/>
      <c r="C596" s="51"/>
      <c r="D596" s="41"/>
      <c r="E596" s="41"/>
    </row>
    <row r="597" spans="1:5" x14ac:dyDescent="0.25">
      <c r="A597" s="141" t="s">
        <v>573</v>
      </c>
      <c r="B597" s="127" t="s">
        <v>102</v>
      </c>
      <c r="C597" s="39" t="s">
        <v>103</v>
      </c>
      <c r="D597" s="128">
        <f>SUM(D598:D600)</f>
        <v>157058.80083333334</v>
      </c>
      <c r="E597" s="112"/>
    </row>
    <row r="598" spans="1:5" hidden="1" x14ac:dyDescent="0.25">
      <c r="A598" s="76" t="s">
        <v>573</v>
      </c>
      <c r="B598" s="40" t="s">
        <v>104</v>
      </c>
      <c r="C598" s="51" t="s">
        <v>105</v>
      </c>
      <c r="D598" s="41">
        <v>0</v>
      </c>
      <c r="E598" s="112"/>
    </row>
    <row r="599" spans="1:5" x14ac:dyDescent="0.25">
      <c r="A599" s="76" t="s">
        <v>573</v>
      </c>
      <c r="B599" s="40" t="s">
        <v>108</v>
      </c>
      <c r="C599" s="51" t="s">
        <v>109</v>
      </c>
      <c r="D599" s="41">
        <f>+((D598+D600+D594+D590)/12)</f>
        <v>157058.80083333334</v>
      </c>
      <c r="E599" s="41"/>
    </row>
    <row r="600" spans="1:5" hidden="1" x14ac:dyDescent="0.25">
      <c r="A600" s="76" t="s">
        <v>573</v>
      </c>
      <c r="B600" s="40" t="s">
        <v>856</v>
      </c>
      <c r="C600" s="51" t="s">
        <v>857</v>
      </c>
      <c r="D600" s="41">
        <v>0</v>
      </c>
      <c r="E600" s="41"/>
    </row>
    <row r="601" spans="1:5" x14ac:dyDescent="0.25">
      <c r="A601" s="75"/>
      <c r="B601" s="40"/>
      <c r="C601" s="51"/>
      <c r="D601" s="41"/>
      <c r="E601" s="41"/>
    </row>
    <row r="602" spans="1:5" ht="20.399999999999999" x14ac:dyDescent="0.25">
      <c r="A602" s="141" t="s">
        <v>574</v>
      </c>
      <c r="B602" s="127" t="s">
        <v>110</v>
      </c>
      <c r="C602" s="39" t="s">
        <v>493</v>
      </c>
      <c r="D602" s="128">
        <f>SUM(D603:D604)</f>
        <v>183758.796975</v>
      </c>
      <c r="E602" s="112"/>
    </row>
    <row r="603" spans="1:5" ht="20.399999999999999" x14ac:dyDescent="0.25">
      <c r="A603" s="76" t="s">
        <v>574</v>
      </c>
      <c r="B603" s="40" t="s">
        <v>111</v>
      </c>
      <c r="C603" s="51" t="s">
        <v>474</v>
      </c>
      <c r="D603" s="41">
        <f>+(D598+D600+D594+D590)*9.25%</f>
        <v>174335.26892500001</v>
      </c>
      <c r="E603" s="41"/>
    </row>
    <row r="604" spans="1:5" x14ac:dyDescent="0.25">
      <c r="A604" s="76" t="s">
        <v>574</v>
      </c>
      <c r="B604" s="40" t="s">
        <v>112</v>
      </c>
      <c r="C604" s="51" t="s">
        <v>354</v>
      </c>
      <c r="D604" s="41">
        <f>+(D598+D600+D594+D590)*0.5%</f>
        <v>9423.5280500000008</v>
      </c>
      <c r="E604" s="41"/>
    </row>
    <row r="605" spans="1:5" x14ac:dyDescent="0.25">
      <c r="A605" s="75"/>
      <c r="B605" s="40"/>
      <c r="C605" s="51"/>
      <c r="D605" s="41"/>
      <c r="E605" s="41"/>
    </row>
    <row r="606" spans="1:5" ht="20.399999999999999" x14ac:dyDescent="0.25">
      <c r="A606" s="141" t="s">
        <v>574</v>
      </c>
      <c r="B606" s="127" t="s">
        <v>113</v>
      </c>
      <c r="C606" s="39" t="s">
        <v>355</v>
      </c>
      <c r="D606" s="128">
        <f>SUM(D607:D609)</f>
        <v>186962.796512</v>
      </c>
      <c r="E606" s="112"/>
    </row>
    <row r="607" spans="1:5" ht="20.399999999999999" x14ac:dyDescent="0.25">
      <c r="A607" s="76" t="s">
        <v>574</v>
      </c>
      <c r="B607" s="40" t="s">
        <v>114</v>
      </c>
      <c r="C607" s="51" t="s">
        <v>356</v>
      </c>
      <c r="D607" s="41">
        <f>+(D598+D600+D594+D590)*5.42%</f>
        <v>102151.044062</v>
      </c>
      <c r="E607" s="112"/>
    </row>
    <row r="608" spans="1:5" ht="20.399999999999999" x14ac:dyDescent="0.25">
      <c r="A608" s="76" t="s">
        <v>574</v>
      </c>
      <c r="B608" s="40" t="s">
        <v>115</v>
      </c>
      <c r="C608" s="51" t="s">
        <v>539</v>
      </c>
      <c r="D608" s="41">
        <f>+(D598+D600+D594+D590)*3%</f>
        <v>56541.168299999998</v>
      </c>
      <c r="E608" s="41"/>
    </row>
    <row r="609" spans="1:5" x14ac:dyDescent="0.25">
      <c r="A609" s="76" t="s">
        <v>574</v>
      </c>
      <c r="B609" s="40" t="s">
        <v>116</v>
      </c>
      <c r="C609" s="51" t="s">
        <v>117</v>
      </c>
      <c r="D609" s="41">
        <f>+(D598+D600+D594+D590)*1.5%</f>
        <v>28270.584149999999</v>
      </c>
      <c r="E609" s="41"/>
    </row>
    <row r="610" spans="1:5" ht="12" x14ac:dyDescent="0.25">
      <c r="A610" s="76"/>
      <c r="B610" s="111"/>
      <c r="C610" s="43"/>
      <c r="D610" s="500"/>
      <c r="E610" s="112"/>
    </row>
    <row r="611" spans="1:5" ht="12" x14ac:dyDescent="0.25">
      <c r="A611" s="76"/>
      <c r="B611" s="111"/>
      <c r="C611" s="43"/>
      <c r="D611" s="500"/>
      <c r="E611" s="112"/>
    </row>
    <row r="612" spans="1:5" x14ac:dyDescent="0.25">
      <c r="A612" s="75" t="s">
        <v>575</v>
      </c>
      <c r="B612" s="111" t="s">
        <v>40</v>
      </c>
      <c r="C612" s="131" t="s">
        <v>46</v>
      </c>
      <c r="D612" s="41"/>
      <c r="E612" s="112">
        <f>+D614+D622+D619+D625</f>
        <v>10000000</v>
      </c>
    </row>
    <row r="613" spans="1:5" hidden="1" x14ac:dyDescent="0.25">
      <c r="A613" s="76"/>
      <c r="B613" s="44"/>
      <c r="C613" s="44"/>
      <c r="D613" s="41"/>
      <c r="E613" s="112"/>
    </row>
    <row r="614" spans="1:5" hidden="1" x14ac:dyDescent="0.25">
      <c r="A614" s="141" t="s">
        <v>575</v>
      </c>
      <c r="B614" s="127" t="s">
        <v>47</v>
      </c>
      <c r="C614" s="39" t="s">
        <v>48</v>
      </c>
      <c r="D614" s="128">
        <f>SUM(D615:D618)</f>
        <v>0</v>
      </c>
      <c r="E614" s="112"/>
    </row>
    <row r="615" spans="1:5" hidden="1" x14ac:dyDescent="0.25">
      <c r="A615" s="76" t="s">
        <v>575</v>
      </c>
      <c r="B615" s="40" t="s">
        <v>71</v>
      </c>
      <c r="C615" s="32" t="s">
        <v>527</v>
      </c>
      <c r="D615" s="41">
        <v>0</v>
      </c>
      <c r="E615" s="41"/>
    </row>
    <row r="616" spans="1:5" hidden="1" x14ac:dyDescent="0.25">
      <c r="A616" s="76" t="s">
        <v>575</v>
      </c>
      <c r="B616" s="40" t="s">
        <v>230</v>
      </c>
      <c r="C616" s="32" t="s">
        <v>231</v>
      </c>
      <c r="D616" s="41">
        <v>0</v>
      </c>
      <c r="E616" s="41"/>
    </row>
    <row r="617" spans="1:5" hidden="1" x14ac:dyDescent="0.25">
      <c r="A617" s="76" t="s">
        <v>575</v>
      </c>
      <c r="B617" s="40" t="s">
        <v>49</v>
      </c>
      <c r="C617" s="32" t="s">
        <v>50</v>
      </c>
      <c r="D617" s="41">
        <v>0</v>
      </c>
      <c r="E617" s="41"/>
    </row>
    <row r="618" spans="1:5" ht="12" hidden="1" x14ac:dyDescent="0.25">
      <c r="A618" s="76"/>
      <c r="B618" s="111"/>
      <c r="C618" s="43"/>
      <c r="D618" s="500"/>
      <c r="E618" s="112"/>
    </row>
    <row r="619" spans="1:5" hidden="1" x14ac:dyDescent="0.25">
      <c r="A619" s="141" t="s">
        <v>575</v>
      </c>
      <c r="B619" s="127" t="s">
        <v>120</v>
      </c>
      <c r="C619" s="39" t="s">
        <v>121</v>
      </c>
      <c r="D619" s="128">
        <f>+D620</f>
        <v>0</v>
      </c>
      <c r="E619" s="112"/>
    </row>
    <row r="620" spans="1:5" hidden="1" x14ac:dyDescent="0.25">
      <c r="A620" s="177" t="s">
        <v>575</v>
      </c>
      <c r="B620" s="19" t="s">
        <v>122</v>
      </c>
      <c r="C620" s="38" t="s">
        <v>123</v>
      </c>
      <c r="D620" s="25">
        <v>0</v>
      </c>
      <c r="E620" s="112"/>
    </row>
    <row r="621" spans="1:5" ht="12" x14ac:dyDescent="0.25">
      <c r="A621" s="76"/>
      <c r="B621" s="111"/>
      <c r="C621" s="43"/>
      <c r="D621" s="500"/>
      <c r="E621" s="112"/>
    </row>
    <row r="622" spans="1:5" x14ac:dyDescent="0.25">
      <c r="A622" s="141" t="s">
        <v>575</v>
      </c>
      <c r="B622" s="127" t="s">
        <v>68</v>
      </c>
      <c r="C622" s="39" t="s">
        <v>69</v>
      </c>
      <c r="D622" s="128">
        <f>SUM(D623:D623)</f>
        <v>10000000</v>
      </c>
      <c r="E622" s="112"/>
    </row>
    <row r="623" spans="1:5" x14ac:dyDescent="0.25">
      <c r="A623" s="177" t="s">
        <v>575</v>
      </c>
      <c r="B623" s="19" t="s">
        <v>244</v>
      </c>
      <c r="C623" s="51" t="s">
        <v>412</v>
      </c>
      <c r="D623" s="25">
        <v>10000000</v>
      </c>
      <c r="E623" s="112"/>
    </row>
    <row r="624" spans="1:5" hidden="1" x14ac:dyDescent="0.25">
      <c r="B624" s="19"/>
      <c r="C624" s="51"/>
      <c r="E624" s="112"/>
    </row>
    <row r="625" spans="1:5" hidden="1" x14ac:dyDescent="0.25">
      <c r="A625" s="141" t="s">
        <v>579</v>
      </c>
      <c r="B625" s="127" t="s">
        <v>413</v>
      </c>
      <c r="C625" s="39" t="s">
        <v>253</v>
      </c>
      <c r="D625" s="128">
        <f>+D626</f>
        <v>0</v>
      </c>
      <c r="E625" s="112"/>
    </row>
    <row r="626" spans="1:5" hidden="1" x14ac:dyDescent="0.25">
      <c r="A626" s="76" t="s">
        <v>579</v>
      </c>
      <c r="B626" s="40" t="s">
        <v>254</v>
      </c>
      <c r="C626" s="51" t="s">
        <v>255</v>
      </c>
      <c r="D626" s="41">
        <v>0</v>
      </c>
      <c r="E626" s="112"/>
    </row>
    <row r="627" spans="1:5" hidden="1" x14ac:dyDescent="0.25">
      <c r="B627" s="19"/>
      <c r="C627" s="51"/>
      <c r="E627" s="112"/>
    </row>
    <row r="628" spans="1:5" hidden="1" x14ac:dyDescent="0.25">
      <c r="B628" s="19"/>
      <c r="C628" s="51"/>
      <c r="E628" s="112"/>
    </row>
    <row r="629" spans="1:5" ht="12" hidden="1" x14ac:dyDescent="0.25">
      <c r="A629" s="75" t="s">
        <v>575</v>
      </c>
      <c r="B629" s="111">
        <v>2</v>
      </c>
      <c r="C629" s="131" t="s">
        <v>97</v>
      </c>
      <c r="D629" s="500"/>
      <c r="E629" s="112">
        <f>+D646+D631+D638+D635+D642</f>
        <v>0</v>
      </c>
    </row>
    <row r="630" spans="1:5" ht="12" hidden="1" x14ac:dyDescent="0.25">
      <c r="A630" s="76"/>
      <c r="B630" s="111"/>
      <c r="C630" s="43"/>
      <c r="D630" s="500"/>
      <c r="E630" s="112"/>
    </row>
    <row r="631" spans="1:5" hidden="1" x14ac:dyDescent="0.25">
      <c r="A631" s="141" t="s">
        <v>575</v>
      </c>
      <c r="B631" s="127" t="s">
        <v>324</v>
      </c>
      <c r="C631" s="39" t="s">
        <v>256</v>
      </c>
      <c r="D631" s="128">
        <f>SUM(D632:D633)</f>
        <v>0</v>
      </c>
      <c r="E631" s="112"/>
    </row>
    <row r="632" spans="1:5" hidden="1" x14ac:dyDescent="0.25">
      <c r="A632" s="177" t="s">
        <v>575</v>
      </c>
      <c r="B632" s="19" t="s">
        <v>257</v>
      </c>
      <c r="C632" s="38" t="s">
        <v>645</v>
      </c>
      <c r="D632" s="25">
        <v>0</v>
      </c>
      <c r="E632" s="112"/>
    </row>
    <row r="633" spans="1:5" hidden="1" x14ac:dyDescent="0.25">
      <c r="A633" s="76" t="s">
        <v>575</v>
      </c>
      <c r="B633" s="40" t="s">
        <v>263</v>
      </c>
      <c r="C633" s="32" t="s">
        <v>510</v>
      </c>
      <c r="D633" s="41">
        <v>0</v>
      </c>
      <c r="E633" s="41"/>
    </row>
    <row r="634" spans="1:5" hidden="1" x14ac:dyDescent="0.25">
      <c r="B634" s="19"/>
      <c r="E634" s="112"/>
    </row>
    <row r="635" spans="1:5" hidden="1" x14ac:dyDescent="0.25">
      <c r="A635" s="141" t="s">
        <v>575</v>
      </c>
      <c r="B635" s="127" t="s">
        <v>366</v>
      </c>
      <c r="C635" s="39" t="s">
        <v>264</v>
      </c>
      <c r="D635" s="128">
        <f>SUM(D636:D637)</f>
        <v>0</v>
      </c>
      <c r="E635" s="112"/>
    </row>
    <row r="636" spans="1:5" hidden="1" x14ac:dyDescent="0.25">
      <c r="A636" s="177" t="s">
        <v>575</v>
      </c>
      <c r="B636" s="45" t="s">
        <v>265</v>
      </c>
      <c r="C636" s="33" t="s">
        <v>266</v>
      </c>
      <c r="D636" s="25">
        <v>0</v>
      </c>
      <c r="E636" s="112"/>
    </row>
    <row r="637" spans="1:5" ht="12" hidden="1" x14ac:dyDescent="0.25">
      <c r="A637" s="76"/>
      <c r="B637" s="111"/>
      <c r="C637" s="43"/>
      <c r="D637" s="500"/>
      <c r="E637" s="112"/>
    </row>
    <row r="638" spans="1:5" ht="20.399999999999999" hidden="1" x14ac:dyDescent="0.25">
      <c r="A638" s="141" t="s">
        <v>575</v>
      </c>
      <c r="B638" s="127">
        <v>2.0299999999999998</v>
      </c>
      <c r="C638" s="39" t="s">
        <v>99</v>
      </c>
      <c r="D638" s="128">
        <f>SUM(D639:D640)</f>
        <v>0</v>
      </c>
      <c r="E638" s="112"/>
    </row>
    <row r="639" spans="1:5" hidden="1" x14ac:dyDescent="0.25">
      <c r="A639" s="177" t="s">
        <v>575</v>
      </c>
      <c r="B639" s="19" t="s">
        <v>100</v>
      </c>
      <c r="C639" s="38" t="s">
        <v>101</v>
      </c>
      <c r="D639" s="25">
        <v>0</v>
      </c>
      <c r="E639" s="112"/>
    </row>
    <row r="640" spans="1:5" hidden="1" x14ac:dyDescent="0.25">
      <c r="A640" s="177" t="s">
        <v>575</v>
      </c>
      <c r="B640" s="19" t="s">
        <v>276</v>
      </c>
      <c r="C640" s="38" t="s">
        <v>277</v>
      </c>
      <c r="D640" s="25">
        <v>0</v>
      </c>
      <c r="E640" s="112"/>
    </row>
    <row r="641" spans="1:5" ht="12" hidden="1" x14ac:dyDescent="0.25">
      <c r="A641" s="76"/>
      <c r="B641" s="111"/>
      <c r="C641" s="43"/>
      <c r="D641" s="500"/>
      <c r="E641" s="112"/>
    </row>
    <row r="642" spans="1:5" hidden="1" x14ac:dyDescent="0.25">
      <c r="A642" s="141" t="s">
        <v>575</v>
      </c>
      <c r="B642" s="127" t="s">
        <v>360</v>
      </c>
      <c r="C642" s="39" t="s">
        <v>361</v>
      </c>
      <c r="D642" s="128">
        <f>SUM(D643:D644)</f>
        <v>0</v>
      </c>
      <c r="E642" s="112"/>
    </row>
    <row r="643" spans="1:5" hidden="1" x14ac:dyDescent="0.25">
      <c r="A643" s="177" t="s">
        <v>575</v>
      </c>
      <c r="B643" s="19" t="s">
        <v>281</v>
      </c>
      <c r="C643" s="38" t="s">
        <v>282</v>
      </c>
      <c r="D643" s="25">
        <v>0</v>
      </c>
      <c r="E643" s="112"/>
    </row>
    <row r="644" spans="1:5" hidden="1" x14ac:dyDescent="0.25">
      <c r="A644" s="177" t="s">
        <v>575</v>
      </c>
      <c r="B644" s="19" t="s">
        <v>283</v>
      </c>
      <c r="C644" s="38" t="s">
        <v>284</v>
      </c>
      <c r="D644" s="25">
        <v>0</v>
      </c>
      <c r="E644" s="112"/>
    </row>
    <row r="645" spans="1:5" ht="12" hidden="1" x14ac:dyDescent="0.25">
      <c r="A645" s="76"/>
      <c r="B645" s="111"/>
      <c r="C645" s="43"/>
      <c r="D645" s="500"/>
      <c r="E645" s="112"/>
    </row>
    <row r="646" spans="1:5" hidden="1" x14ac:dyDescent="0.25">
      <c r="A646" s="141" t="s">
        <v>575</v>
      </c>
      <c r="B646" s="127" t="s">
        <v>160</v>
      </c>
      <c r="C646" s="39" t="s">
        <v>161</v>
      </c>
      <c r="D646" s="128">
        <f>SUM(D647:D649)</f>
        <v>0</v>
      </c>
      <c r="E646" s="112"/>
    </row>
    <row r="647" spans="1:5" hidden="1" x14ac:dyDescent="0.25">
      <c r="A647" s="177" t="s">
        <v>575</v>
      </c>
      <c r="B647" s="45" t="s">
        <v>263</v>
      </c>
      <c r="C647" s="33" t="s">
        <v>510</v>
      </c>
      <c r="D647" s="25">
        <v>0</v>
      </c>
      <c r="E647" s="112"/>
    </row>
    <row r="648" spans="1:5" hidden="1" x14ac:dyDescent="0.25">
      <c r="A648" s="76" t="s">
        <v>575</v>
      </c>
      <c r="B648" s="106" t="s">
        <v>145</v>
      </c>
      <c r="C648" s="32" t="s">
        <v>146</v>
      </c>
      <c r="D648" s="41">
        <v>0</v>
      </c>
      <c r="E648" s="112"/>
    </row>
    <row r="649" spans="1:5" hidden="1" x14ac:dyDescent="0.25">
      <c r="A649" s="76" t="s">
        <v>575</v>
      </c>
      <c r="B649" s="106" t="s">
        <v>294</v>
      </c>
      <c r="C649" s="32" t="s">
        <v>295</v>
      </c>
      <c r="D649" s="41">
        <v>0</v>
      </c>
      <c r="E649" s="112"/>
    </row>
    <row r="650" spans="1:5" ht="12" hidden="1" x14ac:dyDescent="0.25">
      <c r="A650" s="75"/>
      <c r="B650" s="53"/>
      <c r="C650" s="105"/>
      <c r="D650" s="500"/>
      <c r="E650" s="112"/>
    </row>
    <row r="651" spans="1:5" ht="12" hidden="1" x14ac:dyDescent="0.25">
      <c r="A651" s="76"/>
      <c r="B651" s="111"/>
      <c r="C651" s="43"/>
      <c r="D651" s="500"/>
      <c r="E651" s="112"/>
    </row>
    <row r="652" spans="1:5" hidden="1" x14ac:dyDescent="0.25">
      <c r="A652" s="76"/>
      <c r="B652" s="111" t="s">
        <v>8</v>
      </c>
      <c r="C652" s="131" t="s">
        <v>9</v>
      </c>
      <c r="D652" s="112"/>
      <c r="E652" s="112">
        <f>+D654+D659</f>
        <v>0</v>
      </c>
    </row>
    <row r="653" spans="1:5" hidden="1" x14ac:dyDescent="0.25">
      <c r="A653" s="76"/>
      <c r="B653" s="40"/>
      <c r="C653" s="51"/>
      <c r="D653" s="41"/>
      <c r="E653" s="41"/>
    </row>
    <row r="654" spans="1:5" hidden="1" x14ac:dyDescent="0.25">
      <c r="A654" s="141" t="s">
        <v>576</v>
      </c>
      <c r="B654" s="127">
        <v>5.01</v>
      </c>
      <c r="C654" s="39" t="s">
        <v>23</v>
      </c>
      <c r="D654" s="128">
        <f>SUM(D655:D657)</f>
        <v>0</v>
      </c>
      <c r="E654" s="112"/>
    </row>
    <row r="655" spans="1:5" hidden="1" x14ac:dyDescent="0.25">
      <c r="A655" s="76" t="s">
        <v>576</v>
      </c>
      <c r="B655" s="106" t="s">
        <v>42</v>
      </c>
      <c r="C655" s="32" t="s">
        <v>540</v>
      </c>
      <c r="D655" s="41">
        <v>0</v>
      </c>
      <c r="E655" s="112"/>
    </row>
    <row r="656" spans="1:5" hidden="1" x14ac:dyDescent="0.25">
      <c r="A656" s="76" t="s">
        <v>576</v>
      </c>
      <c r="B656" s="106" t="s">
        <v>306</v>
      </c>
      <c r="C656" s="32" t="s">
        <v>326</v>
      </c>
      <c r="D656" s="41">
        <v>0</v>
      </c>
      <c r="E656" s="112"/>
    </row>
    <row r="657" spans="1:5" hidden="1" x14ac:dyDescent="0.25">
      <c r="A657" s="76" t="s">
        <v>576</v>
      </c>
      <c r="B657" s="106" t="s">
        <v>307</v>
      </c>
      <c r="C657" s="32" t="s">
        <v>638</v>
      </c>
      <c r="D657" s="41">
        <v>0</v>
      </c>
      <c r="E657" s="112"/>
    </row>
    <row r="658" spans="1:5" hidden="1" x14ac:dyDescent="0.25">
      <c r="A658" s="76"/>
      <c r="B658" s="106"/>
      <c r="C658" s="32"/>
      <c r="D658" s="41"/>
      <c r="E658" s="112"/>
    </row>
    <row r="659" spans="1:5" hidden="1" x14ac:dyDescent="0.25">
      <c r="A659" s="141"/>
      <c r="B659" s="127" t="s">
        <v>10</v>
      </c>
      <c r="C659" s="39" t="s">
        <v>130</v>
      </c>
      <c r="D659" s="128">
        <f>+D660</f>
        <v>0</v>
      </c>
      <c r="E659" s="112"/>
    </row>
    <row r="660" spans="1:5" hidden="1" x14ac:dyDescent="0.25">
      <c r="A660" s="177" t="s">
        <v>661</v>
      </c>
      <c r="B660" s="19" t="s">
        <v>51</v>
      </c>
      <c r="C660" s="51" t="s">
        <v>1098</v>
      </c>
      <c r="D660" s="25">
        <v>0</v>
      </c>
      <c r="E660" s="112"/>
    </row>
    <row r="661" spans="1:5" hidden="1" x14ac:dyDescent="0.25">
      <c r="A661" s="76"/>
      <c r="B661" s="106"/>
      <c r="C661" s="32"/>
      <c r="D661" s="41"/>
      <c r="E661" s="112"/>
    </row>
    <row r="662" spans="1:5" hidden="1" x14ac:dyDescent="0.25">
      <c r="A662" s="76"/>
      <c r="B662" s="106"/>
      <c r="C662" s="32"/>
      <c r="D662" s="41"/>
      <c r="E662" s="112"/>
    </row>
    <row r="663" spans="1:5" hidden="1" x14ac:dyDescent="0.25">
      <c r="A663" s="75" t="s">
        <v>578</v>
      </c>
      <c r="B663" s="53">
        <v>6</v>
      </c>
      <c r="C663" s="132" t="s">
        <v>86</v>
      </c>
      <c r="D663" s="112"/>
      <c r="E663" s="112">
        <f>+D665</f>
        <v>0</v>
      </c>
    </row>
    <row r="664" spans="1:5" hidden="1" x14ac:dyDescent="0.25">
      <c r="A664" s="76"/>
      <c r="B664" s="106"/>
      <c r="C664" s="32"/>
      <c r="D664" s="41"/>
      <c r="E664" s="41"/>
    </row>
    <row r="665" spans="1:5" hidden="1" x14ac:dyDescent="0.25">
      <c r="A665" s="141" t="s">
        <v>580</v>
      </c>
      <c r="B665" s="127" t="s">
        <v>124</v>
      </c>
      <c r="C665" s="39" t="s">
        <v>125</v>
      </c>
      <c r="D665" s="128">
        <f>+D666</f>
        <v>0</v>
      </c>
      <c r="E665" s="112"/>
    </row>
    <row r="666" spans="1:5" hidden="1" x14ac:dyDescent="0.25">
      <c r="A666" s="76" t="s">
        <v>580</v>
      </c>
      <c r="B666" s="40" t="s">
        <v>126</v>
      </c>
      <c r="C666" s="32" t="s">
        <v>127</v>
      </c>
      <c r="D666" s="41">
        <v>0</v>
      </c>
      <c r="E666" s="108"/>
    </row>
    <row r="667" spans="1:5" hidden="1" x14ac:dyDescent="0.25">
      <c r="A667" s="76"/>
      <c r="B667" s="106"/>
      <c r="C667" s="32"/>
      <c r="D667" s="41"/>
      <c r="E667" s="112"/>
    </row>
    <row r="668" spans="1:5" hidden="1" x14ac:dyDescent="0.25">
      <c r="A668" s="76"/>
      <c r="B668" s="106"/>
      <c r="C668" s="32"/>
      <c r="D668" s="41"/>
      <c r="E668" s="112"/>
    </row>
    <row r="669" spans="1:5" hidden="1" x14ac:dyDescent="0.25">
      <c r="A669" s="75">
        <v>4</v>
      </c>
      <c r="B669" s="185" t="s">
        <v>164</v>
      </c>
      <c r="C669" s="199" t="s">
        <v>165</v>
      </c>
      <c r="D669" s="197"/>
      <c r="E669" s="112">
        <f>+D671</f>
        <v>0</v>
      </c>
    </row>
    <row r="670" spans="1:5" hidden="1" x14ac:dyDescent="0.25">
      <c r="A670" s="76"/>
      <c r="B670" s="77"/>
      <c r="C670" s="176"/>
      <c r="D670" s="78"/>
      <c r="E670" s="41"/>
    </row>
    <row r="671" spans="1:5" hidden="1" x14ac:dyDescent="0.25">
      <c r="A671" s="141">
        <v>4</v>
      </c>
      <c r="B671" s="127" t="s">
        <v>166</v>
      </c>
      <c r="C671" s="39" t="s">
        <v>167</v>
      </c>
      <c r="D671" s="128">
        <f>SUM(D672:D672)</f>
        <v>0</v>
      </c>
      <c r="E671" s="112"/>
    </row>
    <row r="672" spans="1:5" hidden="1" x14ac:dyDescent="0.25">
      <c r="A672" s="76">
        <v>4</v>
      </c>
      <c r="B672" s="77" t="s">
        <v>168</v>
      </c>
      <c r="C672" s="176" t="s">
        <v>169</v>
      </c>
      <c r="D672" s="78">
        <f>+D673</f>
        <v>0</v>
      </c>
      <c r="E672" s="198"/>
    </row>
    <row r="673" spans="1:5" hidden="1" x14ac:dyDescent="0.25">
      <c r="A673" s="76"/>
      <c r="B673" s="106"/>
      <c r="C673" s="326"/>
      <c r="D673" s="497">
        <v>0</v>
      </c>
      <c r="E673" s="112"/>
    </row>
    <row r="674" spans="1:5" x14ac:dyDescent="0.25">
      <c r="B674" s="19"/>
      <c r="C674" s="116"/>
      <c r="E674" s="27"/>
    </row>
    <row r="675" spans="1:5" x14ac:dyDescent="0.25">
      <c r="B675" s="19"/>
      <c r="C675" s="116"/>
      <c r="E675" s="27"/>
    </row>
    <row r="676" spans="1:5" ht="12" x14ac:dyDescent="0.25">
      <c r="A676" s="76"/>
      <c r="B676" s="111"/>
      <c r="C676" s="108" t="s">
        <v>684</v>
      </c>
      <c r="D676" s="112"/>
      <c r="E676" s="227">
        <f>SUM(E586:E673)</f>
        <v>12412486.004320335</v>
      </c>
    </row>
    <row r="677" spans="1:5" x14ac:dyDescent="0.25">
      <c r="B677" s="19"/>
      <c r="C677" s="116"/>
      <c r="E677" s="27"/>
    </row>
    <row r="678" spans="1:5" x14ac:dyDescent="0.25">
      <c r="B678" s="19"/>
      <c r="C678" s="116"/>
      <c r="E678" s="27"/>
    </row>
    <row r="679" spans="1:5" x14ac:dyDescent="0.25">
      <c r="B679" s="19"/>
      <c r="C679" s="116"/>
      <c r="E679" s="27"/>
    </row>
    <row r="680" spans="1:5" x14ac:dyDescent="0.25">
      <c r="B680" s="19"/>
      <c r="C680" s="116"/>
      <c r="E680" s="27"/>
    </row>
    <row r="681" spans="1:5" x14ac:dyDescent="0.25">
      <c r="B681" s="19"/>
      <c r="C681" s="116"/>
      <c r="E681" s="27"/>
    </row>
    <row r="682" spans="1:5" x14ac:dyDescent="0.25">
      <c r="B682" s="17"/>
      <c r="C682" s="30" t="s">
        <v>67</v>
      </c>
      <c r="D682" s="27"/>
      <c r="E682" s="37"/>
    </row>
    <row r="683" spans="1:5" x14ac:dyDescent="0.25">
      <c r="B683" s="17"/>
      <c r="C683" s="18"/>
      <c r="D683" s="49"/>
      <c r="E683" s="37"/>
    </row>
    <row r="684" spans="1:5" hidden="1" x14ac:dyDescent="0.25">
      <c r="A684" s="299" t="s">
        <v>572</v>
      </c>
      <c r="B684" s="17" t="s">
        <v>118</v>
      </c>
      <c r="C684" s="116" t="s">
        <v>119</v>
      </c>
      <c r="D684" s="33"/>
      <c r="E684" s="37">
        <f>+D686+D693+D699+D703+D690</f>
        <v>0</v>
      </c>
    </row>
    <row r="685" spans="1:5" hidden="1" x14ac:dyDescent="0.25">
      <c r="B685" s="17"/>
      <c r="C685" s="30"/>
      <c r="D685" s="37"/>
      <c r="E685" s="37"/>
    </row>
    <row r="686" spans="1:5" hidden="1" x14ac:dyDescent="0.25">
      <c r="A686" s="141" t="s">
        <v>573</v>
      </c>
      <c r="B686" s="127" t="s">
        <v>132</v>
      </c>
      <c r="C686" s="39" t="s">
        <v>133</v>
      </c>
      <c r="D686" s="128">
        <f>SUM(D687:D688)</f>
        <v>0</v>
      </c>
      <c r="E686" s="112"/>
    </row>
    <row r="687" spans="1:5" hidden="1" x14ac:dyDescent="0.25">
      <c r="A687" s="177" t="s">
        <v>573</v>
      </c>
      <c r="B687" s="19" t="s">
        <v>134</v>
      </c>
      <c r="C687" s="38" t="s">
        <v>135</v>
      </c>
      <c r="D687" s="25">
        <f>+D813+D869</f>
        <v>0</v>
      </c>
      <c r="E687" s="112"/>
    </row>
    <row r="688" spans="1:5" hidden="1" x14ac:dyDescent="0.25">
      <c r="A688" s="177" t="s">
        <v>573</v>
      </c>
      <c r="B688" s="19" t="s">
        <v>198</v>
      </c>
      <c r="C688" s="38" t="s">
        <v>199</v>
      </c>
      <c r="D688" s="25">
        <f>+D814+D894</f>
        <v>0</v>
      </c>
    </row>
    <row r="689" spans="1:5" hidden="1" x14ac:dyDescent="0.25">
      <c r="B689" s="19"/>
    </row>
    <row r="690" spans="1:5" hidden="1" x14ac:dyDescent="0.25">
      <c r="A690" s="141" t="s">
        <v>573</v>
      </c>
      <c r="B690" s="127" t="s">
        <v>204</v>
      </c>
      <c r="C690" s="39" t="s">
        <v>205</v>
      </c>
      <c r="D690" s="128">
        <f>+D691</f>
        <v>0</v>
      </c>
    </row>
    <row r="691" spans="1:5" hidden="1" x14ac:dyDescent="0.25">
      <c r="A691" s="177" t="s">
        <v>573</v>
      </c>
      <c r="B691" s="19" t="s">
        <v>206</v>
      </c>
      <c r="C691" s="38" t="s">
        <v>207</v>
      </c>
      <c r="D691" s="25">
        <f>+D815</f>
        <v>0</v>
      </c>
    </row>
    <row r="692" spans="1:5" hidden="1" x14ac:dyDescent="0.25">
      <c r="B692" s="19"/>
    </row>
    <row r="693" spans="1:5" hidden="1" x14ac:dyDescent="0.25">
      <c r="A693" s="141" t="s">
        <v>573</v>
      </c>
      <c r="B693" s="127" t="s">
        <v>102</v>
      </c>
      <c r="C693" s="39" t="s">
        <v>103</v>
      </c>
      <c r="D693" s="128">
        <f>SUM(D694:D697)</f>
        <v>0</v>
      </c>
      <c r="E693" s="112"/>
    </row>
    <row r="694" spans="1:5" hidden="1" x14ac:dyDescent="0.25">
      <c r="A694" s="177" t="s">
        <v>573</v>
      </c>
      <c r="B694" s="19" t="s">
        <v>104</v>
      </c>
      <c r="C694" s="38" t="s">
        <v>105</v>
      </c>
      <c r="D694" s="25">
        <f>+D816+D870</f>
        <v>0</v>
      </c>
    </row>
    <row r="695" spans="1:5" hidden="1" x14ac:dyDescent="0.25">
      <c r="A695" s="177" t="s">
        <v>573</v>
      </c>
      <c r="B695" s="19" t="s">
        <v>108</v>
      </c>
      <c r="C695" s="38" t="s">
        <v>109</v>
      </c>
      <c r="D695" s="25">
        <f>+D817+D871+D895</f>
        <v>0</v>
      </c>
    </row>
    <row r="696" spans="1:5" hidden="1" x14ac:dyDescent="0.25">
      <c r="A696" s="76" t="s">
        <v>573</v>
      </c>
      <c r="B696" s="40" t="s">
        <v>856</v>
      </c>
      <c r="C696" s="51" t="s">
        <v>857</v>
      </c>
      <c r="D696" s="25">
        <f>+D818+D872</f>
        <v>0</v>
      </c>
    </row>
    <row r="697" spans="1:5" hidden="1" x14ac:dyDescent="0.25">
      <c r="A697" s="76" t="s">
        <v>573</v>
      </c>
      <c r="B697" s="40" t="s">
        <v>399</v>
      </c>
      <c r="C697" s="51" t="s">
        <v>400</v>
      </c>
      <c r="D697" s="25">
        <f>+D819</f>
        <v>0</v>
      </c>
    </row>
    <row r="698" spans="1:5" hidden="1" x14ac:dyDescent="0.25">
      <c r="B698" s="19"/>
    </row>
    <row r="699" spans="1:5" ht="20.399999999999999" hidden="1" x14ac:dyDescent="0.25">
      <c r="A699" s="141" t="s">
        <v>574</v>
      </c>
      <c r="B699" s="127" t="s">
        <v>110</v>
      </c>
      <c r="C699" s="39" t="s">
        <v>493</v>
      </c>
      <c r="D699" s="128">
        <f>SUM(D700:D701)</f>
        <v>0</v>
      </c>
      <c r="E699" s="112"/>
    </row>
    <row r="700" spans="1:5" ht="20.399999999999999" hidden="1" x14ac:dyDescent="0.25">
      <c r="A700" s="177" t="s">
        <v>574</v>
      </c>
      <c r="B700" s="19" t="s">
        <v>111</v>
      </c>
      <c r="C700" s="51" t="s">
        <v>474</v>
      </c>
      <c r="D700" s="25">
        <f>+D820+D873+D896</f>
        <v>0</v>
      </c>
    </row>
    <row r="701" spans="1:5" hidden="1" x14ac:dyDescent="0.25">
      <c r="A701" s="177" t="s">
        <v>574</v>
      </c>
      <c r="B701" s="19" t="s">
        <v>112</v>
      </c>
      <c r="C701" s="51" t="s">
        <v>354</v>
      </c>
      <c r="D701" s="25">
        <f>+D821+D874+D897</f>
        <v>0</v>
      </c>
    </row>
    <row r="702" spans="1:5" hidden="1" x14ac:dyDescent="0.25">
      <c r="B702" s="19"/>
    </row>
    <row r="703" spans="1:5" ht="20.399999999999999" hidden="1" x14ac:dyDescent="0.25">
      <c r="A703" s="141" t="s">
        <v>574</v>
      </c>
      <c r="B703" s="127" t="s">
        <v>113</v>
      </c>
      <c r="C703" s="39" t="s">
        <v>355</v>
      </c>
      <c r="D703" s="128">
        <f>SUM(D704:D706)</f>
        <v>0</v>
      </c>
      <c r="E703" s="112"/>
    </row>
    <row r="704" spans="1:5" ht="20.399999999999999" hidden="1" x14ac:dyDescent="0.25">
      <c r="A704" s="177" t="s">
        <v>574</v>
      </c>
      <c r="B704" s="19" t="s">
        <v>114</v>
      </c>
      <c r="C704" s="51" t="s">
        <v>356</v>
      </c>
      <c r="D704" s="25">
        <f>+D822+D875+D898</f>
        <v>0</v>
      </c>
      <c r="E704" s="37"/>
    </row>
    <row r="705" spans="1:5" ht="20.399999999999999" hidden="1" x14ac:dyDescent="0.25">
      <c r="A705" s="177" t="s">
        <v>574</v>
      </c>
      <c r="B705" s="19" t="s">
        <v>115</v>
      </c>
      <c r="C705" s="51" t="s">
        <v>539</v>
      </c>
      <c r="D705" s="25">
        <f>+D823+D876+D899</f>
        <v>0</v>
      </c>
    </row>
    <row r="706" spans="1:5" hidden="1" x14ac:dyDescent="0.25">
      <c r="A706" s="177" t="s">
        <v>574</v>
      </c>
      <c r="B706" s="19" t="s">
        <v>116</v>
      </c>
      <c r="C706" s="38" t="s">
        <v>117</v>
      </c>
      <c r="D706" s="25">
        <f>+D824+D877+D900</f>
        <v>0</v>
      </c>
    </row>
    <row r="707" spans="1:5" hidden="1" x14ac:dyDescent="0.25">
      <c r="B707" s="17"/>
      <c r="C707" s="18"/>
      <c r="D707" s="49"/>
      <c r="E707" s="37"/>
    </row>
    <row r="708" spans="1:5" hidden="1" x14ac:dyDescent="0.25">
      <c r="B708" s="17"/>
      <c r="C708" s="18"/>
      <c r="D708" s="49"/>
      <c r="E708" s="37"/>
    </row>
    <row r="709" spans="1:5" x14ac:dyDescent="0.25">
      <c r="A709" s="299" t="s">
        <v>575</v>
      </c>
      <c r="B709" s="17" t="s">
        <v>40</v>
      </c>
      <c r="C709" s="116" t="s">
        <v>46</v>
      </c>
      <c r="E709" s="37">
        <f>+D725+D717+D722+D734+D731+D714+D711</f>
        <v>1110000000</v>
      </c>
    </row>
    <row r="710" spans="1:5" x14ac:dyDescent="0.25">
      <c r="B710" s="18"/>
      <c r="C710" s="18"/>
      <c r="E710" s="37"/>
    </row>
    <row r="711" spans="1:5" x14ac:dyDescent="0.25">
      <c r="A711" s="141" t="s">
        <v>575</v>
      </c>
      <c r="B711" s="127">
        <v>1.02</v>
      </c>
      <c r="C711" s="39" t="s">
        <v>136</v>
      </c>
      <c r="D711" s="128">
        <f>+D712</f>
        <v>1000000000</v>
      </c>
      <c r="E711" s="37"/>
    </row>
    <row r="712" spans="1:5" x14ac:dyDescent="0.25">
      <c r="A712" s="177" t="s">
        <v>575</v>
      </c>
      <c r="B712" s="19" t="s">
        <v>213</v>
      </c>
      <c r="C712" s="38" t="s">
        <v>214</v>
      </c>
      <c r="D712" s="25">
        <f>+D825</f>
        <v>1000000000</v>
      </c>
      <c r="E712" s="37"/>
    </row>
    <row r="713" spans="1:5" hidden="1" x14ac:dyDescent="0.25">
      <c r="B713" s="18"/>
      <c r="C713" s="18"/>
      <c r="E713" s="37"/>
    </row>
    <row r="714" spans="1:5" hidden="1" x14ac:dyDescent="0.25">
      <c r="A714" s="141" t="s">
        <v>575</v>
      </c>
      <c r="B714" s="127">
        <v>1.03</v>
      </c>
      <c r="C714" s="39" t="s">
        <v>139</v>
      </c>
      <c r="D714" s="128">
        <f>+D715</f>
        <v>0</v>
      </c>
      <c r="E714" s="37"/>
    </row>
    <row r="715" spans="1:5" hidden="1" x14ac:dyDescent="0.25">
      <c r="A715" s="177" t="s">
        <v>575</v>
      </c>
      <c r="B715" s="19" t="s">
        <v>140</v>
      </c>
      <c r="C715" s="38" t="s">
        <v>141</v>
      </c>
      <c r="D715" s="25">
        <f>+D901</f>
        <v>0</v>
      </c>
      <c r="E715" s="37"/>
    </row>
    <row r="716" spans="1:5" x14ac:dyDescent="0.25">
      <c r="B716" s="18"/>
      <c r="C716" s="18"/>
      <c r="E716" s="37"/>
    </row>
    <row r="717" spans="1:5" x14ac:dyDescent="0.25">
      <c r="A717" s="141" t="s">
        <v>575</v>
      </c>
      <c r="B717" s="127" t="s">
        <v>47</v>
      </c>
      <c r="C717" s="39" t="s">
        <v>48</v>
      </c>
      <c r="D717" s="128">
        <f>SUM(D718:D720)</f>
        <v>45000000</v>
      </c>
      <c r="E717" s="112"/>
    </row>
    <row r="718" spans="1:5" x14ac:dyDescent="0.25">
      <c r="A718" s="177" t="s">
        <v>575</v>
      </c>
      <c r="B718" s="19" t="s">
        <v>71</v>
      </c>
      <c r="C718" s="38" t="s">
        <v>527</v>
      </c>
      <c r="D718" s="25">
        <f>+D826</f>
        <v>45000000</v>
      </c>
      <c r="E718" s="37"/>
    </row>
    <row r="719" spans="1:5" hidden="1" x14ac:dyDescent="0.25">
      <c r="A719" s="177" t="s">
        <v>575</v>
      </c>
      <c r="B719" s="19" t="s">
        <v>230</v>
      </c>
      <c r="C719" s="38" t="s">
        <v>231</v>
      </c>
      <c r="D719" s="25">
        <f>+D827</f>
        <v>0</v>
      </c>
      <c r="E719" s="37"/>
    </row>
    <row r="720" spans="1:5" hidden="1" x14ac:dyDescent="0.25">
      <c r="A720" s="177" t="s">
        <v>575</v>
      </c>
      <c r="B720" s="19" t="s">
        <v>49</v>
      </c>
      <c r="C720" s="38" t="s">
        <v>50</v>
      </c>
      <c r="D720" s="25">
        <f>+D828+D902</f>
        <v>0</v>
      </c>
      <c r="E720" s="37"/>
    </row>
    <row r="721" spans="1:5" hidden="1" x14ac:dyDescent="0.25">
      <c r="B721" s="18"/>
      <c r="C721" s="18"/>
      <c r="E721" s="37"/>
    </row>
    <row r="722" spans="1:5" hidden="1" x14ac:dyDescent="0.25">
      <c r="A722" s="141" t="s">
        <v>575</v>
      </c>
      <c r="B722" s="127" t="s">
        <v>120</v>
      </c>
      <c r="C722" s="39" t="s">
        <v>121</v>
      </c>
      <c r="D722" s="128">
        <f>+D723</f>
        <v>0</v>
      </c>
      <c r="E722" s="112"/>
    </row>
    <row r="723" spans="1:5" hidden="1" x14ac:dyDescent="0.25">
      <c r="A723" s="177" t="s">
        <v>575</v>
      </c>
      <c r="B723" s="19" t="s">
        <v>122</v>
      </c>
      <c r="C723" s="38" t="s">
        <v>123</v>
      </c>
      <c r="D723" s="25">
        <f>+D829+D878</f>
        <v>0</v>
      </c>
      <c r="E723" s="37"/>
    </row>
    <row r="724" spans="1:5" x14ac:dyDescent="0.25">
      <c r="B724" s="18"/>
      <c r="C724" s="18"/>
      <c r="E724" s="37"/>
    </row>
    <row r="725" spans="1:5" x14ac:dyDescent="0.25">
      <c r="A725" s="141" t="s">
        <v>575</v>
      </c>
      <c r="B725" s="127" t="s">
        <v>68</v>
      </c>
      <c r="C725" s="39" t="s">
        <v>69</v>
      </c>
      <c r="D725" s="128">
        <f>SUM(D726:D729)</f>
        <v>65000000</v>
      </c>
      <c r="E725" s="112"/>
    </row>
    <row r="726" spans="1:5" hidden="1" x14ac:dyDescent="0.25">
      <c r="A726" s="177" t="s">
        <v>575</v>
      </c>
      <c r="B726" s="19" t="s">
        <v>129</v>
      </c>
      <c r="C726" s="38" t="s">
        <v>528</v>
      </c>
      <c r="D726" s="25">
        <f>+D830</f>
        <v>0</v>
      </c>
      <c r="E726" s="112"/>
    </row>
    <row r="727" spans="1:5" x14ac:dyDescent="0.25">
      <c r="A727" s="177" t="s">
        <v>575</v>
      </c>
      <c r="B727" s="19" t="s">
        <v>242</v>
      </c>
      <c r="C727" s="38" t="s">
        <v>497</v>
      </c>
      <c r="D727" s="25">
        <f>+D831+D879</f>
        <v>65000000</v>
      </c>
      <c r="E727" s="27"/>
    </row>
    <row r="728" spans="1:5" hidden="1" x14ac:dyDescent="0.25">
      <c r="A728" s="177" t="s">
        <v>575</v>
      </c>
      <c r="B728" s="19" t="s">
        <v>244</v>
      </c>
      <c r="C728" s="51" t="s">
        <v>412</v>
      </c>
      <c r="D728" s="25">
        <f>+D832</f>
        <v>0</v>
      </c>
      <c r="E728" s="27"/>
    </row>
    <row r="729" spans="1:5" hidden="1" x14ac:dyDescent="0.25">
      <c r="A729" s="177" t="s">
        <v>575</v>
      </c>
      <c r="B729" s="19" t="s">
        <v>251</v>
      </c>
      <c r="C729" s="51" t="s">
        <v>252</v>
      </c>
      <c r="D729" s="25">
        <f>+D833</f>
        <v>0</v>
      </c>
      <c r="E729" s="27"/>
    </row>
    <row r="730" spans="1:5" hidden="1" x14ac:dyDescent="0.25">
      <c r="B730" s="19"/>
      <c r="C730" s="51"/>
      <c r="E730" s="27"/>
    </row>
    <row r="731" spans="1:5" hidden="1" x14ac:dyDescent="0.25">
      <c r="A731" s="141" t="s">
        <v>579</v>
      </c>
      <c r="B731" s="127" t="s">
        <v>413</v>
      </c>
      <c r="C731" s="39" t="s">
        <v>253</v>
      </c>
      <c r="D731" s="128">
        <f>+D732</f>
        <v>0</v>
      </c>
      <c r="E731" s="27"/>
    </row>
    <row r="732" spans="1:5" hidden="1" x14ac:dyDescent="0.25">
      <c r="A732" s="177" t="s">
        <v>579</v>
      </c>
      <c r="B732" s="19" t="s">
        <v>254</v>
      </c>
      <c r="C732" s="38" t="s">
        <v>255</v>
      </c>
      <c r="D732" s="25">
        <f>+D834</f>
        <v>0</v>
      </c>
      <c r="E732" s="27"/>
    </row>
    <row r="733" spans="1:5" hidden="1" x14ac:dyDescent="0.25">
      <c r="B733" s="19"/>
      <c r="C733" s="51"/>
      <c r="E733" s="27"/>
    </row>
    <row r="734" spans="1:5" hidden="1" x14ac:dyDescent="0.25">
      <c r="A734" s="141" t="s">
        <v>575</v>
      </c>
      <c r="B734" s="127">
        <v>1.99</v>
      </c>
      <c r="C734" s="39" t="s">
        <v>615</v>
      </c>
      <c r="D734" s="128">
        <f>+D735</f>
        <v>0</v>
      </c>
      <c r="E734" s="27"/>
    </row>
    <row r="735" spans="1:5" hidden="1" x14ac:dyDescent="0.25">
      <c r="A735" s="177" t="s">
        <v>575</v>
      </c>
      <c r="B735" s="19" t="s">
        <v>616</v>
      </c>
      <c r="C735" s="38" t="s">
        <v>617</v>
      </c>
      <c r="D735" s="25">
        <f>+D835</f>
        <v>0</v>
      </c>
      <c r="E735" s="27"/>
    </row>
    <row r="736" spans="1:5" x14ac:dyDescent="0.25">
      <c r="B736" s="19"/>
      <c r="C736" s="51"/>
      <c r="E736" s="27"/>
    </row>
    <row r="737" spans="1:5" x14ac:dyDescent="0.25">
      <c r="B737" s="19"/>
      <c r="E737" s="27"/>
    </row>
    <row r="738" spans="1:5" x14ac:dyDescent="0.25">
      <c r="A738" s="299" t="s">
        <v>575</v>
      </c>
      <c r="B738" s="42">
        <v>2</v>
      </c>
      <c r="C738" s="116" t="s">
        <v>97</v>
      </c>
      <c r="D738" s="37"/>
      <c r="E738" s="37">
        <f>+D745+D740+D751+D755</f>
        <v>72287640.069999993</v>
      </c>
    </row>
    <row r="739" spans="1:5" x14ac:dyDescent="0.25">
      <c r="B739" s="45"/>
      <c r="C739" s="33"/>
    </row>
    <row r="740" spans="1:5" x14ac:dyDescent="0.25">
      <c r="A740" s="141" t="s">
        <v>575</v>
      </c>
      <c r="B740" s="127" t="s">
        <v>324</v>
      </c>
      <c r="C740" s="39" t="s">
        <v>256</v>
      </c>
      <c r="D740" s="128">
        <f>SUM(D741:D743)</f>
        <v>25732762.789999999</v>
      </c>
      <c r="E740" s="112"/>
    </row>
    <row r="741" spans="1:5" x14ac:dyDescent="0.25">
      <c r="A741" s="177" t="s">
        <v>575</v>
      </c>
      <c r="B741" s="45" t="s">
        <v>257</v>
      </c>
      <c r="C741" s="33" t="s">
        <v>645</v>
      </c>
      <c r="D741" s="25">
        <f>+D836</f>
        <v>5732762.79</v>
      </c>
    </row>
    <row r="742" spans="1:5" hidden="1" x14ac:dyDescent="0.25">
      <c r="A742" s="177" t="s">
        <v>575</v>
      </c>
      <c r="B742" s="45" t="s">
        <v>259</v>
      </c>
      <c r="C742" s="33" t="s">
        <v>260</v>
      </c>
      <c r="D742" s="25">
        <f>+D837</f>
        <v>0</v>
      </c>
    </row>
    <row r="743" spans="1:5" x14ac:dyDescent="0.25">
      <c r="A743" s="177" t="s">
        <v>575</v>
      </c>
      <c r="B743" s="45" t="s">
        <v>263</v>
      </c>
      <c r="C743" s="33" t="s">
        <v>510</v>
      </c>
      <c r="D743" s="25">
        <f>+D838</f>
        <v>20000000</v>
      </c>
    </row>
    <row r="744" spans="1:5" x14ac:dyDescent="0.25">
      <c r="B744" s="45"/>
      <c r="C744" s="33"/>
    </row>
    <row r="745" spans="1:5" ht="20.399999999999999" x14ac:dyDescent="0.25">
      <c r="A745" s="141" t="s">
        <v>575</v>
      </c>
      <c r="B745" s="127">
        <v>2.0299999999999998</v>
      </c>
      <c r="C745" s="39" t="s">
        <v>99</v>
      </c>
      <c r="D745" s="128">
        <f>SUM(D746:D749)</f>
        <v>46554877.280000001</v>
      </c>
      <c r="E745" s="112"/>
    </row>
    <row r="746" spans="1:5" x14ac:dyDescent="0.25">
      <c r="A746" s="177" t="s">
        <v>575</v>
      </c>
      <c r="B746" s="45" t="s">
        <v>100</v>
      </c>
      <c r="C746" s="33" t="s">
        <v>101</v>
      </c>
      <c r="D746" s="25">
        <f>+D839+D880+D903</f>
        <v>18512380</v>
      </c>
    </row>
    <row r="747" spans="1:5" x14ac:dyDescent="0.25">
      <c r="A747" s="177" t="s">
        <v>575</v>
      </c>
      <c r="B747" s="45" t="s">
        <v>148</v>
      </c>
      <c r="C747" s="33" t="s">
        <v>149</v>
      </c>
      <c r="D747" s="25">
        <f>+D840+D881</f>
        <v>11000000</v>
      </c>
    </row>
    <row r="748" spans="1:5" hidden="1" x14ac:dyDescent="0.25">
      <c r="A748" s="177" t="s">
        <v>575</v>
      </c>
      <c r="B748" s="45" t="s">
        <v>272</v>
      </c>
      <c r="C748" s="33" t="s">
        <v>273</v>
      </c>
      <c r="D748" s="25">
        <f>+D841</f>
        <v>0</v>
      </c>
      <c r="E748" s="37"/>
    </row>
    <row r="749" spans="1:5" x14ac:dyDescent="0.25">
      <c r="A749" s="177" t="s">
        <v>575</v>
      </c>
      <c r="B749" s="45" t="s">
        <v>276</v>
      </c>
      <c r="C749" s="33" t="s">
        <v>277</v>
      </c>
      <c r="D749" s="25">
        <f>+D842+D904+D882</f>
        <v>17042497.280000001</v>
      </c>
      <c r="E749" s="37"/>
    </row>
    <row r="750" spans="1:5" hidden="1" x14ac:dyDescent="0.25">
      <c r="B750" s="19"/>
      <c r="E750" s="27"/>
    </row>
    <row r="751" spans="1:5" hidden="1" x14ac:dyDescent="0.25">
      <c r="A751" s="141" t="s">
        <v>575</v>
      </c>
      <c r="B751" s="127" t="s">
        <v>360</v>
      </c>
      <c r="C751" s="39" t="s">
        <v>361</v>
      </c>
      <c r="D751" s="128">
        <f>SUM(D752:D753)</f>
        <v>0</v>
      </c>
      <c r="E751" s="112"/>
    </row>
    <row r="752" spans="1:5" hidden="1" x14ac:dyDescent="0.25">
      <c r="A752" s="177" t="s">
        <v>575</v>
      </c>
      <c r="B752" s="19" t="s">
        <v>281</v>
      </c>
      <c r="C752" s="38" t="s">
        <v>282</v>
      </c>
      <c r="D752" s="25">
        <f>+D843+D883</f>
        <v>0</v>
      </c>
      <c r="E752" s="27"/>
    </row>
    <row r="753" spans="1:5" hidden="1" x14ac:dyDescent="0.25">
      <c r="A753" s="177" t="s">
        <v>575</v>
      </c>
      <c r="B753" s="19" t="s">
        <v>283</v>
      </c>
      <c r="C753" s="38" t="s">
        <v>284</v>
      </c>
      <c r="D753" s="25">
        <f>+D844</f>
        <v>0</v>
      </c>
      <c r="E753" s="27"/>
    </row>
    <row r="754" spans="1:5" hidden="1" x14ac:dyDescent="0.25">
      <c r="B754" s="19"/>
      <c r="E754" s="27"/>
    </row>
    <row r="755" spans="1:5" hidden="1" x14ac:dyDescent="0.25">
      <c r="A755" s="141" t="s">
        <v>575</v>
      </c>
      <c r="B755" s="127" t="s">
        <v>160</v>
      </c>
      <c r="C755" s="39" t="s">
        <v>161</v>
      </c>
      <c r="D755" s="128">
        <f>SUM(D756:D760)</f>
        <v>0</v>
      </c>
      <c r="E755" s="112"/>
    </row>
    <row r="756" spans="1:5" hidden="1" x14ac:dyDescent="0.25">
      <c r="A756" s="177" t="s">
        <v>575</v>
      </c>
      <c r="B756" s="19" t="s">
        <v>286</v>
      </c>
      <c r="C756" s="38" t="s">
        <v>287</v>
      </c>
      <c r="D756" s="25">
        <f>+D845</f>
        <v>0</v>
      </c>
      <c r="E756" s="112"/>
    </row>
    <row r="757" spans="1:5" hidden="1" x14ac:dyDescent="0.25">
      <c r="A757" s="177" t="s">
        <v>575</v>
      </c>
      <c r="B757" s="19" t="s">
        <v>290</v>
      </c>
      <c r="C757" s="38" t="s">
        <v>291</v>
      </c>
      <c r="D757" s="25">
        <f>+D846</f>
        <v>0</v>
      </c>
      <c r="E757" s="112"/>
    </row>
    <row r="758" spans="1:5" hidden="1" x14ac:dyDescent="0.25">
      <c r="A758" s="177" t="s">
        <v>575</v>
      </c>
      <c r="B758" s="19" t="s">
        <v>145</v>
      </c>
      <c r="C758" s="38" t="s">
        <v>146</v>
      </c>
      <c r="D758" s="25">
        <f>+D847+D905</f>
        <v>0</v>
      </c>
      <c r="E758" s="27"/>
    </row>
    <row r="759" spans="1:5" hidden="1" x14ac:dyDescent="0.25">
      <c r="A759" s="177" t="s">
        <v>575</v>
      </c>
      <c r="B759" s="19" t="s">
        <v>292</v>
      </c>
      <c r="C759" s="38" t="s">
        <v>293</v>
      </c>
      <c r="D759" s="25">
        <f>+D848</f>
        <v>0</v>
      </c>
      <c r="E759" s="27"/>
    </row>
    <row r="760" spans="1:5" hidden="1" x14ac:dyDescent="0.25">
      <c r="A760" s="177" t="s">
        <v>575</v>
      </c>
      <c r="B760" s="19" t="s">
        <v>294</v>
      </c>
      <c r="C760" s="38" t="s">
        <v>295</v>
      </c>
      <c r="D760" s="25">
        <f>+D849</f>
        <v>0</v>
      </c>
      <c r="E760" s="27"/>
    </row>
    <row r="761" spans="1:5" hidden="1" x14ac:dyDescent="0.25">
      <c r="B761" s="19"/>
      <c r="E761" s="27"/>
    </row>
    <row r="762" spans="1:5" hidden="1" x14ac:dyDescent="0.25">
      <c r="B762" s="19"/>
      <c r="E762" s="27"/>
    </row>
    <row r="763" spans="1:5" hidden="1" x14ac:dyDescent="0.25">
      <c r="B763" s="42">
        <v>3</v>
      </c>
      <c r="C763" s="116" t="s">
        <v>546</v>
      </c>
      <c r="D763" s="37"/>
      <c r="E763" s="37">
        <f>+D765</f>
        <v>0</v>
      </c>
    </row>
    <row r="764" spans="1:5" hidden="1" x14ac:dyDescent="0.25">
      <c r="B764" s="45"/>
      <c r="C764" s="33"/>
    </row>
    <row r="765" spans="1:5" hidden="1" x14ac:dyDescent="0.25">
      <c r="A765" s="141" t="s">
        <v>598</v>
      </c>
      <c r="B765" s="127">
        <v>3.02</v>
      </c>
      <c r="C765" s="39" t="s">
        <v>599</v>
      </c>
      <c r="D765" s="128">
        <f>+D766</f>
        <v>0</v>
      </c>
      <c r="E765" s="112"/>
    </row>
    <row r="766" spans="1:5" ht="20.399999999999999" hidden="1" x14ac:dyDescent="0.25">
      <c r="A766" s="177" t="s">
        <v>598</v>
      </c>
      <c r="B766" s="45" t="s">
        <v>594</v>
      </c>
      <c r="C766" s="32" t="s">
        <v>595</v>
      </c>
      <c r="D766" s="25">
        <f>+D850</f>
        <v>0</v>
      </c>
      <c r="E766" s="81" t="s">
        <v>883</v>
      </c>
    </row>
    <row r="767" spans="1:5" x14ac:dyDescent="0.25">
      <c r="B767" s="19"/>
      <c r="E767" s="27"/>
    </row>
    <row r="768" spans="1:5" x14ac:dyDescent="0.25">
      <c r="B768" s="19"/>
      <c r="C768" s="116"/>
      <c r="E768" s="27"/>
    </row>
    <row r="769" spans="1:5" x14ac:dyDescent="0.25">
      <c r="B769" s="42">
        <v>5</v>
      </c>
      <c r="C769" s="116" t="s">
        <v>9</v>
      </c>
      <c r="D769" s="37"/>
      <c r="E769" s="37">
        <f>+D771+D781+D785</f>
        <v>132500000</v>
      </c>
    </row>
    <row r="770" spans="1:5" x14ac:dyDescent="0.25">
      <c r="B770" s="45"/>
      <c r="C770" s="33"/>
    </row>
    <row r="771" spans="1:5" x14ac:dyDescent="0.25">
      <c r="A771" s="141" t="s">
        <v>576</v>
      </c>
      <c r="B771" s="127" t="s">
        <v>147</v>
      </c>
      <c r="C771" s="39" t="s">
        <v>23</v>
      </c>
      <c r="D771" s="128">
        <f>SUM(D772:D779)</f>
        <v>72500000</v>
      </c>
      <c r="E771" s="112"/>
    </row>
    <row r="772" spans="1:5" x14ac:dyDescent="0.25">
      <c r="A772" s="177" t="s">
        <v>576</v>
      </c>
      <c r="B772" s="45" t="s">
        <v>301</v>
      </c>
      <c r="C772" s="33" t="s">
        <v>343</v>
      </c>
      <c r="D772" s="25">
        <f>+D884+D851</f>
        <v>12500000</v>
      </c>
    </row>
    <row r="773" spans="1:5" hidden="1" x14ac:dyDescent="0.25">
      <c r="A773" s="177" t="s">
        <v>576</v>
      </c>
      <c r="B773" s="45" t="s">
        <v>24</v>
      </c>
      <c r="C773" s="33" t="s">
        <v>25</v>
      </c>
      <c r="D773" s="25">
        <f>+D906</f>
        <v>0</v>
      </c>
    </row>
    <row r="774" spans="1:5" hidden="1" x14ac:dyDescent="0.25">
      <c r="A774" s="177" t="s">
        <v>576</v>
      </c>
      <c r="B774" s="45" t="s">
        <v>162</v>
      </c>
      <c r="C774" s="33" t="s">
        <v>163</v>
      </c>
      <c r="D774" s="25">
        <f>+D907</f>
        <v>0</v>
      </c>
    </row>
    <row r="775" spans="1:5" hidden="1" x14ac:dyDescent="0.25">
      <c r="A775" s="177" t="s">
        <v>576</v>
      </c>
      <c r="B775" s="45" t="s">
        <v>303</v>
      </c>
      <c r="C775" s="33" t="s">
        <v>304</v>
      </c>
      <c r="D775" s="25">
        <f>+D852+D908</f>
        <v>0</v>
      </c>
    </row>
    <row r="776" spans="1:5" hidden="1" x14ac:dyDescent="0.25">
      <c r="A776" s="177" t="s">
        <v>576</v>
      </c>
      <c r="B776" s="45" t="s">
        <v>42</v>
      </c>
      <c r="C776" s="32" t="s">
        <v>540</v>
      </c>
      <c r="D776" s="25">
        <f>+D853</f>
        <v>0</v>
      </c>
    </row>
    <row r="777" spans="1:5" hidden="1" x14ac:dyDescent="0.25">
      <c r="A777" s="177" t="s">
        <v>576</v>
      </c>
      <c r="B777" s="45" t="s">
        <v>305</v>
      </c>
      <c r="C777" s="32" t="s">
        <v>331</v>
      </c>
      <c r="D777" s="25">
        <f>+D854+D910</f>
        <v>0</v>
      </c>
    </row>
    <row r="778" spans="1:5" hidden="1" x14ac:dyDescent="0.25">
      <c r="A778" s="177" t="s">
        <v>576</v>
      </c>
      <c r="B778" s="45" t="s">
        <v>306</v>
      </c>
      <c r="C778" s="32" t="s">
        <v>326</v>
      </c>
      <c r="D778" s="25">
        <f>+D855</f>
        <v>0</v>
      </c>
    </row>
    <row r="779" spans="1:5" x14ac:dyDescent="0.25">
      <c r="A779" s="177" t="s">
        <v>576</v>
      </c>
      <c r="B779" s="45" t="s">
        <v>307</v>
      </c>
      <c r="C779" s="32" t="s">
        <v>518</v>
      </c>
      <c r="D779" s="25">
        <f>+D885+D856</f>
        <v>60000000</v>
      </c>
    </row>
    <row r="780" spans="1:5" hidden="1" x14ac:dyDescent="0.25">
      <c r="B780" s="19"/>
      <c r="E780" s="27"/>
    </row>
    <row r="781" spans="1:5" hidden="1" x14ac:dyDescent="0.25">
      <c r="A781" s="141" t="s">
        <v>583</v>
      </c>
      <c r="B781" s="127" t="s">
        <v>10</v>
      </c>
      <c r="C781" s="39" t="s">
        <v>130</v>
      </c>
      <c r="D781" s="128">
        <f>SUM(D782:D783)</f>
        <v>0</v>
      </c>
      <c r="E781" s="112"/>
    </row>
    <row r="782" spans="1:5" hidden="1" x14ac:dyDescent="0.25">
      <c r="A782" s="177" t="s">
        <v>584</v>
      </c>
      <c r="B782" s="19" t="s">
        <v>72</v>
      </c>
      <c r="C782" s="38" t="s">
        <v>73</v>
      </c>
      <c r="D782" s="83">
        <f>+D857</f>
        <v>0</v>
      </c>
      <c r="E782" s="27"/>
    </row>
    <row r="783" spans="1:5" hidden="1" x14ac:dyDescent="0.25">
      <c r="A783" s="177" t="s">
        <v>585</v>
      </c>
      <c r="B783" s="19" t="s">
        <v>170</v>
      </c>
      <c r="C783" s="38" t="s">
        <v>45</v>
      </c>
      <c r="D783" s="83">
        <f>+D858+D886</f>
        <v>0</v>
      </c>
      <c r="E783" s="27"/>
    </row>
    <row r="784" spans="1:5" x14ac:dyDescent="0.25">
      <c r="B784" s="19"/>
      <c r="D784" s="83"/>
      <c r="E784" s="27"/>
    </row>
    <row r="785" spans="1:5" x14ac:dyDescent="0.25">
      <c r="A785" s="141"/>
      <c r="B785" s="127" t="s">
        <v>562</v>
      </c>
      <c r="C785" s="39" t="s">
        <v>563</v>
      </c>
      <c r="D785" s="128">
        <f>+D786</f>
        <v>60000000</v>
      </c>
      <c r="E785" s="27"/>
    </row>
    <row r="786" spans="1:5" x14ac:dyDescent="0.25">
      <c r="A786" s="177" t="s">
        <v>941</v>
      </c>
      <c r="B786" s="19" t="s">
        <v>564</v>
      </c>
      <c r="C786" s="38" t="s">
        <v>565</v>
      </c>
      <c r="D786" s="83">
        <f>+D859+D911</f>
        <v>60000000</v>
      </c>
      <c r="E786" s="27"/>
    </row>
    <row r="787" spans="1:5" hidden="1" x14ac:dyDescent="0.25">
      <c r="B787" s="19"/>
      <c r="D787" s="83"/>
      <c r="E787" s="27"/>
    </row>
    <row r="788" spans="1:5" hidden="1" x14ac:dyDescent="0.25">
      <c r="B788" s="19"/>
      <c r="C788" s="116"/>
      <c r="E788" s="27"/>
    </row>
    <row r="789" spans="1:5" hidden="1" x14ac:dyDescent="0.25">
      <c r="A789" s="299" t="s">
        <v>578</v>
      </c>
      <c r="B789" s="17">
        <v>6</v>
      </c>
      <c r="C789" s="116" t="s">
        <v>86</v>
      </c>
      <c r="E789" s="37">
        <f>+D791</f>
        <v>0</v>
      </c>
    </row>
    <row r="790" spans="1:5" hidden="1" x14ac:dyDescent="0.25">
      <c r="B790" s="19"/>
      <c r="C790" s="116"/>
      <c r="E790" s="27"/>
    </row>
    <row r="791" spans="1:5" hidden="1" x14ac:dyDescent="0.25">
      <c r="A791" s="141" t="s">
        <v>580</v>
      </c>
      <c r="B791" s="127" t="s">
        <v>124</v>
      </c>
      <c r="C791" s="39" t="s">
        <v>125</v>
      </c>
      <c r="D791" s="128">
        <f>+D792</f>
        <v>0</v>
      </c>
      <c r="E791" s="27"/>
    </row>
    <row r="792" spans="1:5" hidden="1" x14ac:dyDescent="0.25">
      <c r="A792" s="177" t="s">
        <v>580</v>
      </c>
      <c r="B792" s="19" t="s">
        <v>126</v>
      </c>
      <c r="C792" s="32" t="s">
        <v>127</v>
      </c>
      <c r="D792" s="25">
        <f>+D860+D912</f>
        <v>0</v>
      </c>
      <c r="E792" s="27"/>
    </row>
    <row r="793" spans="1:5" hidden="1" x14ac:dyDescent="0.25">
      <c r="B793" s="19"/>
      <c r="C793" s="116"/>
      <c r="E793" s="27"/>
    </row>
    <row r="794" spans="1:5" hidden="1" x14ac:dyDescent="0.25">
      <c r="B794" s="19"/>
      <c r="C794" s="116"/>
      <c r="E794" s="27"/>
    </row>
    <row r="795" spans="1:5" hidden="1" x14ac:dyDescent="0.25">
      <c r="A795" s="299" t="s">
        <v>600</v>
      </c>
      <c r="B795" s="17" t="s">
        <v>317</v>
      </c>
      <c r="C795" s="116" t="s">
        <v>318</v>
      </c>
      <c r="E795" s="37">
        <f>+D797</f>
        <v>0</v>
      </c>
    </row>
    <row r="796" spans="1:5" hidden="1" x14ac:dyDescent="0.25">
      <c r="B796" s="17"/>
      <c r="C796" s="74"/>
      <c r="D796" s="37"/>
      <c r="E796" s="37"/>
    </row>
    <row r="797" spans="1:5" hidden="1" x14ac:dyDescent="0.25">
      <c r="A797" s="141" t="s">
        <v>601</v>
      </c>
      <c r="B797" s="127" t="s">
        <v>319</v>
      </c>
      <c r="C797" s="39" t="s">
        <v>602</v>
      </c>
      <c r="D797" s="128">
        <f>+D798</f>
        <v>0</v>
      </c>
      <c r="E797" s="112"/>
    </row>
    <row r="798" spans="1:5" ht="20.399999999999999" hidden="1" x14ac:dyDescent="0.25">
      <c r="A798" s="177" t="s">
        <v>601</v>
      </c>
      <c r="B798" s="19" t="s">
        <v>596</v>
      </c>
      <c r="C798" s="32" t="s">
        <v>597</v>
      </c>
      <c r="D798" s="25">
        <f>+D861</f>
        <v>0</v>
      </c>
      <c r="E798" s="81" t="s">
        <v>883</v>
      </c>
    </row>
    <row r="799" spans="1:5" hidden="1" x14ac:dyDescent="0.25">
      <c r="B799" s="19"/>
      <c r="E799" s="27"/>
    </row>
    <row r="800" spans="1:5" hidden="1" x14ac:dyDescent="0.25">
      <c r="B800" s="19"/>
      <c r="C800" s="116"/>
      <c r="E800" s="27"/>
    </row>
    <row r="801" spans="1:5" hidden="1" x14ac:dyDescent="0.25">
      <c r="A801" s="299">
        <v>4</v>
      </c>
      <c r="B801" s="201" t="s">
        <v>164</v>
      </c>
      <c r="C801" s="116" t="s">
        <v>165</v>
      </c>
      <c r="D801" s="501"/>
      <c r="E801" s="37">
        <f>+D803</f>
        <v>0</v>
      </c>
    </row>
    <row r="802" spans="1:5" hidden="1" x14ac:dyDescent="0.25">
      <c r="B802" s="73"/>
      <c r="C802" s="98"/>
      <c r="D802" s="496"/>
    </row>
    <row r="803" spans="1:5" hidden="1" x14ac:dyDescent="0.25">
      <c r="A803" s="141">
        <v>4</v>
      </c>
      <c r="B803" s="127" t="s">
        <v>166</v>
      </c>
      <c r="C803" s="39" t="s">
        <v>167</v>
      </c>
      <c r="D803" s="128">
        <f>SUM(D804:D804)</f>
        <v>0</v>
      </c>
      <c r="E803" s="112"/>
    </row>
    <row r="804" spans="1:5" hidden="1" x14ac:dyDescent="0.25">
      <c r="A804" s="177">
        <v>4</v>
      </c>
      <c r="B804" s="73" t="s">
        <v>168</v>
      </c>
      <c r="C804" s="98" t="s">
        <v>169</v>
      </c>
      <c r="D804" s="496">
        <f>+D805</f>
        <v>0</v>
      </c>
      <c r="E804" s="86"/>
    </row>
    <row r="805" spans="1:5" hidden="1" x14ac:dyDescent="0.25">
      <c r="B805" s="73"/>
      <c r="C805" s="326"/>
      <c r="D805" s="497">
        <f>+D862+D887</f>
        <v>0</v>
      </c>
      <c r="E805" s="86"/>
    </row>
    <row r="806" spans="1:5" x14ac:dyDescent="0.25">
      <c r="B806" s="19"/>
      <c r="E806" s="27"/>
    </row>
    <row r="807" spans="1:5" x14ac:dyDescent="0.25">
      <c r="B807" s="19"/>
      <c r="E807" s="27"/>
    </row>
    <row r="808" spans="1:5" ht="12" x14ac:dyDescent="0.25">
      <c r="B808" s="17"/>
      <c r="C808" s="27" t="s">
        <v>685</v>
      </c>
      <c r="D808" s="37"/>
      <c r="E808" s="113">
        <f>SUM(E683:E806)</f>
        <v>1314787640.0699999</v>
      </c>
    </row>
    <row r="809" spans="1:5" x14ac:dyDescent="0.25">
      <c r="B809" s="19"/>
      <c r="E809" s="27"/>
    </row>
    <row r="810" spans="1:5" x14ac:dyDescent="0.25">
      <c r="B810" s="19"/>
      <c r="E810" s="27"/>
    </row>
    <row r="811" spans="1:5" x14ac:dyDescent="0.25">
      <c r="B811" s="45"/>
      <c r="C811" s="202" t="s">
        <v>495</v>
      </c>
      <c r="D811" s="48" t="s">
        <v>496</v>
      </c>
    </row>
    <row r="812" spans="1:5" x14ac:dyDescent="0.25">
      <c r="B812" s="203"/>
      <c r="C812" s="204"/>
      <c r="D812" s="502"/>
    </row>
    <row r="813" spans="1:5" hidden="1" x14ac:dyDescent="0.25">
      <c r="B813" s="109" t="s">
        <v>134</v>
      </c>
      <c r="C813" s="72" t="s">
        <v>135</v>
      </c>
      <c r="D813" s="99">
        <v>0</v>
      </c>
    </row>
    <row r="814" spans="1:5" hidden="1" x14ac:dyDescent="0.25">
      <c r="B814" s="109" t="s">
        <v>198</v>
      </c>
      <c r="C814" s="32" t="s">
        <v>199</v>
      </c>
      <c r="D814" s="99">
        <v>0</v>
      </c>
      <c r="E814" s="205"/>
    </row>
    <row r="815" spans="1:5" hidden="1" x14ac:dyDescent="0.25">
      <c r="B815" s="109" t="s">
        <v>206</v>
      </c>
      <c r="C815" s="32" t="s">
        <v>207</v>
      </c>
      <c r="D815" s="99">
        <v>0</v>
      </c>
      <c r="E815" s="205"/>
    </row>
    <row r="816" spans="1:5" hidden="1" x14ac:dyDescent="0.25">
      <c r="B816" s="109" t="s">
        <v>104</v>
      </c>
      <c r="C816" s="32" t="s">
        <v>105</v>
      </c>
      <c r="D816" s="99">
        <v>0</v>
      </c>
      <c r="E816" s="205"/>
    </row>
    <row r="817" spans="1:5" hidden="1" x14ac:dyDescent="0.25">
      <c r="B817" s="109" t="s">
        <v>108</v>
      </c>
      <c r="C817" s="32" t="s">
        <v>109</v>
      </c>
      <c r="D817" s="99">
        <f>+(D814+D816+D818+D813+D815+D819)/12</f>
        <v>0</v>
      </c>
      <c r="E817" s="205"/>
    </row>
    <row r="818" spans="1:5" hidden="1" x14ac:dyDescent="0.25">
      <c r="B818" s="109" t="s">
        <v>856</v>
      </c>
      <c r="C818" s="32" t="s">
        <v>857</v>
      </c>
      <c r="D818" s="99">
        <v>0</v>
      </c>
      <c r="E818" s="205"/>
    </row>
    <row r="819" spans="1:5" hidden="1" x14ac:dyDescent="0.25">
      <c r="B819" s="109" t="s">
        <v>399</v>
      </c>
      <c r="C819" s="32" t="s">
        <v>400</v>
      </c>
      <c r="D819" s="99">
        <v>0</v>
      </c>
      <c r="E819" s="205"/>
    </row>
    <row r="820" spans="1:5" ht="20.399999999999999" hidden="1" x14ac:dyDescent="0.25">
      <c r="B820" s="109" t="s">
        <v>111</v>
      </c>
      <c r="C820" s="32" t="s">
        <v>537</v>
      </c>
      <c r="D820" s="99">
        <f>+(D814+D816+D818+D813+D819+D815)*9.25%</f>
        <v>0</v>
      </c>
      <c r="E820" s="205"/>
    </row>
    <row r="821" spans="1:5" hidden="1" x14ac:dyDescent="0.25">
      <c r="B821" s="109" t="s">
        <v>112</v>
      </c>
      <c r="C821" s="32" t="s">
        <v>354</v>
      </c>
      <c r="D821" s="99">
        <f>+(D814+D816+D818+D813+D819+D815)*0.5%</f>
        <v>0</v>
      </c>
      <c r="E821" s="205"/>
    </row>
    <row r="822" spans="1:5" ht="20.399999999999999" hidden="1" x14ac:dyDescent="0.25">
      <c r="B822" s="109" t="s">
        <v>114</v>
      </c>
      <c r="C822" s="32" t="s">
        <v>538</v>
      </c>
      <c r="D822" s="99">
        <f>+(D814+D816+D818+D813+D819+D815)*5.42%</f>
        <v>0</v>
      </c>
      <c r="E822" s="205"/>
    </row>
    <row r="823" spans="1:5" ht="20.399999999999999" hidden="1" x14ac:dyDescent="0.25">
      <c r="B823" s="109" t="s">
        <v>115</v>
      </c>
      <c r="C823" s="32" t="s">
        <v>539</v>
      </c>
      <c r="D823" s="99">
        <f>+(D814+D816+D818+D813+D819+D815)*3%</f>
        <v>0</v>
      </c>
      <c r="E823" s="205"/>
    </row>
    <row r="824" spans="1:5" hidden="1" x14ac:dyDescent="0.25">
      <c r="B824" s="109" t="s">
        <v>116</v>
      </c>
      <c r="C824" s="32" t="s">
        <v>117</v>
      </c>
      <c r="D824" s="99">
        <f>+(D814+D816+D818+D813+D819+D815)*1.5%</f>
        <v>0</v>
      </c>
      <c r="E824" s="205"/>
    </row>
    <row r="825" spans="1:5" x14ac:dyDescent="0.25">
      <c r="B825" s="109" t="s">
        <v>213</v>
      </c>
      <c r="C825" s="32" t="s">
        <v>214</v>
      </c>
      <c r="D825" s="99">
        <v>1000000000</v>
      </c>
      <c r="E825" s="205"/>
    </row>
    <row r="826" spans="1:5" x14ac:dyDescent="0.25">
      <c r="B826" s="109" t="s">
        <v>71</v>
      </c>
      <c r="C826" s="32" t="s">
        <v>527</v>
      </c>
      <c r="D826" s="99">
        <v>45000000</v>
      </c>
      <c r="E826" s="205"/>
    </row>
    <row r="827" spans="1:5" hidden="1" x14ac:dyDescent="0.25">
      <c r="B827" s="109" t="s">
        <v>230</v>
      </c>
      <c r="C827" s="32" t="s">
        <v>231</v>
      </c>
      <c r="D827" s="99">
        <v>0</v>
      </c>
      <c r="E827" s="205"/>
    </row>
    <row r="828" spans="1:5" hidden="1" x14ac:dyDescent="0.25">
      <c r="B828" s="109" t="s">
        <v>49</v>
      </c>
      <c r="C828" s="32" t="s">
        <v>50</v>
      </c>
      <c r="D828" s="99">
        <v>0</v>
      </c>
      <c r="E828" s="205"/>
    </row>
    <row r="829" spans="1:5" hidden="1" x14ac:dyDescent="0.25">
      <c r="B829" s="109" t="s">
        <v>122</v>
      </c>
      <c r="C829" s="32" t="s">
        <v>123</v>
      </c>
      <c r="D829" s="99">
        <v>0</v>
      </c>
      <c r="E829" s="205"/>
    </row>
    <row r="830" spans="1:5" hidden="1" x14ac:dyDescent="0.25">
      <c r="B830" s="109" t="s">
        <v>129</v>
      </c>
      <c r="C830" s="32" t="s">
        <v>528</v>
      </c>
      <c r="D830" s="99">
        <v>0</v>
      </c>
      <c r="E830" s="205"/>
    </row>
    <row r="831" spans="1:5" hidden="1" x14ac:dyDescent="0.25">
      <c r="B831" s="109" t="s">
        <v>242</v>
      </c>
      <c r="C831" s="32" t="s">
        <v>243</v>
      </c>
      <c r="D831" s="99">
        <v>0</v>
      </c>
      <c r="E831" s="205"/>
    </row>
    <row r="832" spans="1:5" hidden="1" x14ac:dyDescent="0.25">
      <c r="A832" s="76"/>
      <c r="B832" s="109" t="s">
        <v>244</v>
      </c>
      <c r="C832" s="32" t="s">
        <v>412</v>
      </c>
      <c r="D832" s="99">
        <v>0</v>
      </c>
      <c r="E832" s="207"/>
    </row>
    <row r="833" spans="1:5" hidden="1" x14ac:dyDescent="0.25">
      <c r="A833" s="76"/>
      <c r="B833" s="109" t="s">
        <v>251</v>
      </c>
      <c r="C833" s="32" t="s">
        <v>252</v>
      </c>
      <c r="D833" s="99">
        <v>0</v>
      </c>
      <c r="E833" s="207"/>
    </row>
    <row r="834" spans="1:5" hidden="1" x14ac:dyDescent="0.25">
      <c r="A834" s="76"/>
      <c r="B834" s="109" t="s">
        <v>254</v>
      </c>
      <c r="C834" s="32" t="s">
        <v>255</v>
      </c>
      <c r="D834" s="99">
        <v>0</v>
      </c>
      <c r="E834" s="207"/>
    </row>
    <row r="835" spans="1:5" hidden="1" x14ac:dyDescent="0.25">
      <c r="A835" s="76"/>
      <c r="B835" s="109" t="s">
        <v>616</v>
      </c>
      <c r="C835" s="32" t="s">
        <v>617</v>
      </c>
      <c r="D835" s="99">
        <v>0</v>
      </c>
      <c r="E835" s="207"/>
    </row>
    <row r="836" spans="1:5" x14ac:dyDescent="0.25">
      <c r="A836" s="76"/>
      <c r="B836" s="109" t="s">
        <v>257</v>
      </c>
      <c r="C836" s="32" t="s">
        <v>645</v>
      </c>
      <c r="D836" s="99">
        <v>5732762.79</v>
      </c>
      <c r="E836" s="207"/>
    </row>
    <row r="837" spans="1:5" hidden="1" x14ac:dyDescent="0.25">
      <c r="A837" s="76"/>
      <c r="B837" s="109" t="s">
        <v>259</v>
      </c>
      <c r="C837" s="32" t="s">
        <v>260</v>
      </c>
      <c r="D837" s="99">
        <v>0</v>
      </c>
      <c r="E837" s="207"/>
    </row>
    <row r="838" spans="1:5" x14ac:dyDescent="0.25">
      <c r="A838" s="76"/>
      <c r="B838" s="109" t="s">
        <v>263</v>
      </c>
      <c r="C838" s="32" t="s">
        <v>510</v>
      </c>
      <c r="D838" s="99">
        <v>20000000</v>
      </c>
      <c r="E838" s="207"/>
    </row>
    <row r="839" spans="1:5" hidden="1" x14ac:dyDescent="0.25">
      <c r="A839" s="76"/>
      <c r="B839" s="109" t="s">
        <v>100</v>
      </c>
      <c r="C839" s="32" t="s">
        <v>101</v>
      </c>
      <c r="D839" s="99">
        <v>0</v>
      </c>
      <c r="E839" s="207"/>
    </row>
    <row r="840" spans="1:5" hidden="1" x14ac:dyDescent="0.25">
      <c r="A840" s="76"/>
      <c r="B840" s="109" t="s">
        <v>148</v>
      </c>
      <c r="C840" s="32" t="s">
        <v>149</v>
      </c>
      <c r="D840" s="99">
        <v>0</v>
      </c>
      <c r="E840" s="207"/>
    </row>
    <row r="841" spans="1:5" hidden="1" x14ac:dyDescent="0.25">
      <c r="B841" s="109" t="s">
        <v>272</v>
      </c>
      <c r="C841" s="32" t="s">
        <v>273</v>
      </c>
      <c r="D841" s="99">
        <v>0</v>
      </c>
      <c r="E841" s="205"/>
    </row>
    <row r="842" spans="1:5" hidden="1" x14ac:dyDescent="0.25">
      <c r="B842" s="109" t="s">
        <v>276</v>
      </c>
      <c r="C842" s="32" t="s">
        <v>277</v>
      </c>
      <c r="D842" s="99">
        <v>0</v>
      </c>
      <c r="E842" s="205"/>
    </row>
    <row r="843" spans="1:5" hidden="1" x14ac:dyDescent="0.25">
      <c r="B843" s="109" t="s">
        <v>281</v>
      </c>
      <c r="C843" s="32" t="s">
        <v>282</v>
      </c>
      <c r="D843" s="99">
        <v>0</v>
      </c>
      <c r="E843" s="205"/>
    </row>
    <row r="844" spans="1:5" hidden="1" x14ac:dyDescent="0.25">
      <c r="B844" s="109" t="s">
        <v>283</v>
      </c>
      <c r="C844" s="32" t="s">
        <v>284</v>
      </c>
      <c r="D844" s="99">
        <v>0</v>
      </c>
      <c r="E844" s="205"/>
    </row>
    <row r="845" spans="1:5" hidden="1" x14ac:dyDescent="0.25">
      <c r="B845" s="109" t="s">
        <v>286</v>
      </c>
      <c r="C845" s="32" t="s">
        <v>287</v>
      </c>
      <c r="D845" s="99">
        <v>0</v>
      </c>
      <c r="E845" s="205"/>
    </row>
    <row r="846" spans="1:5" hidden="1" x14ac:dyDescent="0.25">
      <c r="B846" s="109" t="s">
        <v>290</v>
      </c>
      <c r="C846" s="32" t="s">
        <v>291</v>
      </c>
      <c r="D846" s="99">
        <v>0</v>
      </c>
      <c r="E846" s="205"/>
    </row>
    <row r="847" spans="1:5" hidden="1" x14ac:dyDescent="0.25">
      <c r="B847" s="109" t="s">
        <v>145</v>
      </c>
      <c r="C847" s="32" t="s">
        <v>146</v>
      </c>
      <c r="D847" s="99">
        <v>0</v>
      </c>
      <c r="E847" s="205"/>
    </row>
    <row r="848" spans="1:5" hidden="1" x14ac:dyDescent="0.25">
      <c r="B848" s="109" t="s">
        <v>292</v>
      </c>
      <c r="C848" s="32" t="s">
        <v>293</v>
      </c>
      <c r="D848" s="99">
        <v>0</v>
      </c>
      <c r="E848" s="205"/>
    </row>
    <row r="849" spans="2:5" hidden="1" x14ac:dyDescent="0.25">
      <c r="B849" s="109" t="s">
        <v>294</v>
      </c>
      <c r="C849" s="32" t="s">
        <v>295</v>
      </c>
      <c r="D849" s="99">
        <v>0</v>
      </c>
      <c r="E849" s="205"/>
    </row>
    <row r="850" spans="2:5" ht="20.399999999999999" hidden="1" x14ac:dyDescent="0.25">
      <c r="B850" s="109" t="s">
        <v>594</v>
      </c>
      <c r="C850" s="32" t="s">
        <v>595</v>
      </c>
      <c r="D850" s="99">
        <v>0</v>
      </c>
      <c r="E850" s="205"/>
    </row>
    <row r="851" spans="2:5" x14ac:dyDescent="0.25">
      <c r="B851" s="109" t="s">
        <v>301</v>
      </c>
      <c r="C851" s="32" t="s">
        <v>343</v>
      </c>
      <c r="D851" s="99">
        <f>7000000+5500000</f>
        <v>12500000</v>
      </c>
      <c r="E851" s="205"/>
    </row>
    <row r="852" spans="2:5" hidden="1" x14ac:dyDescent="0.25">
      <c r="B852" s="109" t="s">
        <v>303</v>
      </c>
      <c r="C852" s="32" t="s">
        <v>304</v>
      </c>
      <c r="D852" s="99">
        <v>0</v>
      </c>
      <c r="E852" s="205"/>
    </row>
    <row r="853" spans="2:5" hidden="1" x14ac:dyDescent="0.25">
      <c r="B853" s="109" t="s">
        <v>42</v>
      </c>
      <c r="C853" s="32" t="s">
        <v>540</v>
      </c>
      <c r="D853" s="99">
        <v>0</v>
      </c>
      <c r="E853" s="205"/>
    </row>
    <row r="854" spans="2:5" hidden="1" x14ac:dyDescent="0.25">
      <c r="B854" s="109" t="s">
        <v>305</v>
      </c>
      <c r="C854" s="32" t="s">
        <v>331</v>
      </c>
      <c r="D854" s="99">
        <v>0</v>
      </c>
      <c r="E854" s="205"/>
    </row>
    <row r="855" spans="2:5" hidden="1" x14ac:dyDescent="0.25">
      <c r="B855" s="109" t="s">
        <v>306</v>
      </c>
      <c r="C855" s="32" t="s">
        <v>326</v>
      </c>
      <c r="D855" s="99">
        <v>0</v>
      </c>
      <c r="E855" s="205"/>
    </row>
    <row r="856" spans="2:5" x14ac:dyDescent="0.25">
      <c r="B856" s="109" t="s">
        <v>307</v>
      </c>
      <c r="C856" s="32" t="s">
        <v>518</v>
      </c>
      <c r="D856" s="503">
        <v>60000000</v>
      </c>
      <c r="E856" s="205"/>
    </row>
    <row r="857" spans="2:5" hidden="1" x14ac:dyDescent="0.25">
      <c r="B857" s="109" t="s">
        <v>72</v>
      </c>
      <c r="C857" s="32" t="s">
        <v>73</v>
      </c>
      <c r="D857" s="99">
        <v>0</v>
      </c>
      <c r="E857" s="205"/>
    </row>
    <row r="858" spans="2:5" hidden="1" x14ac:dyDescent="0.25">
      <c r="B858" s="109" t="s">
        <v>170</v>
      </c>
      <c r="C858" s="32" t="s">
        <v>45</v>
      </c>
      <c r="D858" s="99">
        <v>0</v>
      </c>
      <c r="E858" s="205"/>
    </row>
    <row r="859" spans="2:5" hidden="1" x14ac:dyDescent="0.25">
      <c r="B859" s="109" t="s">
        <v>564</v>
      </c>
      <c r="C859" s="32" t="s">
        <v>565</v>
      </c>
      <c r="D859" s="99">
        <v>0</v>
      </c>
      <c r="E859" s="205"/>
    </row>
    <row r="860" spans="2:5" hidden="1" x14ac:dyDescent="0.25">
      <c r="B860" s="109" t="s">
        <v>126</v>
      </c>
      <c r="C860" s="32" t="s">
        <v>127</v>
      </c>
      <c r="D860" s="503">
        <v>0</v>
      </c>
      <c r="E860" s="205"/>
    </row>
    <row r="861" spans="2:5" ht="20.399999999999999" hidden="1" x14ac:dyDescent="0.25">
      <c r="B861" s="109" t="s">
        <v>596</v>
      </c>
      <c r="C861" s="32" t="s">
        <v>597</v>
      </c>
      <c r="D861" s="503">
        <v>0</v>
      </c>
      <c r="E861" s="205"/>
    </row>
    <row r="862" spans="2:5" hidden="1" x14ac:dyDescent="0.2">
      <c r="B862" s="109" t="s">
        <v>168</v>
      </c>
      <c r="C862" s="12" t="s">
        <v>169</v>
      </c>
      <c r="D862" s="99">
        <v>0</v>
      </c>
      <c r="E862" s="205"/>
    </row>
    <row r="863" spans="2:5" x14ac:dyDescent="0.25">
      <c r="B863" s="210"/>
      <c r="C863" s="17" t="s">
        <v>440</v>
      </c>
      <c r="D863" s="100">
        <f>SUM(D813:D862)</f>
        <v>1143232762.79</v>
      </c>
      <c r="E863" s="208"/>
    </row>
    <row r="864" spans="2:5" x14ac:dyDescent="0.25">
      <c r="B864" s="211"/>
      <c r="C864" s="212"/>
      <c r="D864" s="504"/>
      <c r="E864" s="33"/>
    </row>
    <row r="865" spans="2:5" x14ac:dyDescent="0.25">
      <c r="B865" s="19"/>
      <c r="E865" s="27"/>
    </row>
    <row r="866" spans="2:5" x14ac:dyDescent="0.25">
      <c r="B866" s="19"/>
      <c r="E866" s="27"/>
    </row>
    <row r="867" spans="2:5" x14ac:dyDescent="0.25">
      <c r="B867" s="45"/>
      <c r="C867" s="209" t="s">
        <v>432</v>
      </c>
      <c r="D867" s="48" t="s">
        <v>433</v>
      </c>
    </row>
    <row r="868" spans="2:5" x14ac:dyDescent="0.25">
      <c r="B868" s="203"/>
      <c r="C868" s="204"/>
      <c r="D868" s="502"/>
    </row>
    <row r="869" spans="2:5" hidden="1" x14ac:dyDescent="0.25">
      <c r="B869" s="109" t="s">
        <v>134</v>
      </c>
      <c r="C869" s="72" t="s">
        <v>135</v>
      </c>
      <c r="D869" s="99">
        <v>0</v>
      </c>
    </row>
    <row r="870" spans="2:5" hidden="1" x14ac:dyDescent="0.25">
      <c r="B870" s="109" t="s">
        <v>104</v>
      </c>
      <c r="C870" s="32" t="s">
        <v>105</v>
      </c>
      <c r="D870" s="99">
        <v>0</v>
      </c>
    </row>
    <row r="871" spans="2:5" hidden="1" x14ac:dyDescent="0.25">
      <c r="B871" s="109" t="s">
        <v>108</v>
      </c>
      <c r="C871" s="32" t="s">
        <v>109</v>
      </c>
      <c r="D871" s="99">
        <f>+(D870+D872+D869)/12</f>
        <v>0</v>
      </c>
    </row>
    <row r="872" spans="2:5" hidden="1" x14ac:dyDescent="0.25">
      <c r="B872" s="109" t="s">
        <v>856</v>
      </c>
      <c r="C872" s="32" t="s">
        <v>857</v>
      </c>
      <c r="D872" s="99">
        <v>0</v>
      </c>
    </row>
    <row r="873" spans="2:5" ht="20.399999999999999" hidden="1" x14ac:dyDescent="0.25">
      <c r="B873" s="109" t="s">
        <v>111</v>
      </c>
      <c r="C873" s="32" t="s">
        <v>537</v>
      </c>
      <c r="D873" s="99">
        <f>+(D870+D872+D869)*9.25%</f>
        <v>0</v>
      </c>
    </row>
    <row r="874" spans="2:5" hidden="1" x14ac:dyDescent="0.25">
      <c r="B874" s="109" t="s">
        <v>112</v>
      </c>
      <c r="C874" s="32" t="s">
        <v>354</v>
      </c>
      <c r="D874" s="99">
        <f>+(D870+D872+D869)*0.5%</f>
        <v>0</v>
      </c>
    </row>
    <row r="875" spans="2:5" ht="20.399999999999999" hidden="1" x14ac:dyDescent="0.25">
      <c r="B875" s="109" t="s">
        <v>114</v>
      </c>
      <c r="C875" s="32" t="s">
        <v>538</v>
      </c>
      <c r="D875" s="99">
        <f>+(D870+D872+D869)*5.42%</f>
        <v>0</v>
      </c>
    </row>
    <row r="876" spans="2:5" ht="20.399999999999999" hidden="1" x14ac:dyDescent="0.25">
      <c r="B876" s="109" t="s">
        <v>115</v>
      </c>
      <c r="C876" s="32" t="s">
        <v>539</v>
      </c>
      <c r="D876" s="99">
        <f>+(D870+D872+D869)*3%</f>
        <v>0</v>
      </c>
    </row>
    <row r="877" spans="2:5" hidden="1" x14ac:dyDescent="0.25">
      <c r="B877" s="109" t="s">
        <v>116</v>
      </c>
      <c r="C877" s="32" t="s">
        <v>117</v>
      </c>
      <c r="D877" s="99">
        <f>+(D869+D870+D872)*1.5%</f>
        <v>0</v>
      </c>
    </row>
    <row r="878" spans="2:5" hidden="1" x14ac:dyDescent="0.25">
      <c r="B878" s="109" t="s">
        <v>122</v>
      </c>
      <c r="C878" s="33" t="s">
        <v>123</v>
      </c>
      <c r="D878" s="99">
        <v>0</v>
      </c>
    </row>
    <row r="879" spans="2:5" x14ac:dyDescent="0.25">
      <c r="B879" s="109" t="s">
        <v>242</v>
      </c>
      <c r="C879" s="33" t="s">
        <v>243</v>
      </c>
      <c r="D879" s="99">
        <v>65000000</v>
      </c>
    </row>
    <row r="880" spans="2:5" x14ac:dyDescent="0.25">
      <c r="B880" s="206" t="s">
        <v>100</v>
      </c>
      <c r="C880" s="107" t="s">
        <v>101</v>
      </c>
      <c r="D880" s="99">
        <v>18512380</v>
      </c>
    </row>
    <row r="881" spans="2:5" x14ac:dyDescent="0.25">
      <c r="B881" s="206" t="s">
        <v>148</v>
      </c>
      <c r="C881" s="107" t="s">
        <v>269</v>
      </c>
      <c r="D881" s="99">
        <v>11000000</v>
      </c>
    </row>
    <row r="882" spans="2:5" x14ac:dyDescent="0.25">
      <c r="B882" s="206" t="s">
        <v>276</v>
      </c>
      <c r="C882" s="107" t="s">
        <v>277</v>
      </c>
      <c r="D882" s="503">
        <v>17042497.280000001</v>
      </c>
    </row>
    <row r="883" spans="2:5" hidden="1" x14ac:dyDescent="0.25">
      <c r="B883" s="206" t="s">
        <v>281</v>
      </c>
      <c r="C883" s="107" t="s">
        <v>282</v>
      </c>
      <c r="D883" s="99">
        <v>0</v>
      </c>
    </row>
    <row r="884" spans="2:5" hidden="1" x14ac:dyDescent="0.25">
      <c r="B884" s="109" t="s">
        <v>301</v>
      </c>
      <c r="C884" s="33" t="s">
        <v>343</v>
      </c>
      <c r="D884" s="99">
        <v>0</v>
      </c>
      <c r="E884" s="205"/>
    </row>
    <row r="885" spans="2:5" hidden="1" x14ac:dyDescent="0.25">
      <c r="B885" s="109" t="s">
        <v>307</v>
      </c>
      <c r="C885" s="33" t="s">
        <v>518</v>
      </c>
      <c r="D885" s="99">
        <v>0</v>
      </c>
      <c r="E885" s="205"/>
    </row>
    <row r="886" spans="2:5" hidden="1" x14ac:dyDescent="0.25">
      <c r="B886" s="109" t="s">
        <v>170</v>
      </c>
      <c r="C886" s="33" t="s">
        <v>45</v>
      </c>
      <c r="D886" s="99">
        <v>0</v>
      </c>
      <c r="E886" s="205"/>
    </row>
    <row r="887" spans="2:5" hidden="1" x14ac:dyDescent="0.2">
      <c r="B887" s="109" t="s">
        <v>168</v>
      </c>
      <c r="C887" s="12" t="s">
        <v>169</v>
      </c>
      <c r="D887" s="99">
        <v>0</v>
      </c>
      <c r="E887" s="205"/>
    </row>
    <row r="888" spans="2:5" x14ac:dyDescent="0.25">
      <c r="B888" s="210"/>
      <c r="C888" s="17" t="s">
        <v>440</v>
      </c>
      <c r="D888" s="100">
        <f>SUM(D869:D887)</f>
        <v>111554877.28</v>
      </c>
      <c r="E888" s="208"/>
    </row>
    <row r="889" spans="2:5" x14ac:dyDescent="0.25">
      <c r="B889" s="211"/>
      <c r="C889" s="212"/>
      <c r="D889" s="504"/>
      <c r="E889" s="33"/>
    </row>
    <row r="890" spans="2:5" x14ac:dyDescent="0.25">
      <c r="B890" s="45"/>
      <c r="C890" s="33"/>
    </row>
    <row r="891" spans="2:5" x14ac:dyDescent="0.25">
      <c r="B891" s="45"/>
      <c r="C891" s="33"/>
    </row>
    <row r="892" spans="2:5" x14ac:dyDescent="0.25">
      <c r="B892" s="45"/>
      <c r="C892" s="202" t="s">
        <v>498</v>
      </c>
      <c r="D892" s="27" t="s">
        <v>499</v>
      </c>
    </row>
    <row r="893" spans="2:5" x14ac:dyDescent="0.25">
      <c r="B893" s="203"/>
      <c r="C893" s="204"/>
      <c r="D893" s="502"/>
    </row>
    <row r="894" spans="2:5" hidden="1" x14ac:dyDescent="0.25">
      <c r="B894" s="109" t="s">
        <v>198</v>
      </c>
      <c r="C894" s="72" t="s">
        <v>199</v>
      </c>
      <c r="D894" s="99">
        <v>0</v>
      </c>
    </row>
    <row r="895" spans="2:5" hidden="1" x14ac:dyDescent="0.25">
      <c r="B895" s="109" t="s">
        <v>108</v>
      </c>
      <c r="C895" s="32" t="s">
        <v>109</v>
      </c>
      <c r="D895" s="99">
        <f>+(D894)/12</f>
        <v>0</v>
      </c>
    </row>
    <row r="896" spans="2:5" ht="20.399999999999999" hidden="1" x14ac:dyDescent="0.25">
      <c r="B896" s="109" t="s">
        <v>111</v>
      </c>
      <c r="C896" s="107" t="s">
        <v>537</v>
      </c>
      <c r="D896" s="99">
        <f>+(D894)*9.25%</f>
        <v>0</v>
      </c>
    </row>
    <row r="897" spans="2:5" hidden="1" x14ac:dyDescent="0.25">
      <c r="B897" s="109" t="s">
        <v>112</v>
      </c>
      <c r="C897" s="107" t="s">
        <v>354</v>
      </c>
      <c r="D897" s="99">
        <f>+(D894)*0.5%</f>
        <v>0</v>
      </c>
    </row>
    <row r="898" spans="2:5" ht="20.399999999999999" hidden="1" x14ac:dyDescent="0.25">
      <c r="B898" s="109" t="s">
        <v>114</v>
      </c>
      <c r="C898" s="107" t="s">
        <v>538</v>
      </c>
      <c r="D898" s="99">
        <f>+(D894)*5.42%</f>
        <v>0</v>
      </c>
    </row>
    <row r="899" spans="2:5" ht="20.399999999999999" hidden="1" x14ac:dyDescent="0.25">
      <c r="B899" s="109" t="s">
        <v>115</v>
      </c>
      <c r="C899" s="107" t="s">
        <v>539</v>
      </c>
      <c r="D899" s="99">
        <f>+(D894)*3%</f>
        <v>0</v>
      </c>
    </row>
    <row r="900" spans="2:5" hidden="1" x14ac:dyDescent="0.25">
      <c r="B900" s="109" t="s">
        <v>116</v>
      </c>
      <c r="C900" s="72" t="s">
        <v>117</v>
      </c>
      <c r="D900" s="99">
        <f>+(D894)*1.5%</f>
        <v>0</v>
      </c>
    </row>
    <row r="901" spans="2:5" hidden="1" x14ac:dyDescent="0.25">
      <c r="B901" s="109" t="s">
        <v>140</v>
      </c>
      <c r="C901" s="72" t="s">
        <v>141</v>
      </c>
      <c r="D901" s="99">
        <v>0</v>
      </c>
    </row>
    <row r="902" spans="2:5" hidden="1" x14ac:dyDescent="0.25">
      <c r="B902" s="109" t="s">
        <v>49</v>
      </c>
      <c r="C902" s="72" t="s">
        <v>50</v>
      </c>
      <c r="D902" s="99">
        <v>0</v>
      </c>
    </row>
    <row r="903" spans="2:5" hidden="1" x14ac:dyDescent="0.25">
      <c r="B903" s="109" t="s">
        <v>100</v>
      </c>
      <c r="C903" s="72" t="s">
        <v>101</v>
      </c>
      <c r="D903" s="99">
        <v>0</v>
      </c>
    </row>
    <row r="904" spans="2:5" hidden="1" x14ac:dyDescent="0.25">
      <c r="B904" s="109" t="s">
        <v>276</v>
      </c>
      <c r="C904" s="72" t="s">
        <v>277</v>
      </c>
      <c r="D904" s="99">
        <v>0</v>
      </c>
    </row>
    <row r="905" spans="2:5" hidden="1" x14ac:dyDescent="0.25">
      <c r="B905" s="109" t="s">
        <v>145</v>
      </c>
      <c r="C905" s="72" t="s">
        <v>146</v>
      </c>
      <c r="D905" s="99">
        <v>0</v>
      </c>
    </row>
    <row r="906" spans="2:5" hidden="1" x14ac:dyDescent="0.25">
      <c r="B906" s="109" t="s">
        <v>24</v>
      </c>
      <c r="C906" s="72" t="s">
        <v>25</v>
      </c>
      <c r="D906" s="99">
        <v>0</v>
      </c>
    </row>
    <row r="907" spans="2:5" hidden="1" x14ac:dyDescent="0.25">
      <c r="B907" s="109" t="s">
        <v>162</v>
      </c>
      <c r="C907" s="72" t="s">
        <v>1178</v>
      </c>
      <c r="D907" s="99">
        <v>0</v>
      </c>
    </row>
    <row r="908" spans="2:5" hidden="1" x14ac:dyDescent="0.25">
      <c r="B908" s="109" t="s">
        <v>303</v>
      </c>
      <c r="C908" s="72" t="s">
        <v>304</v>
      </c>
      <c r="D908" s="99">
        <v>0</v>
      </c>
    </row>
    <row r="909" spans="2:5" hidden="1" x14ac:dyDescent="0.25">
      <c r="B909" s="109" t="s">
        <v>42</v>
      </c>
      <c r="C909" s="33" t="s">
        <v>540</v>
      </c>
      <c r="D909" s="99">
        <v>0</v>
      </c>
      <c r="E909" s="205"/>
    </row>
    <row r="910" spans="2:5" hidden="1" x14ac:dyDescent="0.25">
      <c r="B910" s="109" t="s">
        <v>305</v>
      </c>
      <c r="C910" s="33" t="s">
        <v>331</v>
      </c>
      <c r="D910" s="99">
        <v>0</v>
      </c>
      <c r="E910" s="205"/>
    </row>
    <row r="911" spans="2:5" x14ac:dyDescent="0.25">
      <c r="B911" s="109" t="s">
        <v>564</v>
      </c>
      <c r="C911" s="33" t="s">
        <v>565</v>
      </c>
      <c r="D911" s="503">
        <v>60000000</v>
      </c>
      <c r="E911" s="205"/>
    </row>
    <row r="912" spans="2:5" hidden="1" x14ac:dyDescent="0.25">
      <c r="B912" s="109" t="s">
        <v>126</v>
      </c>
      <c r="C912" s="33" t="s">
        <v>127</v>
      </c>
      <c r="D912" s="503">
        <v>0</v>
      </c>
      <c r="E912" s="205"/>
    </row>
    <row r="913" spans="1:5" x14ac:dyDescent="0.25">
      <c r="B913" s="210"/>
      <c r="C913" s="17" t="s">
        <v>440</v>
      </c>
      <c r="D913" s="100">
        <f>SUM(D894:D912)</f>
        <v>60000000</v>
      </c>
      <c r="E913" s="208"/>
    </row>
    <row r="914" spans="1:5" x14ac:dyDescent="0.25">
      <c r="B914" s="211"/>
      <c r="C914" s="212"/>
      <c r="D914" s="504"/>
      <c r="E914" s="33"/>
    </row>
    <row r="915" spans="1:5" x14ac:dyDescent="0.25">
      <c r="B915" s="17"/>
      <c r="C915" s="33"/>
      <c r="D915" s="33"/>
      <c r="E915" s="33"/>
    </row>
    <row r="916" spans="1:5" x14ac:dyDescent="0.25">
      <c r="B916" s="17"/>
      <c r="C916" s="33"/>
      <c r="D916" s="33"/>
      <c r="E916" s="33"/>
    </row>
    <row r="917" spans="1:5" x14ac:dyDescent="0.25">
      <c r="B917" s="17"/>
      <c r="C917" s="33"/>
      <c r="D917" s="33"/>
      <c r="E917" s="33"/>
    </row>
    <row r="918" spans="1:5" x14ac:dyDescent="0.25">
      <c r="B918" s="19"/>
      <c r="E918" s="27"/>
    </row>
    <row r="919" spans="1:5" x14ac:dyDescent="0.25">
      <c r="B919" s="17"/>
      <c r="C919" s="33"/>
      <c r="D919" s="33"/>
      <c r="E919" s="33"/>
    </row>
    <row r="920" spans="1:5" x14ac:dyDescent="0.25">
      <c r="B920" s="17"/>
      <c r="C920" s="30" t="s">
        <v>951</v>
      </c>
      <c r="D920" s="499" t="s">
        <v>670</v>
      </c>
      <c r="E920" s="33"/>
    </row>
    <row r="921" spans="1:5" x14ac:dyDescent="0.25">
      <c r="B921" s="17"/>
      <c r="C921" s="33"/>
      <c r="D921" s="33"/>
      <c r="E921" s="33"/>
    </row>
    <row r="922" spans="1:5" hidden="1" x14ac:dyDescent="0.25">
      <c r="A922" s="299" t="s">
        <v>572</v>
      </c>
      <c r="B922" s="17" t="s">
        <v>118</v>
      </c>
      <c r="C922" s="116" t="s">
        <v>119</v>
      </c>
      <c r="D922" s="33"/>
      <c r="E922" s="37">
        <f>+D927+D934+D938+D924</f>
        <v>0</v>
      </c>
    </row>
    <row r="923" spans="1:5" hidden="1" x14ac:dyDescent="0.25">
      <c r="B923" s="19"/>
    </row>
    <row r="924" spans="1:5" hidden="1" x14ac:dyDescent="0.25">
      <c r="A924" s="141" t="s">
        <v>573</v>
      </c>
      <c r="B924" s="127" t="s">
        <v>132</v>
      </c>
      <c r="C924" s="39" t="s">
        <v>133</v>
      </c>
      <c r="D924" s="128">
        <f>+D925</f>
        <v>0</v>
      </c>
    </row>
    <row r="925" spans="1:5" hidden="1" x14ac:dyDescent="0.25">
      <c r="A925" s="177" t="s">
        <v>573</v>
      </c>
      <c r="B925" s="19" t="s">
        <v>134</v>
      </c>
      <c r="C925" s="38" t="s">
        <v>135</v>
      </c>
      <c r="D925" s="25">
        <v>0</v>
      </c>
    </row>
    <row r="926" spans="1:5" hidden="1" x14ac:dyDescent="0.25">
      <c r="B926" s="19"/>
    </row>
    <row r="927" spans="1:5" hidden="1" x14ac:dyDescent="0.25">
      <c r="A927" s="141" t="s">
        <v>573</v>
      </c>
      <c r="B927" s="127" t="s">
        <v>102</v>
      </c>
      <c r="C927" s="39" t="s">
        <v>103</v>
      </c>
      <c r="D927" s="128">
        <f>SUM(D928:D932)</f>
        <v>0</v>
      </c>
      <c r="E927" s="112"/>
    </row>
    <row r="928" spans="1:5" hidden="1" x14ac:dyDescent="0.25">
      <c r="A928" s="177" t="s">
        <v>573</v>
      </c>
      <c r="B928" s="19" t="s">
        <v>104</v>
      </c>
      <c r="C928" s="38" t="s">
        <v>105</v>
      </c>
      <c r="D928" s="25">
        <v>0</v>
      </c>
    </row>
    <row r="929" spans="1:5" hidden="1" x14ac:dyDescent="0.25">
      <c r="A929" s="177" t="s">
        <v>573</v>
      </c>
      <c r="B929" s="19" t="s">
        <v>106</v>
      </c>
      <c r="C929" s="38" t="s">
        <v>107</v>
      </c>
      <c r="D929" s="25">
        <v>0</v>
      </c>
    </row>
    <row r="930" spans="1:5" hidden="1" x14ac:dyDescent="0.25">
      <c r="A930" s="177" t="s">
        <v>573</v>
      </c>
      <c r="B930" s="19" t="s">
        <v>108</v>
      </c>
      <c r="C930" s="38" t="s">
        <v>109</v>
      </c>
      <c r="D930" s="25">
        <f>((D928+D931+D924+D932+D929)/12)</f>
        <v>0</v>
      </c>
    </row>
    <row r="931" spans="1:5" hidden="1" x14ac:dyDescent="0.25">
      <c r="A931" s="76" t="s">
        <v>573</v>
      </c>
      <c r="B931" s="40" t="s">
        <v>856</v>
      </c>
      <c r="C931" s="51" t="s">
        <v>857</v>
      </c>
      <c r="D931" s="25">
        <v>0</v>
      </c>
    </row>
    <row r="932" spans="1:5" hidden="1" x14ac:dyDescent="0.25">
      <c r="A932" s="76" t="s">
        <v>573</v>
      </c>
      <c r="B932" s="40" t="s">
        <v>399</v>
      </c>
      <c r="C932" s="51" t="s">
        <v>400</v>
      </c>
      <c r="D932" s="25">
        <v>0</v>
      </c>
    </row>
    <row r="933" spans="1:5" hidden="1" x14ac:dyDescent="0.25">
      <c r="B933" s="19"/>
    </row>
    <row r="934" spans="1:5" ht="20.399999999999999" hidden="1" x14ac:dyDescent="0.25">
      <c r="A934" s="141" t="s">
        <v>574</v>
      </c>
      <c r="B934" s="127" t="s">
        <v>110</v>
      </c>
      <c r="C934" s="39" t="s">
        <v>493</v>
      </c>
      <c r="D934" s="128">
        <f>SUM(D935:D936)</f>
        <v>0</v>
      </c>
      <c r="E934" s="112"/>
    </row>
    <row r="935" spans="1:5" ht="20.399999999999999" hidden="1" x14ac:dyDescent="0.25">
      <c r="A935" s="177" t="s">
        <v>574</v>
      </c>
      <c r="B935" s="19" t="s">
        <v>111</v>
      </c>
      <c r="C935" s="51" t="s">
        <v>474</v>
      </c>
      <c r="D935" s="25">
        <f>((D928+D931+D924+D932+D929)*9.25%)</f>
        <v>0</v>
      </c>
    </row>
    <row r="936" spans="1:5" hidden="1" x14ac:dyDescent="0.25">
      <c r="A936" s="177" t="s">
        <v>574</v>
      </c>
      <c r="B936" s="19" t="s">
        <v>112</v>
      </c>
      <c r="C936" s="51" t="s">
        <v>354</v>
      </c>
      <c r="D936" s="25">
        <f>((D928+D931+D924+D932+D929)*0.5%)</f>
        <v>0</v>
      </c>
    </row>
    <row r="937" spans="1:5" hidden="1" x14ac:dyDescent="0.25">
      <c r="B937" s="19"/>
    </row>
    <row r="938" spans="1:5" ht="20.399999999999999" hidden="1" x14ac:dyDescent="0.25">
      <c r="A938" s="141" t="s">
        <v>574</v>
      </c>
      <c r="B938" s="127" t="s">
        <v>113</v>
      </c>
      <c r="C938" s="39" t="s">
        <v>355</v>
      </c>
      <c r="D938" s="128">
        <f>SUM(D939:D941)</f>
        <v>0</v>
      </c>
      <c r="E938" s="112"/>
    </row>
    <row r="939" spans="1:5" ht="20.399999999999999" hidden="1" x14ac:dyDescent="0.25">
      <c r="A939" s="177" t="s">
        <v>574</v>
      </c>
      <c r="B939" s="19" t="s">
        <v>114</v>
      </c>
      <c r="C939" s="51" t="s">
        <v>356</v>
      </c>
      <c r="D939" s="25">
        <f>((D928+D931+D924+D932+D929)*5.42%)</f>
        <v>0</v>
      </c>
      <c r="E939" s="37"/>
    </row>
    <row r="940" spans="1:5" ht="20.399999999999999" hidden="1" x14ac:dyDescent="0.25">
      <c r="A940" s="177" t="s">
        <v>574</v>
      </c>
      <c r="B940" s="19" t="s">
        <v>115</v>
      </c>
      <c r="C940" s="51" t="s">
        <v>539</v>
      </c>
      <c r="D940" s="25">
        <f>((D928+D931+D924+D932+D929)*3%)</f>
        <v>0</v>
      </c>
    </row>
    <row r="941" spans="1:5" hidden="1" x14ac:dyDescent="0.25">
      <c r="A941" s="177" t="s">
        <v>574</v>
      </c>
      <c r="B941" s="19" t="s">
        <v>116</v>
      </c>
      <c r="C941" s="38" t="s">
        <v>117</v>
      </c>
      <c r="D941" s="25">
        <f>((D928+D931+D924+D932+D929)*1.5%)</f>
        <v>0</v>
      </c>
    </row>
    <row r="942" spans="1:5" hidden="1" x14ac:dyDescent="0.25">
      <c r="B942" s="17"/>
      <c r="C942" s="33"/>
      <c r="D942" s="33"/>
      <c r="E942" s="33"/>
    </row>
    <row r="943" spans="1:5" hidden="1" x14ac:dyDescent="0.25">
      <c r="B943" s="17"/>
      <c r="C943" s="33"/>
      <c r="D943" s="33"/>
      <c r="E943" s="33"/>
    </row>
    <row r="944" spans="1:5" x14ac:dyDescent="0.25">
      <c r="A944" s="299" t="s">
        <v>575</v>
      </c>
      <c r="B944" s="17" t="s">
        <v>40</v>
      </c>
      <c r="C944" s="122" t="s">
        <v>46</v>
      </c>
      <c r="D944" s="37"/>
      <c r="E944" s="37">
        <f>+D946+D951+D957+D960+D954</f>
        <v>53000000</v>
      </c>
    </row>
    <row r="945" spans="1:5" x14ac:dyDescent="0.25">
      <c r="B945" s="17"/>
      <c r="C945" s="33"/>
      <c r="D945" s="33"/>
      <c r="E945" s="33"/>
    </row>
    <row r="946" spans="1:5" x14ac:dyDescent="0.25">
      <c r="A946" s="141" t="s">
        <v>575</v>
      </c>
      <c r="B946" s="127">
        <v>1.02</v>
      </c>
      <c r="C946" s="39" t="s">
        <v>136</v>
      </c>
      <c r="D946" s="128">
        <f>SUM(D947:D949)</f>
        <v>12000000</v>
      </c>
      <c r="E946" s="33"/>
    </row>
    <row r="947" spans="1:5" hidden="1" x14ac:dyDescent="0.25">
      <c r="A947" s="177" t="s">
        <v>575</v>
      </c>
      <c r="B947" s="216" t="s">
        <v>213</v>
      </c>
      <c r="C947" s="217" t="s">
        <v>214</v>
      </c>
      <c r="D947" s="25">
        <v>0</v>
      </c>
      <c r="E947" s="33"/>
    </row>
    <row r="948" spans="1:5" hidden="1" x14ac:dyDescent="0.25">
      <c r="A948" s="177" t="s">
        <v>575</v>
      </c>
      <c r="B948" s="45" t="s">
        <v>137</v>
      </c>
      <c r="C948" s="33" t="s">
        <v>138</v>
      </c>
      <c r="D948" s="25">
        <v>0</v>
      </c>
      <c r="E948" s="33"/>
    </row>
    <row r="949" spans="1:5" x14ac:dyDescent="0.25">
      <c r="A949" s="177" t="s">
        <v>575</v>
      </c>
      <c r="B949" s="45" t="s">
        <v>217</v>
      </c>
      <c r="C949" s="33" t="s">
        <v>218</v>
      </c>
      <c r="D949" s="25">
        <v>12000000</v>
      </c>
      <c r="E949" s="33"/>
    </row>
    <row r="950" spans="1:5" x14ac:dyDescent="0.25">
      <c r="B950" s="17"/>
      <c r="C950" s="33"/>
      <c r="D950" s="33"/>
      <c r="E950" s="33"/>
    </row>
    <row r="951" spans="1:5" x14ac:dyDescent="0.25">
      <c r="A951" s="141" t="s">
        <v>575</v>
      </c>
      <c r="B951" s="127" t="s">
        <v>47</v>
      </c>
      <c r="C951" s="39" t="s">
        <v>48</v>
      </c>
      <c r="D951" s="128">
        <f>+D952</f>
        <v>21000000</v>
      </c>
      <c r="E951" s="33"/>
    </row>
    <row r="952" spans="1:5" x14ac:dyDescent="0.25">
      <c r="A952" s="378" t="s">
        <v>575</v>
      </c>
      <c r="B952" s="442" t="s">
        <v>230</v>
      </c>
      <c r="C952" s="468" t="s">
        <v>231</v>
      </c>
      <c r="D952" s="365">
        <v>21000000</v>
      </c>
      <c r="E952" s="33"/>
    </row>
    <row r="953" spans="1:5" hidden="1" x14ac:dyDescent="0.25">
      <c r="B953" s="17"/>
      <c r="C953" s="33"/>
      <c r="D953" s="33"/>
      <c r="E953" s="33"/>
    </row>
    <row r="954" spans="1:5" hidden="1" x14ac:dyDescent="0.25">
      <c r="A954" s="141" t="s">
        <v>575</v>
      </c>
      <c r="B954" s="127" t="s">
        <v>120</v>
      </c>
      <c r="C954" s="39" t="s">
        <v>121</v>
      </c>
      <c r="D954" s="128">
        <f>+D955</f>
        <v>0</v>
      </c>
      <c r="E954" s="33"/>
    </row>
    <row r="955" spans="1:5" hidden="1" x14ac:dyDescent="0.25">
      <c r="A955" s="177" t="s">
        <v>575</v>
      </c>
      <c r="B955" s="19" t="s">
        <v>122</v>
      </c>
      <c r="C955" s="38" t="s">
        <v>123</v>
      </c>
      <c r="D955" s="25">
        <v>0</v>
      </c>
      <c r="E955" s="33"/>
    </row>
    <row r="956" spans="1:5" hidden="1" x14ac:dyDescent="0.25">
      <c r="B956" s="17"/>
      <c r="C956" s="33"/>
      <c r="D956" s="33"/>
      <c r="E956" s="33"/>
    </row>
    <row r="957" spans="1:5" hidden="1" x14ac:dyDescent="0.25">
      <c r="A957" s="141" t="s">
        <v>575</v>
      </c>
      <c r="B957" s="127" t="s">
        <v>156</v>
      </c>
      <c r="C957" s="39" t="s">
        <v>157</v>
      </c>
      <c r="D957" s="128">
        <f>SUM(D958:D959)</f>
        <v>0</v>
      </c>
      <c r="E957" s="33"/>
    </row>
    <row r="958" spans="1:5" hidden="1" x14ac:dyDescent="0.25">
      <c r="A958" s="177" t="s">
        <v>575</v>
      </c>
      <c r="B958" s="45" t="s">
        <v>143</v>
      </c>
      <c r="C958" s="33" t="s">
        <v>144</v>
      </c>
      <c r="D958" s="25">
        <v>0</v>
      </c>
      <c r="E958" s="33"/>
    </row>
    <row r="959" spans="1:5" x14ac:dyDescent="0.25">
      <c r="B959" s="17"/>
      <c r="C959" s="33"/>
      <c r="D959" s="33"/>
      <c r="E959" s="33"/>
    </row>
    <row r="960" spans="1:5" x14ac:dyDescent="0.25">
      <c r="A960" s="141" t="s">
        <v>575</v>
      </c>
      <c r="B960" s="127">
        <v>1.08</v>
      </c>
      <c r="C960" s="39" t="s">
        <v>69</v>
      </c>
      <c r="D960" s="128">
        <f>+D961</f>
        <v>20000000</v>
      </c>
      <c r="E960" s="112"/>
    </row>
    <row r="961" spans="1:5" x14ac:dyDescent="0.25">
      <c r="A961" s="177" t="s">
        <v>575</v>
      </c>
      <c r="B961" s="45" t="s">
        <v>129</v>
      </c>
      <c r="C961" s="33" t="s">
        <v>528</v>
      </c>
      <c r="D961" s="25">
        <v>20000000</v>
      </c>
      <c r="E961" s="33"/>
    </row>
    <row r="962" spans="1:5" hidden="1" x14ac:dyDescent="0.25">
      <c r="B962" s="19"/>
      <c r="E962" s="27"/>
    </row>
    <row r="963" spans="1:5" hidden="1" x14ac:dyDescent="0.25">
      <c r="B963" s="19"/>
      <c r="E963" s="27"/>
    </row>
    <row r="964" spans="1:5" hidden="1" x14ac:dyDescent="0.25">
      <c r="A964" s="299" t="s">
        <v>575</v>
      </c>
      <c r="B964" s="42">
        <v>2</v>
      </c>
      <c r="C964" s="116" t="s">
        <v>97</v>
      </c>
      <c r="D964" s="37"/>
      <c r="E964" s="37">
        <f>+D966+D969+D972</f>
        <v>0</v>
      </c>
    </row>
    <row r="965" spans="1:5" hidden="1" x14ac:dyDescent="0.25">
      <c r="B965" s="17"/>
      <c r="C965" s="33"/>
      <c r="D965" s="33"/>
      <c r="E965" s="33"/>
    </row>
    <row r="966" spans="1:5" ht="20.399999999999999" hidden="1" x14ac:dyDescent="0.25">
      <c r="A966" s="141" t="s">
        <v>575</v>
      </c>
      <c r="B966" s="127">
        <v>2.0299999999999998</v>
      </c>
      <c r="C966" s="39" t="s">
        <v>99</v>
      </c>
      <c r="D966" s="128">
        <f>+D967</f>
        <v>0</v>
      </c>
      <c r="E966" s="112"/>
    </row>
    <row r="967" spans="1:5" ht="20.399999999999999" hidden="1" x14ac:dyDescent="0.25">
      <c r="A967" s="177" t="s">
        <v>575</v>
      </c>
      <c r="B967" s="45" t="s">
        <v>278</v>
      </c>
      <c r="C967" s="32" t="s">
        <v>544</v>
      </c>
      <c r="D967" s="25">
        <v>0</v>
      </c>
      <c r="E967" s="33"/>
    </row>
    <row r="968" spans="1:5" hidden="1" x14ac:dyDescent="0.25">
      <c r="B968" s="17"/>
      <c r="C968" s="33"/>
      <c r="D968" s="33"/>
      <c r="E968" s="33"/>
    </row>
    <row r="969" spans="1:5" hidden="1" x14ac:dyDescent="0.25">
      <c r="A969" s="141" t="s">
        <v>575</v>
      </c>
      <c r="B969" s="127">
        <v>2.04</v>
      </c>
      <c r="C969" s="39" t="s">
        <v>280</v>
      </c>
      <c r="D969" s="128">
        <f>+D970</f>
        <v>0</v>
      </c>
      <c r="E969" s="112"/>
    </row>
    <row r="970" spans="1:5" hidden="1" x14ac:dyDescent="0.25">
      <c r="A970" s="177" t="s">
        <v>575</v>
      </c>
      <c r="B970" s="45" t="s">
        <v>281</v>
      </c>
      <c r="C970" s="33" t="s">
        <v>282</v>
      </c>
      <c r="D970" s="25">
        <v>0</v>
      </c>
      <c r="E970" s="33"/>
    </row>
    <row r="971" spans="1:5" hidden="1" x14ac:dyDescent="0.25">
      <c r="B971" s="17"/>
      <c r="C971" s="33"/>
      <c r="D971" s="33"/>
      <c r="E971" s="33"/>
    </row>
    <row r="972" spans="1:5" hidden="1" x14ac:dyDescent="0.25">
      <c r="A972" s="141" t="s">
        <v>575</v>
      </c>
      <c r="B972" s="127">
        <v>2.99</v>
      </c>
      <c r="C972" s="39" t="s">
        <v>285</v>
      </c>
      <c r="D972" s="128">
        <f>SUM(D973:D974)</f>
        <v>0</v>
      </c>
      <c r="E972" s="112"/>
    </row>
    <row r="973" spans="1:5" hidden="1" x14ac:dyDescent="0.25">
      <c r="A973" s="177" t="s">
        <v>575</v>
      </c>
      <c r="B973" s="45" t="s">
        <v>145</v>
      </c>
      <c r="C973" s="33" t="s">
        <v>146</v>
      </c>
      <c r="D973" s="25">
        <v>0</v>
      </c>
      <c r="E973" s="33"/>
    </row>
    <row r="974" spans="1:5" hidden="1" x14ac:dyDescent="0.25">
      <c r="A974" s="177" t="s">
        <v>575</v>
      </c>
      <c r="B974" s="45" t="s">
        <v>292</v>
      </c>
      <c r="C974" s="33" t="s">
        <v>293</v>
      </c>
      <c r="D974" s="25">
        <v>0</v>
      </c>
      <c r="E974" s="33"/>
    </row>
    <row r="975" spans="1:5" x14ac:dyDescent="0.25">
      <c r="B975" s="45"/>
      <c r="C975" s="33"/>
      <c r="E975" s="33"/>
    </row>
    <row r="976" spans="1:5" x14ac:dyDescent="0.25">
      <c r="B976" s="19"/>
      <c r="E976" s="27"/>
    </row>
    <row r="977" spans="1:5" x14ac:dyDescent="0.25">
      <c r="A977" s="299">
        <v>2</v>
      </c>
      <c r="B977" s="17" t="s">
        <v>8</v>
      </c>
      <c r="C977" s="131" t="s">
        <v>9</v>
      </c>
      <c r="E977" s="37">
        <f>+D982+D979</f>
        <v>18266311</v>
      </c>
    </row>
    <row r="978" spans="1:5" x14ac:dyDescent="0.25">
      <c r="B978" s="18"/>
      <c r="C978" s="18"/>
      <c r="E978" s="37"/>
    </row>
    <row r="979" spans="1:5" x14ac:dyDescent="0.25">
      <c r="A979" s="141" t="s">
        <v>576</v>
      </c>
      <c r="B979" s="127" t="s">
        <v>147</v>
      </c>
      <c r="C979" s="39" t="s">
        <v>23</v>
      </c>
      <c r="D979" s="128">
        <f>+D980</f>
        <v>18266311</v>
      </c>
      <c r="E979" s="37"/>
    </row>
    <row r="980" spans="1:5" x14ac:dyDescent="0.25">
      <c r="A980" s="177" t="s">
        <v>576</v>
      </c>
      <c r="B980" s="19" t="s">
        <v>162</v>
      </c>
      <c r="C980" s="38" t="s">
        <v>163</v>
      </c>
      <c r="D980" s="25">
        <v>18266311</v>
      </c>
      <c r="E980" s="37"/>
    </row>
    <row r="981" spans="1:5" hidden="1" x14ac:dyDescent="0.25">
      <c r="B981" s="18"/>
      <c r="C981" s="18"/>
      <c r="E981" s="37"/>
    </row>
    <row r="982" spans="1:5" hidden="1" x14ac:dyDescent="0.25">
      <c r="A982" s="141"/>
      <c r="B982" s="127" t="s">
        <v>10</v>
      </c>
      <c r="C982" s="39" t="s">
        <v>130</v>
      </c>
      <c r="D982" s="128">
        <f>+D983</f>
        <v>0</v>
      </c>
      <c r="E982" s="112"/>
    </row>
    <row r="983" spans="1:5" hidden="1" x14ac:dyDescent="0.25">
      <c r="A983" s="177" t="s">
        <v>584</v>
      </c>
      <c r="B983" s="19" t="s">
        <v>72</v>
      </c>
      <c r="C983" s="38" t="s">
        <v>73</v>
      </c>
      <c r="D983" s="25">
        <v>0</v>
      </c>
    </row>
    <row r="984" spans="1:5" hidden="1" x14ac:dyDescent="0.25">
      <c r="B984" s="19"/>
      <c r="E984" s="27"/>
    </row>
    <row r="985" spans="1:5" hidden="1" x14ac:dyDescent="0.25">
      <c r="B985" s="19"/>
      <c r="E985" s="27"/>
    </row>
    <row r="986" spans="1:5" hidden="1" x14ac:dyDescent="0.25">
      <c r="A986" s="75" t="s">
        <v>578</v>
      </c>
      <c r="B986" s="53">
        <v>6</v>
      </c>
      <c r="C986" s="132" t="s">
        <v>86</v>
      </c>
      <c r="D986" s="112"/>
      <c r="E986" s="112">
        <f>+D988+D991</f>
        <v>0</v>
      </c>
    </row>
    <row r="987" spans="1:5" hidden="1" x14ac:dyDescent="0.25">
      <c r="B987" s="19"/>
      <c r="E987" s="27"/>
    </row>
    <row r="988" spans="1:5" hidden="1" x14ac:dyDescent="0.25">
      <c r="A988" s="141" t="s">
        <v>580</v>
      </c>
      <c r="B988" s="127" t="s">
        <v>124</v>
      </c>
      <c r="C988" s="105" t="s">
        <v>125</v>
      </c>
      <c r="D988" s="128">
        <f>SUM(D989)</f>
        <v>0</v>
      </c>
      <c r="E988" s="27"/>
    </row>
    <row r="989" spans="1:5" hidden="1" x14ac:dyDescent="0.25">
      <c r="A989" s="177" t="s">
        <v>580</v>
      </c>
      <c r="B989" s="19" t="s">
        <v>126</v>
      </c>
      <c r="C989" s="33" t="s">
        <v>127</v>
      </c>
      <c r="D989" s="25">
        <v>0</v>
      </c>
      <c r="E989" s="27"/>
    </row>
    <row r="990" spans="1:5" hidden="1" x14ac:dyDescent="0.25">
      <c r="B990" s="19"/>
      <c r="E990" s="27"/>
    </row>
    <row r="991" spans="1:5" hidden="1" x14ac:dyDescent="0.25">
      <c r="A991" s="141" t="s">
        <v>580</v>
      </c>
      <c r="B991" s="127" t="s">
        <v>418</v>
      </c>
      <c r="C991" s="105" t="s">
        <v>419</v>
      </c>
      <c r="D991" s="128">
        <f>SUM(D992)</f>
        <v>0</v>
      </c>
      <c r="E991" s="27"/>
    </row>
    <row r="992" spans="1:5" hidden="1" x14ac:dyDescent="0.25">
      <c r="A992" s="177" t="s">
        <v>580</v>
      </c>
      <c r="B992" s="19" t="s">
        <v>420</v>
      </c>
      <c r="C992" s="33" t="s">
        <v>421</v>
      </c>
      <c r="D992" s="25">
        <v>0</v>
      </c>
      <c r="E992" s="27"/>
    </row>
    <row r="993" spans="1:5" hidden="1" x14ac:dyDescent="0.25">
      <c r="B993" s="19"/>
      <c r="E993" s="27"/>
    </row>
    <row r="994" spans="1:5" hidden="1" x14ac:dyDescent="0.25">
      <c r="B994" s="19"/>
      <c r="E994" s="27"/>
    </row>
    <row r="995" spans="1:5" hidden="1" x14ac:dyDescent="0.2">
      <c r="A995" s="299">
        <v>4</v>
      </c>
      <c r="B995" s="129">
        <v>9</v>
      </c>
      <c r="C995" s="133" t="s">
        <v>165</v>
      </c>
      <c r="D995" s="33"/>
      <c r="E995" s="37">
        <f>+D997</f>
        <v>0</v>
      </c>
    </row>
    <row r="996" spans="1:5" hidden="1" x14ac:dyDescent="0.25">
      <c r="A996" s="299"/>
      <c r="B996" s="17"/>
      <c r="C996" s="33"/>
      <c r="D996" s="33"/>
      <c r="E996" s="33"/>
    </row>
    <row r="997" spans="1:5" hidden="1" x14ac:dyDescent="0.25">
      <c r="A997" s="141">
        <v>4</v>
      </c>
      <c r="B997" s="127" t="s">
        <v>166</v>
      </c>
      <c r="C997" s="39" t="s">
        <v>167</v>
      </c>
      <c r="D997" s="128">
        <f>+D998</f>
        <v>0</v>
      </c>
      <c r="E997" s="112"/>
    </row>
    <row r="998" spans="1:5" hidden="1" x14ac:dyDescent="0.2">
      <c r="A998" s="177">
        <v>4</v>
      </c>
      <c r="B998" s="22" t="s">
        <v>168</v>
      </c>
      <c r="C998" s="12" t="s">
        <v>169</v>
      </c>
      <c r="D998" s="25">
        <f>+D999</f>
        <v>0</v>
      </c>
      <c r="E998" s="33"/>
    </row>
    <row r="999" spans="1:5" hidden="1" x14ac:dyDescent="0.25">
      <c r="B999" s="17"/>
      <c r="C999" s="326"/>
      <c r="D999" s="497">
        <v>0</v>
      </c>
      <c r="E999" s="33"/>
    </row>
    <row r="1000" spans="1:5" x14ac:dyDescent="0.25">
      <c r="B1000" s="19"/>
      <c r="E1000" s="27"/>
    </row>
    <row r="1001" spans="1:5" x14ac:dyDescent="0.25">
      <c r="B1001" s="19"/>
      <c r="E1001" s="27"/>
    </row>
    <row r="1002" spans="1:5" ht="12" x14ac:dyDescent="0.25">
      <c r="B1002" s="45"/>
      <c r="C1002" s="27" t="s">
        <v>686</v>
      </c>
      <c r="E1002" s="113">
        <f>SUM(E922:E1000)</f>
        <v>71266311</v>
      </c>
    </row>
    <row r="1003" spans="1:5" x14ac:dyDescent="0.25">
      <c r="B1003" s="45"/>
      <c r="C1003" s="33"/>
    </row>
    <row r="1004" spans="1:5" x14ac:dyDescent="0.25">
      <c r="B1004" s="45"/>
      <c r="C1004" s="33"/>
    </row>
    <row r="1005" spans="1:5" x14ac:dyDescent="0.25">
      <c r="B1005" s="45"/>
      <c r="C1005" s="33"/>
    </row>
    <row r="1006" spans="1:5" x14ac:dyDescent="0.25">
      <c r="B1006" s="45"/>
      <c r="C1006" s="33"/>
    </row>
    <row r="1007" spans="1:5" x14ac:dyDescent="0.25">
      <c r="B1007" s="45"/>
      <c r="C1007" s="33"/>
    </row>
    <row r="1008" spans="1:5" ht="12" x14ac:dyDescent="0.25">
      <c r="B1008" s="17"/>
      <c r="C1008" s="30" t="s">
        <v>150</v>
      </c>
      <c r="D1008" s="94"/>
      <c r="E1008" s="37"/>
    </row>
    <row r="1009" spans="1:5" x14ac:dyDescent="0.25">
      <c r="B1009" s="19"/>
    </row>
    <row r="1010" spans="1:5" x14ac:dyDescent="0.25">
      <c r="A1010" s="299" t="s">
        <v>572</v>
      </c>
      <c r="B1010" s="111" t="s">
        <v>118</v>
      </c>
      <c r="C1010" s="131" t="s">
        <v>119</v>
      </c>
      <c r="D1010" s="493"/>
      <c r="E1010" s="37">
        <f>+D1015+D1018+D1025+D1029+D1012</f>
        <v>7680200</v>
      </c>
    </row>
    <row r="1011" spans="1:5" x14ac:dyDescent="0.25">
      <c r="B1011" s="183"/>
      <c r="C1011" s="183"/>
      <c r="D1011" s="184"/>
      <c r="E1011" s="31"/>
    </row>
    <row r="1012" spans="1:5" hidden="1" x14ac:dyDescent="0.25">
      <c r="A1012" s="141" t="s">
        <v>573</v>
      </c>
      <c r="B1012" s="127" t="s">
        <v>132</v>
      </c>
      <c r="C1012" s="39" t="s">
        <v>133</v>
      </c>
      <c r="D1012" s="128">
        <f>+D1013</f>
        <v>0</v>
      </c>
      <c r="E1012" s="31"/>
    </row>
    <row r="1013" spans="1:5" hidden="1" x14ac:dyDescent="0.25">
      <c r="A1013" s="177" t="s">
        <v>573</v>
      </c>
      <c r="B1013" s="40" t="s">
        <v>134</v>
      </c>
      <c r="C1013" s="51" t="s">
        <v>135</v>
      </c>
      <c r="D1013" s="41">
        <f>+D1137+D1255+D1276</f>
        <v>0</v>
      </c>
      <c r="E1013" s="31"/>
    </row>
    <row r="1014" spans="1:5" hidden="1" x14ac:dyDescent="0.25">
      <c r="B1014" s="183"/>
      <c r="C1014" s="183"/>
      <c r="D1014" s="184"/>
      <c r="E1014" s="31"/>
    </row>
    <row r="1015" spans="1:5" x14ac:dyDescent="0.25">
      <c r="A1015" s="141" t="s">
        <v>573</v>
      </c>
      <c r="B1015" s="127" t="s">
        <v>204</v>
      </c>
      <c r="C1015" s="39" t="s">
        <v>205</v>
      </c>
      <c r="D1015" s="128">
        <f>SUM(D1016:D1017)</f>
        <v>6000000</v>
      </c>
      <c r="E1015" s="112"/>
    </row>
    <row r="1016" spans="1:5" x14ac:dyDescent="0.25">
      <c r="A1016" s="177" t="s">
        <v>573</v>
      </c>
      <c r="B1016" s="40" t="s">
        <v>206</v>
      </c>
      <c r="C1016" s="51" t="s">
        <v>207</v>
      </c>
      <c r="D1016" s="41">
        <f>+D1138+D1207+D1179+D1256</f>
        <v>6000000</v>
      </c>
      <c r="E1016" s="31"/>
    </row>
    <row r="1017" spans="1:5" x14ac:dyDescent="0.25">
      <c r="B1017" s="183"/>
      <c r="C1017" s="183"/>
      <c r="D1017" s="184"/>
      <c r="E1017" s="31"/>
    </row>
    <row r="1018" spans="1:5" x14ac:dyDescent="0.25">
      <c r="A1018" s="141" t="s">
        <v>573</v>
      </c>
      <c r="B1018" s="127" t="s">
        <v>102</v>
      </c>
      <c r="C1018" s="39" t="s">
        <v>103</v>
      </c>
      <c r="D1018" s="128">
        <f>SUM(D1019:D1023)</f>
        <v>500000</v>
      </c>
      <c r="E1018" s="112"/>
    </row>
    <row r="1019" spans="1:5" hidden="1" x14ac:dyDescent="0.25">
      <c r="A1019" s="177" t="s">
        <v>573</v>
      </c>
      <c r="B1019" s="19" t="s">
        <v>104</v>
      </c>
      <c r="C1019" s="38" t="s">
        <v>105</v>
      </c>
      <c r="D1019" s="25">
        <f>+D1139+D1257+D1277</f>
        <v>0</v>
      </c>
      <c r="E1019" s="112"/>
    </row>
    <row r="1020" spans="1:5" hidden="1" x14ac:dyDescent="0.25">
      <c r="A1020" s="177" t="s">
        <v>573</v>
      </c>
      <c r="B1020" s="19" t="s">
        <v>106</v>
      </c>
      <c r="C1020" s="38" t="s">
        <v>107</v>
      </c>
      <c r="D1020" s="25">
        <f>+D1140+D1278</f>
        <v>0</v>
      </c>
      <c r="E1020" s="112"/>
    </row>
    <row r="1021" spans="1:5" x14ac:dyDescent="0.25">
      <c r="A1021" s="177" t="s">
        <v>573</v>
      </c>
      <c r="B1021" s="40" t="s">
        <v>108</v>
      </c>
      <c r="C1021" s="51" t="s">
        <v>109</v>
      </c>
      <c r="D1021" s="41">
        <f>+D1141+D1208+D1258+D1279+D1180</f>
        <v>500000</v>
      </c>
      <c r="E1021" s="27"/>
    </row>
    <row r="1022" spans="1:5" hidden="1" x14ac:dyDescent="0.25">
      <c r="A1022" s="76" t="s">
        <v>573</v>
      </c>
      <c r="B1022" s="40" t="s">
        <v>856</v>
      </c>
      <c r="C1022" s="51" t="s">
        <v>857</v>
      </c>
      <c r="D1022" s="25">
        <f>+D1142+D1259+D1280</f>
        <v>0</v>
      </c>
      <c r="E1022" s="27"/>
    </row>
    <row r="1023" spans="1:5" hidden="1" x14ac:dyDescent="0.25">
      <c r="A1023" s="177" t="s">
        <v>575</v>
      </c>
      <c r="B1023" s="73" t="s">
        <v>399</v>
      </c>
      <c r="C1023" s="98" t="s">
        <v>400</v>
      </c>
      <c r="D1023" s="25">
        <f>+D1143+D1281+D1260</f>
        <v>0</v>
      </c>
      <c r="E1023" s="27"/>
    </row>
    <row r="1024" spans="1:5" x14ac:dyDescent="0.25">
      <c r="A1024" s="76"/>
      <c r="B1024" s="40"/>
      <c r="C1024" s="51"/>
      <c r="E1024" s="27"/>
    </row>
    <row r="1025" spans="1:5" ht="20.399999999999999" x14ac:dyDescent="0.25">
      <c r="A1025" s="141" t="s">
        <v>574</v>
      </c>
      <c r="B1025" s="127" t="s">
        <v>110</v>
      </c>
      <c r="C1025" s="39" t="s">
        <v>493</v>
      </c>
      <c r="D1025" s="128">
        <f>SUM(D1026:D1027)</f>
        <v>585000</v>
      </c>
      <c r="E1025" s="112"/>
    </row>
    <row r="1026" spans="1:5" ht="20.399999999999999" x14ac:dyDescent="0.25">
      <c r="A1026" s="177" t="s">
        <v>574</v>
      </c>
      <c r="B1026" s="40" t="s">
        <v>111</v>
      </c>
      <c r="C1026" s="51" t="s">
        <v>474</v>
      </c>
      <c r="D1026" s="41">
        <f>+D1144+D1209+D1261+D1282+D1181</f>
        <v>555000</v>
      </c>
      <c r="E1026" s="27"/>
    </row>
    <row r="1027" spans="1:5" x14ac:dyDescent="0.25">
      <c r="A1027" s="177" t="s">
        <v>574</v>
      </c>
      <c r="B1027" s="40" t="s">
        <v>112</v>
      </c>
      <c r="C1027" s="51" t="s">
        <v>354</v>
      </c>
      <c r="D1027" s="41">
        <f>+D1145+D1210+D1262+D1283+D1182</f>
        <v>30000</v>
      </c>
      <c r="E1027" s="27"/>
    </row>
    <row r="1028" spans="1:5" x14ac:dyDescent="0.25">
      <c r="B1028" s="40"/>
      <c r="C1028" s="51"/>
      <c r="D1028" s="41"/>
      <c r="E1028" s="27"/>
    </row>
    <row r="1029" spans="1:5" ht="20.399999999999999" x14ac:dyDescent="0.25">
      <c r="A1029" s="141" t="s">
        <v>574</v>
      </c>
      <c r="B1029" s="127" t="s">
        <v>113</v>
      </c>
      <c r="C1029" s="39" t="s">
        <v>355</v>
      </c>
      <c r="D1029" s="128">
        <f>SUM(D1030:D1032)</f>
        <v>595200</v>
      </c>
      <c r="E1029" s="112"/>
    </row>
    <row r="1030" spans="1:5" ht="20.399999999999999" x14ac:dyDescent="0.25">
      <c r="A1030" s="177" t="s">
        <v>574</v>
      </c>
      <c r="B1030" s="40" t="s">
        <v>114</v>
      </c>
      <c r="C1030" s="51" t="s">
        <v>356</v>
      </c>
      <c r="D1030" s="41">
        <f>+D1146+D1211+D1263+D1284+D1183</f>
        <v>325200</v>
      </c>
      <c r="E1030" s="27"/>
    </row>
    <row r="1031" spans="1:5" ht="20.399999999999999" x14ac:dyDescent="0.25">
      <c r="A1031" s="177" t="s">
        <v>574</v>
      </c>
      <c r="B1031" s="40" t="s">
        <v>115</v>
      </c>
      <c r="C1031" s="32" t="s">
        <v>586</v>
      </c>
      <c r="D1031" s="41">
        <f>+D1147+D1212+D1264+D1285+D1184</f>
        <v>180000</v>
      </c>
      <c r="E1031" s="27"/>
    </row>
    <row r="1032" spans="1:5" x14ac:dyDescent="0.25">
      <c r="A1032" s="177" t="s">
        <v>574</v>
      </c>
      <c r="B1032" s="40" t="s">
        <v>116</v>
      </c>
      <c r="C1032" s="51" t="s">
        <v>117</v>
      </c>
      <c r="D1032" s="41">
        <f>+D1148+D1213+D1265+D1286+D1185</f>
        <v>90000</v>
      </c>
      <c r="E1032" s="27"/>
    </row>
    <row r="1033" spans="1:5" x14ac:dyDescent="0.25">
      <c r="B1033" s="19"/>
    </row>
    <row r="1034" spans="1:5" x14ac:dyDescent="0.25">
      <c r="B1034" s="19"/>
    </row>
    <row r="1035" spans="1:5" x14ac:dyDescent="0.25">
      <c r="A1035" s="299" t="s">
        <v>575</v>
      </c>
      <c r="B1035" s="17" t="s">
        <v>40</v>
      </c>
      <c r="C1035" s="122" t="s">
        <v>46</v>
      </c>
      <c r="D1035" s="37"/>
      <c r="E1035" s="37">
        <f>+D1037+D1044+D1050+D1055+D1059+D1062+D1066+D1041</f>
        <v>26720147.899999999</v>
      </c>
    </row>
    <row r="1036" spans="1:5" x14ac:dyDescent="0.25">
      <c r="B1036" s="45"/>
      <c r="C1036" s="33"/>
      <c r="E1036" s="213"/>
    </row>
    <row r="1037" spans="1:5" x14ac:dyDescent="0.25">
      <c r="A1037" s="141" t="s">
        <v>575</v>
      </c>
      <c r="B1037" s="127">
        <v>1.01</v>
      </c>
      <c r="C1037" s="39" t="s">
        <v>152</v>
      </c>
      <c r="D1037" s="128">
        <f>SUM(D1038:D1039)</f>
        <v>22120000</v>
      </c>
      <c r="E1037" s="112"/>
    </row>
    <row r="1038" spans="1:5" x14ac:dyDescent="0.25">
      <c r="A1038" s="177" t="s">
        <v>575</v>
      </c>
      <c r="B1038" s="45" t="s">
        <v>153</v>
      </c>
      <c r="C1038" s="33" t="s">
        <v>154</v>
      </c>
      <c r="D1038" s="25">
        <f>+D1149+D1214+D1186</f>
        <v>15120000</v>
      </c>
      <c r="E1038" s="213"/>
    </row>
    <row r="1039" spans="1:5" x14ac:dyDescent="0.25">
      <c r="A1039" s="177" t="s">
        <v>575</v>
      </c>
      <c r="B1039" s="45" t="s">
        <v>714</v>
      </c>
      <c r="C1039" s="33" t="s">
        <v>715</v>
      </c>
      <c r="D1039" s="25">
        <f>+D1150</f>
        <v>7000000</v>
      </c>
      <c r="E1039" s="213"/>
    </row>
    <row r="1040" spans="1:5" hidden="1" x14ac:dyDescent="0.25">
      <c r="B1040" s="45"/>
      <c r="C1040" s="33"/>
      <c r="E1040" s="213"/>
    </row>
    <row r="1041" spans="1:5" hidden="1" x14ac:dyDescent="0.25">
      <c r="A1041" s="141" t="s">
        <v>575</v>
      </c>
      <c r="B1041" s="127">
        <v>1.02</v>
      </c>
      <c r="C1041" s="39" t="s">
        <v>136</v>
      </c>
      <c r="D1041" s="128">
        <f>SUM(D1042:D1042)</f>
        <v>0</v>
      </c>
      <c r="E1041" s="213"/>
    </row>
    <row r="1042" spans="1:5" hidden="1" x14ac:dyDescent="0.25">
      <c r="A1042" s="177" t="s">
        <v>575</v>
      </c>
      <c r="B1042" s="45" t="s">
        <v>217</v>
      </c>
      <c r="C1042" s="33" t="s">
        <v>218</v>
      </c>
      <c r="D1042" s="25">
        <f>+D1287</f>
        <v>0</v>
      </c>
      <c r="E1042" s="213"/>
    </row>
    <row r="1043" spans="1:5" x14ac:dyDescent="0.25">
      <c r="B1043" s="45"/>
      <c r="C1043" s="33"/>
      <c r="E1043" s="213"/>
    </row>
    <row r="1044" spans="1:5" x14ac:dyDescent="0.25">
      <c r="A1044" s="141" t="s">
        <v>575</v>
      </c>
      <c r="B1044" s="127">
        <v>1.03</v>
      </c>
      <c r="C1044" s="39" t="s">
        <v>139</v>
      </c>
      <c r="D1044" s="128">
        <f>SUM(D1045:D1048)</f>
        <v>190000</v>
      </c>
      <c r="E1044" s="112"/>
    </row>
    <row r="1045" spans="1:5" hidden="1" x14ac:dyDescent="0.25">
      <c r="A1045" s="177" t="s">
        <v>575</v>
      </c>
      <c r="B1045" s="73" t="s">
        <v>221</v>
      </c>
      <c r="C1045" s="98" t="s">
        <v>222</v>
      </c>
      <c r="D1045" s="25">
        <f>+D1215+D1151+D1288</f>
        <v>0</v>
      </c>
      <c r="E1045" s="213"/>
    </row>
    <row r="1046" spans="1:5" x14ac:dyDescent="0.25">
      <c r="A1046" s="177" t="s">
        <v>575</v>
      </c>
      <c r="B1046" s="73" t="s">
        <v>140</v>
      </c>
      <c r="C1046" s="98" t="s">
        <v>141</v>
      </c>
      <c r="D1046" s="25">
        <f>+D1216+D1152+D1187+D1233</f>
        <v>100000</v>
      </c>
      <c r="E1046" s="213"/>
    </row>
    <row r="1047" spans="1:5" x14ac:dyDescent="0.25">
      <c r="A1047" s="177" t="s">
        <v>575</v>
      </c>
      <c r="B1047" s="73" t="s">
        <v>223</v>
      </c>
      <c r="C1047" s="98" t="s">
        <v>224</v>
      </c>
      <c r="D1047" s="25">
        <f>+D1217+D1153+D1289+D1234+D1188</f>
        <v>60000</v>
      </c>
      <c r="E1047" s="213"/>
    </row>
    <row r="1048" spans="1:5" x14ac:dyDescent="0.25">
      <c r="A1048" s="177" t="s">
        <v>575</v>
      </c>
      <c r="B1048" s="73" t="s">
        <v>884</v>
      </c>
      <c r="C1048" s="98" t="s">
        <v>885</v>
      </c>
      <c r="D1048" s="25">
        <f>+D1290+D1235</f>
        <v>30000</v>
      </c>
      <c r="E1048" s="213"/>
    </row>
    <row r="1049" spans="1:5" hidden="1" x14ac:dyDescent="0.25">
      <c r="B1049" s="45"/>
      <c r="C1049" s="33"/>
      <c r="E1049" s="213"/>
    </row>
    <row r="1050" spans="1:5" hidden="1" x14ac:dyDescent="0.25">
      <c r="A1050" s="141" t="s">
        <v>575</v>
      </c>
      <c r="B1050" s="127">
        <v>1.04</v>
      </c>
      <c r="C1050" s="39" t="s">
        <v>48</v>
      </c>
      <c r="D1050" s="128">
        <f>SUM(D1051:D1053)</f>
        <v>0</v>
      </c>
      <c r="E1050" s="112"/>
    </row>
    <row r="1051" spans="1:5" hidden="1" x14ac:dyDescent="0.25">
      <c r="A1051" s="177" t="s">
        <v>575</v>
      </c>
      <c r="B1051" s="73" t="s">
        <v>71</v>
      </c>
      <c r="C1051" s="98" t="s">
        <v>527</v>
      </c>
      <c r="D1051" s="25">
        <f>+D1189+D1291+D1314</f>
        <v>0</v>
      </c>
      <c r="E1051" s="213"/>
    </row>
    <row r="1052" spans="1:5" hidden="1" x14ac:dyDescent="0.25">
      <c r="A1052" s="177" t="s">
        <v>575</v>
      </c>
      <c r="B1052" s="73" t="s">
        <v>230</v>
      </c>
      <c r="C1052" s="98" t="s">
        <v>231</v>
      </c>
      <c r="D1052" s="25">
        <f>+D1154+D1292+D1190+D1315</f>
        <v>0</v>
      </c>
      <c r="E1052" s="213"/>
    </row>
    <row r="1053" spans="1:5" hidden="1" x14ac:dyDescent="0.25">
      <c r="A1053" s="177" t="s">
        <v>575</v>
      </c>
      <c r="B1053" s="73" t="s">
        <v>49</v>
      </c>
      <c r="C1053" s="98" t="s">
        <v>50</v>
      </c>
      <c r="D1053" s="25">
        <f>+D1293+D1218+D1191+D1316</f>
        <v>0</v>
      </c>
      <c r="E1053" s="213"/>
    </row>
    <row r="1054" spans="1:5" x14ac:dyDescent="0.25">
      <c r="B1054" s="45"/>
      <c r="C1054" s="33"/>
      <c r="E1054" s="213"/>
    </row>
    <row r="1055" spans="1:5" x14ac:dyDescent="0.25">
      <c r="A1055" s="141" t="s">
        <v>575</v>
      </c>
      <c r="B1055" s="127">
        <v>1.05</v>
      </c>
      <c r="C1055" s="39" t="s">
        <v>232</v>
      </c>
      <c r="D1055" s="128">
        <f>+D1056+D1057</f>
        <v>750000</v>
      </c>
      <c r="E1055" s="112"/>
    </row>
    <row r="1056" spans="1:5" x14ac:dyDescent="0.25">
      <c r="A1056" s="177" t="s">
        <v>575</v>
      </c>
      <c r="B1056" s="73" t="s">
        <v>233</v>
      </c>
      <c r="C1056" s="98" t="s">
        <v>234</v>
      </c>
      <c r="D1056" s="25">
        <f>+D1236+D1155</f>
        <v>700000</v>
      </c>
      <c r="E1056" s="213"/>
    </row>
    <row r="1057" spans="1:5" x14ac:dyDescent="0.25">
      <c r="A1057" s="177" t="s">
        <v>575</v>
      </c>
      <c r="B1057" s="73" t="s">
        <v>235</v>
      </c>
      <c r="C1057" s="98" t="s">
        <v>236</v>
      </c>
      <c r="D1057" s="25">
        <f>+D1237</f>
        <v>50000</v>
      </c>
      <c r="E1057" s="213"/>
    </row>
    <row r="1058" spans="1:5" hidden="1" x14ac:dyDescent="0.25">
      <c r="B1058" s="45"/>
      <c r="C1058" s="33"/>
      <c r="E1058" s="213"/>
    </row>
    <row r="1059" spans="1:5" hidden="1" x14ac:dyDescent="0.25">
      <c r="A1059" s="141" t="s">
        <v>575</v>
      </c>
      <c r="B1059" s="127">
        <v>1.06</v>
      </c>
      <c r="C1059" s="39" t="s">
        <v>121</v>
      </c>
      <c r="D1059" s="128">
        <f>+D1060</f>
        <v>0</v>
      </c>
      <c r="E1059" s="112"/>
    </row>
    <row r="1060" spans="1:5" hidden="1" x14ac:dyDescent="0.25">
      <c r="A1060" s="177" t="s">
        <v>575</v>
      </c>
      <c r="B1060" s="45" t="s">
        <v>122</v>
      </c>
      <c r="C1060" s="33" t="s">
        <v>123</v>
      </c>
      <c r="D1060" s="25">
        <f>+D1219+D1156+D1294+D1192+D1266</f>
        <v>0</v>
      </c>
      <c r="E1060" s="213"/>
    </row>
    <row r="1061" spans="1:5" x14ac:dyDescent="0.25">
      <c r="B1061" s="45"/>
      <c r="C1061" s="33"/>
      <c r="E1061" s="213"/>
    </row>
    <row r="1062" spans="1:5" x14ac:dyDescent="0.25">
      <c r="A1062" s="141" t="s">
        <v>575</v>
      </c>
      <c r="B1062" s="127" t="s">
        <v>156</v>
      </c>
      <c r="C1062" s="39" t="s">
        <v>157</v>
      </c>
      <c r="D1062" s="128">
        <f>SUM(D1063:D1064)</f>
        <v>3660147.9</v>
      </c>
      <c r="E1062" s="112"/>
    </row>
    <row r="1063" spans="1:5" x14ac:dyDescent="0.25">
      <c r="A1063" s="177" t="s">
        <v>575</v>
      </c>
      <c r="B1063" s="45" t="s">
        <v>143</v>
      </c>
      <c r="C1063" s="33" t="s">
        <v>144</v>
      </c>
      <c r="D1063" s="25">
        <f>+D1238+D1193+D1220+D1317</f>
        <v>860000</v>
      </c>
      <c r="E1063" s="213"/>
    </row>
    <row r="1064" spans="1:5" x14ac:dyDescent="0.25">
      <c r="A1064" s="177" t="s">
        <v>575</v>
      </c>
      <c r="B1064" s="45" t="s">
        <v>158</v>
      </c>
      <c r="C1064" s="33" t="s">
        <v>159</v>
      </c>
      <c r="D1064" s="25">
        <f>+D1239+D1221+D1157+D1194+D1295</f>
        <v>2800147.9</v>
      </c>
      <c r="E1064" s="213"/>
    </row>
    <row r="1065" spans="1:5" hidden="1" x14ac:dyDescent="0.25">
      <c r="B1065" s="45"/>
      <c r="C1065" s="33"/>
    </row>
    <row r="1066" spans="1:5" hidden="1" x14ac:dyDescent="0.25">
      <c r="A1066" s="141" t="s">
        <v>575</v>
      </c>
      <c r="B1066" s="127" t="s">
        <v>68</v>
      </c>
      <c r="C1066" s="39" t="s">
        <v>69</v>
      </c>
      <c r="D1066" s="128">
        <f>SUM(D1067:D1069)</f>
        <v>0</v>
      </c>
      <c r="E1066" s="112"/>
    </row>
    <row r="1067" spans="1:5" hidden="1" x14ac:dyDescent="0.25">
      <c r="A1067" s="177" t="s">
        <v>575</v>
      </c>
      <c r="B1067" s="45" t="s">
        <v>129</v>
      </c>
      <c r="C1067" s="33" t="s">
        <v>528</v>
      </c>
      <c r="D1067" s="25">
        <f>+D1195+D1318+D1296</f>
        <v>0</v>
      </c>
    </row>
    <row r="1068" spans="1:5" hidden="1" x14ac:dyDescent="0.25">
      <c r="A1068" s="177" t="s">
        <v>575</v>
      </c>
      <c r="B1068" s="45" t="s">
        <v>244</v>
      </c>
      <c r="C1068" s="33" t="s">
        <v>412</v>
      </c>
      <c r="D1068" s="25">
        <f>+D1196</f>
        <v>0</v>
      </c>
    </row>
    <row r="1069" spans="1:5" hidden="1" x14ac:dyDescent="0.25">
      <c r="A1069" s="177" t="s">
        <v>575</v>
      </c>
      <c r="B1069" s="45" t="s">
        <v>250</v>
      </c>
      <c r="C1069" s="33" t="s">
        <v>490</v>
      </c>
      <c r="D1069" s="25">
        <f>+D1319</f>
        <v>0</v>
      </c>
    </row>
    <row r="1070" spans="1:5" x14ac:dyDescent="0.25">
      <c r="B1070" s="45"/>
      <c r="C1070" s="33"/>
    </row>
    <row r="1071" spans="1:5" x14ac:dyDescent="0.25">
      <c r="B1071" s="45"/>
      <c r="C1071" s="33"/>
    </row>
    <row r="1072" spans="1:5" x14ac:dyDescent="0.25">
      <c r="A1072" s="299" t="s">
        <v>575</v>
      </c>
      <c r="B1072" s="17" t="s">
        <v>96</v>
      </c>
      <c r="C1072" s="122" t="s">
        <v>97</v>
      </c>
      <c r="D1072" s="37"/>
      <c r="E1072" s="37">
        <f>+D1093+D1080+D1074+D1083+D1089</f>
        <v>3380000</v>
      </c>
    </row>
    <row r="1073" spans="1:5" x14ac:dyDescent="0.25">
      <c r="B1073" s="19"/>
    </row>
    <row r="1074" spans="1:5" x14ac:dyDescent="0.25">
      <c r="A1074" s="141" t="s">
        <v>575</v>
      </c>
      <c r="B1074" s="127" t="s">
        <v>324</v>
      </c>
      <c r="C1074" s="39" t="s">
        <v>256</v>
      </c>
      <c r="D1074" s="128">
        <f>SUM(D1075:D1078)</f>
        <v>480000</v>
      </c>
      <c r="E1074" s="112"/>
    </row>
    <row r="1075" spans="1:5" hidden="1" x14ac:dyDescent="0.25">
      <c r="A1075" s="177" t="s">
        <v>575</v>
      </c>
      <c r="B1075" s="19" t="s">
        <v>257</v>
      </c>
      <c r="C1075" s="38" t="s">
        <v>645</v>
      </c>
      <c r="D1075" s="25">
        <f>+D1158</f>
        <v>0</v>
      </c>
    </row>
    <row r="1076" spans="1:5" x14ac:dyDescent="0.25">
      <c r="A1076" s="177" t="s">
        <v>575</v>
      </c>
      <c r="B1076" s="19" t="s">
        <v>259</v>
      </c>
      <c r="C1076" s="38" t="s">
        <v>260</v>
      </c>
      <c r="D1076" s="25">
        <f>+D1297+D1320+D1240</f>
        <v>80000</v>
      </c>
    </row>
    <row r="1077" spans="1:5" x14ac:dyDescent="0.25">
      <c r="A1077" s="177" t="s">
        <v>575</v>
      </c>
      <c r="B1077" s="19" t="s">
        <v>261</v>
      </c>
      <c r="C1077" s="38" t="s">
        <v>325</v>
      </c>
      <c r="D1077" s="25">
        <f>+D1159+D1241</f>
        <v>400000</v>
      </c>
    </row>
    <row r="1078" spans="1:5" hidden="1" x14ac:dyDescent="0.25">
      <c r="A1078" s="76" t="s">
        <v>575</v>
      </c>
      <c r="B1078" s="106" t="s">
        <v>263</v>
      </c>
      <c r="C1078" s="32" t="s">
        <v>510</v>
      </c>
      <c r="D1078" s="41">
        <f>+D1160</f>
        <v>0</v>
      </c>
    </row>
    <row r="1079" spans="1:5" x14ac:dyDescent="0.25">
      <c r="B1079" s="19"/>
    </row>
    <row r="1080" spans="1:5" x14ac:dyDescent="0.25">
      <c r="A1080" s="141" t="s">
        <v>575</v>
      </c>
      <c r="B1080" s="127" t="s">
        <v>366</v>
      </c>
      <c r="C1080" s="39" t="s">
        <v>264</v>
      </c>
      <c r="D1080" s="128">
        <f>+D1081</f>
        <v>2300000</v>
      </c>
      <c r="E1080" s="112"/>
    </row>
    <row r="1081" spans="1:5" x14ac:dyDescent="0.25">
      <c r="A1081" s="177" t="s">
        <v>575</v>
      </c>
      <c r="B1081" s="19" t="s">
        <v>267</v>
      </c>
      <c r="C1081" s="33" t="s">
        <v>268</v>
      </c>
      <c r="D1081" s="25">
        <f>+D1161+D1222+D1242</f>
        <v>2300000</v>
      </c>
    </row>
    <row r="1082" spans="1:5" x14ac:dyDescent="0.25">
      <c r="B1082" s="19"/>
    </row>
    <row r="1083" spans="1:5" ht="20.399999999999999" x14ac:dyDescent="0.25">
      <c r="A1083" s="141" t="s">
        <v>575</v>
      </c>
      <c r="B1083" s="127" t="s">
        <v>98</v>
      </c>
      <c r="C1083" s="39" t="s">
        <v>99</v>
      </c>
      <c r="D1083" s="128">
        <f>SUM(D1084:D1087)</f>
        <v>150000</v>
      </c>
      <c r="E1083" s="112"/>
    </row>
    <row r="1084" spans="1:5" hidden="1" x14ac:dyDescent="0.25">
      <c r="A1084" s="177" t="s">
        <v>575</v>
      </c>
      <c r="B1084" s="19" t="s">
        <v>100</v>
      </c>
      <c r="C1084" s="38" t="s">
        <v>101</v>
      </c>
      <c r="D1084" s="25">
        <f>+D1298</f>
        <v>0</v>
      </c>
    </row>
    <row r="1085" spans="1:5" hidden="1" x14ac:dyDescent="0.25">
      <c r="A1085" s="177" t="s">
        <v>575</v>
      </c>
      <c r="B1085" s="19" t="s">
        <v>272</v>
      </c>
      <c r="C1085" s="38" t="s">
        <v>273</v>
      </c>
      <c r="D1085" s="25">
        <f>+D1299+D1162</f>
        <v>0</v>
      </c>
    </row>
    <row r="1086" spans="1:5" hidden="1" x14ac:dyDescent="0.25">
      <c r="A1086" s="177" t="s">
        <v>575</v>
      </c>
      <c r="B1086" s="19" t="s">
        <v>276</v>
      </c>
      <c r="C1086" s="38" t="s">
        <v>277</v>
      </c>
      <c r="D1086" s="25">
        <f>+D1300</f>
        <v>0</v>
      </c>
    </row>
    <row r="1087" spans="1:5" x14ac:dyDescent="0.25">
      <c r="A1087" s="177" t="s">
        <v>575</v>
      </c>
      <c r="B1087" s="19" t="s">
        <v>278</v>
      </c>
      <c r="C1087" s="38" t="s">
        <v>544</v>
      </c>
      <c r="D1087" s="25">
        <f>+D1243</f>
        <v>150000</v>
      </c>
    </row>
    <row r="1088" spans="1:5" hidden="1" x14ac:dyDescent="0.25">
      <c r="B1088" s="19"/>
    </row>
    <row r="1089" spans="1:5" hidden="1" x14ac:dyDescent="0.25">
      <c r="A1089" s="141" t="s">
        <v>575</v>
      </c>
      <c r="B1089" s="127">
        <v>2.04</v>
      </c>
      <c r="C1089" s="39" t="s">
        <v>361</v>
      </c>
      <c r="D1089" s="128">
        <f>SUM(D1090:D1091)</f>
        <v>0</v>
      </c>
    </row>
    <row r="1090" spans="1:5" hidden="1" x14ac:dyDescent="0.25">
      <c r="A1090" s="177" t="s">
        <v>575</v>
      </c>
      <c r="B1090" s="19" t="s">
        <v>281</v>
      </c>
      <c r="C1090" s="38" t="s">
        <v>282</v>
      </c>
      <c r="D1090" s="25">
        <f>+D1301</f>
        <v>0</v>
      </c>
    </row>
    <row r="1091" spans="1:5" x14ac:dyDescent="0.25">
      <c r="B1091" s="19"/>
    </row>
    <row r="1092" spans="1:5" x14ac:dyDescent="0.25">
      <c r="B1092" s="19"/>
    </row>
    <row r="1093" spans="1:5" x14ac:dyDescent="0.25">
      <c r="A1093" s="141" t="s">
        <v>575</v>
      </c>
      <c r="B1093" s="127" t="s">
        <v>160</v>
      </c>
      <c r="C1093" s="39" t="s">
        <v>161</v>
      </c>
      <c r="D1093" s="128">
        <f>SUM(D1094:D1099)</f>
        <v>450000</v>
      </c>
      <c r="E1093" s="112"/>
    </row>
    <row r="1094" spans="1:5" s="297" customFormat="1" x14ac:dyDescent="0.25">
      <c r="A1094" s="177" t="s">
        <v>575</v>
      </c>
      <c r="B1094" s="19" t="s">
        <v>286</v>
      </c>
      <c r="C1094" s="33" t="s">
        <v>287</v>
      </c>
      <c r="D1094" s="25">
        <f>+D1163+D1244</f>
        <v>200000</v>
      </c>
      <c r="E1094" s="225"/>
    </row>
    <row r="1095" spans="1:5" s="297" customFormat="1" hidden="1" x14ac:dyDescent="0.25">
      <c r="A1095" s="177" t="s">
        <v>575</v>
      </c>
      <c r="B1095" s="45" t="s">
        <v>290</v>
      </c>
      <c r="C1095" s="33" t="s">
        <v>291</v>
      </c>
      <c r="D1095" s="25">
        <f>+D1302+D1321+D1164</f>
        <v>0</v>
      </c>
      <c r="E1095" s="225"/>
    </row>
    <row r="1096" spans="1:5" x14ac:dyDescent="0.25">
      <c r="A1096" s="177" t="s">
        <v>575</v>
      </c>
      <c r="B1096" s="45" t="s">
        <v>145</v>
      </c>
      <c r="C1096" s="33" t="s">
        <v>146</v>
      </c>
      <c r="D1096" s="25">
        <f>+D1245+D1223+D1303+D1165</f>
        <v>250000</v>
      </c>
    </row>
    <row r="1097" spans="1:5" hidden="1" x14ac:dyDescent="0.25">
      <c r="A1097" s="177" t="s">
        <v>575</v>
      </c>
      <c r="B1097" s="45" t="s">
        <v>292</v>
      </c>
      <c r="C1097" s="33" t="s">
        <v>293</v>
      </c>
      <c r="D1097" s="25">
        <f>+D1322</f>
        <v>0</v>
      </c>
    </row>
    <row r="1098" spans="1:5" hidden="1" x14ac:dyDescent="0.25">
      <c r="A1098" s="177" t="s">
        <v>575</v>
      </c>
      <c r="B1098" s="45" t="s">
        <v>296</v>
      </c>
      <c r="C1098" s="33" t="s">
        <v>297</v>
      </c>
      <c r="D1098" s="25">
        <f>+D1166</f>
        <v>0</v>
      </c>
    </row>
    <row r="1099" spans="1:5" hidden="1" x14ac:dyDescent="0.25">
      <c r="A1099" s="177" t="s">
        <v>575</v>
      </c>
      <c r="B1099" s="45" t="s">
        <v>298</v>
      </c>
      <c r="C1099" s="33" t="s">
        <v>545</v>
      </c>
      <c r="D1099" s="25">
        <f>+D1246+D1224+D1167+D1323</f>
        <v>0</v>
      </c>
    </row>
    <row r="1100" spans="1:5" x14ac:dyDescent="0.25">
      <c r="B1100" s="45"/>
      <c r="C1100" s="33"/>
    </row>
    <row r="1101" spans="1:5" x14ac:dyDescent="0.25">
      <c r="B1101" s="45"/>
      <c r="C1101" s="33"/>
    </row>
    <row r="1102" spans="1:5" x14ac:dyDescent="0.25">
      <c r="B1102" s="42">
        <v>5</v>
      </c>
      <c r="C1102" s="116" t="s">
        <v>9</v>
      </c>
      <c r="D1102" s="37"/>
      <c r="E1102" s="37">
        <f>+D1104+D1111</f>
        <v>2891000</v>
      </c>
    </row>
    <row r="1103" spans="1:5" x14ac:dyDescent="0.25">
      <c r="B1103" s="45"/>
      <c r="C1103" s="33"/>
    </row>
    <row r="1104" spans="1:5" x14ac:dyDescent="0.25">
      <c r="A1104" s="141" t="s">
        <v>576</v>
      </c>
      <c r="B1104" s="127">
        <v>5.01</v>
      </c>
      <c r="C1104" s="39" t="s">
        <v>13</v>
      </c>
      <c r="D1104" s="128">
        <f>SUM(D1105:D1109)</f>
        <v>2891000</v>
      </c>
      <c r="E1104" s="112"/>
    </row>
    <row r="1105" spans="1:5" x14ac:dyDescent="0.25">
      <c r="A1105" s="177" t="s">
        <v>576</v>
      </c>
      <c r="B1105" s="45" t="s">
        <v>162</v>
      </c>
      <c r="C1105" s="33" t="s">
        <v>163</v>
      </c>
      <c r="D1105" s="25">
        <f>+D1304+D1168+D1197+D1324+D1247</f>
        <v>2891000</v>
      </c>
      <c r="E1105" s="112"/>
    </row>
    <row r="1106" spans="1:5" hidden="1" x14ac:dyDescent="0.25">
      <c r="A1106" s="177" t="s">
        <v>576</v>
      </c>
      <c r="B1106" s="45" t="s">
        <v>303</v>
      </c>
      <c r="C1106" s="33" t="s">
        <v>304</v>
      </c>
      <c r="D1106" s="25">
        <f>+D1198</f>
        <v>0</v>
      </c>
      <c r="E1106" s="112"/>
    </row>
    <row r="1107" spans="1:5" hidden="1" x14ac:dyDescent="0.25">
      <c r="A1107" s="177" t="s">
        <v>576</v>
      </c>
      <c r="B1107" s="45" t="s">
        <v>42</v>
      </c>
      <c r="C1107" s="33" t="s">
        <v>540</v>
      </c>
      <c r="D1107" s="25">
        <f>+D1225+D1169+D1199+D1267</f>
        <v>0</v>
      </c>
    </row>
    <row r="1108" spans="1:5" hidden="1" x14ac:dyDescent="0.25">
      <c r="A1108" s="177" t="s">
        <v>576</v>
      </c>
      <c r="B1108" s="45" t="s">
        <v>306</v>
      </c>
      <c r="C1108" s="33" t="s">
        <v>326</v>
      </c>
      <c r="D1108" s="25">
        <f>+D1268</f>
        <v>0</v>
      </c>
    </row>
    <row r="1109" spans="1:5" hidden="1" x14ac:dyDescent="0.2">
      <c r="A1109" s="26" t="s">
        <v>576</v>
      </c>
      <c r="B1109" s="22" t="s">
        <v>307</v>
      </c>
      <c r="C1109" s="12" t="s">
        <v>638</v>
      </c>
      <c r="D1109" s="25">
        <f>+D1170</f>
        <v>0</v>
      </c>
    </row>
    <row r="1110" spans="1:5" hidden="1" x14ac:dyDescent="0.25">
      <c r="B1110" s="45"/>
      <c r="C1110" s="33"/>
    </row>
    <row r="1111" spans="1:5" hidden="1" x14ac:dyDescent="0.25">
      <c r="A1111" s="141" t="s">
        <v>576</v>
      </c>
      <c r="B1111" s="127" t="s">
        <v>562</v>
      </c>
      <c r="C1111" s="39" t="s">
        <v>563</v>
      </c>
      <c r="D1111" s="128">
        <f>+D1113+D1112</f>
        <v>0</v>
      </c>
      <c r="E1111" s="112"/>
    </row>
    <row r="1112" spans="1:5" hidden="1" x14ac:dyDescent="0.25">
      <c r="A1112" s="177" t="s">
        <v>941</v>
      </c>
      <c r="B1112" s="45" t="s">
        <v>564</v>
      </c>
      <c r="C1112" s="33" t="s">
        <v>565</v>
      </c>
      <c r="D1112" s="25">
        <f>+D1325</f>
        <v>0</v>
      </c>
      <c r="E1112" s="112"/>
    </row>
    <row r="1113" spans="1:5" hidden="1" x14ac:dyDescent="0.25">
      <c r="A1113" s="177" t="s">
        <v>718</v>
      </c>
      <c r="B1113" s="45" t="s">
        <v>716</v>
      </c>
      <c r="C1113" s="33" t="s">
        <v>717</v>
      </c>
      <c r="D1113" s="25">
        <f>+D1306</f>
        <v>0</v>
      </c>
    </row>
    <row r="1114" spans="1:5" hidden="1" x14ac:dyDescent="0.25">
      <c r="B1114" s="45"/>
      <c r="C1114" s="33"/>
    </row>
    <row r="1115" spans="1:5" hidden="1" x14ac:dyDescent="0.25">
      <c r="B1115" s="45"/>
      <c r="C1115" s="33"/>
    </row>
    <row r="1116" spans="1:5" hidden="1" x14ac:dyDescent="0.25">
      <c r="B1116" s="201">
        <v>6</v>
      </c>
      <c r="C1116" s="214" t="s">
        <v>86</v>
      </c>
      <c r="E1116" s="37">
        <f>+D1118+D1121</f>
        <v>0</v>
      </c>
    </row>
    <row r="1117" spans="1:5" hidden="1" x14ac:dyDescent="0.25">
      <c r="B1117" s="45"/>
      <c r="C1117" s="33"/>
    </row>
    <row r="1118" spans="1:5" hidden="1" x14ac:dyDescent="0.25">
      <c r="A1118" s="141" t="s">
        <v>580</v>
      </c>
      <c r="B1118" s="127" t="s">
        <v>309</v>
      </c>
      <c r="C1118" s="39" t="s">
        <v>310</v>
      </c>
      <c r="D1118" s="128">
        <f>+D1119</f>
        <v>0</v>
      </c>
      <c r="E1118" s="112"/>
    </row>
    <row r="1119" spans="1:5" hidden="1" x14ac:dyDescent="0.25">
      <c r="A1119" s="177" t="s">
        <v>580</v>
      </c>
      <c r="B1119" s="45" t="s">
        <v>315</v>
      </c>
      <c r="C1119" s="33" t="s">
        <v>316</v>
      </c>
      <c r="D1119" s="25">
        <f>+D1307+D1172+D1200</f>
        <v>0</v>
      </c>
    </row>
    <row r="1120" spans="1:5" hidden="1" x14ac:dyDescent="0.25">
      <c r="B1120" s="45"/>
      <c r="C1120" s="33"/>
    </row>
    <row r="1121" spans="1:5" hidden="1" x14ac:dyDescent="0.25">
      <c r="A1121" s="141" t="s">
        <v>580</v>
      </c>
      <c r="B1121" s="127" t="s">
        <v>124</v>
      </c>
      <c r="C1121" s="39" t="s">
        <v>125</v>
      </c>
      <c r="D1121" s="128">
        <f>+D1122</f>
        <v>0</v>
      </c>
    </row>
    <row r="1122" spans="1:5" hidden="1" x14ac:dyDescent="0.2">
      <c r="A1122" s="26" t="s">
        <v>580</v>
      </c>
      <c r="B1122" s="40" t="s">
        <v>126</v>
      </c>
      <c r="C1122" s="32" t="s">
        <v>127</v>
      </c>
      <c r="D1122" s="25">
        <f>+D1171</f>
        <v>0</v>
      </c>
    </row>
    <row r="1123" spans="1:5" hidden="1" x14ac:dyDescent="0.25">
      <c r="A1123" s="140"/>
      <c r="B1123" s="139"/>
      <c r="C1123" s="74"/>
    </row>
    <row r="1124" spans="1:5" hidden="1" x14ac:dyDescent="0.25">
      <c r="B1124" s="45"/>
      <c r="C1124" s="33"/>
    </row>
    <row r="1125" spans="1:5" hidden="1" x14ac:dyDescent="0.25">
      <c r="B1125" s="201" t="s">
        <v>164</v>
      </c>
      <c r="C1125" s="214" t="s">
        <v>165</v>
      </c>
      <c r="D1125" s="501"/>
      <c r="E1125" s="37">
        <f>+D1127</f>
        <v>0</v>
      </c>
    </row>
    <row r="1126" spans="1:5" hidden="1" x14ac:dyDescent="0.25">
      <c r="B1126" s="73"/>
      <c r="C1126" s="98"/>
      <c r="D1126" s="496"/>
    </row>
    <row r="1127" spans="1:5" hidden="1" x14ac:dyDescent="0.25">
      <c r="A1127" s="141">
        <v>4</v>
      </c>
      <c r="B1127" s="127" t="s">
        <v>166</v>
      </c>
      <c r="C1127" s="39" t="s">
        <v>167</v>
      </c>
      <c r="D1127" s="128">
        <f>SUM(D1128:D1129)</f>
        <v>0</v>
      </c>
      <c r="E1127" s="112"/>
    </row>
    <row r="1128" spans="1:5" hidden="1" x14ac:dyDescent="0.25">
      <c r="A1128" s="76">
        <v>4</v>
      </c>
      <c r="B1128" s="40" t="s">
        <v>339</v>
      </c>
      <c r="C1128" s="200" t="s">
        <v>340</v>
      </c>
      <c r="D1128" s="496">
        <v>0</v>
      </c>
      <c r="E1128" s="86"/>
    </row>
    <row r="1129" spans="1:5" hidden="1" x14ac:dyDescent="0.25">
      <c r="A1129" s="177">
        <v>4</v>
      </c>
      <c r="B1129" s="45" t="s">
        <v>168</v>
      </c>
      <c r="C1129" s="33" t="s">
        <v>169</v>
      </c>
      <c r="D1129" s="25">
        <f>+D1248</f>
        <v>0</v>
      </c>
    </row>
    <row r="1130" spans="1:5" x14ac:dyDescent="0.25">
      <c r="B1130" s="45"/>
      <c r="C1130" s="33"/>
    </row>
    <row r="1131" spans="1:5" x14ac:dyDescent="0.25">
      <c r="B1131" s="45"/>
      <c r="C1131" s="33"/>
    </row>
    <row r="1132" spans="1:5" ht="12" x14ac:dyDescent="0.25">
      <c r="B1132" s="17"/>
      <c r="C1132" s="27" t="s">
        <v>687</v>
      </c>
      <c r="D1132" s="37"/>
      <c r="E1132" s="113">
        <f>SUM(E1010:E1129)</f>
        <v>40671347.899999999</v>
      </c>
    </row>
    <row r="1133" spans="1:5" x14ac:dyDescent="0.25">
      <c r="B1133" s="45"/>
      <c r="C1133" s="33"/>
    </row>
    <row r="1134" spans="1:5" x14ac:dyDescent="0.25">
      <c r="B1134" s="45"/>
      <c r="C1134" s="33"/>
    </row>
    <row r="1135" spans="1:5" x14ac:dyDescent="0.25">
      <c r="B1135" s="19"/>
      <c r="C1135" s="103" t="s">
        <v>631</v>
      </c>
      <c r="D1135" s="48" t="s">
        <v>369</v>
      </c>
      <c r="E1135" s="37"/>
    </row>
    <row r="1136" spans="1:5" x14ac:dyDescent="0.25">
      <c r="B1136" s="95"/>
      <c r="C1136" s="96"/>
      <c r="D1136" s="502"/>
      <c r="E1136" s="37"/>
    </row>
    <row r="1137" spans="2:5" hidden="1" x14ac:dyDescent="0.25">
      <c r="B1137" s="97" t="s">
        <v>134</v>
      </c>
      <c r="C1137" s="98" t="s">
        <v>135</v>
      </c>
      <c r="D1137" s="99">
        <v>0</v>
      </c>
      <c r="E1137" s="37"/>
    </row>
    <row r="1138" spans="2:5" x14ac:dyDescent="0.25">
      <c r="B1138" s="97" t="s">
        <v>206</v>
      </c>
      <c r="C1138" s="176" t="s">
        <v>207</v>
      </c>
      <c r="D1138" s="99">
        <v>2000000</v>
      </c>
      <c r="E1138" s="37"/>
    </row>
    <row r="1139" spans="2:5" hidden="1" x14ac:dyDescent="0.25">
      <c r="B1139" s="97" t="s">
        <v>104</v>
      </c>
      <c r="C1139" s="176" t="s">
        <v>105</v>
      </c>
      <c r="D1139" s="99">
        <v>0</v>
      </c>
      <c r="E1139" s="37"/>
    </row>
    <row r="1140" spans="2:5" hidden="1" x14ac:dyDescent="0.25">
      <c r="B1140" s="97" t="s">
        <v>106</v>
      </c>
      <c r="C1140" s="176" t="s">
        <v>107</v>
      </c>
      <c r="D1140" s="99">
        <v>0</v>
      </c>
      <c r="E1140" s="37"/>
    </row>
    <row r="1141" spans="2:5" x14ac:dyDescent="0.25">
      <c r="B1141" s="97" t="s">
        <v>108</v>
      </c>
      <c r="C1141" s="176" t="s">
        <v>109</v>
      </c>
      <c r="D1141" s="99">
        <f>(D1137+D1138+D1139+D1140+D1142+D1143)/12</f>
        <v>166666.66666666666</v>
      </c>
      <c r="E1141" s="37"/>
    </row>
    <row r="1142" spans="2:5" hidden="1" x14ac:dyDescent="0.25">
      <c r="B1142" s="97" t="s">
        <v>856</v>
      </c>
      <c r="C1142" s="176" t="s">
        <v>857</v>
      </c>
      <c r="D1142" s="99">
        <v>0</v>
      </c>
      <c r="E1142" s="37"/>
    </row>
    <row r="1143" spans="2:5" hidden="1" x14ac:dyDescent="0.25">
      <c r="B1143" s="97" t="s">
        <v>399</v>
      </c>
      <c r="C1143" s="176" t="s">
        <v>400</v>
      </c>
      <c r="D1143" s="99">
        <v>0</v>
      </c>
      <c r="E1143" s="37"/>
    </row>
    <row r="1144" spans="2:5" ht="20.399999999999999" x14ac:dyDescent="0.25">
      <c r="B1144" s="97" t="s">
        <v>111</v>
      </c>
      <c r="C1144" s="176" t="s">
        <v>474</v>
      </c>
      <c r="D1144" s="99">
        <f>(D1138+D1139+D1142+D1143+D1137+D1140)*9.25%</f>
        <v>185000</v>
      </c>
      <c r="E1144" s="37"/>
    </row>
    <row r="1145" spans="2:5" x14ac:dyDescent="0.25">
      <c r="B1145" s="97" t="s">
        <v>112</v>
      </c>
      <c r="C1145" s="176" t="s">
        <v>354</v>
      </c>
      <c r="D1145" s="99">
        <f>(D1138+D1139+D1142+D1143+D1137+D1140)*0.5%</f>
        <v>10000</v>
      </c>
      <c r="E1145" s="37"/>
    </row>
    <row r="1146" spans="2:5" ht="20.399999999999999" x14ac:dyDescent="0.25">
      <c r="B1146" s="97" t="s">
        <v>114</v>
      </c>
      <c r="C1146" s="176" t="s">
        <v>356</v>
      </c>
      <c r="D1146" s="99">
        <f>(D1138+D1139+D1142+D1143+D1137+D1140)*5.42%</f>
        <v>108400</v>
      </c>
      <c r="E1146" s="37"/>
    </row>
    <row r="1147" spans="2:5" ht="20.399999999999999" x14ac:dyDescent="0.25">
      <c r="B1147" s="97" t="s">
        <v>115</v>
      </c>
      <c r="C1147" s="176" t="s">
        <v>539</v>
      </c>
      <c r="D1147" s="99">
        <f>(D1138+D1139+D1142+D1143+D1137+D1140)*3%</f>
        <v>60000</v>
      </c>
      <c r="E1147" s="37"/>
    </row>
    <row r="1148" spans="2:5" x14ac:dyDescent="0.25">
      <c r="B1148" s="97" t="s">
        <v>116</v>
      </c>
      <c r="C1148" s="176" t="s">
        <v>117</v>
      </c>
      <c r="D1148" s="99">
        <f>(D1138+D1139+D1142+D1143+D1137+D1140)*1.5%</f>
        <v>30000</v>
      </c>
      <c r="E1148" s="37"/>
    </row>
    <row r="1149" spans="2:5" x14ac:dyDescent="0.25">
      <c r="B1149" s="97" t="s">
        <v>153</v>
      </c>
      <c r="C1149" s="98" t="s">
        <v>154</v>
      </c>
      <c r="D1149" s="99">
        <v>2000000</v>
      </c>
      <c r="E1149" s="37"/>
    </row>
    <row r="1150" spans="2:5" x14ac:dyDescent="0.25">
      <c r="B1150" s="97" t="s">
        <v>714</v>
      </c>
      <c r="C1150" s="98" t="s">
        <v>715</v>
      </c>
      <c r="D1150" s="503">
        <v>7000000</v>
      </c>
      <c r="E1150" s="37"/>
    </row>
    <row r="1151" spans="2:5" hidden="1" x14ac:dyDescent="0.25">
      <c r="B1151" s="97" t="s">
        <v>221</v>
      </c>
      <c r="C1151" s="98" t="s">
        <v>222</v>
      </c>
      <c r="D1151" s="99">
        <v>0</v>
      </c>
      <c r="E1151" s="37"/>
    </row>
    <row r="1152" spans="2:5" hidden="1" x14ac:dyDescent="0.25">
      <c r="B1152" s="97" t="s">
        <v>140</v>
      </c>
      <c r="C1152" s="98" t="s">
        <v>141</v>
      </c>
      <c r="D1152" s="99">
        <v>0</v>
      </c>
      <c r="E1152" s="37"/>
    </row>
    <row r="1153" spans="2:5" hidden="1" x14ac:dyDescent="0.25">
      <c r="B1153" s="97" t="s">
        <v>223</v>
      </c>
      <c r="C1153" s="98" t="s">
        <v>224</v>
      </c>
      <c r="D1153" s="99">
        <v>0</v>
      </c>
      <c r="E1153" s="37"/>
    </row>
    <row r="1154" spans="2:5" hidden="1" x14ac:dyDescent="0.25">
      <c r="B1154" s="97" t="s">
        <v>230</v>
      </c>
      <c r="C1154" s="98" t="s">
        <v>231</v>
      </c>
      <c r="D1154" s="99">
        <v>0</v>
      </c>
      <c r="E1154" s="37"/>
    </row>
    <row r="1155" spans="2:5" hidden="1" x14ac:dyDescent="0.25">
      <c r="B1155" s="97" t="s">
        <v>233</v>
      </c>
      <c r="C1155" s="98" t="s">
        <v>234</v>
      </c>
      <c r="D1155" s="99">
        <v>0</v>
      </c>
      <c r="E1155" s="37"/>
    </row>
    <row r="1156" spans="2:5" hidden="1" x14ac:dyDescent="0.25">
      <c r="B1156" s="97" t="s">
        <v>122</v>
      </c>
      <c r="C1156" s="98" t="s">
        <v>123</v>
      </c>
      <c r="D1156" s="99">
        <v>0</v>
      </c>
      <c r="E1156" s="37"/>
    </row>
    <row r="1157" spans="2:5" hidden="1" x14ac:dyDescent="0.25">
      <c r="B1157" s="109" t="s">
        <v>158</v>
      </c>
      <c r="C1157" s="33" t="s">
        <v>159</v>
      </c>
      <c r="D1157" s="99">
        <v>0</v>
      </c>
      <c r="E1157" s="37"/>
    </row>
    <row r="1158" spans="2:5" hidden="1" x14ac:dyDescent="0.25">
      <c r="B1158" s="109" t="s">
        <v>257</v>
      </c>
      <c r="C1158" s="33" t="s">
        <v>645</v>
      </c>
      <c r="D1158" s="99">
        <v>0</v>
      </c>
      <c r="E1158" s="37"/>
    </row>
    <row r="1159" spans="2:5" hidden="1" x14ac:dyDescent="0.25">
      <c r="B1159" s="109" t="s">
        <v>261</v>
      </c>
      <c r="C1159" s="33" t="s">
        <v>262</v>
      </c>
      <c r="D1159" s="99">
        <v>0</v>
      </c>
      <c r="E1159" s="37"/>
    </row>
    <row r="1160" spans="2:5" hidden="1" x14ac:dyDescent="0.25">
      <c r="B1160" s="109" t="s">
        <v>263</v>
      </c>
      <c r="C1160" s="33" t="s">
        <v>510</v>
      </c>
      <c r="D1160" s="99">
        <v>0</v>
      </c>
      <c r="E1160" s="37"/>
    </row>
    <row r="1161" spans="2:5" hidden="1" x14ac:dyDescent="0.25">
      <c r="B1161" s="97" t="s">
        <v>267</v>
      </c>
      <c r="C1161" s="98" t="s">
        <v>268</v>
      </c>
      <c r="D1161" s="99">
        <v>0</v>
      </c>
      <c r="E1161" s="37"/>
    </row>
    <row r="1162" spans="2:5" hidden="1" x14ac:dyDescent="0.25">
      <c r="B1162" s="97" t="s">
        <v>272</v>
      </c>
      <c r="C1162" s="98" t="s">
        <v>273</v>
      </c>
      <c r="D1162" s="99">
        <v>0</v>
      </c>
      <c r="E1162" s="37"/>
    </row>
    <row r="1163" spans="2:5" hidden="1" x14ac:dyDescent="0.25">
      <c r="B1163" s="109" t="s">
        <v>286</v>
      </c>
      <c r="C1163" s="33" t="s">
        <v>287</v>
      </c>
      <c r="D1163" s="99">
        <v>0</v>
      </c>
      <c r="E1163" s="37"/>
    </row>
    <row r="1164" spans="2:5" hidden="1" x14ac:dyDescent="0.25">
      <c r="B1164" s="109" t="s">
        <v>290</v>
      </c>
      <c r="C1164" s="33" t="s">
        <v>291</v>
      </c>
      <c r="D1164" s="99">
        <v>0</v>
      </c>
      <c r="E1164" s="37"/>
    </row>
    <row r="1165" spans="2:5" hidden="1" x14ac:dyDescent="0.25">
      <c r="B1165" s="109" t="s">
        <v>145</v>
      </c>
      <c r="C1165" s="33" t="s">
        <v>146</v>
      </c>
      <c r="D1165" s="99">
        <v>0</v>
      </c>
      <c r="E1165" s="37"/>
    </row>
    <row r="1166" spans="2:5" hidden="1" x14ac:dyDescent="0.25">
      <c r="B1166" s="109" t="s">
        <v>296</v>
      </c>
      <c r="C1166" s="33" t="s">
        <v>297</v>
      </c>
      <c r="D1166" s="99">
        <v>0</v>
      </c>
      <c r="E1166" s="37"/>
    </row>
    <row r="1167" spans="2:5" hidden="1" x14ac:dyDescent="0.25">
      <c r="B1167" s="97" t="s">
        <v>298</v>
      </c>
      <c r="C1167" s="98" t="s">
        <v>545</v>
      </c>
      <c r="D1167" s="99">
        <v>0</v>
      </c>
      <c r="E1167" s="37"/>
    </row>
    <row r="1168" spans="2:5" hidden="1" x14ac:dyDescent="0.25">
      <c r="B1168" s="97" t="s">
        <v>162</v>
      </c>
      <c r="C1168" s="98" t="s">
        <v>163</v>
      </c>
      <c r="D1168" s="99">
        <v>0</v>
      </c>
      <c r="E1168" s="37"/>
    </row>
    <row r="1169" spans="2:5" hidden="1" x14ac:dyDescent="0.25">
      <c r="B1169" s="109" t="s">
        <v>42</v>
      </c>
      <c r="C1169" s="33" t="s">
        <v>540</v>
      </c>
      <c r="D1169" s="99">
        <v>0</v>
      </c>
      <c r="E1169" s="37"/>
    </row>
    <row r="1170" spans="2:5" hidden="1" x14ac:dyDescent="0.25">
      <c r="B1170" s="109" t="s">
        <v>307</v>
      </c>
      <c r="C1170" s="33" t="s">
        <v>518</v>
      </c>
      <c r="D1170" s="99">
        <v>0</v>
      </c>
      <c r="E1170" s="37"/>
    </row>
    <row r="1171" spans="2:5" hidden="1" x14ac:dyDescent="0.25">
      <c r="B1171" s="109" t="s">
        <v>126</v>
      </c>
      <c r="C1171" s="33" t="s">
        <v>127</v>
      </c>
      <c r="D1171" s="99">
        <v>0</v>
      </c>
      <c r="E1171" s="37"/>
    </row>
    <row r="1172" spans="2:5" hidden="1" x14ac:dyDescent="0.25">
      <c r="B1172" s="109" t="s">
        <v>315</v>
      </c>
      <c r="C1172" s="33" t="s">
        <v>316</v>
      </c>
      <c r="D1172" s="503">
        <v>0</v>
      </c>
      <c r="E1172" s="37"/>
    </row>
    <row r="1173" spans="2:5" x14ac:dyDescent="0.25">
      <c r="B1173" s="97"/>
      <c r="C1173" s="17" t="s">
        <v>440</v>
      </c>
      <c r="D1173" s="100">
        <f>SUM(D1137:D1172)</f>
        <v>11560066.666666666</v>
      </c>
      <c r="E1173" s="37"/>
    </row>
    <row r="1174" spans="2:5" x14ac:dyDescent="0.25">
      <c r="B1174" s="101"/>
      <c r="C1174" s="102"/>
      <c r="D1174" s="507"/>
      <c r="E1174" s="37"/>
    </row>
    <row r="1175" spans="2:5" x14ac:dyDescent="0.25">
      <c r="B1175" s="19"/>
      <c r="C1175" s="84"/>
      <c r="E1175" s="37"/>
    </row>
    <row r="1176" spans="2:5" x14ac:dyDescent="0.25">
      <c r="B1176" s="19"/>
      <c r="C1176" s="84"/>
      <c r="E1176" s="37"/>
    </row>
    <row r="1177" spans="2:5" x14ac:dyDescent="0.25">
      <c r="B1177" s="19"/>
      <c r="C1177" s="103" t="s">
        <v>680</v>
      </c>
      <c r="D1177" s="48" t="s">
        <v>710</v>
      </c>
      <c r="E1177" s="37"/>
    </row>
    <row r="1178" spans="2:5" x14ac:dyDescent="0.25">
      <c r="B1178" s="95"/>
      <c r="C1178" s="96"/>
      <c r="D1178" s="502"/>
      <c r="E1178" s="37"/>
    </row>
    <row r="1179" spans="2:5" x14ac:dyDescent="0.25">
      <c r="B1179" s="97" t="s">
        <v>206</v>
      </c>
      <c r="C1179" s="176" t="s">
        <v>207</v>
      </c>
      <c r="D1179" s="99">
        <v>2000000</v>
      </c>
      <c r="E1179" s="37"/>
    </row>
    <row r="1180" spans="2:5" x14ac:dyDescent="0.25">
      <c r="B1180" s="97" t="s">
        <v>108</v>
      </c>
      <c r="C1180" s="176" t="s">
        <v>109</v>
      </c>
      <c r="D1180" s="99">
        <f>+(D1179)/12</f>
        <v>166666.66666666666</v>
      </c>
      <c r="E1180" s="37"/>
    </row>
    <row r="1181" spans="2:5" ht="20.399999999999999" x14ac:dyDescent="0.25">
      <c r="B1181" s="97" t="s">
        <v>111</v>
      </c>
      <c r="C1181" s="176" t="s">
        <v>474</v>
      </c>
      <c r="D1181" s="99">
        <f>+(D1179)*9.25%</f>
        <v>185000</v>
      </c>
      <c r="E1181" s="37"/>
    </row>
    <row r="1182" spans="2:5" x14ac:dyDescent="0.25">
      <c r="B1182" s="97" t="s">
        <v>112</v>
      </c>
      <c r="C1182" s="176" t="s">
        <v>354</v>
      </c>
      <c r="D1182" s="99">
        <f>+(D1179)*0.5%</f>
        <v>10000</v>
      </c>
      <c r="E1182" s="37"/>
    </row>
    <row r="1183" spans="2:5" ht="20.399999999999999" x14ac:dyDescent="0.25">
      <c r="B1183" s="97" t="s">
        <v>114</v>
      </c>
      <c r="C1183" s="176" t="s">
        <v>356</v>
      </c>
      <c r="D1183" s="99">
        <f>+(D1179)*5.42%</f>
        <v>108400</v>
      </c>
      <c r="E1183" s="37"/>
    </row>
    <row r="1184" spans="2:5" ht="20.399999999999999" x14ac:dyDescent="0.25">
      <c r="B1184" s="97" t="s">
        <v>115</v>
      </c>
      <c r="C1184" s="176" t="s">
        <v>539</v>
      </c>
      <c r="D1184" s="99">
        <f>+(D1179)*3%</f>
        <v>60000</v>
      </c>
      <c r="E1184" s="37"/>
    </row>
    <row r="1185" spans="2:5" x14ac:dyDescent="0.25">
      <c r="B1185" s="97" t="s">
        <v>116</v>
      </c>
      <c r="C1185" s="176" t="s">
        <v>117</v>
      </c>
      <c r="D1185" s="503">
        <f>+(D1179)*1.5%</f>
        <v>30000</v>
      </c>
      <c r="E1185" s="37"/>
    </row>
    <row r="1186" spans="2:5" hidden="1" x14ac:dyDescent="0.25">
      <c r="B1186" s="97" t="s">
        <v>153</v>
      </c>
      <c r="C1186" s="98" t="s">
        <v>154</v>
      </c>
      <c r="D1186" s="99">
        <v>0</v>
      </c>
      <c r="E1186" s="37"/>
    </row>
    <row r="1187" spans="2:5" hidden="1" x14ac:dyDescent="0.2">
      <c r="B1187" s="97" t="s">
        <v>140</v>
      </c>
      <c r="C1187" s="12" t="s">
        <v>141</v>
      </c>
      <c r="D1187" s="99">
        <v>0</v>
      </c>
      <c r="E1187" s="37"/>
    </row>
    <row r="1188" spans="2:5" hidden="1" x14ac:dyDescent="0.2">
      <c r="B1188" s="97" t="s">
        <v>223</v>
      </c>
      <c r="C1188" s="12" t="s">
        <v>224</v>
      </c>
      <c r="D1188" s="99">
        <v>0</v>
      </c>
      <c r="E1188" s="37"/>
    </row>
    <row r="1189" spans="2:5" hidden="1" x14ac:dyDescent="0.25">
      <c r="B1189" s="97" t="s">
        <v>71</v>
      </c>
      <c r="C1189" s="98" t="s">
        <v>527</v>
      </c>
      <c r="D1189" s="99">
        <v>0</v>
      </c>
      <c r="E1189" s="37"/>
    </row>
    <row r="1190" spans="2:5" hidden="1" x14ac:dyDescent="0.25">
      <c r="B1190" s="97" t="s">
        <v>230</v>
      </c>
      <c r="C1190" s="98" t="s">
        <v>231</v>
      </c>
      <c r="D1190" s="503">
        <v>0</v>
      </c>
      <c r="E1190" s="37"/>
    </row>
    <row r="1191" spans="2:5" hidden="1" x14ac:dyDescent="0.25">
      <c r="B1191" s="97" t="s">
        <v>49</v>
      </c>
      <c r="C1191" s="98" t="s">
        <v>50</v>
      </c>
      <c r="D1191" s="99">
        <v>0</v>
      </c>
      <c r="E1191" s="37"/>
    </row>
    <row r="1192" spans="2:5" hidden="1" x14ac:dyDescent="0.25">
      <c r="B1192" s="97" t="s">
        <v>122</v>
      </c>
      <c r="C1192" s="98" t="s">
        <v>123</v>
      </c>
      <c r="D1192" s="99">
        <v>0</v>
      </c>
      <c r="E1192" s="37"/>
    </row>
    <row r="1193" spans="2:5" hidden="1" x14ac:dyDescent="0.25">
      <c r="B1193" s="97" t="s">
        <v>143</v>
      </c>
      <c r="C1193" s="98" t="s">
        <v>144</v>
      </c>
      <c r="D1193" s="99">
        <v>0</v>
      </c>
      <c r="E1193" s="37"/>
    </row>
    <row r="1194" spans="2:5" hidden="1" x14ac:dyDescent="0.25">
      <c r="B1194" s="97" t="s">
        <v>158</v>
      </c>
      <c r="C1194" s="98" t="s">
        <v>159</v>
      </c>
      <c r="D1194" s="99">
        <v>0</v>
      </c>
      <c r="E1194" s="37"/>
    </row>
    <row r="1195" spans="2:5" hidden="1" x14ac:dyDescent="0.25">
      <c r="B1195" s="97" t="s">
        <v>129</v>
      </c>
      <c r="C1195" s="98" t="s">
        <v>528</v>
      </c>
      <c r="D1195" s="99">
        <v>0</v>
      </c>
      <c r="E1195" s="37"/>
    </row>
    <row r="1196" spans="2:5" hidden="1" x14ac:dyDescent="0.25">
      <c r="B1196" s="97" t="s">
        <v>244</v>
      </c>
      <c r="C1196" s="98" t="s">
        <v>412</v>
      </c>
      <c r="D1196" s="99">
        <v>0</v>
      </c>
      <c r="E1196" s="37"/>
    </row>
    <row r="1197" spans="2:5" hidden="1" x14ac:dyDescent="0.25">
      <c r="B1197" s="97" t="s">
        <v>162</v>
      </c>
      <c r="C1197" s="98" t="s">
        <v>163</v>
      </c>
      <c r="D1197" s="99">
        <v>0</v>
      </c>
      <c r="E1197" s="37"/>
    </row>
    <row r="1198" spans="2:5" hidden="1" x14ac:dyDescent="0.25">
      <c r="B1198" s="97" t="s">
        <v>303</v>
      </c>
      <c r="C1198" s="98" t="s">
        <v>304</v>
      </c>
      <c r="D1198" s="99">
        <v>0</v>
      </c>
      <c r="E1198" s="37"/>
    </row>
    <row r="1199" spans="2:5" hidden="1" x14ac:dyDescent="0.25">
      <c r="B1199" s="97" t="s">
        <v>42</v>
      </c>
      <c r="C1199" s="98" t="s">
        <v>587</v>
      </c>
      <c r="D1199" s="503">
        <v>0</v>
      </c>
      <c r="E1199" s="37"/>
    </row>
    <row r="1200" spans="2:5" hidden="1" x14ac:dyDescent="0.25">
      <c r="B1200" s="97" t="s">
        <v>315</v>
      </c>
      <c r="C1200" s="98" t="s">
        <v>316</v>
      </c>
      <c r="D1200" s="503">
        <v>0</v>
      </c>
      <c r="E1200" s="37"/>
    </row>
    <row r="1201" spans="2:5" x14ac:dyDescent="0.25">
      <c r="B1201" s="97"/>
      <c r="C1201" s="17" t="s">
        <v>440</v>
      </c>
      <c r="D1201" s="100">
        <f>SUM(D1179:D1200)</f>
        <v>2560066.6666666665</v>
      </c>
      <c r="E1201" s="37"/>
    </row>
    <row r="1202" spans="2:5" x14ac:dyDescent="0.25">
      <c r="B1202" s="101"/>
      <c r="C1202" s="102"/>
      <c r="D1202" s="507"/>
      <c r="E1202" s="37"/>
    </row>
    <row r="1203" spans="2:5" x14ac:dyDescent="0.25">
      <c r="B1203" s="19"/>
      <c r="C1203" s="84"/>
      <c r="E1203" s="37"/>
    </row>
    <row r="1204" spans="2:5" x14ac:dyDescent="0.25">
      <c r="B1204" s="19"/>
      <c r="C1204" s="84"/>
      <c r="E1204" s="37"/>
    </row>
    <row r="1205" spans="2:5" x14ac:dyDescent="0.25">
      <c r="B1205" s="19"/>
      <c r="C1205" s="103" t="s">
        <v>524</v>
      </c>
      <c r="D1205" s="48" t="s">
        <v>525</v>
      </c>
      <c r="E1205" s="37"/>
    </row>
    <row r="1206" spans="2:5" x14ac:dyDescent="0.25">
      <c r="B1206" s="95"/>
      <c r="C1206" s="96"/>
      <c r="D1206" s="502"/>
      <c r="E1206" s="37"/>
    </row>
    <row r="1207" spans="2:5" x14ac:dyDescent="0.25">
      <c r="B1207" s="97" t="s">
        <v>206</v>
      </c>
      <c r="C1207" s="176" t="s">
        <v>207</v>
      </c>
      <c r="D1207" s="99">
        <v>2000000</v>
      </c>
      <c r="E1207" s="37"/>
    </row>
    <row r="1208" spans="2:5" x14ac:dyDescent="0.25">
      <c r="B1208" s="97" t="s">
        <v>108</v>
      </c>
      <c r="C1208" s="176" t="s">
        <v>109</v>
      </c>
      <c r="D1208" s="99">
        <f>+(D1207)/12</f>
        <v>166666.66666666666</v>
      </c>
      <c r="E1208" s="37"/>
    </row>
    <row r="1209" spans="2:5" ht="20.399999999999999" x14ac:dyDescent="0.25">
      <c r="B1209" s="97" t="s">
        <v>111</v>
      </c>
      <c r="C1209" s="176" t="s">
        <v>474</v>
      </c>
      <c r="D1209" s="99">
        <f>+(D1207)*9.25%</f>
        <v>185000</v>
      </c>
      <c r="E1209" s="37"/>
    </row>
    <row r="1210" spans="2:5" x14ac:dyDescent="0.25">
      <c r="B1210" s="97" t="s">
        <v>112</v>
      </c>
      <c r="C1210" s="176" t="s">
        <v>354</v>
      </c>
      <c r="D1210" s="99">
        <f>+(D1207)*0.5%</f>
        <v>10000</v>
      </c>
      <c r="E1210" s="37"/>
    </row>
    <row r="1211" spans="2:5" ht="20.399999999999999" x14ac:dyDescent="0.25">
      <c r="B1211" s="97" t="s">
        <v>114</v>
      </c>
      <c r="C1211" s="176" t="s">
        <v>356</v>
      </c>
      <c r="D1211" s="99">
        <f>+(D1207)*5.42%</f>
        <v>108400</v>
      </c>
      <c r="E1211" s="37"/>
    </row>
    <row r="1212" spans="2:5" ht="20.399999999999999" x14ac:dyDescent="0.25">
      <c r="B1212" s="97" t="s">
        <v>115</v>
      </c>
      <c r="C1212" s="176" t="s">
        <v>539</v>
      </c>
      <c r="D1212" s="99">
        <f>+(D1207)*3%</f>
        <v>60000</v>
      </c>
      <c r="E1212" s="37"/>
    </row>
    <row r="1213" spans="2:5" x14ac:dyDescent="0.25">
      <c r="B1213" s="97" t="s">
        <v>116</v>
      </c>
      <c r="C1213" s="176" t="s">
        <v>117</v>
      </c>
      <c r="D1213" s="99">
        <f>+(D1207)*1.5%</f>
        <v>30000</v>
      </c>
      <c r="E1213" s="37"/>
    </row>
    <row r="1214" spans="2:5" x14ac:dyDescent="0.25">
      <c r="B1214" s="97" t="s">
        <v>153</v>
      </c>
      <c r="C1214" s="98" t="s">
        <v>154</v>
      </c>
      <c r="D1214" s="503">
        <v>13120000</v>
      </c>
      <c r="E1214" s="37"/>
    </row>
    <row r="1215" spans="2:5" hidden="1" x14ac:dyDescent="0.25">
      <c r="B1215" s="97" t="s">
        <v>221</v>
      </c>
      <c r="C1215" s="98" t="s">
        <v>222</v>
      </c>
      <c r="D1215" s="99">
        <v>0</v>
      </c>
      <c r="E1215" s="37"/>
    </row>
    <row r="1216" spans="2:5" hidden="1" x14ac:dyDescent="0.25">
      <c r="B1216" s="97" t="s">
        <v>140</v>
      </c>
      <c r="C1216" s="98" t="s">
        <v>141</v>
      </c>
      <c r="D1216" s="99">
        <v>0</v>
      </c>
      <c r="E1216" s="37"/>
    </row>
    <row r="1217" spans="2:5" hidden="1" x14ac:dyDescent="0.25">
      <c r="B1217" s="97" t="s">
        <v>223</v>
      </c>
      <c r="C1217" s="98" t="s">
        <v>526</v>
      </c>
      <c r="D1217" s="99">
        <v>0</v>
      </c>
      <c r="E1217" s="37"/>
    </row>
    <row r="1218" spans="2:5" hidden="1" x14ac:dyDescent="0.25">
      <c r="B1218" s="97" t="s">
        <v>49</v>
      </c>
      <c r="C1218" s="98" t="s">
        <v>50</v>
      </c>
      <c r="D1218" s="99">
        <v>0</v>
      </c>
      <c r="E1218" s="37"/>
    </row>
    <row r="1219" spans="2:5" hidden="1" x14ac:dyDescent="0.25">
      <c r="B1219" s="97" t="s">
        <v>122</v>
      </c>
      <c r="C1219" s="98" t="s">
        <v>123</v>
      </c>
      <c r="D1219" s="99">
        <v>0</v>
      </c>
      <c r="E1219" s="37"/>
    </row>
    <row r="1220" spans="2:5" hidden="1" x14ac:dyDescent="0.25">
      <c r="B1220" s="97" t="s">
        <v>143</v>
      </c>
      <c r="C1220" s="98" t="s">
        <v>144</v>
      </c>
      <c r="D1220" s="99">
        <v>0</v>
      </c>
      <c r="E1220" s="37"/>
    </row>
    <row r="1221" spans="2:5" hidden="1" x14ac:dyDescent="0.25">
      <c r="B1221" s="97" t="s">
        <v>158</v>
      </c>
      <c r="C1221" s="98" t="s">
        <v>159</v>
      </c>
      <c r="D1221" s="99">
        <v>0</v>
      </c>
      <c r="E1221" s="37"/>
    </row>
    <row r="1222" spans="2:5" hidden="1" x14ac:dyDescent="0.25">
      <c r="B1222" s="97" t="s">
        <v>267</v>
      </c>
      <c r="C1222" s="98" t="s">
        <v>268</v>
      </c>
      <c r="D1222" s="99">
        <v>0</v>
      </c>
      <c r="E1222" s="37"/>
    </row>
    <row r="1223" spans="2:5" hidden="1" x14ac:dyDescent="0.25">
      <c r="B1223" s="97" t="s">
        <v>145</v>
      </c>
      <c r="C1223" s="98" t="s">
        <v>146</v>
      </c>
      <c r="D1223" s="99">
        <v>0</v>
      </c>
      <c r="E1223" s="37"/>
    </row>
    <row r="1224" spans="2:5" hidden="1" x14ac:dyDescent="0.25">
      <c r="B1224" s="97" t="s">
        <v>298</v>
      </c>
      <c r="C1224" s="98" t="s">
        <v>545</v>
      </c>
      <c r="D1224" s="503">
        <v>0</v>
      </c>
      <c r="E1224" s="37"/>
    </row>
    <row r="1225" spans="2:5" hidden="1" x14ac:dyDescent="0.25">
      <c r="B1225" s="97" t="s">
        <v>42</v>
      </c>
      <c r="C1225" s="98" t="s">
        <v>540</v>
      </c>
      <c r="D1225" s="99">
        <v>0</v>
      </c>
      <c r="E1225" s="37"/>
    </row>
    <row r="1226" spans="2:5" hidden="1" x14ac:dyDescent="0.25">
      <c r="B1226" s="97" t="s">
        <v>306</v>
      </c>
      <c r="C1226" s="98" t="s">
        <v>326</v>
      </c>
      <c r="D1226" s="503">
        <v>0</v>
      </c>
      <c r="E1226" s="37"/>
    </row>
    <row r="1227" spans="2:5" x14ac:dyDescent="0.25">
      <c r="B1227" s="97"/>
      <c r="C1227" s="17" t="s">
        <v>440</v>
      </c>
      <c r="D1227" s="100">
        <f>SUM(D1207:D1226)</f>
        <v>15680066.666666666</v>
      </c>
      <c r="E1227" s="37"/>
    </row>
    <row r="1228" spans="2:5" x14ac:dyDescent="0.25">
      <c r="B1228" s="101"/>
      <c r="C1228" s="102"/>
      <c r="D1228" s="507"/>
      <c r="E1228" s="37"/>
    </row>
    <row r="1229" spans="2:5" x14ac:dyDescent="0.25">
      <c r="B1229" s="45"/>
      <c r="C1229" s="33"/>
    </row>
    <row r="1230" spans="2:5" x14ac:dyDescent="0.25">
      <c r="B1230" s="45"/>
      <c r="C1230" s="33"/>
    </row>
    <row r="1231" spans="2:5" x14ac:dyDescent="0.25">
      <c r="B1231" s="19"/>
      <c r="C1231" s="103" t="s">
        <v>456</v>
      </c>
      <c r="D1231" s="48" t="s">
        <v>466</v>
      </c>
      <c r="E1231" s="37"/>
    </row>
    <row r="1232" spans="2:5" x14ac:dyDescent="0.25">
      <c r="B1232" s="215"/>
      <c r="C1232" s="96"/>
      <c r="D1232" s="502"/>
      <c r="E1232" s="37"/>
    </row>
    <row r="1233" spans="2:5" x14ac:dyDescent="0.25">
      <c r="B1233" s="166" t="s">
        <v>140</v>
      </c>
      <c r="C1233" s="98" t="s">
        <v>141</v>
      </c>
      <c r="D1233" s="99">
        <v>100000</v>
      </c>
      <c r="E1233" s="37"/>
    </row>
    <row r="1234" spans="2:5" x14ac:dyDescent="0.25">
      <c r="B1234" s="166" t="s">
        <v>223</v>
      </c>
      <c r="C1234" s="98" t="s">
        <v>224</v>
      </c>
      <c r="D1234" s="99">
        <v>60000</v>
      </c>
      <c r="E1234" s="37"/>
    </row>
    <row r="1235" spans="2:5" x14ac:dyDescent="0.25">
      <c r="B1235" s="166" t="s">
        <v>884</v>
      </c>
      <c r="C1235" s="98" t="s">
        <v>885</v>
      </c>
      <c r="D1235" s="99">
        <v>30000</v>
      </c>
      <c r="E1235" s="37"/>
    </row>
    <row r="1236" spans="2:5" x14ac:dyDescent="0.25">
      <c r="B1236" s="166" t="s">
        <v>233</v>
      </c>
      <c r="C1236" s="98" t="s">
        <v>234</v>
      </c>
      <c r="D1236" s="99">
        <v>700000</v>
      </c>
      <c r="E1236" s="37"/>
    </row>
    <row r="1237" spans="2:5" x14ac:dyDescent="0.25">
      <c r="B1237" s="166" t="s">
        <v>235</v>
      </c>
      <c r="C1237" s="98" t="s">
        <v>236</v>
      </c>
      <c r="D1237" s="99">
        <v>50000</v>
      </c>
      <c r="E1237" s="37"/>
    </row>
    <row r="1238" spans="2:5" x14ac:dyDescent="0.25">
      <c r="B1238" s="166" t="s">
        <v>143</v>
      </c>
      <c r="C1238" s="98" t="s">
        <v>144</v>
      </c>
      <c r="D1238" s="99">
        <v>860000</v>
      </c>
      <c r="E1238" s="33"/>
    </row>
    <row r="1239" spans="2:5" x14ac:dyDescent="0.25">
      <c r="B1239" s="166" t="s">
        <v>158</v>
      </c>
      <c r="C1239" s="98" t="s">
        <v>159</v>
      </c>
      <c r="D1239" s="99">
        <v>2800147.9</v>
      </c>
      <c r="E1239" s="37"/>
    </row>
    <row r="1240" spans="2:5" x14ac:dyDescent="0.25">
      <c r="B1240" s="166" t="s">
        <v>259</v>
      </c>
      <c r="C1240" s="98" t="s">
        <v>260</v>
      </c>
      <c r="D1240" s="99">
        <v>80000</v>
      </c>
      <c r="E1240" s="37"/>
    </row>
    <row r="1241" spans="2:5" x14ac:dyDescent="0.25">
      <c r="B1241" s="166" t="s">
        <v>261</v>
      </c>
      <c r="C1241" s="98" t="s">
        <v>325</v>
      </c>
      <c r="D1241" s="99">
        <v>400000</v>
      </c>
      <c r="E1241" s="37"/>
    </row>
    <row r="1242" spans="2:5" x14ac:dyDescent="0.25">
      <c r="B1242" s="97" t="s">
        <v>267</v>
      </c>
      <c r="C1242" s="98" t="s">
        <v>268</v>
      </c>
      <c r="D1242" s="99">
        <v>2300000</v>
      </c>
      <c r="E1242" s="37"/>
    </row>
    <row r="1243" spans="2:5" x14ac:dyDescent="0.25">
      <c r="B1243" s="97" t="s">
        <v>278</v>
      </c>
      <c r="C1243" s="98" t="s">
        <v>544</v>
      </c>
      <c r="D1243" s="99">
        <v>150000</v>
      </c>
      <c r="E1243" s="37"/>
    </row>
    <row r="1244" spans="2:5" x14ac:dyDescent="0.25">
      <c r="B1244" s="97" t="s">
        <v>286</v>
      </c>
      <c r="C1244" s="98" t="s">
        <v>287</v>
      </c>
      <c r="D1244" s="99">
        <v>200000</v>
      </c>
      <c r="E1244" s="37"/>
    </row>
    <row r="1245" spans="2:5" x14ac:dyDescent="0.25">
      <c r="B1245" s="166" t="s">
        <v>145</v>
      </c>
      <c r="C1245" s="98" t="s">
        <v>146</v>
      </c>
      <c r="D1245" s="99">
        <v>250000</v>
      </c>
      <c r="E1245" s="37"/>
    </row>
    <row r="1246" spans="2:5" hidden="1" x14ac:dyDescent="0.25">
      <c r="B1246" s="166" t="s">
        <v>298</v>
      </c>
      <c r="C1246" s="98" t="s">
        <v>545</v>
      </c>
      <c r="D1246" s="99">
        <v>0</v>
      </c>
      <c r="E1246" s="37"/>
    </row>
    <row r="1247" spans="2:5" x14ac:dyDescent="0.25">
      <c r="B1247" s="166" t="s">
        <v>162</v>
      </c>
      <c r="C1247" s="98" t="s">
        <v>163</v>
      </c>
      <c r="D1247" s="503">
        <v>2891000</v>
      </c>
      <c r="E1247" s="37"/>
    </row>
    <row r="1248" spans="2:5" hidden="1" x14ac:dyDescent="0.25">
      <c r="B1248" s="166" t="s">
        <v>168</v>
      </c>
      <c r="C1248" s="98" t="s">
        <v>169</v>
      </c>
      <c r="D1248" s="503">
        <v>0</v>
      </c>
      <c r="E1248" s="37"/>
    </row>
    <row r="1249" spans="2:5" x14ac:dyDescent="0.25">
      <c r="B1249" s="166"/>
      <c r="C1249" s="17" t="s">
        <v>440</v>
      </c>
      <c r="D1249" s="100">
        <f>SUM(D1233:D1248)</f>
        <v>10871147.9</v>
      </c>
      <c r="E1249" s="37"/>
    </row>
    <row r="1250" spans="2:5" x14ac:dyDescent="0.25">
      <c r="B1250" s="101"/>
      <c r="C1250" s="102"/>
      <c r="D1250" s="507"/>
      <c r="E1250" s="37"/>
    </row>
    <row r="1251" spans="2:5" hidden="1" x14ac:dyDescent="0.25">
      <c r="B1251" s="45"/>
      <c r="C1251" s="33"/>
    </row>
    <row r="1252" spans="2:5" hidden="1" x14ac:dyDescent="0.25">
      <c r="B1252" s="45"/>
      <c r="C1252" s="33"/>
    </row>
    <row r="1253" spans="2:5" hidden="1" x14ac:dyDescent="0.25">
      <c r="B1253" s="19"/>
      <c r="C1253" s="103" t="s">
        <v>618</v>
      </c>
      <c r="D1253" s="48" t="s">
        <v>619</v>
      </c>
      <c r="E1253" s="37"/>
    </row>
    <row r="1254" spans="2:5" hidden="1" x14ac:dyDescent="0.25">
      <c r="B1254" s="215"/>
      <c r="C1254" s="96"/>
      <c r="D1254" s="502"/>
      <c r="E1254" s="37"/>
    </row>
    <row r="1255" spans="2:5" hidden="1" x14ac:dyDescent="0.25">
      <c r="B1255" s="166" t="s">
        <v>134</v>
      </c>
      <c r="C1255" s="98" t="s">
        <v>135</v>
      </c>
      <c r="D1255" s="99">
        <v>0</v>
      </c>
      <c r="E1255" s="37"/>
    </row>
    <row r="1256" spans="2:5" hidden="1" x14ac:dyDescent="0.25">
      <c r="B1256" s="166" t="s">
        <v>206</v>
      </c>
      <c r="C1256" s="98" t="s">
        <v>207</v>
      </c>
      <c r="D1256" s="99">
        <v>0</v>
      </c>
      <c r="E1256" s="37"/>
    </row>
    <row r="1257" spans="2:5" hidden="1" x14ac:dyDescent="0.25">
      <c r="B1257" s="97" t="s">
        <v>104</v>
      </c>
      <c r="C1257" s="176" t="s">
        <v>105</v>
      </c>
      <c r="D1257" s="99">
        <v>0</v>
      </c>
      <c r="E1257" s="37"/>
    </row>
    <row r="1258" spans="2:5" hidden="1" x14ac:dyDescent="0.25">
      <c r="B1258" s="97" t="s">
        <v>108</v>
      </c>
      <c r="C1258" s="176" t="s">
        <v>109</v>
      </c>
      <c r="D1258" s="99">
        <f>(D1255+D1257+D1259+D1260+D1256)/12</f>
        <v>0</v>
      </c>
      <c r="E1258" s="37"/>
    </row>
    <row r="1259" spans="2:5" hidden="1" x14ac:dyDescent="0.25">
      <c r="B1259" s="97" t="s">
        <v>856</v>
      </c>
      <c r="C1259" s="176" t="s">
        <v>857</v>
      </c>
      <c r="D1259" s="99">
        <v>0</v>
      </c>
      <c r="E1259" s="37"/>
    </row>
    <row r="1260" spans="2:5" hidden="1" x14ac:dyDescent="0.25">
      <c r="B1260" s="97" t="s">
        <v>399</v>
      </c>
      <c r="C1260" s="176" t="s">
        <v>400</v>
      </c>
      <c r="D1260" s="99">
        <v>0</v>
      </c>
      <c r="E1260" s="37"/>
    </row>
    <row r="1261" spans="2:5" ht="20.399999999999999" hidden="1" x14ac:dyDescent="0.25">
      <c r="B1261" s="97" t="s">
        <v>111</v>
      </c>
      <c r="C1261" s="176" t="s">
        <v>474</v>
      </c>
      <c r="D1261" s="99">
        <f>(+D1257+D1259+D1255+D1260+D1256)*9.25%</f>
        <v>0</v>
      </c>
      <c r="E1261" s="37"/>
    </row>
    <row r="1262" spans="2:5" hidden="1" x14ac:dyDescent="0.25">
      <c r="B1262" s="97" t="s">
        <v>112</v>
      </c>
      <c r="C1262" s="176" t="s">
        <v>354</v>
      </c>
      <c r="D1262" s="99">
        <f>(+D1257+D1259+D1255+D1260+D1256)*0.5%</f>
        <v>0</v>
      </c>
      <c r="E1262" s="37"/>
    </row>
    <row r="1263" spans="2:5" ht="20.399999999999999" hidden="1" x14ac:dyDescent="0.25">
      <c r="B1263" s="97" t="s">
        <v>114</v>
      </c>
      <c r="C1263" s="176" t="s">
        <v>356</v>
      </c>
      <c r="D1263" s="99">
        <f>(+D1257+D1259+D1255+D1260+D1256)*5.42%</f>
        <v>0</v>
      </c>
      <c r="E1263" s="37"/>
    </row>
    <row r="1264" spans="2:5" ht="20.399999999999999" hidden="1" x14ac:dyDescent="0.25">
      <c r="B1264" s="97" t="s">
        <v>115</v>
      </c>
      <c r="C1264" s="176" t="s">
        <v>539</v>
      </c>
      <c r="D1264" s="99">
        <f>(+D1257+D1259+D1255+D1260+D1256)*3%</f>
        <v>0</v>
      </c>
      <c r="E1264" s="37"/>
    </row>
    <row r="1265" spans="2:5" hidden="1" x14ac:dyDescent="0.25">
      <c r="B1265" s="97" t="s">
        <v>116</v>
      </c>
      <c r="C1265" s="176" t="s">
        <v>117</v>
      </c>
      <c r="D1265" s="99">
        <f>(+D1257+D1259+D1255+D1260+D1256)*1.5%</f>
        <v>0</v>
      </c>
      <c r="E1265" s="37"/>
    </row>
    <row r="1266" spans="2:5" hidden="1" x14ac:dyDescent="0.25">
      <c r="B1266" s="97" t="s">
        <v>122</v>
      </c>
      <c r="C1266" s="98" t="s">
        <v>123</v>
      </c>
      <c r="D1266" s="99">
        <v>0</v>
      </c>
      <c r="E1266" s="37"/>
    </row>
    <row r="1267" spans="2:5" hidden="1" x14ac:dyDescent="0.25">
      <c r="B1267" s="97" t="s">
        <v>42</v>
      </c>
      <c r="C1267" s="98" t="s">
        <v>587</v>
      </c>
      <c r="D1267" s="99">
        <v>0</v>
      </c>
      <c r="E1267" s="37"/>
    </row>
    <row r="1268" spans="2:5" hidden="1" x14ac:dyDescent="0.25">
      <c r="B1268" s="97" t="s">
        <v>306</v>
      </c>
      <c r="C1268" s="98" t="s">
        <v>326</v>
      </c>
      <c r="D1268" s="503">
        <v>0</v>
      </c>
      <c r="E1268" s="37"/>
    </row>
    <row r="1269" spans="2:5" hidden="1" x14ac:dyDescent="0.25">
      <c r="B1269" s="166" t="s">
        <v>339</v>
      </c>
      <c r="C1269" s="98" t="s">
        <v>340</v>
      </c>
      <c r="D1269" s="99">
        <v>0</v>
      </c>
      <c r="E1269" s="37"/>
    </row>
    <row r="1270" spans="2:5" hidden="1" x14ac:dyDescent="0.25">
      <c r="B1270" s="166"/>
      <c r="C1270" s="17" t="s">
        <v>440</v>
      </c>
      <c r="D1270" s="100">
        <f>SUM(D1255:D1269)</f>
        <v>0</v>
      </c>
      <c r="E1270" s="37"/>
    </row>
    <row r="1271" spans="2:5" hidden="1" x14ac:dyDescent="0.25">
      <c r="B1271" s="101"/>
      <c r="C1271" s="102"/>
      <c r="D1271" s="507"/>
      <c r="E1271" s="37"/>
    </row>
    <row r="1272" spans="2:5" hidden="1" x14ac:dyDescent="0.25">
      <c r="B1272" s="45"/>
      <c r="C1272" s="33"/>
    </row>
    <row r="1273" spans="2:5" hidden="1" x14ac:dyDescent="0.25">
      <c r="B1273" s="45"/>
      <c r="C1273" s="33"/>
    </row>
    <row r="1274" spans="2:5" ht="12" hidden="1" x14ac:dyDescent="0.25">
      <c r="B1274" s="19"/>
      <c r="C1274" s="103" t="s">
        <v>517</v>
      </c>
      <c r="D1274" s="48" t="s">
        <v>523</v>
      </c>
      <c r="E1274" s="113"/>
    </row>
    <row r="1275" spans="2:5" ht="12" hidden="1" x14ac:dyDescent="0.25">
      <c r="B1275" s="215"/>
      <c r="C1275" s="96"/>
      <c r="D1275" s="502"/>
      <c r="E1275" s="113"/>
    </row>
    <row r="1276" spans="2:5" ht="12" hidden="1" x14ac:dyDescent="0.25">
      <c r="B1276" s="166" t="s">
        <v>134</v>
      </c>
      <c r="C1276" s="98" t="s">
        <v>135</v>
      </c>
      <c r="D1276" s="99">
        <v>0</v>
      </c>
      <c r="E1276" s="113"/>
    </row>
    <row r="1277" spans="2:5" ht="12" hidden="1" x14ac:dyDescent="0.25">
      <c r="B1277" s="97" t="s">
        <v>104</v>
      </c>
      <c r="C1277" s="176" t="s">
        <v>105</v>
      </c>
      <c r="D1277" s="99">
        <v>0</v>
      </c>
      <c r="E1277" s="113"/>
    </row>
    <row r="1278" spans="2:5" ht="12" hidden="1" x14ac:dyDescent="0.25">
      <c r="B1278" s="97" t="s">
        <v>106</v>
      </c>
      <c r="C1278" s="176" t="s">
        <v>107</v>
      </c>
      <c r="D1278" s="99">
        <v>0</v>
      </c>
      <c r="E1278" s="113"/>
    </row>
    <row r="1279" spans="2:5" ht="12" hidden="1" x14ac:dyDescent="0.25">
      <c r="B1279" s="97" t="s">
        <v>108</v>
      </c>
      <c r="C1279" s="176" t="s">
        <v>109</v>
      </c>
      <c r="D1279" s="99">
        <f>(+D1277+D1280+D1281+D1276+D1278)/12</f>
        <v>0</v>
      </c>
      <c r="E1279" s="113"/>
    </row>
    <row r="1280" spans="2:5" ht="12" hidden="1" x14ac:dyDescent="0.25">
      <c r="B1280" s="97" t="s">
        <v>856</v>
      </c>
      <c r="C1280" s="176" t="s">
        <v>857</v>
      </c>
      <c r="D1280" s="99">
        <v>0</v>
      </c>
      <c r="E1280" s="113"/>
    </row>
    <row r="1281" spans="2:5" ht="12" hidden="1" x14ac:dyDescent="0.25">
      <c r="B1281" s="97" t="s">
        <v>399</v>
      </c>
      <c r="C1281" s="176" t="s">
        <v>400</v>
      </c>
      <c r="D1281" s="99">
        <v>0</v>
      </c>
      <c r="E1281" s="113"/>
    </row>
    <row r="1282" spans="2:5" ht="20.399999999999999" hidden="1" x14ac:dyDescent="0.25">
      <c r="B1282" s="97" t="s">
        <v>111</v>
      </c>
      <c r="C1282" s="176" t="s">
        <v>474</v>
      </c>
      <c r="D1282" s="99">
        <f>(+D1277+D1280+D1281+D1276+D1278)*9.25%</f>
        <v>0</v>
      </c>
      <c r="E1282" s="113"/>
    </row>
    <row r="1283" spans="2:5" ht="12" hidden="1" x14ac:dyDescent="0.25">
      <c r="B1283" s="97" t="s">
        <v>112</v>
      </c>
      <c r="C1283" s="176" t="s">
        <v>354</v>
      </c>
      <c r="D1283" s="99">
        <f>(+D1277+D1280+D1281+D1276+D1278)*0.5%</f>
        <v>0</v>
      </c>
      <c r="E1283" s="113"/>
    </row>
    <row r="1284" spans="2:5" ht="20.399999999999999" hidden="1" x14ac:dyDescent="0.25">
      <c r="B1284" s="97" t="s">
        <v>114</v>
      </c>
      <c r="C1284" s="176" t="s">
        <v>356</v>
      </c>
      <c r="D1284" s="99">
        <f>(+D1277+D1280+D1281+D1276+D1278)*5.42%</f>
        <v>0</v>
      </c>
      <c r="E1284" s="113"/>
    </row>
    <row r="1285" spans="2:5" ht="20.399999999999999" hidden="1" x14ac:dyDescent="0.25">
      <c r="B1285" s="97" t="s">
        <v>115</v>
      </c>
      <c r="C1285" s="176" t="s">
        <v>539</v>
      </c>
      <c r="D1285" s="99">
        <f>(+D1277+D1280+D1281+D1276+D1278)*3%</f>
        <v>0</v>
      </c>
      <c r="E1285" s="113"/>
    </row>
    <row r="1286" spans="2:5" ht="12" hidden="1" x14ac:dyDescent="0.25">
      <c r="B1286" s="97" t="s">
        <v>116</v>
      </c>
      <c r="C1286" s="176" t="s">
        <v>117</v>
      </c>
      <c r="D1286" s="99">
        <f>(+D1277+D1280+D1281+D1276+D1278)*1.5%</f>
        <v>0</v>
      </c>
      <c r="E1286" s="113"/>
    </row>
    <row r="1287" spans="2:5" ht="12" hidden="1" x14ac:dyDescent="0.25">
      <c r="B1287" s="166" t="s">
        <v>217</v>
      </c>
      <c r="C1287" s="98" t="s">
        <v>218</v>
      </c>
      <c r="D1287" s="99">
        <v>0</v>
      </c>
      <c r="E1287" s="113"/>
    </row>
    <row r="1288" spans="2:5" ht="12" hidden="1" x14ac:dyDescent="0.25">
      <c r="B1288" s="166" t="s">
        <v>221</v>
      </c>
      <c r="C1288" s="98" t="s">
        <v>222</v>
      </c>
      <c r="D1288" s="99">
        <v>0</v>
      </c>
      <c r="E1288" s="113"/>
    </row>
    <row r="1289" spans="2:5" ht="12" hidden="1" x14ac:dyDescent="0.25">
      <c r="B1289" s="166" t="s">
        <v>223</v>
      </c>
      <c r="C1289" s="98" t="s">
        <v>224</v>
      </c>
      <c r="D1289" s="99">
        <v>0</v>
      </c>
      <c r="E1289" s="113"/>
    </row>
    <row r="1290" spans="2:5" ht="12" hidden="1" x14ac:dyDescent="0.25">
      <c r="B1290" s="166" t="s">
        <v>884</v>
      </c>
      <c r="C1290" s="98" t="s">
        <v>885</v>
      </c>
      <c r="D1290" s="99">
        <v>0</v>
      </c>
      <c r="E1290" s="113"/>
    </row>
    <row r="1291" spans="2:5" ht="12" hidden="1" x14ac:dyDescent="0.25">
      <c r="B1291" s="97" t="s">
        <v>71</v>
      </c>
      <c r="C1291" s="176" t="s">
        <v>527</v>
      </c>
      <c r="D1291" s="99">
        <v>0</v>
      </c>
      <c r="E1291" s="113"/>
    </row>
    <row r="1292" spans="2:5" ht="12" hidden="1" x14ac:dyDescent="0.25">
      <c r="B1292" s="97" t="s">
        <v>230</v>
      </c>
      <c r="C1292" s="176" t="s">
        <v>231</v>
      </c>
      <c r="D1292" s="99">
        <v>0</v>
      </c>
      <c r="E1292" s="113"/>
    </row>
    <row r="1293" spans="2:5" ht="12" hidden="1" x14ac:dyDescent="0.25">
      <c r="B1293" s="97" t="s">
        <v>49</v>
      </c>
      <c r="C1293" s="176" t="s">
        <v>50</v>
      </c>
      <c r="D1293" s="99">
        <v>0</v>
      </c>
      <c r="E1293" s="113"/>
    </row>
    <row r="1294" spans="2:5" ht="12" hidden="1" x14ac:dyDescent="0.25">
      <c r="B1294" s="97" t="s">
        <v>122</v>
      </c>
      <c r="C1294" s="176" t="s">
        <v>123</v>
      </c>
      <c r="D1294" s="99">
        <v>0</v>
      </c>
      <c r="E1294" s="113"/>
    </row>
    <row r="1295" spans="2:5" ht="12" hidden="1" x14ac:dyDescent="0.25">
      <c r="B1295" s="97" t="s">
        <v>158</v>
      </c>
      <c r="C1295" s="98" t="s">
        <v>159</v>
      </c>
      <c r="D1295" s="503">
        <v>0</v>
      </c>
      <c r="E1295" s="113"/>
    </row>
    <row r="1296" spans="2:5" ht="12" hidden="1" x14ac:dyDescent="0.25">
      <c r="B1296" s="97" t="s">
        <v>129</v>
      </c>
      <c r="C1296" s="98" t="s">
        <v>528</v>
      </c>
      <c r="D1296" s="99">
        <v>0</v>
      </c>
      <c r="E1296" s="113"/>
    </row>
    <row r="1297" spans="2:5" ht="12" hidden="1" x14ac:dyDescent="0.25">
      <c r="B1297" s="97" t="s">
        <v>259</v>
      </c>
      <c r="C1297" s="176" t="s">
        <v>260</v>
      </c>
      <c r="D1297" s="99">
        <v>0</v>
      </c>
      <c r="E1297" s="113"/>
    </row>
    <row r="1298" spans="2:5" ht="12" hidden="1" x14ac:dyDescent="0.25">
      <c r="B1298" s="97" t="s">
        <v>100</v>
      </c>
      <c r="C1298" s="176" t="s">
        <v>101</v>
      </c>
      <c r="D1298" s="99">
        <v>0</v>
      </c>
      <c r="E1298" s="113"/>
    </row>
    <row r="1299" spans="2:5" ht="12" hidden="1" x14ac:dyDescent="0.25">
      <c r="B1299" s="97" t="s">
        <v>272</v>
      </c>
      <c r="C1299" s="176" t="s">
        <v>273</v>
      </c>
      <c r="D1299" s="99">
        <v>0</v>
      </c>
      <c r="E1299" s="113"/>
    </row>
    <row r="1300" spans="2:5" ht="12" hidden="1" x14ac:dyDescent="0.25">
      <c r="B1300" s="97" t="s">
        <v>276</v>
      </c>
      <c r="C1300" s="176" t="s">
        <v>277</v>
      </c>
      <c r="D1300" s="99">
        <v>0</v>
      </c>
      <c r="E1300" s="113"/>
    </row>
    <row r="1301" spans="2:5" ht="12" hidden="1" x14ac:dyDescent="0.25">
      <c r="B1301" s="97" t="s">
        <v>281</v>
      </c>
      <c r="C1301" s="176" t="s">
        <v>282</v>
      </c>
      <c r="D1301" s="503">
        <v>0</v>
      </c>
      <c r="E1301" s="113"/>
    </row>
    <row r="1302" spans="2:5" ht="12" hidden="1" x14ac:dyDescent="0.25">
      <c r="B1302" s="97" t="s">
        <v>290</v>
      </c>
      <c r="C1302" s="176" t="s">
        <v>291</v>
      </c>
      <c r="D1302" s="99">
        <v>0</v>
      </c>
      <c r="E1302" s="113"/>
    </row>
    <row r="1303" spans="2:5" ht="12" hidden="1" x14ac:dyDescent="0.25">
      <c r="B1303" s="97" t="s">
        <v>145</v>
      </c>
      <c r="C1303" s="176" t="s">
        <v>146</v>
      </c>
      <c r="D1303" s="99">
        <v>0</v>
      </c>
      <c r="E1303" s="113"/>
    </row>
    <row r="1304" spans="2:5" ht="12" hidden="1" x14ac:dyDescent="0.25">
      <c r="B1304" s="97" t="s">
        <v>162</v>
      </c>
      <c r="C1304" s="176" t="s">
        <v>163</v>
      </c>
      <c r="D1304" s="99">
        <v>0</v>
      </c>
      <c r="E1304" s="113"/>
    </row>
    <row r="1305" spans="2:5" ht="12" hidden="1" x14ac:dyDescent="0.25">
      <c r="B1305" s="166" t="s">
        <v>306</v>
      </c>
      <c r="C1305" s="98" t="s">
        <v>326</v>
      </c>
      <c r="D1305" s="99">
        <v>0</v>
      </c>
      <c r="E1305" s="113"/>
    </row>
    <row r="1306" spans="2:5" ht="12" hidden="1" x14ac:dyDescent="0.25">
      <c r="B1306" s="166" t="s">
        <v>716</v>
      </c>
      <c r="C1306" s="98" t="s">
        <v>717</v>
      </c>
      <c r="D1306" s="99">
        <v>0</v>
      </c>
      <c r="E1306" s="113"/>
    </row>
    <row r="1307" spans="2:5" ht="12" hidden="1" x14ac:dyDescent="0.25">
      <c r="B1307" s="166" t="s">
        <v>315</v>
      </c>
      <c r="C1307" s="98" t="s">
        <v>316</v>
      </c>
      <c r="D1307" s="503">
        <v>0</v>
      </c>
      <c r="E1307" s="113"/>
    </row>
    <row r="1308" spans="2:5" ht="12" hidden="1" x14ac:dyDescent="0.25">
      <c r="B1308" s="166"/>
      <c r="C1308" s="17" t="s">
        <v>440</v>
      </c>
      <c r="D1308" s="100">
        <f>SUM(D1276:D1307)</f>
        <v>0</v>
      </c>
      <c r="E1308" s="113"/>
    </row>
    <row r="1309" spans="2:5" ht="12" hidden="1" x14ac:dyDescent="0.25">
      <c r="B1309" s="101"/>
      <c r="C1309" s="102"/>
      <c r="D1309" s="507"/>
      <c r="E1309" s="113"/>
    </row>
    <row r="1310" spans="2:5" hidden="1" x14ac:dyDescent="0.25">
      <c r="B1310" s="45"/>
      <c r="C1310" s="33"/>
    </row>
    <row r="1311" spans="2:5" hidden="1" x14ac:dyDescent="0.25">
      <c r="B1311" s="45"/>
      <c r="C1311" s="33"/>
    </row>
    <row r="1312" spans="2:5" hidden="1" x14ac:dyDescent="0.25">
      <c r="B1312" s="19"/>
      <c r="C1312" s="103" t="s">
        <v>530</v>
      </c>
      <c r="D1312" s="48" t="s">
        <v>693</v>
      </c>
    </row>
    <row r="1313" spans="2:4" hidden="1" x14ac:dyDescent="0.25">
      <c r="B1313" s="215"/>
      <c r="C1313" s="96"/>
      <c r="D1313" s="502"/>
    </row>
    <row r="1314" spans="2:4" hidden="1" x14ac:dyDescent="0.25">
      <c r="B1314" s="166" t="s">
        <v>71</v>
      </c>
      <c r="C1314" s="98" t="s">
        <v>527</v>
      </c>
      <c r="D1314" s="99">
        <v>0</v>
      </c>
    </row>
    <row r="1315" spans="2:4" hidden="1" x14ac:dyDescent="0.25">
      <c r="B1315" s="166" t="s">
        <v>230</v>
      </c>
      <c r="C1315" s="98" t="s">
        <v>878</v>
      </c>
      <c r="D1315" s="99">
        <v>0</v>
      </c>
    </row>
    <row r="1316" spans="2:4" hidden="1" x14ac:dyDescent="0.25">
      <c r="B1316" s="166" t="s">
        <v>49</v>
      </c>
      <c r="C1316" s="98" t="s">
        <v>50</v>
      </c>
      <c r="D1316" s="99">
        <v>0</v>
      </c>
    </row>
    <row r="1317" spans="2:4" hidden="1" x14ac:dyDescent="0.25">
      <c r="B1317" s="97" t="s">
        <v>143</v>
      </c>
      <c r="C1317" s="98" t="s">
        <v>144</v>
      </c>
      <c r="D1317" s="99">
        <v>0</v>
      </c>
    </row>
    <row r="1318" spans="2:4" hidden="1" x14ac:dyDescent="0.25">
      <c r="B1318" s="166" t="s">
        <v>129</v>
      </c>
      <c r="C1318" s="98" t="s">
        <v>528</v>
      </c>
      <c r="D1318" s="99">
        <v>0</v>
      </c>
    </row>
    <row r="1319" spans="2:4" ht="20.399999999999999" hidden="1" x14ac:dyDescent="0.25">
      <c r="B1319" s="166" t="s">
        <v>250</v>
      </c>
      <c r="C1319" s="176" t="s">
        <v>490</v>
      </c>
      <c r="D1319" s="99">
        <v>0</v>
      </c>
    </row>
    <row r="1320" spans="2:4" hidden="1" x14ac:dyDescent="0.25">
      <c r="B1320" s="166" t="s">
        <v>259</v>
      </c>
      <c r="C1320" s="98" t="s">
        <v>260</v>
      </c>
      <c r="D1320" s="99">
        <v>0</v>
      </c>
    </row>
    <row r="1321" spans="2:4" hidden="1" x14ac:dyDescent="0.25">
      <c r="B1321" s="166" t="s">
        <v>290</v>
      </c>
      <c r="C1321" s="98" t="s">
        <v>291</v>
      </c>
      <c r="D1321" s="99">
        <v>0</v>
      </c>
    </row>
    <row r="1322" spans="2:4" hidden="1" x14ac:dyDescent="0.25">
      <c r="B1322" s="166" t="s">
        <v>292</v>
      </c>
      <c r="C1322" s="98" t="s">
        <v>293</v>
      </c>
      <c r="D1322" s="99">
        <v>0</v>
      </c>
    </row>
    <row r="1323" spans="2:4" hidden="1" x14ac:dyDescent="0.25">
      <c r="B1323" s="166" t="s">
        <v>298</v>
      </c>
      <c r="C1323" s="98" t="s">
        <v>545</v>
      </c>
      <c r="D1323" s="99">
        <v>0</v>
      </c>
    </row>
    <row r="1324" spans="2:4" hidden="1" x14ac:dyDescent="0.25">
      <c r="B1324" s="166" t="s">
        <v>162</v>
      </c>
      <c r="C1324" s="98" t="s">
        <v>163</v>
      </c>
      <c r="D1324" s="99">
        <v>0</v>
      </c>
    </row>
    <row r="1325" spans="2:4" hidden="1" x14ac:dyDescent="0.25">
      <c r="B1325" s="166" t="s">
        <v>564</v>
      </c>
      <c r="C1325" s="98" t="s">
        <v>565</v>
      </c>
      <c r="D1325" s="503">
        <v>0</v>
      </c>
    </row>
    <row r="1326" spans="2:4" hidden="1" x14ac:dyDescent="0.25">
      <c r="B1326" s="166"/>
      <c r="C1326" s="17" t="s">
        <v>440</v>
      </c>
      <c r="D1326" s="100">
        <f>SUM(D1314:D1325)</f>
        <v>0</v>
      </c>
    </row>
    <row r="1327" spans="2:4" hidden="1" x14ac:dyDescent="0.25">
      <c r="B1327" s="101"/>
      <c r="C1327" s="102"/>
      <c r="D1327" s="507"/>
    </row>
    <row r="1328" spans="2:4" x14ac:dyDescent="0.25">
      <c r="B1328" s="45"/>
      <c r="C1328" s="33"/>
    </row>
    <row r="1329" spans="1:5" x14ac:dyDescent="0.25">
      <c r="B1329" s="45"/>
      <c r="C1329" s="33"/>
    </row>
    <row r="1330" spans="1:5" x14ac:dyDescent="0.25">
      <c r="B1330" s="45"/>
      <c r="C1330" s="33"/>
    </row>
    <row r="1331" spans="1:5" x14ac:dyDescent="0.25">
      <c r="B1331" s="45"/>
      <c r="C1331" s="33"/>
    </row>
    <row r="1332" spans="1:5" x14ac:dyDescent="0.25">
      <c r="B1332" s="45"/>
      <c r="C1332" s="33"/>
    </row>
    <row r="1333" spans="1:5" ht="12" x14ac:dyDescent="0.25">
      <c r="B1333" s="17"/>
      <c r="C1333" s="30" t="s">
        <v>349</v>
      </c>
      <c r="D1333" s="94"/>
      <c r="E1333" s="37"/>
    </row>
    <row r="1334" spans="1:5" ht="12" x14ac:dyDescent="0.25">
      <c r="B1334" s="17"/>
      <c r="C1334" s="30"/>
      <c r="D1334" s="94"/>
      <c r="E1334" s="37"/>
    </row>
    <row r="1335" spans="1:5" x14ac:dyDescent="0.25">
      <c r="A1335" s="75" t="s">
        <v>572</v>
      </c>
      <c r="B1335" s="111" t="s">
        <v>118</v>
      </c>
      <c r="C1335" s="131" t="s">
        <v>119</v>
      </c>
      <c r="D1335" s="32"/>
      <c r="E1335" s="112">
        <f>+D1343+D1350+D1354+D1337+D1340</f>
        <v>2560066.6666666665</v>
      </c>
    </row>
    <row r="1336" spans="1:5" x14ac:dyDescent="0.25">
      <c r="A1336" s="75"/>
      <c r="B1336" s="40"/>
      <c r="C1336" s="51"/>
      <c r="D1336" s="41"/>
      <c r="E1336" s="41"/>
    </row>
    <row r="1337" spans="1:5" hidden="1" x14ac:dyDescent="0.25">
      <c r="A1337" s="141" t="s">
        <v>573</v>
      </c>
      <c r="B1337" s="127" t="s">
        <v>132</v>
      </c>
      <c r="C1337" s="39" t="s">
        <v>133</v>
      </c>
      <c r="D1337" s="128">
        <f>+D1338</f>
        <v>0</v>
      </c>
      <c r="E1337" s="41"/>
    </row>
    <row r="1338" spans="1:5" hidden="1" x14ac:dyDescent="0.25">
      <c r="A1338" s="76" t="s">
        <v>573</v>
      </c>
      <c r="B1338" s="40" t="s">
        <v>134</v>
      </c>
      <c r="C1338" s="51" t="s">
        <v>135</v>
      </c>
      <c r="D1338" s="41">
        <v>0</v>
      </c>
      <c r="E1338" s="41"/>
    </row>
    <row r="1339" spans="1:5" hidden="1" x14ac:dyDescent="0.25">
      <c r="A1339" s="75"/>
      <c r="B1339" s="40"/>
      <c r="C1339" s="51"/>
      <c r="D1339" s="41"/>
      <c r="E1339" s="41"/>
    </row>
    <row r="1340" spans="1:5" x14ac:dyDescent="0.25">
      <c r="A1340" s="141" t="s">
        <v>573</v>
      </c>
      <c r="B1340" s="127" t="s">
        <v>204</v>
      </c>
      <c r="C1340" s="39" t="s">
        <v>205</v>
      </c>
      <c r="D1340" s="128">
        <f>+D1341</f>
        <v>2000000</v>
      </c>
      <c r="E1340" s="41"/>
    </row>
    <row r="1341" spans="1:5" x14ac:dyDescent="0.25">
      <c r="A1341" s="76" t="s">
        <v>573</v>
      </c>
      <c r="B1341" s="40" t="s">
        <v>206</v>
      </c>
      <c r="C1341" s="51" t="s">
        <v>207</v>
      </c>
      <c r="D1341" s="41">
        <f>+D1532</f>
        <v>2000000</v>
      </c>
      <c r="E1341" s="41"/>
    </row>
    <row r="1342" spans="1:5" x14ac:dyDescent="0.25">
      <c r="A1342" s="75"/>
      <c r="B1342" s="40"/>
      <c r="C1342" s="51"/>
      <c r="D1342" s="41"/>
      <c r="E1342" s="41"/>
    </row>
    <row r="1343" spans="1:5" x14ac:dyDescent="0.25">
      <c r="A1343" s="141" t="s">
        <v>573</v>
      </c>
      <c r="B1343" s="127" t="s">
        <v>102</v>
      </c>
      <c r="C1343" s="39" t="s">
        <v>103</v>
      </c>
      <c r="D1343" s="128">
        <f>SUM(D1344:D1348)</f>
        <v>166666.66666666666</v>
      </c>
      <c r="E1343" s="112"/>
    </row>
    <row r="1344" spans="1:5" hidden="1" x14ac:dyDescent="0.25">
      <c r="A1344" s="76" t="s">
        <v>573</v>
      </c>
      <c r="B1344" s="40" t="s">
        <v>104</v>
      </c>
      <c r="C1344" s="51" t="s">
        <v>105</v>
      </c>
      <c r="D1344" s="41">
        <f>+D1533</f>
        <v>0</v>
      </c>
      <c r="E1344" s="112"/>
    </row>
    <row r="1345" spans="1:5" hidden="1" x14ac:dyDescent="0.25">
      <c r="A1345" s="76" t="s">
        <v>573</v>
      </c>
      <c r="B1345" s="40" t="s">
        <v>106</v>
      </c>
      <c r="C1345" s="51" t="s">
        <v>107</v>
      </c>
      <c r="D1345" s="41">
        <f>+D1534</f>
        <v>0</v>
      </c>
      <c r="E1345" s="112"/>
    </row>
    <row r="1346" spans="1:5" x14ac:dyDescent="0.25">
      <c r="A1346" s="76" t="s">
        <v>573</v>
      </c>
      <c r="B1346" s="40" t="s">
        <v>108</v>
      </c>
      <c r="C1346" s="51" t="s">
        <v>109</v>
      </c>
      <c r="D1346" s="41">
        <f>+D1535</f>
        <v>166666.66666666666</v>
      </c>
      <c r="E1346" s="41"/>
    </row>
    <row r="1347" spans="1:5" hidden="1" x14ac:dyDescent="0.25">
      <c r="A1347" s="76" t="s">
        <v>573</v>
      </c>
      <c r="B1347" s="40" t="s">
        <v>856</v>
      </c>
      <c r="C1347" s="51" t="s">
        <v>857</v>
      </c>
      <c r="D1347" s="41">
        <f>+D1536</f>
        <v>0</v>
      </c>
      <c r="E1347" s="41"/>
    </row>
    <row r="1348" spans="1:5" hidden="1" x14ac:dyDescent="0.25">
      <c r="A1348" s="76" t="s">
        <v>573</v>
      </c>
      <c r="B1348" s="40" t="s">
        <v>399</v>
      </c>
      <c r="C1348" s="51" t="s">
        <v>400</v>
      </c>
      <c r="D1348" s="41">
        <f>+D1537</f>
        <v>0</v>
      </c>
      <c r="E1348" s="41"/>
    </row>
    <row r="1349" spans="1:5" x14ac:dyDescent="0.25">
      <c r="A1349" s="75"/>
      <c r="B1349" s="40"/>
      <c r="C1349" s="51"/>
      <c r="D1349" s="41"/>
      <c r="E1349" s="41"/>
    </row>
    <row r="1350" spans="1:5" ht="20.399999999999999" x14ac:dyDescent="0.25">
      <c r="A1350" s="141" t="s">
        <v>574</v>
      </c>
      <c r="B1350" s="127" t="s">
        <v>110</v>
      </c>
      <c r="C1350" s="39" t="s">
        <v>493</v>
      </c>
      <c r="D1350" s="128">
        <f>SUM(D1351:D1352)</f>
        <v>195000</v>
      </c>
      <c r="E1350" s="112"/>
    </row>
    <row r="1351" spans="1:5" ht="20.399999999999999" x14ac:dyDescent="0.25">
      <c r="A1351" s="76" t="s">
        <v>574</v>
      </c>
      <c r="B1351" s="40" t="s">
        <v>111</v>
      </c>
      <c r="C1351" s="51" t="s">
        <v>474</v>
      </c>
      <c r="D1351" s="41">
        <f>+D1538</f>
        <v>185000</v>
      </c>
      <c r="E1351" s="41"/>
    </row>
    <row r="1352" spans="1:5" x14ac:dyDescent="0.25">
      <c r="A1352" s="76" t="s">
        <v>574</v>
      </c>
      <c r="B1352" s="40" t="s">
        <v>112</v>
      </c>
      <c r="C1352" s="51" t="s">
        <v>354</v>
      </c>
      <c r="D1352" s="41">
        <f>+D1539</f>
        <v>10000</v>
      </c>
      <c r="E1352" s="41"/>
    </row>
    <row r="1353" spans="1:5" x14ac:dyDescent="0.25">
      <c r="A1353" s="75"/>
      <c r="B1353" s="40"/>
      <c r="C1353" s="51"/>
      <c r="D1353" s="41"/>
      <c r="E1353" s="41"/>
    </row>
    <row r="1354" spans="1:5" ht="20.399999999999999" x14ac:dyDescent="0.25">
      <c r="A1354" s="141" t="s">
        <v>574</v>
      </c>
      <c r="B1354" s="127" t="s">
        <v>113</v>
      </c>
      <c r="C1354" s="39" t="s">
        <v>355</v>
      </c>
      <c r="D1354" s="128">
        <f>SUM(D1355:D1357)</f>
        <v>198400</v>
      </c>
      <c r="E1354" s="112"/>
    </row>
    <row r="1355" spans="1:5" ht="20.399999999999999" x14ac:dyDescent="0.25">
      <c r="A1355" s="76" t="s">
        <v>574</v>
      </c>
      <c r="B1355" s="40" t="s">
        <v>114</v>
      </c>
      <c r="C1355" s="51" t="s">
        <v>356</v>
      </c>
      <c r="D1355" s="41">
        <f>+D1540</f>
        <v>108400</v>
      </c>
      <c r="E1355" s="112"/>
    </row>
    <row r="1356" spans="1:5" ht="20.399999999999999" x14ac:dyDescent="0.25">
      <c r="A1356" s="76" t="s">
        <v>574</v>
      </c>
      <c r="B1356" s="40" t="s">
        <v>115</v>
      </c>
      <c r="C1356" s="51" t="s">
        <v>539</v>
      </c>
      <c r="D1356" s="41">
        <f>+D1541</f>
        <v>60000</v>
      </c>
      <c r="E1356" s="41"/>
    </row>
    <row r="1357" spans="1:5" x14ac:dyDescent="0.25">
      <c r="A1357" s="76" t="s">
        <v>574</v>
      </c>
      <c r="B1357" s="40" t="s">
        <v>116</v>
      </c>
      <c r="C1357" s="51" t="s">
        <v>117</v>
      </c>
      <c r="D1357" s="41">
        <f>+D1542</f>
        <v>30000</v>
      </c>
      <c r="E1357" s="41"/>
    </row>
    <row r="1358" spans="1:5" ht="12" x14ac:dyDescent="0.25">
      <c r="B1358" s="17"/>
      <c r="C1358" s="30"/>
      <c r="D1358" s="94"/>
      <c r="E1358" s="37"/>
    </row>
    <row r="1359" spans="1:5" ht="12" x14ac:dyDescent="0.25">
      <c r="B1359" s="17"/>
      <c r="C1359" s="30"/>
      <c r="D1359" s="94"/>
      <c r="E1359" s="37"/>
    </row>
    <row r="1360" spans="1:5" x14ac:dyDescent="0.25">
      <c r="A1360" s="299" t="s">
        <v>575</v>
      </c>
      <c r="B1360" s="17" t="s">
        <v>40</v>
      </c>
      <c r="C1360" s="122" t="s">
        <v>46</v>
      </c>
      <c r="E1360" s="37">
        <f>+D1384+D1375+D1365+D1391+D1387+D1370+D1362+D1381</f>
        <v>24000000</v>
      </c>
    </row>
    <row r="1361" spans="1:5" x14ac:dyDescent="0.25">
      <c r="B1361" s="18"/>
      <c r="C1361" s="18"/>
      <c r="E1361" s="37"/>
    </row>
    <row r="1362" spans="1:5" hidden="1" x14ac:dyDescent="0.25">
      <c r="A1362" s="141" t="s">
        <v>575</v>
      </c>
      <c r="B1362" s="127">
        <v>1.01</v>
      </c>
      <c r="C1362" s="39" t="s">
        <v>152</v>
      </c>
      <c r="D1362" s="128">
        <f>SUM(D1363:D1363)</f>
        <v>0</v>
      </c>
      <c r="E1362" s="37"/>
    </row>
    <row r="1363" spans="1:5" hidden="1" x14ac:dyDescent="0.25">
      <c r="A1363" s="177" t="s">
        <v>575</v>
      </c>
      <c r="B1363" s="45" t="s">
        <v>153</v>
      </c>
      <c r="C1363" s="33" t="s">
        <v>154</v>
      </c>
      <c r="D1363" s="25">
        <f>+D1497</f>
        <v>0</v>
      </c>
      <c r="E1363" s="37"/>
    </row>
    <row r="1364" spans="1:5" hidden="1" x14ac:dyDescent="0.25">
      <c r="B1364" s="18"/>
      <c r="C1364" s="18"/>
      <c r="E1364" s="37"/>
    </row>
    <row r="1365" spans="1:5" hidden="1" x14ac:dyDescent="0.25">
      <c r="A1365" s="141" t="s">
        <v>575</v>
      </c>
      <c r="B1365" s="127">
        <v>1.02</v>
      </c>
      <c r="C1365" s="39" t="s">
        <v>136</v>
      </c>
      <c r="D1365" s="128">
        <f>SUM(D1366:D1368)</f>
        <v>0</v>
      </c>
      <c r="E1365" s="112"/>
    </row>
    <row r="1366" spans="1:5" hidden="1" x14ac:dyDescent="0.25">
      <c r="A1366" s="177" t="s">
        <v>575</v>
      </c>
      <c r="B1366" s="216" t="s">
        <v>213</v>
      </c>
      <c r="C1366" s="217" t="s">
        <v>214</v>
      </c>
      <c r="D1366" s="25">
        <v>0</v>
      </c>
      <c r="E1366" s="37"/>
    </row>
    <row r="1367" spans="1:5" hidden="1" x14ac:dyDescent="0.25">
      <c r="A1367" s="177" t="s">
        <v>575</v>
      </c>
      <c r="B1367" s="45" t="s">
        <v>137</v>
      </c>
      <c r="C1367" s="33" t="s">
        <v>138</v>
      </c>
      <c r="D1367" s="25">
        <f>+D1470</f>
        <v>0</v>
      </c>
      <c r="E1367" s="37"/>
    </row>
    <row r="1368" spans="1:5" hidden="1" x14ac:dyDescent="0.25">
      <c r="A1368" s="177" t="s">
        <v>575</v>
      </c>
      <c r="B1368" s="45" t="s">
        <v>217</v>
      </c>
      <c r="C1368" s="33" t="s">
        <v>218</v>
      </c>
      <c r="D1368" s="25">
        <v>0</v>
      </c>
      <c r="E1368" s="37"/>
    </row>
    <row r="1369" spans="1:5" hidden="1" x14ac:dyDescent="0.25">
      <c r="B1369" s="18"/>
      <c r="C1369" s="18"/>
      <c r="E1369" s="37"/>
    </row>
    <row r="1370" spans="1:5" hidden="1" x14ac:dyDescent="0.25">
      <c r="A1370" s="141" t="s">
        <v>575</v>
      </c>
      <c r="B1370" s="127">
        <v>1.03</v>
      </c>
      <c r="C1370" s="39" t="s">
        <v>139</v>
      </c>
      <c r="D1370" s="128">
        <f>SUM(D1371:D1373)</f>
        <v>0</v>
      </c>
      <c r="E1370" s="112"/>
    </row>
    <row r="1371" spans="1:5" hidden="1" x14ac:dyDescent="0.25">
      <c r="A1371" s="177" t="s">
        <v>575</v>
      </c>
      <c r="B1371" s="73" t="s">
        <v>221</v>
      </c>
      <c r="C1371" s="98" t="s">
        <v>222</v>
      </c>
      <c r="D1371" s="25">
        <f>+D1457</f>
        <v>0</v>
      </c>
      <c r="E1371" s="37"/>
    </row>
    <row r="1372" spans="1:5" hidden="1" x14ac:dyDescent="0.25">
      <c r="A1372" s="177" t="s">
        <v>575</v>
      </c>
      <c r="B1372" s="73" t="s">
        <v>140</v>
      </c>
      <c r="C1372" s="98" t="s">
        <v>141</v>
      </c>
      <c r="D1372" s="25">
        <f>+D1471</f>
        <v>0</v>
      </c>
      <c r="E1372" s="37"/>
    </row>
    <row r="1373" spans="1:5" hidden="1" x14ac:dyDescent="0.25">
      <c r="A1373" s="177" t="s">
        <v>575</v>
      </c>
      <c r="B1373" s="73" t="s">
        <v>223</v>
      </c>
      <c r="C1373" s="98" t="s">
        <v>224</v>
      </c>
      <c r="D1373" s="25">
        <f>+D1472</f>
        <v>0</v>
      </c>
      <c r="E1373" s="37"/>
    </row>
    <row r="1374" spans="1:5" hidden="1" x14ac:dyDescent="0.25">
      <c r="B1374" s="18"/>
      <c r="C1374" s="18"/>
      <c r="E1374" s="37"/>
    </row>
    <row r="1375" spans="1:5" hidden="1" x14ac:dyDescent="0.25">
      <c r="A1375" s="141" t="s">
        <v>575</v>
      </c>
      <c r="B1375" s="127" t="s">
        <v>47</v>
      </c>
      <c r="C1375" s="39" t="s">
        <v>48</v>
      </c>
      <c r="D1375" s="128">
        <f>SUM(D1376:D1379)</f>
        <v>0</v>
      </c>
      <c r="E1375" s="112"/>
    </row>
    <row r="1376" spans="1:5" hidden="1" x14ac:dyDescent="0.25">
      <c r="A1376" s="177" t="s">
        <v>575</v>
      </c>
      <c r="B1376" s="19" t="s">
        <v>227</v>
      </c>
      <c r="C1376" s="38" t="s">
        <v>588</v>
      </c>
      <c r="D1376" s="25">
        <f>+D1473</f>
        <v>0</v>
      </c>
    </row>
    <row r="1377" spans="1:5" hidden="1" x14ac:dyDescent="0.25">
      <c r="A1377" s="177" t="s">
        <v>575</v>
      </c>
      <c r="B1377" s="19" t="s">
        <v>64</v>
      </c>
      <c r="C1377" s="38" t="s">
        <v>65</v>
      </c>
      <c r="D1377" s="25">
        <f>+D1474+D1523</f>
        <v>0</v>
      </c>
    </row>
    <row r="1378" spans="1:5" hidden="1" x14ac:dyDescent="0.25">
      <c r="A1378" s="177" t="s">
        <v>575</v>
      </c>
      <c r="B1378" s="19" t="s">
        <v>230</v>
      </c>
      <c r="C1378" s="38" t="s">
        <v>231</v>
      </c>
      <c r="D1378" s="25">
        <v>0</v>
      </c>
      <c r="E1378" s="37"/>
    </row>
    <row r="1379" spans="1:5" hidden="1" x14ac:dyDescent="0.25">
      <c r="A1379" s="177" t="s">
        <v>575</v>
      </c>
      <c r="B1379" s="19" t="s">
        <v>49</v>
      </c>
      <c r="C1379" s="38" t="s">
        <v>50</v>
      </c>
      <c r="D1379" s="25">
        <f>+D1524+D1498+D1514</f>
        <v>0</v>
      </c>
      <c r="E1379" s="37"/>
    </row>
    <row r="1380" spans="1:5" hidden="1" x14ac:dyDescent="0.25">
      <c r="B1380" s="18"/>
      <c r="C1380" s="18"/>
      <c r="E1380" s="37"/>
    </row>
    <row r="1381" spans="1:5" x14ac:dyDescent="0.25">
      <c r="A1381" s="141" t="s">
        <v>575</v>
      </c>
      <c r="B1381" s="127">
        <v>1.05</v>
      </c>
      <c r="C1381" s="39" t="s">
        <v>232</v>
      </c>
      <c r="D1381" s="128">
        <f>+D1382</f>
        <v>4000000</v>
      </c>
      <c r="E1381" s="37"/>
    </row>
    <row r="1382" spans="1:5" x14ac:dyDescent="0.25">
      <c r="A1382" s="177" t="s">
        <v>575</v>
      </c>
      <c r="B1382" s="19" t="s">
        <v>233</v>
      </c>
      <c r="C1382" s="38" t="s">
        <v>234</v>
      </c>
      <c r="D1382" s="25">
        <f>+D1475+D1499+D1515</f>
        <v>4000000</v>
      </c>
      <c r="E1382" s="37"/>
    </row>
    <row r="1383" spans="1:5" hidden="1" x14ac:dyDescent="0.25">
      <c r="B1383" s="18"/>
      <c r="C1383" s="18"/>
      <c r="E1383" s="37"/>
    </row>
    <row r="1384" spans="1:5" hidden="1" x14ac:dyDescent="0.25">
      <c r="A1384" s="141" t="s">
        <v>575</v>
      </c>
      <c r="B1384" s="127" t="s">
        <v>120</v>
      </c>
      <c r="C1384" s="39" t="s">
        <v>121</v>
      </c>
      <c r="D1384" s="128">
        <f>+D1385</f>
        <v>0</v>
      </c>
      <c r="E1384" s="112"/>
    </row>
    <row r="1385" spans="1:5" hidden="1" x14ac:dyDescent="0.25">
      <c r="A1385" s="177" t="s">
        <v>575</v>
      </c>
      <c r="B1385" s="19" t="s">
        <v>122</v>
      </c>
      <c r="C1385" s="38" t="s">
        <v>123</v>
      </c>
      <c r="D1385" s="25">
        <f>+D1544</f>
        <v>0</v>
      </c>
      <c r="E1385" s="27"/>
    </row>
    <row r="1386" spans="1:5" hidden="1" x14ac:dyDescent="0.25">
      <c r="B1386" s="19"/>
      <c r="E1386" s="27"/>
    </row>
    <row r="1387" spans="1:5" hidden="1" x14ac:dyDescent="0.25">
      <c r="A1387" s="141" t="s">
        <v>575</v>
      </c>
      <c r="B1387" s="127" t="s">
        <v>156</v>
      </c>
      <c r="C1387" s="39" t="s">
        <v>241</v>
      </c>
      <c r="D1387" s="128">
        <f>SUM(D1388:D1389)</f>
        <v>0</v>
      </c>
      <c r="E1387" s="112"/>
    </row>
    <row r="1388" spans="1:5" hidden="1" x14ac:dyDescent="0.25">
      <c r="A1388" s="177" t="s">
        <v>575</v>
      </c>
      <c r="B1388" s="19" t="s">
        <v>143</v>
      </c>
      <c r="C1388" s="38" t="s">
        <v>144</v>
      </c>
      <c r="D1388" s="25">
        <f>+D1459+D1545+D1525+D1557+D1500+D1476</f>
        <v>0</v>
      </c>
      <c r="E1388" s="27"/>
    </row>
    <row r="1389" spans="1:5" hidden="1" x14ac:dyDescent="0.2">
      <c r="A1389" s="26" t="s">
        <v>575</v>
      </c>
      <c r="B1389" s="19" t="s">
        <v>158</v>
      </c>
      <c r="C1389" s="12" t="s">
        <v>640</v>
      </c>
      <c r="D1389" s="25">
        <f>+D1477+D1501</f>
        <v>0</v>
      </c>
      <c r="E1389" s="27"/>
    </row>
    <row r="1390" spans="1:5" x14ac:dyDescent="0.25">
      <c r="B1390" s="19"/>
      <c r="E1390" s="27"/>
    </row>
    <row r="1391" spans="1:5" x14ac:dyDescent="0.25">
      <c r="A1391" s="141" t="s">
        <v>575</v>
      </c>
      <c r="B1391" s="127">
        <v>1.08</v>
      </c>
      <c r="C1391" s="39" t="s">
        <v>69</v>
      </c>
      <c r="D1391" s="128">
        <f>SUM(D1392:D1394)</f>
        <v>20000000</v>
      </c>
      <c r="E1391" s="112"/>
    </row>
    <row r="1392" spans="1:5" x14ac:dyDescent="0.25">
      <c r="A1392" s="177" t="s">
        <v>575</v>
      </c>
      <c r="B1392" s="19" t="s">
        <v>129</v>
      </c>
      <c r="C1392" s="38" t="s">
        <v>528</v>
      </c>
      <c r="D1392" s="25">
        <f>+D1566+D1478</f>
        <v>20000000</v>
      </c>
      <c r="E1392" s="27"/>
    </row>
    <row r="1393" spans="1:5" hidden="1" x14ac:dyDescent="0.25">
      <c r="A1393" s="177" t="s">
        <v>575</v>
      </c>
      <c r="B1393" s="19" t="s">
        <v>244</v>
      </c>
      <c r="C1393" s="51" t="s">
        <v>412</v>
      </c>
      <c r="D1393" s="25">
        <v>0</v>
      </c>
      <c r="E1393" s="27"/>
    </row>
    <row r="1394" spans="1:5" hidden="1" x14ac:dyDescent="0.25">
      <c r="A1394" s="177" t="s">
        <v>575</v>
      </c>
      <c r="B1394" s="19" t="s">
        <v>251</v>
      </c>
      <c r="C1394" s="51" t="s">
        <v>252</v>
      </c>
      <c r="D1394" s="25">
        <f>+D1479</f>
        <v>0</v>
      </c>
      <c r="E1394" s="27"/>
    </row>
    <row r="1395" spans="1:5" x14ac:dyDescent="0.25">
      <c r="B1395" s="19"/>
      <c r="E1395" s="27"/>
    </row>
    <row r="1396" spans="1:5" x14ac:dyDescent="0.25">
      <c r="B1396" s="19"/>
      <c r="E1396" s="27"/>
    </row>
    <row r="1397" spans="1:5" x14ac:dyDescent="0.25">
      <c r="A1397" s="299" t="s">
        <v>575</v>
      </c>
      <c r="B1397" s="42">
        <v>2</v>
      </c>
      <c r="C1397" s="116" t="s">
        <v>97</v>
      </c>
      <c r="D1397" s="37"/>
      <c r="E1397" s="37">
        <f>+D1402+D1405+D1399</f>
        <v>3891837.1799999997</v>
      </c>
    </row>
    <row r="1398" spans="1:5" hidden="1" x14ac:dyDescent="0.25">
      <c r="B1398" s="45"/>
      <c r="C1398" s="33"/>
    </row>
    <row r="1399" spans="1:5" hidden="1" x14ac:dyDescent="0.25">
      <c r="A1399" s="141" t="s">
        <v>575</v>
      </c>
      <c r="B1399" s="127">
        <v>2.0099999999999998</v>
      </c>
      <c r="C1399" s="39" t="s">
        <v>256</v>
      </c>
      <c r="D1399" s="128">
        <f>SUM(D1400:D1400)</f>
        <v>0</v>
      </c>
      <c r="E1399" s="112"/>
    </row>
    <row r="1400" spans="1:5" hidden="1" x14ac:dyDescent="0.25">
      <c r="A1400" s="177" t="s">
        <v>575</v>
      </c>
      <c r="B1400" s="19" t="s">
        <v>259</v>
      </c>
      <c r="C1400" s="38" t="s">
        <v>260</v>
      </c>
      <c r="D1400" s="25">
        <f>+D1480</f>
        <v>0</v>
      </c>
    </row>
    <row r="1401" spans="1:5" x14ac:dyDescent="0.25">
      <c r="B1401" s="45"/>
      <c r="C1401" s="33"/>
    </row>
    <row r="1402" spans="1:5" x14ac:dyDescent="0.25">
      <c r="A1402" s="141" t="s">
        <v>575</v>
      </c>
      <c r="B1402" s="127" t="s">
        <v>366</v>
      </c>
      <c r="C1402" s="39" t="s">
        <v>264</v>
      </c>
      <c r="D1402" s="128">
        <f>+D1403</f>
        <v>1891837.18</v>
      </c>
      <c r="E1402" s="112"/>
    </row>
    <row r="1403" spans="1:5" x14ac:dyDescent="0.25">
      <c r="A1403" s="177" t="s">
        <v>575</v>
      </c>
      <c r="B1403" s="19" t="s">
        <v>267</v>
      </c>
      <c r="C1403" s="33" t="s">
        <v>268</v>
      </c>
      <c r="D1403" s="25">
        <f>+D1481+D1460+D1502</f>
        <v>1891837.18</v>
      </c>
      <c r="E1403" s="31"/>
    </row>
    <row r="1404" spans="1:5" x14ac:dyDescent="0.25">
      <c r="B1404" s="19"/>
      <c r="C1404" s="33"/>
      <c r="E1404" s="31"/>
    </row>
    <row r="1405" spans="1:5" x14ac:dyDescent="0.25">
      <c r="A1405" s="141" t="s">
        <v>575</v>
      </c>
      <c r="B1405" s="127" t="s">
        <v>160</v>
      </c>
      <c r="C1405" s="39" t="s">
        <v>161</v>
      </c>
      <c r="D1405" s="128">
        <f>SUM(D1406:D1412)</f>
        <v>2000000</v>
      </c>
      <c r="E1405" s="112"/>
    </row>
    <row r="1406" spans="1:5" hidden="1" x14ac:dyDescent="0.25">
      <c r="A1406" s="177" t="s">
        <v>575</v>
      </c>
      <c r="B1406" s="19" t="s">
        <v>286</v>
      </c>
      <c r="C1406" s="38" t="s">
        <v>287</v>
      </c>
      <c r="D1406" s="25">
        <f>+D1461</f>
        <v>0</v>
      </c>
      <c r="E1406" s="31"/>
    </row>
    <row r="1407" spans="1:5" hidden="1" x14ac:dyDescent="0.25">
      <c r="A1407" s="177" t="s">
        <v>575</v>
      </c>
      <c r="B1407" s="19" t="s">
        <v>288</v>
      </c>
      <c r="C1407" s="38" t="s">
        <v>289</v>
      </c>
      <c r="D1407" s="25">
        <f>+D1558</f>
        <v>0</v>
      </c>
      <c r="E1407" s="31"/>
    </row>
    <row r="1408" spans="1:5" x14ac:dyDescent="0.25">
      <c r="A1408" s="177" t="s">
        <v>575</v>
      </c>
      <c r="B1408" s="19" t="s">
        <v>290</v>
      </c>
      <c r="C1408" s="38" t="s">
        <v>291</v>
      </c>
      <c r="D1408" s="25">
        <f>+D1482</f>
        <v>1000000</v>
      </c>
      <c r="E1408" s="31"/>
    </row>
    <row r="1409" spans="1:5" hidden="1" x14ac:dyDescent="0.25">
      <c r="A1409" s="177" t="s">
        <v>575</v>
      </c>
      <c r="B1409" s="19" t="s">
        <v>145</v>
      </c>
      <c r="C1409" s="38" t="s">
        <v>146</v>
      </c>
      <c r="D1409" s="25">
        <f>+D1483</f>
        <v>0</v>
      </c>
      <c r="E1409" s="31"/>
    </row>
    <row r="1410" spans="1:5" hidden="1" x14ac:dyDescent="0.25">
      <c r="A1410" s="177" t="s">
        <v>575</v>
      </c>
      <c r="B1410" s="19" t="s">
        <v>294</v>
      </c>
      <c r="C1410" s="38" t="s">
        <v>295</v>
      </c>
      <c r="D1410" s="25">
        <f>+D1484</f>
        <v>0</v>
      </c>
      <c r="E1410" s="31"/>
    </row>
    <row r="1411" spans="1:5" x14ac:dyDescent="0.25">
      <c r="A1411" s="177" t="s">
        <v>575</v>
      </c>
      <c r="B1411" s="19" t="s">
        <v>292</v>
      </c>
      <c r="C1411" s="38" t="s">
        <v>293</v>
      </c>
      <c r="D1411" s="25">
        <f>+D1485</f>
        <v>1000000</v>
      </c>
      <c r="E1411" s="31"/>
    </row>
    <row r="1412" spans="1:5" hidden="1" x14ac:dyDescent="0.25">
      <c r="A1412" s="177" t="s">
        <v>575</v>
      </c>
      <c r="B1412" s="19" t="s">
        <v>298</v>
      </c>
      <c r="C1412" s="38" t="s">
        <v>545</v>
      </c>
      <c r="D1412" s="25">
        <f>+D1503</f>
        <v>0</v>
      </c>
      <c r="E1412" s="31"/>
    </row>
    <row r="1413" spans="1:5" x14ac:dyDescent="0.25">
      <c r="B1413" s="19"/>
      <c r="E1413" s="27"/>
    </row>
    <row r="1414" spans="1:5" x14ac:dyDescent="0.25">
      <c r="B1414" s="19"/>
      <c r="E1414" s="27"/>
    </row>
    <row r="1415" spans="1:5" x14ac:dyDescent="0.2">
      <c r="A1415" s="130">
        <v>2</v>
      </c>
      <c r="B1415" s="129">
        <v>5</v>
      </c>
      <c r="C1415" s="116" t="s">
        <v>9</v>
      </c>
      <c r="E1415" s="37">
        <f>+D1417+D1425</f>
        <v>19910211.370000001</v>
      </c>
    </row>
    <row r="1416" spans="1:5" hidden="1" x14ac:dyDescent="0.2">
      <c r="A1416" s="26"/>
      <c r="B1416" s="22"/>
      <c r="C1416" s="12"/>
      <c r="E1416" s="31"/>
    </row>
    <row r="1417" spans="1:5" hidden="1" x14ac:dyDescent="0.25">
      <c r="A1417" s="141" t="s">
        <v>576</v>
      </c>
      <c r="B1417" s="127" t="s">
        <v>147</v>
      </c>
      <c r="C1417" s="39" t="s">
        <v>23</v>
      </c>
      <c r="D1417" s="128">
        <f>SUM(D1418:D1422)</f>
        <v>0</v>
      </c>
      <c r="E1417" s="112"/>
    </row>
    <row r="1418" spans="1:5" hidden="1" x14ac:dyDescent="0.2">
      <c r="A1418" s="26" t="s">
        <v>576</v>
      </c>
      <c r="B1418" s="22" t="s">
        <v>162</v>
      </c>
      <c r="C1418" s="12" t="s">
        <v>163</v>
      </c>
      <c r="D1418" s="25">
        <f>+D1486</f>
        <v>0</v>
      </c>
      <c r="E1418" s="112"/>
    </row>
    <row r="1419" spans="1:5" hidden="1" x14ac:dyDescent="0.2">
      <c r="A1419" s="26" t="s">
        <v>576</v>
      </c>
      <c r="B1419" s="22" t="s">
        <v>42</v>
      </c>
      <c r="C1419" s="12" t="s">
        <v>540</v>
      </c>
      <c r="D1419" s="25">
        <f>+D1504+D1487</f>
        <v>0</v>
      </c>
      <c r="E1419" s="31"/>
    </row>
    <row r="1420" spans="1:5" hidden="1" x14ac:dyDescent="0.2">
      <c r="A1420" s="26" t="s">
        <v>576</v>
      </c>
      <c r="B1420" s="22" t="s">
        <v>305</v>
      </c>
      <c r="C1420" s="12" t="s">
        <v>331</v>
      </c>
      <c r="D1420" s="25">
        <f>+D1559+D1488</f>
        <v>0</v>
      </c>
      <c r="E1420" s="31"/>
    </row>
    <row r="1421" spans="1:5" hidden="1" x14ac:dyDescent="0.2">
      <c r="A1421" s="26" t="s">
        <v>576</v>
      </c>
      <c r="B1421" s="19" t="s">
        <v>306</v>
      </c>
      <c r="C1421" s="38" t="s">
        <v>326</v>
      </c>
      <c r="D1421" s="25">
        <f>+D1489</f>
        <v>0</v>
      </c>
      <c r="E1421" s="31"/>
    </row>
    <row r="1422" spans="1:5" hidden="1" x14ac:dyDescent="0.2">
      <c r="A1422" s="26" t="s">
        <v>576</v>
      </c>
      <c r="B1422" s="22" t="s">
        <v>307</v>
      </c>
      <c r="C1422" s="12" t="s">
        <v>638</v>
      </c>
      <c r="D1422" s="25">
        <f>+D1567+D1490+D1546</f>
        <v>0</v>
      </c>
      <c r="E1422" s="31"/>
    </row>
    <row r="1423" spans="1:5" x14ac:dyDescent="0.25">
      <c r="B1423" s="19"/>
      <c r="E1423" s="27"/>
    </row>
    <row r="1424" spans="1:5" x14ac:dyDescent="0.25">
      <c r="B1424" s="19"/>
      <c r="E1424" s="27"/>
    </row>
    <row r="1425" spans="1:5" x14ac:dyDescent="0.25">
      <c r="A1425" s="141" t="s">
        <v>347</v>
      </c>
      <c r="B1425" s="127" t="s">
        <v>10</v>
      </c>
      <c r="C1425" s="39" t="s">
        <v>130</v>
      </c>
      <c r="D1425" s="118">
        <f>+D1426</f>
        <v>19910211.370000001</v>
      </c>
      <c r="E1425" s="27"/>
    </row>
    <row r="1426" spans="1:5" x14ac:dyDescent="0.2">
      <c r="A1426" s="26" t="s">
        <v>583</v>
      </c>
      <c r="B1426" s="22" t="s">
        <v>11</v>
      </c>
      <c r="C1426" s="12" t="s">
        <v>12</v>
      </c>
      <c r="D1426" s="25">
        <f>+D1547</f>
        <v>19910211.370000001</v>
      </c>
      <c r="E1426" s="27"/>
    </row>
    <row r="1427" spans="1:5" hidden="1" x14ac:dyDescent="0.2">
      <c r="A1427" s="26"/>
      <c r="B1427" s="22"/>
      <c r="C1427" s="12"/>
      <c r="E1427" s="27"/>
    </row>
    <row r="1428" spans="1:5" hidden="1" x14ac:dyDescent="0.25">
      <c r="B1428" s="19"/>
      <c r="E1428" s="27"/>
    </row>
    <row r="1429" spans="1:5" hidden="1" x14ac:dyDescent="0.2">
      <c r="A1429" s="130">
        <v>1.3</v>
      </c>
      <c r="B1429" s="17" t="s">
        <v>0</v>
      </c>
      <c r="C1429" s="116" t="s">
        <v>86</v>
      </c>
      <c r="E1429" s="37">
        <f>+D1435+D1440+D1431</f>
        <v>0</v>
      </c>
    </row>
    <row r="1430" spans="1:5" hidden="1" x14ac:dyDescent="0.2">
      <c r="A1430" s="26"/>
      <c r="B1430" s="19"/>
      <c r="C1430" s="72"/>
    </row>
    <row r="1431" spans="1:5" hidden="1" x14ac:dyDescent="0.25">
      <c r="A1431" s="117" t="s">
        <v>580</v>
      </c>
      <c r="B1431" s="117" t="s">
        <v>309</v>
      </c>
      <c r="C1431" s="39" t="s">
        <v>310</v>
      </c>
      <c r="D1431" s="118">
        <f>SUM(D1432:D1432)</f>
        <v>0</v>
      </c>
      <c r="E1431" s="37"/>
    </row>
    <row r="1432" spans="1:5" hidden="1" x14ac:dyDescent="0.25">
      <c r="A1432" s="45" t="s">
        <v>580</v>
      </c>
      <c r="B1432" s="45" t="s">
        <v>311</v>
      </c>
      <c r="C1432" s="33" t="s">
        <v>312</v>
      </c>
      <c r="D1432" s="25">
        <v>0</v>
      </c>
      <c r="E1432" s="167" t="s">
        <v>750</v>
      </c>
    </row>
    <row r="1433" spans="1:5" hidden="1" x14ac:dyDescent="0.25">
      <c r="B1433" s="19"/>
      <c r="E1433" s="27"/>
    </row>
    <row r="1434" spans="1:5" hidden="1" x14ac:dyDescent="0.25">
      <c r="B1434" s="19"/>
      <c r="E1434" s="27"/>
    </row>
    <row r="1435" spans="1:5" hidden="1" x14ac:dyDescent="0.25">
      <c r="A1435" s="141" t="s">
        <v>579</v>
      </c>
      <c r="B1435" s="127" t="s">
        <v>176</v>
      </c>
      <c r="C1435" s="39" t="s">
        <v>177</v>
      </c>
      <c r="D1435" s="128">
        <f>+D1436</f>
        <v>0</v>
      </c>
      <c r="E1435" s="112"/>
    </row>
    <row r="1436" spans="1:5" ht="20.399999999999999" hidden="1" x14ac:dyDescent="0.2">
      <c r="A1436" s="26" t="s">
        <v>579</v>
      </c>
      <c r="B1436" s="40" t="s">
        <v>183</v>
      </c>
      <c r="C1436" s="32" t="s">
        <v>552</v>
      </c>
      <c r="D1436" s="41">
        <f>SUM(D1437:D1438)</f>
        <v>0</v>
      </c>
    </row>
    <row r="1437" spans="1:5" ht="11.4" hidden="1" x14ac:dyDescent="0.25">
      <c r="B1437" s="250" t="s">
        <v>174</v>
      </c>
      <c r="C1437" s="246" t="s">
        <v>746</v>
      </c>
      <c r="D1437" s="244">
        <f>+D1506</f>
        <v>0</v>
      </c>
    </row>
    <row r="1438" spans="1:5" ht="11.4" hidden="1" x14ac:dyDescent="0.25">
      <c r="B1438" s="250" t="s">
        <v>370</v>
      </c>
      <c r="C1438" s="246" t="s">
        <v>571</v>
      </c>
      <c r="D1438" s="244">
        <f>+D1507</f>
        <v>0</v>
      </c>
    </row>
    <row r="1439" spans="1:5" hidden="1" x14ac:dyDescent="0.25">
      <c r="B1439" s="19"/>
      <c r="E1439" s="27"/>
    </row>
    <row r="1440" spans="1:5" hidden="1" x14ac:dyDescent="0.25">
      <c r="A1440" s="141" t="s">
        <v>580</v>
      </c>
      <c r="B1440" s="127" t="s">
        <v>124</v>
      </c>
      <c r="C1440" s="39" t="s">
        <v>125</v>
      </c>
      <c r="D1440" s="128">
        <f>+D1441</f>
        <v>0</v>
      </c>
      <c r="E1440" s="112"/>
    </row>
    <row r="1441" spans="1:5" hidden="1" x14ac:dyDescent="0.2">
      <c r="A1441" s="26" t="s">
        <v>580</v>
      </c>
      <c r="B1441" s="40" t="s">
        <v>126</v>
      </c>
      <c r="C1441" s="32" t="s">
        <v>127</v>
      </c>
      <c r="D1441" s="41">
        <f>+D1548</f>
        <v>0</v>
      </c>
    </row>
    <row r="1442" spans="1:5" hidden="1" x14ac:dyDescent="0.25">
      <c r="B1442" s="19"/>
      <c r="E1442" s="27"/>
    </row>
    <row r="1443" spans="1:5" hidden="1" x14ac:dyDescent="0.25">
      <c r="A1443" s="33"/>
      <c r="B1443" s="45"/>
      <c r="C1443" s="33"/>
    </row>
    <row r="1444" spans="1:5" hidden="1" x14ac:dyDescent="0.25">
      <c r="B1444" s="201" t="s">
        <v>164</v>
      </c>
      <c r="C1444" s="214" t="s">
        <v>165</v>
      </c>
      <c r="D1444" s="501"/>
      <c r="E1444" s="37">
        <f>+D1446</f>
        <v>0</v>
      </c>
    </row>
    <row r="1445" spans="1:5" hidden="1" x14ac:dyDescent="0.25">
      <c r="B1445" s="73"/>
      <c r="C1445" s="98"/>
      <c r="D1445" s="496"/>
    </row>
    <row r="1446" spans="1:5" hidden="1" x14ac:dyDescent="0.25">
      <c r="A1446" s="141">
        <v>4</v>
      </c>
      <c r="B1446" s="127" t="s">
        <v>166</v>
      </c>
      <c r="C1446" s="39" t="s">
        <v>167</v>
      </c>
      <c r="D1446" s="128">
        <f>+D1447+D1448</f>
        <v>0</v>
      </c>
      <c r="E1446" s="112"/>
    </row>
    <row r="1447" spans="1:5" hidden="1" x14ac:dyDescent="0.25">
      <c r="A1447" s="177">
        <v>4</v>
      </c>
      <c r="B1447" s="73" t="s">
        <v>339</v>
      </c>
      <c r="C1447" s="98" t="s">
        <v>340</v>
      </c>
      <c r="D1447" s="496">
        <v>0</v>
      </c>
      <c r="E1447" s="86"/>
    </row>
    <row r="1448" spans="1:5" hidden="1" x14ac:dyDescent="0.2">
      <c r="A1448" s="177">
        <v>4</v>
      </c>
      <c r="B1448" s="22" t="s">
        <v>168</v>
      </c>
      <c r="C1448" s="12" t="s">
        <v>169</v>
      </c>
      <c r="D1448" s="25">
        <f>SUM(D1449:D1449)</f>
        <v>0</v>
      </c>
      <c r="E1448" s="31"/>
    </row>
    <row r="1449" spans="1:5" hidden="1" x14ac:dyDescent="0.25">
      <c r="B1449" s="73"/>
      <c r="C1449" s="200" t="s">
        <v>568</v>
      </c>
      <c r="D1449" s="25">
        <f>+D1569</f>
        <v>0</v>
      </c>
      <c r="E1449" s="31"/>
    </row>
    <row r="1450" spans="1:5" x14ac:dyDescent="0.25">
      <c r="B1450" s="19"/>
      <c r="E1450" s="27"/>
    </row>
    <row r="1451" spans="1:5" x14ac:dyDescent="0.25">
      <c r="B1451" s="19"/>
      <c r="E1451" s="27"/>
    </row>
    <row r="1452" spans="1:5" ht="12" x14ac:dyDescent="0.25">
      <c r="B1452" s="19"/>
      <c r="C1452" s="27" t="s">
        <v>736</v>
      </c>
      <c r="D1452" s="37"/>
      <c r="E1452" s="113">
        <f>SUM(E1333:E1449)</f>
        <v>50362115.216666669</v>
      </c>
    </row>
    <row r="1453" spans="1:5" hidden="1" x14ac:dyDescent="0.25">
      <c r="B1453" s="19"/>
      <c r="E1453" s="27"/>
    </row>
    <row r="1454" spans="1:5" hidden="1" x14ac:dyDescent="0.25">
      <c r="B1454" s="19"/>
      <c r="E1454" s="27"/>
    </row>
    <row r="1455" spans="1:5" ht="12" hidden="1" x14ac:dyDescent="0.25">
      <c r="B1455" s="19"/>
      <c r="C1455" s="103" t="s">
        <v>553</v>
      </c>
      <c r="D1455" s="48" t="s">
        <v>554</v>
      </c>
      <c r="E1455" s="113"/>
    </row>
    <row r="1456" spans="1:5" ht="12" hidden="1" x14ac:dyDescent="0.25">
      <c r="B1456" s="95"/>
      <c r="C1456" s="104"/>
      <c r="D1456" s="502"/>
      <c r="E1456" s="113"/>
    </row>
    <row r="1457" spans="2:5" ht="12" hidden="1" x14ac:dyDescent="0.25">
      <c r="B1457" s="97" t="s">
        <v>221</v>
      </c>
      <c r="C1457" s="38" t="s">
        <v>222</v>
      </c>
      <c r="D1457" s="99">
        <v>0</v>
      </c>
      <c r="E1457" s="113"/>
    </row>
    <row r="1458" spans="2:5" ht="12" hidden="1" x14ac:dyDescent="0.25">
      <c r="B1458" s="97" t="s">
        <v>223</v>
      </c>
      <c r="C1458" s="38" t="s">
        <v>224</v>
      </c>
      <c r="D1458" s="99">
        <v>0</v>
      </c>
      <c r="E1458" s="113"/>
    </row>
    <row r="1459" spans="2:5" ht="12" hidden="1" x14ac:dyDescent="0.25">
      <c r="B1459" s="97" t="s">
        <v>143</v>
      </c>
      <c r="C1459" s="38" t="s">
        <v>144</v>
      </c>
      <c r="D1459" s="99">
        <v>0</v>
      </c>
      <c r="E1459" s="113"/>
    </row>
    <row r="1460" spans="2:5" ht="12" hidden="1" x14ac:dyDescent="0.25">
      <c r="B1460" s="97" t="s">
        <v>267</v>
      </c>
      <c r="C1460" s="38" t="s">
        <v>268</v>
      </c>
      <c r="D1460" s="99">
        <v>0</v>
      </c>
      <c r="E1460" s="113"/>
    </row>
    <row r="1461" spans="2:5" ht="12" hidden="1" x14ac:dyDescent="0.25">
      <c r="B1461" s="97" t="s">
        <v>286</v>
      </c>
      <c r="C1461" s="38" t="s">
        <v>287</v>
      </c>
      <c r="D1461" s="99">
        <v>0</v>
      </c>
      <c r="E1461" s="113"/>
    </row>
    <row r="1462" spans="2:5" ht="12" hidden="1" x14ac:dyDescent="0.25">
      <c r="B1462" s="97"/>
      <c r="D1462" s="99">
        <v>0</v>
      </c>
      <c r="E1462" s="113"/>
    </row>
    <row r="1463" spans="2:5" ht="12" hidden="1" x14ac:dyDescent="0.25">
      <c r="B1463" s="166" t="s">
        <v>339</v>
      </c>
      <c r="C1463" s="98" t="s">
        <v>340</v>
      </c>
      <c r="D1463" s="99">
        <v>0</v>
      </c>
      <c r="E1463" s="113"/>
    </row>
    <row r="1464" spans="2:5" ht="12" hidden="1" x14ac:dyDescent="0.25">
      <c r="B1464" s="166"/>
      <c r="C1464" s="17" t="s">
        <v>341</v>
      </c>
      <c r="D1464" s="100">
        <f>SUM(D1457:D1463)</f>
        <v>0</v>
      </c>
      <c r="E1464" s="113"/>
    </row>
    <row r="1465" spans="2:5" ht="12" hidden="1" x14ac:dyDescent="0.25">
      <c r="B1465" s="211"/>
      <c r="C1465" s="212"/>
      <c r="D1465" s="504"/>
      <c r="E1465" s="113"/>
    </row>
    <row r="1466" spans="2:5" x14ac:dyDescent="0.25">
      <c r="B1466" s="19"/>
      <c r="E1466" s="27"/>
    </row>
    <row r="1467" spans="2:5" x14ac:dyDescent="0.25">
      <c r="B1467" s="19"/>
      <c r="E1467" s="27"/>
    </row>
    <row r="1468" spans="2:5" x14ac:dyDescent="0.25">
      <c r="B1468" s="19"/>
      <c r="C1468" s="103" t="s">
        <v>434</v>
      </c>
      <c r="D1468" s="48" t="s">
        <v>435</v>
      </c>
    </row>
    <row r="1469" spans="2:5" x14ac:dyDescent="0.25">
      <c r="B1469" s="95"/>
      <c r="C1469" s="104"/>
      <c r="D1469" s="502"/>
      <c r="E1469" s="27"/>
    </row>
    <row r="1470" spans="2:5" hidden="1" x14ac:dyDescent="0.2">
      <c r="B1470" s="97" t="s">
        <v>137</v>
      </c>
      <c r="C1470" s="12" t="s">
        <v>138</v>
      </c>
      <c r="D1470" s="503">
        <v>0</v>
      </c>
      <c r="E1470" s="27"/>
    </row>
    <row r="1471" spans="2:5" hidden="1" x14ac:dyDescent="0.2">
      <c r="B1471" s="97" t="s">
        <v>140</v>
      </c>
      <c r="C1471" s="12" t="s">
        <v>141</v>
      </c>
      <c r="D1471" s="99">
        <v>0</v>
      </c>
      <c r="E1471" s="27"/>
    </row>
    <row r="1472" spans="2:5" hidden="1" x14ac:dyDescent="0.2">
      <c r="B1472" s="97" t="s">
        <v>223</v>
      </c>
      <c r="C1472" s="12" t="s">
        <v>224</v>
      </c>
      <c r="D1472" s="99">
        <v>0</v>
      </c>
      <c r="E1472" s="27"/>
    </row>
    <row r="1473" spans="2:5" hidden="1" x14ac:dyDescent="0.2">
      <c r="B1473" s="97" t="s">
        <v>227</v>
      </c>
      <c r="C1473" s="12" t="s">
        <v>588</v>
      </c>
      <c r="D1473" s="99">
        <v>0</v>
      </c>
      <c r="E1473" s="27"/>
    </row>
    <row r="1474" spans="2:5" hidden="1" x14ac:dyDescent="0.2">
      <c r="B1474" s="97" t="s">
        <v>64</v>
      </c>
      <c r="C1474" s="12" t="s">
        <v>65</v>
      </c>
      <c r="D1474" s="99">
        <v>0</v>
      </c>
      <c r="E1474" s="27"/>
    </row>
    <row r="1475" spans="2:5" hidden="1" x14ac:dyDescent="0.2">
      <c r="B1475" s="97" t="s">
        <v>233</v>
      </c>
      <c r="C1475" s="12" t="s">
        <v>234</v>
      </c>
      <c r="D1475" s="99">
        <v>0</v>
      </c>
      <c r="E1475" s="27"/>
    </row>
    <row r="1476" spans="2:5" hidden="1" x14ac:dyDescent="0.2">
      <c r="B1476" s="97" t="s">
        <v>143</v>
      </c>
      <c r="C1476" s="12" t="s">
        <v>144</v>
      </c>
      <c r="D1476" s="99">
        <v>0</v>
      </c>
      <c r="E1476" s="27"/>
    </row>
    <row r="1477" spans="2:5" hidden="1" x14ac:dyDescent="0.2">
      <c r="B1477" s="97" t="s">
        <v>158</v>
      </c>
      <c r="C1477" s="12" t="s">
        <v>640</v>
      </c>
      <c r="D1477" s="99">
        <v>0</v>
      </c>
      <c r="E1477" s="27"/>
    </row>
    <row r="1478" spans="2:5" x14ac:dyDescent="0.2">
      <c r="B1478" s="97" t="s">
        <v>129</v>
      </c>
      <c r="C1478" s="12" t="s">
        <v>528</v>
      </c>
      <c r="D1478" s="99">
        <v>20000000</v>
      </c>
      <c r="E1478" s="27"/>
    </row>
    <row r="1479" spans="2:5" hidden="1" x14ac:dyDescent="0.2">
      <c r="B1479" s="97" t="s">
        <v>251</v>
      </c>
      <c r="C1479" s="12" t="s">
        <v>252</v>
      </c>
      <c r="D1479" s="99">
        <v>0</v>
      </c>
      <c r="E1479" s="27"/>
    </row>
    <row r="1480" spans="2:5" hidden="1" x14ac:dyDescent="0.2">
      <c r="B1480" s="97" t="s">
        <v>259</v>
      </c>
      <c r="C1480" s="12" t="s">
        <v>260</v>
      </c>
      <c r="D1480" s="99">
        <v>0</v>
      </c>
      <c r="E1480" s="27"/>
    </row>
    <row r="1481" spans="2:5" x14ac:dyDescent="0.25">
      <c r="B1481" s="97" t="s">
        <v>267</v>
      </c>
      <c r="C1481" s="38" t="s">
        <v>268</v>
      </c>
      <c r="D1481" s="99">
        <v>1891837.18</v>
      </c>
      <c r="E1481" s="27" t="s">
        <v>377</v>
      </c>
    </row>
    <row r="1482" spans="2:5" x14ac:dyDescent="0.25">
      <c r="B1482" s="97" t="s">
        <v>290</v>
      </c>
      <c r="C1482" s="38" t="s">
        <v>291</v>
      </c>
      <c r="D1482" s="99">
        <v>1000000</v>
      </c>
      <c r="E1482" s="27" t="s">
        <v>377</v>
      </c>
    </row>
    <row r="1483" spans="2:5" hidden="1" x14ac:dyDescent="0.25">
      <c r="B1483" s="97" t="s">
        <v>145</v>
      </c>
      <c r="C1483" s="38" t="s">
        <v>146</v>
      </c>
      <c r="D1483" s="99">
        <v>0</v>
      </c>
      <c r="E1483" s="27"/>
    </row>
    <row r="1484" spans="2:5" hidden="1" x14ac:dyDescent="0.25">
      <c r="B1484" s="97" t="s">
        <v>294</v>
      </c>
      <c r="C1484" s="38" t="s">
        <v>1175</v>
      </c>
      <c r="D1484" s="99">
        <v>0</v>
      </c>
      <c r="E1484" s="27"/>
    </row>
    <row r="1485" spans="2:5" x14ac:dyDescent="0.25">
      <c r="B1485" s="97" t="s">
        <v>292</v>
      </c>
      <c r="C1485" s="38" t="s">
        <v>293</v>
      </c>
      <c r="D1485" s="503">
        <v>1000000</v>
      </c>
      <c r="E1485" s="27" t="s">
        <v>377</v>
      </c>
    </row>
    <row r="1486" spans="2:5" hidden="1" x14ac:dyDescent="0.25">
      <c r="B1486" s="97" t="s">
        <v>162</v>
      </c>
      <c r="C1486" s="38" t="s">
        <v>163</v>
      </c>
      <c r="D1486" s="99">
        <v>0</v>
      </c>
      <c r="E1486" s="27"/>
    </row>
    <row r="1487" spans="2:5" hidden="1" x14ac:dyDescent="0.25">
      <c r="B1487" s="97" t="s">
        <v>42</v>
      </c>
      <c r="C1487" s="38" t="s">
        <v>511</v>
      </c>
      <c r="D1487" s="99">
        <v>0</v>
      </c>
      <c r="E1487" s="27"/>
    </row>
    <row r="1488" spans="2:5" hidden="1" x14ac:dyDescent="0.25">
      <c r="B1488" s="97" t="s">
        <v>305</v>
      </c>
      <c r="C1488" s="38" t="s">
        <v>1174</v>
      </c>
      <c r="D1488" s="99">
        <v>0</v>
      </c>
      <c r="E1488" s="27"/>
    </row>
    <row r="1489" spans="2:5" hidden="1" x14ac:dyDescent="0.25">
      <c r="B1489" s="97" t="s">
        <v>306</v>
      </c>
      <c r="C1489" s="38" t="s">
        <v>326</v>
      </c>
      <c r="D1489" s="99">
        <v>0</v>
      </c>
      <c r="E1489" s="27"/>
    </row>
    <row r="1490" spans="2:5" hidden="1" x14ac:dyDescent="0.25">
      <c r="B1490" s="97" t="s">
        <v>307</v>
      </c>
      <c r="C1490" s="38" t="s">
        <v>638</v>
      </c>
      <c r="D1490" s="503">
        <v>0</v>
      </c>
      <c r="E1490" s="27"/>
    </row>
    <row r="1491" spans="2:5" x14ac:dyDescent="0.25">
      <c r="B1491" s="97"/>
      <c r="C1491" s="17" t="s">
        <v>341</v>
      </c>
      <c r="D1491" s="100">
        <f>SUM(D1470:D1490)</f>
        <v>23891837.18</v>
      </c>
      <c r="E1491" s="27"/>
    </row>
    <row r="1492" spans="2:5" ht="12" x14ac:dyDescent="0.25">
      <c r="B1492" s="211"/>
      <c r="C1492" s="212"/>
      <c r="D1492" s="504"/>
      <c r="E1492" s="113"/>
    </row>
    <row r="1493" spans="2:5" ht="12" x14ac:dyDescent="0.25">
      <c r="B1493" s="17"/>
      <c r="C1493" s="18"/>
      <c r="D1493" s="37"/>
      <c r="E1493" s="113"/>
    </row>
    <row r="1494" spans="2:5" ht="12" x14ac:dyDescent="0.25">
      <c r="B1494" s="17"/>
      <c r="C1494" s="18"/>
      <c r="D1494" s="37"/>
      <c r="E1494" s="113"/>
    </row>
    <row r="1495" spans="2:5" ht="12" x14ac:dyDescent="0.25">
      <c r="B1495" s="19"/>
      <c r="C1495" s="103" t="s">
        <v>737</v>
      </c>
      <c r="D1495" s="48" t="s">
        <v>738</v>
      </c>
      <c r="E1495" s="113"/>
    </row>
    <row r="1496" spans="2:5" ht="12" x14ac:dyDescent="0.25">
      <c r="B1496" s="95"/>
      <c r="C1496" s="104"/>
      <c r="D1496" s="502"/>
      <c r="E1496" s="113"/>
    </row>
    <row r="1497" spans="2:5" ht="12" hidden="1" x14ac:dyDescent="0.25">
      <c r="B1497" s="97" t="s">
        <v>153</v>
      </c>
      <c r="C1497" s="98" t="s">
        <v>154</v>
      </c>
      <c r="D1497" s="99">
        <v>0</v>
      </c>
      <c r="E1497" s="113"/>
    </row>
    <row r="1498" spans="2:5" ht="12" hidden="1" x14ac:dyDescent="0.25">
      <c r="B1498" s="337" t="s">
        <v>49</v>
      </c>
      <c r="C1498" s="32" t="s">
        <v>50</v>
      </c>
      <c r="D1498" s="503">
        <v>0</v>
      </c>
      <c r="E1498" s="113"/>
    </row>
    <row r="1499" spans="2:5" ht="12" x14ac:dyDescent="0.25">
      <c r="B1499" s="337" t="s">
        <v>233</v>
      </c>
      <c r="C1499" s="32" t="s">
        <v>234</v>
      </c>
      <c r="D1499" s="503">
        <v>2000000</v>
      </c>
      <c r="E1499" s="113"/>
    </row>
    <row r="1500" spans="2:5" ht="12" hidden="1" x14ac:dyDescent="0.25">
      <c r="B1500" s="337" t="s">
        <v>143</v>
      </c>
      <c r="C1500" s="32" t="s">
        <v>144</v>
      </c>
      <c r="D1500" s="505">
        <v>0</v>
      </c>
      <c r="E1500" s="113"/>
    </row>
    <row r="1501" spans="2:5" ht="12" hidden="1" x14ac:dyDescent="0.2">
      <c r="B1501" s="97" t="s">
        <v>158</v>
      </c>
      <c r="C1501" s="12" t="s">
        <v>640</v>
      </c>
      <c r="D1501" s="99">
        <v>0</v>
      </c>
      <c r="E1501" s="113"/>
    </row>
    <row r="1502" spans="2:5" ht="12" hidden="1" x14ac:dyDescent="0.25">
      <c r="B1502" s="97" t="s">
        <v>267</v>
      </c>
      <c r="C1502" s="38" t="s">
        <v>268</v>
      </c>
      <c r="D1502" s="503">
        <v>0</v>
      </c>
      <c r="E1502" s="113"/>
    </row>
    <row r="1503" spans="2:5" ht="12" hidden="1" x14ac:dyDescent="0.25">
      <c r="B1503" s="337" t="s">
        <v>298</v>
      </c>
      <c r="C1503" s="32" t="s">
        <v>545</v>
      </c>
      <c r="D1503" s="505">
        <v>0</v>
      </c>
      <c r="E1503" s="113"/>
    </row>
    <row r="1504" spans="2:5" ht="12" hidden="1" x14ac:dyDescent="0.25">
      <c r="B1504" s="337" t="s">
        <v>42</v>
      </c>
      <c r="C1504" s="32" t="s">
        <v>540</v>
      </c>
      <c r="D1504" s="505">
        <v>0</v>
      </c>
      <c r="E1504" s="113"/>
    </row>
    <row r="1505" spans="2:5" ht="20.399999999999999" hidden="1" x14ac:dyDescent="0.25">
      <c r="B1505" s="337" t="s">
        <v>183</v>
      </c>
      <c r="C1505" s="32" t="s">
        <v>552</v>
      </c>
      <c r="D1505" s="505">
        <f>SUM(D1506:D1507)</f>
        <v>0</v>
      </c>
      <c r="E1505" s="113"/>
    </row>
    <row r="1506" spans="2:5" ht="12" hidden="1" x14ac:dyDescent="0.25">
      <c r="B1506" s="444" t="s">
        <v>174</v>
      </c>
      <c r="C1506" s="32" t="s">
        <v>746</v>
      </c>
      <c r="D1506" s="505">
        <v>0</v>
      </c>
      <c r="E1506" s="113"/>
    </row>
    <row r="1507" spans="2:5" ht="12" hidden="1" x14ac:dyDescent="0.25">
      <c r="B1507" s="444" t="s">
        <v>370</v>
      </c>
      <c r="C1507" s="32" t="s">
        <v>571</v>
      </c>
      <c r="D1507" s="506">
        <v>0</v>
      </c>
      <c r="E1507" s="113"/>
    </row>
    <row r="1508" spans="2:5" ht="12" x14ac:dyDescent="0.25">
      <c r="B1508" s="338"/>
      <c r="C1508" s="17" t="s">
        <v>341</v>
      </c>
      <c r="D1508" s="100">
        <f>SUM(D1496:D1507)</f>
        <v>2000000</v>
      </c>
      <c r="E1508" s="113"/>
    </row>
    <row r="1509" spans="2:5" ht="12" x14ac:dyDescent="0.25">
      <c r="B1509" s="211"/>
      <c r="C1509" s="135"/>
      <c r="D1509" s="508"/>
      <c r="E1509" s="113"/>
    </row>
    <row r="1510" spans="2:5" ht="12" x14ac:dyDescent="0.25">
      <c r="B1510" s="17"/>
      <c r="C1510" s="17"/>
      <c r="D1510" s="37"/>
      <c r="E1510" s="113"/>
    </row>
    <row r="1511" spans="2:5" ht="12" x14ac:dyDescent="0.25">
      <c r="B1511" s="17"/>
      <c r="C1511" s="17"/>
      <c r="D1511" s="37"/>
      <c r="E1511" s="113"/>
    </row>
    <row r="1512" spans="2:5" ht="12" x14ac:dyDescent="0.25">
      <c r="B1512" s="19"/>
      <c r="C1512" s="103" t="s">
        <v>1104</v>
      </c>
      <c r="D1512" s="48" t="s">
        <v>1105</v>
      </c>
      <c r="E1512" s="113"/>
    </row>
    <row r="1513" spans="2:5" ht="12" x14ac:dyDescent="0.25">
      <c r="B1513" s="95"/>
      <c r="C1513" s="104"/>
      <c r="D1513" s="502"/>
      <c r="E1513" s="113"/>
    </row>
    <row r="1514" spans="2:5" ht="12" hidden="1" x14ac:dyDescent="0.25">
      <c r="B1514" s="337" t="s">
        <v>49</v>
      </c>
      <c r="C1514" s="32" t="s">
        <v>50</v>
      </c>
      <c r="D1514" s="506">
        <v>0</v>
      </c>
      <c r="E1514" s="113"/>
    </row>
    <row r="1515" spans="2:5" ht="12" x14ac:dyDescent="0.25">
      <c r="B1515" s="337" t="s">
        <v>233</v>
      </c>
      <c r="C1515" s="32" t="s">
        <v>234</v>
      </c>
      <c r="D1515" s="506">
        <v>2000000</v>
      </c>
      <c r="E1515" s="113"/>
    </row>
    <row r="1516" spans="2:5" ht="12" hidden="1" x14ac:dyDescent="0.25">
      <c r="B1516" s="337" t="s">
        <v>143</v>
      </c>
      <c r="C1516" s="32" t="s">
        <v>144</v>
      </c>
      <c r="D1516" s="506">
        <v>0</v>
      </c>
      <c r="E1516" s="113"/>
    </row>
    <row r="1517" spans="2:5" ht="12" x14ac:dyDescent="0.25">
      <c r="B1517" s="337"/>
      <c r="C1517" s="17" t="s">
        <v>341</v>
      </c>
      <c r="D1517" s="100">
        <f>SUM(D1514:D1516)</f>
        <v>2000000</v>
      </c>
      <c r="E1517" s="113"/>
    </row>
    <row r="1518" spans="2:5" ht="12" x14ac:dyDescent="0.25">
      <c r="B1518" s="211"/>
      <c r="C1518" s="135"/>
      <c r="D1518" s="508"/>
      <c r="E1518" s="113"/>
    </row>
    <row r="1519" spans="2:5" ht="12" hidden="1" x14ac:dyDescent="0.25">
      <c r="B1519" s="17"/>
      <c r="C1519" s="17"/>
      <c r="D1519" s="37"/>
      <c r="E1519" s="113"/>
    </row>
    <row r="1520" spans="2:5" ht="12" hidden="1" x14ac:dyDescent="0.25">
      <c r="B1520" s="17"/>
      <c r="C1520" s="17"/>
      <c r="D1520" s="37"/>
      <c r="E1520" s="113"/>
    </row>
    <row r="1521" spans="2:5" ht="12" hidden="1" x14ac:dyDescent="0.25">
      <c r="B1521" s="19"/>
      <c r="C1521" s="103" t="s">
        <v>753</v>
      </c>
      <c r="D1521" s="48" t="s">
        <v>754</v>
      </c>
      <c r="E1521" s="113"/>
    </row>
    <row r="1522" spans="2:5" ht="12" hidden="1" x14ac:dyDescent="0.25">
      <c r="B1522" s="95"/>
      <c r="C1522" s="104"/>
      <c r="D1522" s="502"/>
      <c r="E1522" s="113"/>
    </row>
    <row r="1523" spans="2:5" ht="12" hidden="1" x14ac:dyDescent="0.25">
      <c r="B1523" s="337" t="s">
        <v>64</v>
      </c>
      <c r="C1523" s="32" t="s">
        <v>65</v>
      </c>
      <c r="D1523" s="506">
        <v>0</v>
      </c>
      <c r="E1523" s="113"/>
    </row>
    <row r="1524" spans="2:5" ht="12" hidden="1" x14ac:dyDescent="0.25">
      <c r="B1524" s="337" t="s">
        <v>49</v>
      </c>
      <c r="C1524" s="32" t="s">
        <v>50</v>
      </c>
      <c r="D1524" s="505">
        <v>0</v>
      </c>
      <c r="E1524" s="113"/>
    </row>
    <row r="1525" spans="2:5" ht="12" hidden="1" x14ac:dyDescent="0.25">
      <c r="B1525" s="337" t="s">
        <v>143</v>
      </c>
      <c r="C1525" s="32" t="s">
        <v>144</v>
      </c>
      <c r="D1525" s="506">
        <v>0</v>
      </c>
      <c r="E1525" s="113"/>
    </row>
    <row r="1526" spans="2:5" ht="12" hidden="1" x14ac:dyDescent="0.25">
      <c r="B1526" s="337"/>
      <c r="C1526" s="17" t="s">
        <v>341</v>
      </c>
      <c r="D1526" s="100">
        <f>SUM(D1523:D1525)</f>
        <v>0</v>
      </c>
      <c r="E1526" s="113"/>
    </row>
    <row r="1527" spans="2:5" ht="12" hidden="1" x14ac:dyDescent="0.25">
      <c r="B1527" s="211"/>
      <c r="C1527" s="135"/>
      <c r="D1527" s="508"/>
      <c r="E1527" s="113"/>
    </row>
    <row r="1528" spans="2:5" ht="12" x14ac:dyDescent="0.25">
      <c r="B1528" s="17"/>
      <c r="C1528" s="18"/>
      <c r="D1528" s="37"/>
      <c r="E1528" s="113"/>
    </row>
    <row r="1529" spans="2:5" ht="12" x14ac:dyDescent="0.25">
      <c r="B1529" s="17"/>
      <c r="C1529" s="18"/>
      <c r="D1529" s="37"/>
      <c r="E1529" s="113"/>
    </row>
    <row r="1530" spans="2:5" ht="12" x14ac:dyDescent="0.25">
      <c r="B1530" s="19"/>
      <c r="C1530" s="103" t="s">
        <v>555</v>
      </c>
      <c r="D1530" s="48" t="s">
        <v>556</v>
      </c>
      <c r="E1530" s="113"/>
    </row>
    <row r="1531" spans="2:5" ht="12" x14ac:dyDescent="0.25">
      <c r="B1531" s="95"/>
      <c r="C1531" s="104"/>
      <c r="D1531" s="502"/>
      <c r="E1531" s="113"/>
    </row>
    <row r="1532" spans="2:5" ht="12" x14ac:dyDescent="0.25">
      <c r="B1532" s="97" t="s">
        <v>206</v>
      </c>
      <c r="C1532" s="176" t="s">
        <v>207</v>
      </c>
      <c r="D1532" s="99">
        <v>2000000</v>
      </c>
      <c r="E1532" s="113"/>
    </row>
    <row r="1533" spans="2:5" ht="12" hidden="1" x14ac:dyDescent="0.25">
      <c r="B1533" s="97" t="s">
        <v>104</v>
      </c>
      <c r="C1533" s="176" t="s">
        <v>105</v>
      </c>
      <c r="D1533" s="99">
        <v>0</v>
      </c>
      <c r="E1533" s="113"/>
    </row>
    <row r="1534" spans="2:5" ht="12" hidden="1" x14ac:dyDescent="0.25">
      <c r="B1534" s="97" t="s">
        <v>106</v>
      </c>
      <c r="C1534" s="176" t="s">
        <v>107</v>
      </c>
      <c r="D1534" s="99">
        <v>0</v>
      </c>
      <c r="E1534" s="113"/>
    </row>
    <row r="1535" spans="2:5" ht="12" x14ac:dyDescent="0.25">
      <c r="B1535" s="97" t="s">
        <v>108</v>
      </c>
      <c r="C1535" s="176" t="s">
        <v>109</v>
      </c>
      <c r="D1535" s="99">
        <f>(+D1533+D1536+D1532+D1534+D1537)/12</f>
        <v>166666.66666666666</v>
      </c>
      <c r="E1535" s="113"/>
    </row>
    <row r="1536" spans="2:5" ht="12" hidden="1" x14ac:dyDescent="0.25">
      <c r="B1536" s="97" t="s">
        <v>856</v>
      </c>
      <c r="C1536" s="176" t="s">
        <v>857</v>
      </c>
      <c r="D1536" s="99">
        <v>0</v>
      </c>
      <c r="E1536" s="113"/>
    </row>
    <row r="1537" spans="2:5" ht="12" hidden="1" x14ac:dyDescent="0.25">
      <c r="B1537" s="97" t="s">
        <v>399</v>
      </c>
      <c r="C1537" s="176" t="s">
        <v>400</v>
      </c>
      <c r="D1537" s="99">
        <v>0</v>
      </c>
      <c r="E1537" s="113"/>
    </row>
    <row r="1538" spans="2:5" ht="20.399999999999999" x14ac:dyDescent="0.25">
      <c r="B1538" s="97" t="s">
        <v>111</v>
      </c>
      <c r="C1538" s="176" t="s">
        <v>474</v>
      </c>
      <c r="D1538" s="99">
        <f>(+D1533+D1536+D1532+D1534+D1537)*9.25%</f>
        <v>185000</v>
      </c>
      <c r="E1538" s="113"/>
    </row>
    <row r="1539" spans="2:5" ht="12" x14ac:dyDescent="0.25">
      <c r="B1539" s="97" t="s">
        <v>112</v>
      </c>
      <c r="C1539" s="176" t="s">
        <v>354</v>
      </c>
      <c r="D1539" s="99">
        <f>(+D1533+D1536+D1532+D1534+D1537)*0.5%</f>
        <v>10000</v>
      </c>
      <c r="E1539" s="113"/>
    </row>
    <row r="1540" spans="2:5" ht="20.399999999999999" x14ac:dyDescent="0.25">
      <c r="B1540" s="97" t="s">
        <v>114</v>
      </c>
      <c r="C1540" s="176" t="s">
        <v>356</v>
      </c>
      <c r="D1540" s="99">
        <f>(+D1533+D1536+D1532+D1534+D1537)*5.42%</f>
        <v>108400</v>
      </c>
      <c r="E1540" s="113"/>
    </row>
    <row r="1541" spans="2:5" ht="20.399999999999999" x14ac:dyDescent="0.25">
      <c r="B1541" s="97" t="s">
        <v>115</v>
      </c>
      <c r="C1541" s="176" t="s">
        <v>539</v>
      </c>
      <c r="D1541" s="99">
        <f>(+D1533+D1536+D1532+D1534+D1537)*3%</f>
        <v>60000</v>
      </c>
      <c r="E1541" s="113"/>
    </row>
    <row r="1542" spans="2:5" ht="12" x14ac:dyDescent="0.25">
      <c r="B1542" s="97" t="s">
        <v>116</v>
      </c>
      <c r="C1542" s="176" t="s">
        <v>117</v>
      </c>
      <c r="D1542" s="99">
        <f>(+D1533+D1536+D1532+D1534+D1537)*1.5%</f>
        <v>30000</v>
      </c>
      <c r="E1542" s="113"/>
    </row>
    <row r="1543" spans="2:5" ht="12" hidden="1" x14ac:dyDescent="0.25">
      <c r="B1543" s="97" t="s">
        <v>49</v>
      </c>
      <c r="C1543" s="38" t="s">
        <v>50</v>
      </c>
      <c r="D1543" s="99">
        <v>0</v>
      </c>
      <c r="E1543" s="113"/>
    </row>
    <row r="1544" spans="2:5" ht="12" hidden="1" x14ac:dyDescent="0.25">
      <c r="B1544" s="97" t="s">
        <v>122</v>
      </c>
      <c r="C1544" s="176" t="s">
        <v>123</v>
      </c>
      <c r="D1544" s="503">
        <v>0</v>
      </c>
      <c r="E1544" s="113"/>
    </row>
    <row r="1545" spans="2:5" ht="12" hidden="1" x14ac:dyDescent="0.25">
      <c r="B1545" s="97" t="s">
        <v>143</v>
      </c>
      <c r="C1545" s="38" t="s">
        <v>144</v>
      </c>
      <c r="D1545" s="503">
        <v>0</v>
      </c>
      <c r="E1545" s="113"/>
    </row>
    <row r="1546" spans="2:5" ht="12" hidden="1" x14ac:dyDescent="0.25">
      <c r="B1546" s="97" t="s">
        <v>307</v>
      </c>
      <c r="C1546" s="38" t="s">
        <v>638</v>
      </c>
      <c r="D1546" s="503">
        <v>0</v>
      </c>
      <c r="E1546" s="113"/>
    </row>
    <row r="1547" spans="2:5" ht="12" x14ac:dyDescent="0.25">
      <c r="B1547" s="97" t="s">
        <v>11</v>
      </c>
      <c r="C1547" s="38" t="s">
        <v>12</v>
      </c>
      <c r="D1547" s="503">
        <v>19910211.370000001</v>
      </c>
      <c r="E1547" s="113"/>
    </row>
    <row r="1548" spans="2:5" ht="12" hidden="1" x14ac:dyDescent="0.25">
      <c r="B1548" s="97" t="s">
        <v>126</v>
      </c>
      <c r="C1548" s="38" t="s">
        <v>127</v>
      </c>
      <c r="D1548" s="99">
        <v>0</v>
      </c>
      <c r="E1548" s="113"/>
    </row>
    <row r="1549" spans="2:5" ht="12" x14ac:dyDescent="0.25">
      <c r="B1549" s="337"/>
      <c r="C1549" s="17" t="s">
        <v>341</v>
      </c>
      <c r="D1549" s="100">
        <f>SUM(D1532:D1548)</f>
        <v>22470278.036666669</v>
      </c>
      <c r="E1549" s="113"/>
    </row>
    <row r="1550" spans="2:5" ht="12" x14ac:dyDescent="0.25">
      <c r="B1550" s="211"/>
      <c r="C1550" s="135"/>
      <c r="D1550" s="508"/>
      <c r="E1550" s="113"/>
    </row>
    <row r="1551" spans="2:5" hidden="1" x14ac:dyDescent="0.25">
      <c r="B1551" s="19"/>
      <c r="E1551" s="27"/>
    </row>
    <row r="1552" spans="2:5" hidden="1" x14ac:dyDescent="0.25">
      <c r="B1552" s="19"/>
      <c r="E1552" s="27"/>
    </row>
    <row r="1553" spans="2:5" ht="12" hidden="1" x14ac:dyDescent="0.25">
      <c r="B1553" s="19"/>
      <c r="C1553" s="103" t="s">
        <v>557</v>
      </c>
      <c r="D1553" s="48" t="s">
        <v>558</v>
      </c>
      <c r="E1553" s="113"/>
    </row>
    <row r="1554" spans="2:5" ht="12" hidden="1" x14ac:dyDescent="0.25">
      <c r="B1554" s="95"/>
      <c r="C1554" s="104"/>
      <c r="D1554" s="502"/>
      <c r="E1554" s="113"/>
    </row>
    <row r="1555" spans="2:5" ht="12" hidden="1" x14ac:dyDescent="0.25">
      <c r="B1555" s="97" t="s">
        <v>223</v>
      </c>
      <c r="C1555" s="38" t="s">
        <v>224</v>
      </c>
      <c r="D1555" s="99">
        <v>0</v>
      </c>
      <c r="E1555" s="113"/>
    </row>
    <row r="1556" spans="2:5" ht="12" hidden="1" x14ac:dyDescent="0.25">
      <c r="B1556" s="97" t="s">
        <v>49</v>
      </c>
      <c r="C1556" s="38" t="s">
        <v>50</v>
      </c>
      <c r="D1556" s="99">
        <v>0</v>
      </c>
      <c r="E1556" s="113"/>
    </row>
    <row r="1557" spans="2:5" ht="12" hidden="1" x14ac:dyDescent="0.25">
      <c r="B1557" s="97" t="s">
        <v>143</v>
      </c>
      <c r="C1557" s="38" t="s">
        <v>144</v>
      </c>
      <c r="D1557" s="99">
        <v>0</v>
      </c>
      <c r="E1557" s="113"/>
    </row>
    <row r="1558" spans="2:5" ht="12" hidden="1" x14ac:dyDescent="0.25">
      <c r="B1558" s="97" t="s">
        <v>288</v>
      </c>
      <c r="C1558" s="38" t="s">
        <v>289</v>
      </c>
      <c r="D1558" s="99">
        <v>0</v>
      </c>
      <c r="E1558" s="113"/>
    </row>
    <row r="1559" spans="2:5" ht="12" hidden="1" x14ac:dyDescent="0.25">
      <c r="B1559" s="97" t="s">
        <v>305</v>
      </c>
      <c r="C1559" s="38" t="s">
        <v>331</v>
      </c>
      <c r="D1559" s="503">
        <v>0</v>
      </c>
      <c r="E1559" s="113"/>
    </row>
    <row r="1560" spans="2:5" ht="12" hidden="1" x14ac:dyDescent="0.25">
      <c r="B1560" s="337"/>
      <c r="C1560" s="17" t="s">
        <v>341</v>
      </c>
      <c r="D1560" s="100">
        <f>SUM(D1555:D1559)</f>
        <v>0</v>
      </c>
      <c r="E1560" s="113"/>
    </row>
    <row r="1561" spans="2:5" ht="12" hidden="1" x14ac:dyDescent="0.25">
      <c r="B1561" s="211"/>
      <c r="C1561" s="135"/>
      <c r="D1561" s="508"/>
      <c r="E1561" s="113"/>
    </row>
    <row r="1562" spans="2:5" hidden="1" x14ac:dyDescent="0.25">
      <c r="B1562" s="19"/>
      <c r="E1562" s="27"/>
    </row>
    <row r="1563" spans="2:5" hidden="1" x14ac:dyDescent="0.25">
      <c r="B1563" s="19"/>
      <c r="E1563" s="27"/>
    </row>
    <row r="1564" spans="2:5" ht="12" hidden="1" x14ac:dyDescent="0.25">
      <c r="B1564" s="19"/>
      <c r="C1564" s="103" t="s">
        <v>1160</v>
      </c>
      <c r="D1564" s="48" t="s">
        <v>567</v>
      </c>
      <c r="E1564" s="113"/>
    </row>
    <row r="1565" spans="2:5" ht="12" hidden="1" x14ac:dyDescent="0.25">
      <c r="B1565" s="95"/>
      <c r="C1565" s="104"/>
      <c r="D1565" s="502"/>
      <c r="E1565" s="113"/>
    </row>
    <row r="1566" spans="2:5" ht="12" hidden="1" x14ac:dyDescent="0.2">
      <c r="B1566" s="97" t="s">
        <v>129</v>
      </c>
      <c r="C1566" s="12" t="s">
        <v>528</v>
      </c>
      <c r="D1566" s="99">
        <v>0</v>
      </c>
      <c r="E1566" s="113"/>
    </row>
    <row r="1567" spans="2:5" ht="12" hidden="1" x14ac:dyDescent="0.2">
      <c r="B1567" s="97" t="s">
        <v>307</v>
      </c>
      <c r="C1567" s="12" t="s">
        <v>638</v>
      </c>
      <c r="D1567" s="99">
        <v>0</v>
      </c>
      <c r="E1567" s="113"/>
    </row>
    <row r="1568" spans="2:5" ht="12" hidden="1" x14ac:dyDescent="0.25">
      <c r="B1568" s="97" t="s">
        <v>168</v>
      </c>
      <c r="C1568" s="38" t="s">
        <v>169</v>
      </c>
      <c r="D1568" s="99">
        <f>SUM(D1569:D1569)</f>
        <v>0</v>
      </c>
      <c r="E1568" s="113"/>
    </row>
    <row r="1569" spans="1:5" ht="12" hidden="1" x14ac:dyDescent="0.25">
      <c r="B1569" s="338"/>
      <c r="C1569" s="246" t="s">
        <v>568</v>
      </c>
      <c r="D1569" s="509">
        <v>0</v>
      </c>
      <c r="E1569" s="113"/>
    </row>
    <row r="1570" spans="1:5" ht="12" hidden="1" x14ac:dyDescent="0.25">
      <c r="B1570" s="337"/>
      <c r="C1570" s="17" t="s">
        <v>341</v>
      </c>
      <c r="D1570" s="100">
        <f>SUM(D1566:D1568)</f>
        <v>0</v>
      </c>
      <c r="E1570" s="113"/>
    </row>
    <row r="1571" spans="1:5" ht="12" hidden="1" x14ac:dyDescent="0.25">
      <c r="B1571" s="211"/>
      <c r="C1571" s="135"/>
      <c r="D1571" s="508"/>
      <c r="E1571" s="113"/>
    </row>
    <row r="1572" spans="1:5" ht="12" x14ac:dyDescent="0.25">
      <c r="B1572" s="17"/>
      <c r="C1572" s="18"/>
      <c r="D1572" s="37"/>
      <c r="E1572" s="113"/>
    </row>
    <row r="1573" spans="1:5" ht="12" x14ac:dyDescent="0.25">
      <c r="B1573" s="17"/>
      <c r="C1573" s="18"/>
      <c r="D1573" s="37"/>
      <c r="E1573" s="113"/>
    </row>
    <row r="1574" spans="1:5" ht="12" x14ac:dyDescent="0.25">
      <c r="B1574" s="17"/>
      <c r="C1574" s="18"/>
      <c r="D1574" s="37"/>
      <c r="E1574" s="113"/>
    </row>
    <row r="1575" spans="1:5" ht="12" x14ac:dyDescent="0.25">
      <c r="B1575" s="17"/>
      <c r="C1575" s="18"/>
      <c r="D1575" s="37"/>
      <c r="E1575" s="113"/>
    </row>
    <row r="1576" spans="1:5" ht="12" x14ac:dyDescent="0.25">
      <c r="B1576" s="17"/>
      <c r="C1576" s="18"/>
      <c r="D1576" s="37"/>
      <c r="E1576" s="113"/>
    </row>
    <row r="1577" spans="1:5" x14ac:dyDescent="0.25">
      <c r="B1577" s="18"/>
      <c r="C1577" s="30" t="s">
        <v>327</v>
      </c>
      <c r="D1577" s="48" t="s">
        <v>467</v>
      </c>
      <c r="E1577" s="37"/>
    </row>
    <row r="1578" spans="1:5" x14ac:dyDescent="0.25">
      <c r="B1578" s="18"/>
      <c r="C1578" s="30"/>
      <c r="D1578" s="37"/>
      <c r="E1578" s="37"/>
    </row>
    <row r="1579" spans="1:5" hidden="1" x14ac:dyDescent="0.25">
      <c r="A1579" s="299" t="s">
        <v>572</v>
      </c>
      <c r="B1579" s="17" t="s">
        <v>118</v>
      </c>
      <c r="C1579" s="122" t="s">
        <v>119</v>
      </c>
      <c r="D1579" s="49"/>
      <c r="E1579" s="37">
        <f>+D1585+D1590+D1594+D1581</f>
        <v>0</v>
      </c>
    </row>
    <row r="1580" spans="1:5" hidden="1" x14ac:dyDescent="0.25">
      <c r="B1580" s="17"/>
      <c r="C1580" s="18"/>
      <c r="D1580" s="49"/>
      <c r="E1580" s="37"/>
    </row>
    <row r="1581" spans="1:5" hidden="1" x14ac:dyDescent="0.25">
      <c r="A1581" s="141" t="s">
        <v>573</v>
      </c>
      <c r="B1581" s="127" t="s">
        <v>132</v>
      </c>
      <c r="C1581" s="39" t="s">
        <v>133</v>
      </c>
      <c r="D1581" s="128">
        <f>+D1583+D1582</f>
        <v>0</v>
      </c>
      <c r="E1581" s="112"/>
    </row>
    <row r="1582" spans="1:5" hidden="1" x14ac:dyDescent="0.25">
      <c r="A1582" s="177" t="s">
        <v>573</v>
      </c>
      <c r="B1582" s="19" t="s">
        <v>134</v>
      </c>
      <c r="C1582" s="38" t="s">
        <v>135</v>
      </c>
      <c r="D1582" s="25">
        <v>0</v>
      </c>
      <c r="E1582" s="112"/>
    </row>
    <row r="1583" spans="1:5" hidden="1" x14ac:dyDescent="0.25">
      <c r="A1583" s="177" t="s">
        <v>573</v>
      </c>
      <c r="B1583" s="19" t="s">
        <v>198</v>
      </c>
      <c r="C1583" s="38" t="s">
        <v>199</v>
      </c>
      <c r="D1583" s="25">
        <v>0</v>
      </c>
      <c r="E1583" s="37"/>
    </row>
    <row r="1584" spans="1:5" hidden="1" x14ac:dyDescent="0.25">
      <c r="B1584" s="17"/>
      <c r="C1584" s="18"/>
      <c r="D1584" s="49"/>
      <c r="E1584" s="37"/>
    </row>
    <row r="1585" spans="1:5" hidden="1" x14ac:dyDescent="0.25">
      <c r="A1585" s="141" t="s">
        <v>573</v>
      </c>
      <c r="B1585" s="127" t="s">
        <v>102</v>
      </c>
      <c r="C1585" s="39" t="s">
        <v>103</v>
      </c>
      <c r="D1585" s="128">
        <f>SUM(D1586:D1588)</f>
        <v>0</v>
      </c>
      <c r="E1585" s="112"/>
    </row>
    <row r="1586" spans="1:5" hidden="1" x14ac:dyDescent="0.25">
      <c r="A1586" s="177" t="s">
        <v>573</v>
      </c>
      <c r="B1586" s="19" t="s">
        <v>104</v>
      </c>
      <c r="C1586" s="38" t="s">
        <v>105</v>
      </c>
      <c r="D1586" s="25">
        <v>0</v>
      </c>
      <c r="E1586" s="112"/>
    </row>
    <row r="1587" spans="1:5" hidden="1" x14ac:dyDescent="0.25">
      <c r="A1587" s="177" t="s">
        <v>573</v>
      </c>
      <c r="B1587" s="19" t="s">
        <v>108</v>
      </c>
      <c r="C1587" s="38" t="s">
        <v>109</v>
      </c>
      <c r="D1587" s="25">
        <f>((D1586+D1588+D1581)/12)</f>
        <v>0</v>
      </c>
      <c r="E1587" s="112"/>
    </row>
    <row r="1588" spans="1:5" hidden="1" x14ac:dyDescent="0.25">
      <c r="A1588" s="177" t="s">
        <v>573</v>
      </c>
      <c r="B1588" s="19" t="s">
        <v>856</v>
      </c>
      <c r="C1588" s="38" t="s">
        <v>857</v>
      </c>
      <c r="D1588" s="25">
        <v>0</v>
      </c>
      <c r="E1588" s="112"/>
    </row>
    <row r="1589" spans="1:5" hidden="1" x14ac:dyDescent="0.25">
      <c r="B1589" s="19"/>
      <c r="E1589" s="27"/>
    </row>
    <row r="1590" spans="1:5" ht="20.399999999999999" hidden="1" x14ac:dyDescent="0.25">
      <c r="A1590" s="141" t="s">
        <v>574</v>
      </c>
      <c r="B1590" s="127" t="s">
        <v>110</v>
      </c>
      <c r="C1590" s="39" t="s">
        <v>493</v>
      </c>
      <c r="D1590" s="128">
        <f>SUM(D1591:D1592)</f>
        <v>0</v>
      </c>
      <c r="E1590" s="112"/>
    </row>
    <row r="1591" spans="1:5" ht="20.399999999999999" hidden="1" x14ac:dyDescent="0.25">
      <c r="A1591" s="177" t="s">
        <v>574</v>
      </c>
      <c r="B1591" s="19" t="s">
        <v>111</v>
      </c>
      <c r="C1591" s="51" t="s">
        <v>474</v>
      </c>
      <c r="D1591" s="25">
        <f>+(D1586+D1588+D1581)*9.25%</f>
        <v>0</v>
      </c>
      <c r="E1591" s="27"/>
    </row>
    <row r="1592" spans="1:5" hidden="1" x14ac:dyDescent="0.25">
      <c r="A1592" s="177" t="s">
        <v>574</v>
      </c>
      <c r="B1592" s="19" t="s">
        <v>112</v>
      </c>
      <c r="C1592" s="51" t="s">
        <v>354</v>
      </c>
      <c r="D1592" s="25">
        <f>+(D1586+D1588+D1581)*0.5%</f>
        <v>0</v>
      </c>
      <c r="E1592" s="27"/>
    </row>
    <row r="1593" spans="1:5" hidden="1" x14ac:dyDescent="0.25">
      <c r="B1593" s="19"/>
      <c r="E1593" s="27"/>
    </row>
    <row r="1594" spans="1:5" ht="20.399999999999999" hidden="1" x14ac:dyDescent="0.25">
      <c r="A1594" s="141" t="s">
        <v>574</v>
      </c>
      <c r="B1594" s="127" t="s">
        <v>113</v>
      </c>
      <c r="C1594" s="39" t="s">
        <v>355</v>
      </c>
      <c r="D1594" s="128">
        <f>SUM(D1595:D1597)</f>
        <v>0</v>
      </c>
      <c r="E1594" s="112"/>
    </row>
    <row r="1595" spans="1:5" ht="20.399999999999999" hidden="1" x14ac:dyDescent="0.25">
      <c r="A1595" s="177" t="s">
        <v>574</v>
      </c>
      <c r="B1595" s="19" t="s">
        <v>114</v>
      </c>
      <c r="C1595" s="51" t="s">
        <v>356</v>
      </c>
      <c r="D1595" s="25">
        <f>+(D1586+D1588+D1581)*5.42%</f>
        <v>0</v>
      </c>
      <c r="E1595" s="27"/>
    </row>
    <row r="1596" spans="1:5" ht="20.399999999999999" hidden="1" x14ac:dyDescent="0.25">
      <c r="A1596" s="177" t="s">
        <v>574</v>
      </c>
      <c r="B1596" s="19" t="s">
        <v>115</v>
      </c>
      <c r="C1596" s="51" t="s">
        <v>539</v>
      </c>
      <c r="D1596" s="25">
        <f>+(D1586+D1588+D1581)*3%</f>
        <v>0</v>
      </c>
      <c r="E1596" s="27"/>
    </row>
    <row r="1597" spans="1:5" hidden="1" x14ac:dyDescent="0.25">
      <c r="A1597" s="177" t="s">
        <v>574</v>
      </c>
      <c r="B1597" s="19" t="s">
        <v>116</v>
      </c>
      <c r="C1597" s="38" t="s">
        <v>117</v>
      </c>
      <c r="D1597" s="25">
        <f>+(D1586+D1588+D1581)*1.5%</f>
        <v>0</v>
      </c>
      <c r="E1597" s="27"/>
    </row>
    <row r="1598" spans="1:5" hidden="1" x14ac:dyDescent="0.25">
      <c r="B1598" s="17"/>
      <c r="C1598" s="18"/>
      <c r="D1598" s="49"/>
      <c r="E1598" s="37"/>
    </row>
    <row r="1599" spans="1:5" hidden="1" x14ac:dyDescent="0.25">
      <c r="B1599" s="17"/>
      <c r="C1599" s="18"/>
      <c r="D1599" s="49"/>
      <c r="E1599" s="37"/>
    </row>
    <row r="1600" spans="1:5" x14ac:dyDescent="0.25">
      <c r="A1600" s="299" t="s">
        <v>575</v>
      </c>
      <c r="B1600" s="17" t="s">
        <v>40</v>
      </c>
      <c r="C1600" s="122" t="s">
        <v>46</v>
      </c>
      <c r="E1600" s="37">
        <f>+D1619+D1614+D1622+D1608+D1625+D1605+D1602</f>
        <v>177000000</v>
      </c>
    </row>
    <row r="1601" spans="1:5" x14ac:dyDescent="0.25">
      <c r="B1601" s="18"/>
      <c r="C1601" s="18"/>
      <c r="E1601" s="37"/>
    </row>
    <row r="1602" spans="1:5" hidden="1" x14ac:dyDescent="0.25">
      <c r="A1602" s="141" t="s">
        <v>575</v>
      </c>
      <c r="B1602" s="127">
        <v>1.01</v>
      </c>
      <c r="C1602" s="39" t="s">
        <v>152</v>
      </c>
      <c r="D1602" s="128">
        <f>+D1603</f>
        <v>0</v>
      </c>
      <c r="E1602" s="37"/>
    </row>
    <row r="1603" spans="1:5" hidden="1" x14ac:dyDescent="0.25">
      <c r="A1603" s="177" t="s">
        <v>575</v>
      </c>
      <c r="B1603" s="45" t="s">
        <v>731</v>
      </c>
      <c r="C1603" s="33" t="s">
        <v>1099</v>
      </c>
      <c r="D1603" s="25">
        <v>0</v>
      </c>
      <c r="E1603" s="37"/>
    </row>
    <row r="1604" spans="1:5" hidden="1" x14ac:dyDescent="0.25">
      <c r="B1604" s="18"/>
      <c r="C1604" s="18"/>
      <c r="E1604" s="37"/>
    </row>
    <row r="1605" spans="1:5" x14ac:dyDescent="0.25">
      <c r="A1605" s="141" t="s">
        <v>575</v>
      </c>
      <c r="B1605" s="127" t="s">
        <v>403</v>
      </c>
      <c r="C1605" s="39" t="s">
        <v>136</v>
      </c>
      <c r="D1605" s="128">
        <f>+D1606</f>
        <v>12000000</v>
      </c>
      <c r="E1605" s="112"/>
    </row>
    <row r="1606" spans="1:5" x14ac:dyDescent="0.25">
      <c r="A1606" s="177" t="s">
        <v>575</v>
      </c>
      <c r="B1606" s="45" t="s">
        <v>217</v>
      </c>
      <c r="C1606" s="33" t="s">
        <v>218</v>
      </c>
      <c r="D1606" s="25">
        <v>12000000</v>
      </c>
      <c r="E1606" s="37"/>
    </row>
    <row r="1607" spans="1:5" hidden="1" x14ac:dyDescent="0.25">
      <c r="B1607" s="18"/>
      <c r="C1607" s="18"/>
      <c r="E1607" s="37"/>
    </row>
    <row r="1608" spans="1:5" hidden="1" x14ac:dyDescent="0.25">
      <c r="A1608" s="141" t="s">
        <v>575</v>
      </c>
      <c r="B1608" s="127" t="s">
        <v>155</v>
      </c>
      <c r="C1608" s="39" t="s">
        <v>139</v>
      </c>
      <c r="D1608" s="128">
        <f>SUM(D1609:D1612)</f>
        <v>0</v>
      </c>
      <c r="E1608" s="112"/>
    </row>
    <row r="1609" spans="1:5" hidden="1" x14ac:dyDescent="0.25">
      <c r="A1609" s="177" t="s">
        <v>575</v>
      </c>
      <c r="B1609" s="19" t="s">
        <v>221</v>
      </c>
      <c r="C1609" s="38" t="s">
        <v>222</v>
      </c>
      <c r="D1609" s="25">
        <v>0</v>
      </c>
      <c r="E1609" s="37"/>
    </row>
    <row r="1610" spans="1:5" hidden="1" x14ac:dyDescent="0.25">
      <c r="A1610" s="177" t="s">
        <v>575</v>
      </c>
      <c r="B1610" s="45" t="s">
        <v>140</v>
      </c>
      <c r="C1610" s="33" t="s">
        <v>141</v>
      </c>
      <c r="D1610" s="25">
        <v>0</v>
      </c>
      <c r="E1610" s="37"/>
    </row>
    <row r="1611" spans="1:5" hidden="1" x14ac:dyDescent="0.25">
      <c r="A1611" s="177" t="s">
        <v>575</v>
      </c>
      <c r="B1611" s="45" t="s">
        <v>223</v>
      </c>
      <c r="C1611" s="33" t="s">
        <v>224</v>
      </c>
      <c r="D1611" s="25">
        <v>0</v>
      </c>
      <c r="E1611" s="37"/>
    </row>
    <row r="1612" spans="1:5" hidden="1" x14ac:dyDescent="0.25">
      <c r="A1612" s="177" t="s">
        <v>575</v>
      </c>
      <c r="B1612" s="45" t="s">
        <v>225</v>
      </c>
      <c r="C1612" s="33" t="s">
        <v>407</v>
      </c>
      <c r="D1612" s="25">
        <v>0</v>
      </c>
      <c r="E1612" s="37"/>
    </row>
    <row r="1613" spans="1:5" x14ac:dyDescent="0.25">
      <c r="B1613" s="18"/>
      <c r="C1613" s="18"/>
      <c r="E1613" s="37"/>
    </row>
    <row r="1614" spans="1:5" x14ac:dyDescent="0.25">
      <c r="A1614" s="141" t="s">
        <v>575</v>
      </c>
      <c r="B1614" s="127" t="s">
        <v>47</v>
      </c>
      <c r="C1614" s="39" t="s">
        <v>48</v>
      </c>
      <c r="D1614" s="128">
        <f>SUM(D1615:D1617)</f>
        <v>75000000</v>
      </c>
      <c r="E1614" s="112"/>
    </row>
    <row r="1615" spans="1:5" s="69" customFormat="1" hidden="1" x14ac:dyDescent="0.25">
      <c r="A1615" s="177" t="s">
        <v>575</v>
      </c>
      <c r="B1615" s="45" t="s">
        <v>330</v>
      </c>
      <c r="C1615" s="33" t="s">
        <v>644</v>
      </c>
      <c r="D1615" s="25">
        <v>0</v>
      </c>
      <c r="E1615" s="300"/>
    </row>
    <row r="1616" spans="1:5" s="69" customFormat="1" hidden="1" x14ac:dyDescent="0.25">
      <c r="A1616" s="177" t="s">
        <v>575</v>
      </c>
      <c r="B1616" s="45" t="s">
        <v>230</v>
      </c>
      <c r="C1616" s="33" t="s">
        <v>231</v>
      </c>
      <c r="D1616" s="25">
        <v>0</v>
      </c>
      <c r="E1616" s="300"/>
    </row>
    <row r="1617" spans="1:5" s="69" customFormat="1" x14ac:dyDescent="0.25">
      <c r="A1617" s="177" t="s">
        <v>575</v>
      </c>
      <c r="B1617" s="45" t="s">
        <v>49</v>
      </c>
      <c r="C1617" s="33" t="s">
        <v>50</v>
      </c>
      <c r="D1617" s="25">
        <v>75000000</v>
      </c>
      <c r="E1617" s="300"/>
    </row>
    <row r="1618" spans="1:5" hidden="1" x14ac:dyDescent="0.25">
      <c r="B1618" s="18"/>
      <c r="C1618" s="18"/>
      <c r="E1618" s="37"/>
    </row>
    <row r="1619" spans="1:5" hidden="1" x14ac:dyDescent="0.25">
      <c r="A1619" s="141" t="s">
        <v>575</v>
      </c>
      <c r="B1619" s="127" t="s">
        <v>120</v>
      </c>
      <c r="C1619" s="39" t="s">
        <v>121</v>
      </c>
      <c r="D1619" s="128">
        <f>+D1620</f>
        <v>0</v>
      </c>
      <c r="E1619" s="112"/>
    </row>
    <row r="1620" spans="1:5" hidden="1" x14ac:dyDescent="0.25">
      <c r="A1620" s="177" t="s">
        <v>575</v>
      </c>
      <c r="B1620" s="19" t="s">
        <v>122</v>
      </c>
      <c r="C1620" s="38" t="s">
        <v>123</v>
      </c>
      <c r="D1620" s="25">
        <v>0</v>
      </c>
      <c r="E1620" s="27"/>
    </row>
    <row r="1621" spans="1:5" hidden="1" x14ac:dyDescent="0.25">
      <c r="B1621" s="19"/>
      <c r="E1621" s="27"/>
    </row>
    <row r="1622" spans="1:5" hidden="1" x14ac:dyDescent="0.25">
      <c r="A1622" s="141" t="s">
        <v>575</v>
      </c>
      <c r="B1622" s="127" t="s">
        <v>156</v>
      </c>
      <c r="C1622" s="39" t="s">
        <v>241</v>
      </c>
      <c r="D1622" s="128">
        <f>+D1623</f>
        <v>0</v>
      </c>
      <c r="E1622" s="112"/>
    </row>
    <row r="1623" spans="1:5" hidden="1" x14ac:dyDescent="0.25">
      <c r="A1623" s="177" t="s">
        <v>575</v>
      </c>
      <c r="B1623" s="19" t="s">
        <v>143</v>
      </c>
      <c r="C1623" s="38" t="s">
        <v>144</v>
      </c>
      <c r="D1623" s="25">
        <v>0</v>
      </c>
      <c r="E1623" s="27"/>
    </row>
    <row r="1624" spans="1:5" x14ac:dyDescent="0.25">
      <c r="B1624" s="19"/>
      <c r="E1624" s="27"/>
    </row>
    <row r="1625" spans="1:5" x14ac:dyDescent="0.25">
      <c r="A1625" s="141" t="s">
        <v>575</v>
      </c>
      <c r="B1625" s="127" t="s">
        <v>68</v>
      </c>
      <c r="C1625" s="39" t="s">
        <v>69</v>
      </c>
      <c r="D1625" s="128">
        <f>SUM(D1626:D1631)</f>
        <v>90000000</v>
      </c>
      <c r="E1625" s="112"/>
    </row>
    <row r="1626" spans="1:5" x14ac:dyDescent="0.25">
      <c r="A1626" s="177" t="s">
        <v>575</v>
      </c>
      <c r="B1626" s="19" t="s">
        <v>129</v>
      </c>
      <c r="C1626" s="38" t="s">
        <v>528</v>
      </c>
      <c r="D1626" s="25">
        <v>40000000</v>
      </c>
      <c r="E1626" s="27"/>
    </row>
    <row r="1627" spans="1:5" x14ac:dyDescent="0.25">
      <c r="A1627" s="177" t="s">
        <v>575</v>
      </c>
      <c r="B1627" s="19" t="s">
        <v>70</v>
      </c>
      <c r="C1627" s="38" t="s">
        <v>1181</v>
      </c>
      <c r="D1627" s="25">
        <v>50000000</v>
      </c>
      <c r="E1627" s="27"/>
    </row>
    <row r="1628" spans="1:5" hidden="1" x14ac:dyDescent="0.25">
      <c r="A1628" s="177" t="s">
        <v>575</v>
      </c>
      <c r="B1628" s="19" t="s">
        <v>245</v>
      </c>
      <c r="C1628" s="38" t="s">
        <v>529</v>
      </c>
      <c r="D1628" s="25">
        <v>0</v>
      </c>
      <c r="E1628" s="27"/>
    </row>
    <row r="1629" spans="1:5" hidden="1" x14ac:dyDescent="0.25">
      <c r="A1629" s="177" t="s">
        <v>575</v>
      </c>
      <c r="B1629" s="19" t="s">
        <v>246</v>
      </c>
      <c r="C1629" s="38" t="s">
        <v>247</v>
      </c>
      <c r="D1629" s="25">
        <v>0</v>
      </c>
      <c r="E1629" s="27"/>
    </row>
    <row r="1630" spans="1:5" hidden="1" x14ac:dyDescent="0.25">
      <c r="A1630" s="177" t="s">
        <v>575</v>
      </c>
      <c r="B1630" s="19" t="s">
        <v>248</v>
      </c>
      <c r="C1630" s="38" t="s">
        <v>249</v>
      </c>
      <c r="D1630" s="25">
        <v>0</v>
      </c>
      <c r="E1630" s="27"/>
    </row>
    <row r="1631" spans="1:5" ht="20.399999999999999" hidden="1" x14ac:dyDescent="0.25">
      <c r="A1631" s="76" t="s">
        <v>575</v>
      </c>
      <c r="B1631" s="19" t="s">
        <v>250</v>
      </c>
      <c r="C1631" s="51" t="s">
        <v>490</v>
      </c>
      <c r="D1631" s="25">
        <v>0</v>
      </c>
      <c r="E1631" s="27"/>
    </row>
    <row r="1632" spans="1:5" hidden="1" x14ac:dyDescent="0.25">
      <c r="B1632" s="19"/>
      <c r="E1632" s="27"/>
    </row>
    <row r="1633" spans="1:5" hidden="1" x14ac:dyDescent="0.25">
      <c r="B1633" s="19"/>
      <c r="E1633" s="27"/>
    </row>
    <row r="1634" spans="1:5" hidden="1" x14ac:dyDescent="0.25">
      <c r="A1634" s="299" t="s">
        <v>575</v>
      </c>
      <c r="B1634" s="17" t="s">
        <v>96</v>
      </c>
      <c r="C1634" s="122" t="s">
        <v>97</v>
      </c>
      <c r="D1634" s="37"/>
      <c r="E1634" s="37">
        <f>+D1636+D1640+D1650+D1646</f>
        <v>0</v>
      </c>
    </row>
    <row r="1635" spans="1:5" hidden="1" x14ac:dyDescent="0.25">
      <c r="B1635" s="17"/>
      <c r="C1635" s="18"/>
      <c r="D1635" s="37"/>
      <c r="E1635" s="37"/>
    </row>
    <row r="1636" spans="1:5" hidden="1" x14ac:dyDescent="0.25">
      <c r="A1636" s="141" t="s">
        <v>575</v>
      </c>
      <c r="B1636" s="127">
        <v>2.0099999999999998</v>
      </c>
      <c r="C1636" s="39" t="s">
        <v>256</v>
      </c>
      <c r="D1636" s="128">
        <f>SUM(D1637:D1638)</f>
        <v>0</v>
      </c>
      <c r="E1636" s="112"/>
    </row>
    <row r="1637" spans="1:5" hidden="1" x14ac:dyDescent="0.25">
      <c r="A1637" s="177" t="s">
        <v>575</v>
      </c>
      <c r="B1637" s="19" t="s">
        <v>259</v>
      </c>
      <c r="C1637" s="38" t="s">
        <v>260</v>
      </c>
      <c r="D1637" s="25">
        <v>0</v>
      </c>
    </row>
    <row r="1638" spans="1:5" hidden="1" x14ac:dyDescent="0.25">
      <c r="A1638" s="177" t="s">
        <v>575</v>
      </c>
      <c r="B1638" s="19" t="s">
        <v>261</v>
      </c>
      <c r="C1638" s="38" t="s">
        <v>325</v>
      </c>
      <c r="D1638" s="25">
        <v>0</v>
      </c>
    </row>
    <row r="1639" spans="1:5" hidden="1" x14ac:dyDescent="0.25">
      <c r="B1639" s="19"/>
      <c r="E1639" s="27"/>
    </row>
    <row r="1640" spans="1:5" ht="20.399999999999999" hidden="1" x14ac:dyDescent="0.25">
      <c r="A1640" s="141" t="s">
        <v>575</v>
      </c>
      <c r="B1640" s="127">
        <v>2.0299999999999998</v>
      </c>
      <c r="C1640" s="39" t="s">
        <v>99</v>
      </c>
      <c r="D1640" s="128">
        <f>SUM(D1641:D1644)</f>
        <v>0</v>
      </c>
      <c r="E1640" s="112"/>
    </row>
    <row r="1641" spans="1:5" hidden="1" x14ac:dyDescent="0.25">
      <c r="A1641" s="177" t="s">
        <v>575</v>
      </c>
      <c r="B1641" s="19" t="s">
        <v>100</v>
      </c>
      <c r="C1641" s="38" t="s">
        <v>101</v>
      </c>
      <c r="D1641" s="25">
        <v>0</v>
      </c>
      <c r="E1641" s="27"/>
    </row>
    <row r="1642" spans="1:5" hidden="1" x14ac:dyDescent="0.25">
      <c r="A1642" s="177" t="s">
        <v>575</v>
      </c>
      <c r="B1642" s="19" t="s">
        <v>148</v>
      </c>
      <c r="C1642" s="33" t="s">
        <v>149</v>
      </c>
      <c r="D1642" s="25">
        <v>0</v>
      </c>
      <c r="E1642" s="27"/>
    </row>
    <row r="1643" spans="1:5" hidden="1" x14ac:dyDescent="0.25">
      <c r="A1643" s="177" t="s">
        <v>575</v>
      </c>
      <c r="B1643" s="19" t="s">
        <v>272</v>
      </c>
      <c r="C1643" s="33" t="s">
        <v>273</v>
      </c>
      <c r="D1643" s="25">
        <v>0</v>
      </c>
      <c r="E1643" s="27"/>
    </row>
    <row r="1644" spans="1:5" hidden="1" x14ac:dyDescent="0.25">
      <c r="A1644" s="177" t="s">
        <v>575</v>
      </c>
      <c r="B1644" s="19" t="s">
        <v>276</v>
      </c>
      <c r="C1644" s="33" t="s">
        <v>277</v>
      </c>
      <c r="D1644" s="25">
        <v>0</v>
      </c>
      <c r="E1644" s="27"/>
    </row>
    <row r="1645" spans="1:5" hidden="1" x14ac:dyDescent="0.25">
      <c r="B1645" s="19"/>
      <c r="E1645" s="27"/>
    </row>
    <row r="1646" spans="1:5" hidden="1" x14ac:dyDescent="0.25">
      <c r="A1646" s="141" t="s">
        <v>575</v>
      </c>
      <c r="B1646" s="127">
        <v>2.04</v>
      </c>
      <c r="C1646" s="39" t="s">
        <v>361</v>
      </c>
      <c r="D1646" s="128">
        <f>SUM(D1647:D1648)</f>
        <v>0</v>
      </c>
      <c r="E1646" s="112"/>
    </row>
    <row r="1647" spans="1:5" hidden="1" x14ac:dyDescent="0.25">
      <c r="A1647" s="177" t="s">
        <v>575</v>
      </c>
      <c r="B1647" s="19" t="s">
        <v>281</v>
      </c>
      <c r="C1647" s="38" t="s">
        <v>282</v>
      </c>
      <c r="D1647" s="25">
        <v>0</v>
      </c>
      <c r="E1647" s="27"/>
    </row>
    <row r="1648" spans="1:5" hidden="1" x14ac:dyDescent="0.25">
      <c r="A1648" s="177" t="s">
        <v>575</v>
      </c>
      <c r="B1648" s="19" t="s">
        <v>283</v>
      </c>
      <c r="C1648" s="38" t="s">
        <v>284</v>
      </c>
      <c r="D1648" s="25">
        <v>0</v>
      </c>
      <c r="E1648" s="27"/>
    </row>
    <row r="1649" spans="1:5" hidden="1" x14ac:dyDescent="0.25">
      <c r="B1649" s="19"/>
      <c r="E1649" s="27"/>
    </row>
    <row r="1650" spans="1:5" hidden="1" x14ac:dyDescent="0.25">
      <c r="A1650" s="141" t="s">
        <v>575</v>
      </c>
      <c r="B1650" s="127">
        <v>2.99</v>
      </c>
      <c r="C1650" s="39" t="s">
        <v>475</v>
      </c>
      <c r="D1650" s="128">
        <f>SUM(D1651:D1655)</f>
        <v>0</v>
      </c>
      <c r="E1650" s="112"/>
    </row>
    <row r="1651" spans="1:5" hidden="1" x14ac:dyDescent="0.25">
      <c r="A1651" s="177" t="s">
        <v>575</v>
      </c>
      <c r="B1651" s="19" t="s">
        <v>286</v>
      </c>
      <c r="C1651" s="38" t="s">
        <v>287</v>
      </c>
      <c r="D1651" s="25">
        <v>0</v>
      </c>
      <c r="E1651" s="27"/>
    </row>
    <row r="1652" spans="1:5" hidden="1" x14ac:dyDescent="0.25">
      <c r="A1652" s="177" t="s">
        <v>575</v>
      </c>
      <c r="B1652" s="19" t="s">
        <v>290</v>
      </c>
      <c r="C1652" s="38" t="s">
        <v>291</v>
      </c>
      <c r="D1652" s="25">
        <v>0</v>
      </c>
      <c r="E1652" s="27"/>
    </row>
    <row r="1653" spans="1:5" hidden="1" x14ac:dyDescent="0.25">
      <c r="A1653" s="177" t="s">
        <v>575</v>
      </c>
      <c r="B1653" s="19" t="s">
        <v>145</v>
      </c>
      <c r="C1653" s="38" t="s">
        <v>146</v>
      </c>
      <c r="D1653" s="25">
        <v>0</v>
      </c>
      <c r="E1653" s="27"/>
    </row>
    <row r="1654" spans="1:5" hidden="1" x14ac:dyDescent="0.25">
      <c r="A1654" s="177" t="s">
        <v>575</v>
      </c>
      <c r="B1654" s="19" t="s">
        <v>292</v>
      </c>
      <c r="C1654" s="38" t="s">
        <v>293</v>
      </c>
      <c r="D1654" s="25">
        <v>0</v>
      </c>
      <c r="E1654" s="27"/>
    </row>
    <row r="1655" spans="1:5" hidden="1" x14ac:dyDescent="0.25">
      <c r="A1655" s="177" t="s">
        <v>575</v>
      </c>
      <c r="B1655" s="19" t="s">
        <v>294</v>
      </c>
      <c r="C1655" s="38" t="s">
        <v>295</v>
      </c>
      <c r="D1655" s="25">
        <v>0</v>
      </c>
      <c r="E1655" s="27"/>
    </row>
    <row r="1656" spans="1:5" x14ac:dyDescent="0.25">
      <c r="B1656" s="19"/>
      <c r="E1656" s="27"/>
    </row>
    <row r="1657" spans="1:5" x14ac:dyDescent="0.25">
      <c r="B1657" s="19"/>
      <c r="E1657" s="27"/>
    </row>
    <row r="1658" spans="1:5" x14ac:dyDescent="0.25">
      <c r="B1658" s="17" t="s">
        <v>8</v>
      </c>
      <c r="C1658" s="122" t="s">
        <v>9</v>
      </c>
      <c r="E1658" s="37">
        <f>+D1660+D1668+D1672</f>
        <v>106193517.84999999</v>
      </c>
    </row>
    <row r="1659" spans="1:5" x14ac:dyDescent="0.25">
      <c r="B1659" s="18"/>
      <c r="C1659" s="18"/>
      <c r="E1659" s="37"/>
    </row>
    <row r="1660" spans="1:5" x14ac:dyDescent="0.25">
      <c r="A1660" s="141" t="s">
        <v>576</v>
      </c>
      <c r="B1660" s="127" t="s">
        <v>147</v>
      </c>
      <c r="C1660" s="39" t="s">
        <v>23</v>
      </c>
      <c r="D1660" s="128">
        <f>SUM(D1661:D1666)</f>
        <v>106193517.84999999</v>
      </c>
      <c r="E1660" s="112"/>
    </row>
    <row r="1661" spans="1:5" hidden="1" x14ac:dyDescent="0.25">
      <c r="A1661" s="177" t="s">
        <v>576</v>
      </c>
      <c r="B1661" s="45" t="s">
        <v>301</v>
      </c>
      <c r="C1661" s="33" t="s">
        <v>343</v>
      </c>
      <c r="D1661" s="25">
        <v>0</v>
      </c>
      <c r="E1661" s="27"/>
    </row>
    <row r="1662" spans="1:5" hidden="1" x14ac:dyDescent="0.25">
      <c r="A1662" s="177" t="s">
        <v>576</v>
      </c>
      <c r="B1662" s="45" t="s">
        <v>24</v>
      </c>
      <c r="C1662" s="33" t="s">
        <v>25</v>
      </c>
      <c r="D1662" s="25">
        <v>0</v>
      </c>
      <c r="E1662" s="27"/>
    </row>
    <row r="1663" spans="1:5" x14ac:dyDescent="0.25">
      <c r="A1663" s="177" t="s">
        <v>576</v>
      </c>
      <c r="B1663" s="19" t="s">
        <v>162</v>
      </c>
      <c r="C1663" s="38" t="s">
        <v>163</v>
      </c>
      <c r="D1663" s="25">
        <v>106193517.84999999</v>
      </c>
      <c r="E1663" s="27"/>
    </row>
    <row r="1664" spans="1:5" hidden="1" x14ac:dyDescent="0.25">
      <c r="A1664" s="177" t="s">
        <v>576</v>
      </c>
      <c r="B1664" s="19" t="s">
        <v>303</v>
      </c>
      <c r="C1664" s="38" t="s">
        <v>304</v>
      </c>
      <c r="D1664" s="25">
        <v>0</v>
      </c>
      <c r="E1664" s="27"/>
    </row>
    <row r="1665" spans="1:5" hidden="1" x14ac:dyDescent="0.25">
      <c r="A1665" s="177" t="s">
        <v>576</v>
      </c>
      <c r="B1665" s="19" t="s">
        <v>42</v>
      </c>
      <c r="C1665" s="38" t="s">
        <v>540</v>
      </c>
      <c r="D1665" s="25">
        <v>0</v>
      </c>
      <c r="E1665" s="27"/>
    </row>
    <row r="1666" spans="1:5" hidden="1" x14ac:dyDescent="0.25">
      <c r="A1666" s="177" t="s">
        <v>576</v>
      </c>
      <c r="B1666" s="45" t="s">
        <v>307</v>
      </c>
      <c r="C1666" s="33" t="s">
        <v>518</v>
      </c>
      <c r="D1666" s="25">
        <v>0</v>
      </c>
      <c r="E1666" s="27"/>
    </row>
    <row r="1667" spans="1:5" hidden="1" x14ac:dyDescent="0.25">
      <c r="B1667" s="45"/>
      <c r="C1667" s="33"/>
      <c r="E1667" s="27"/>
    </row>
    <row r="1668" spans="1:5" hidden="1" x14ac:dyDescent="0.25">
      <c r="A1668" s="141"/>
      <c r="B1668" s="127" t="s">
        <v>10</v>
      </c>
      <c r="C1668" s="39" t="s">
        <v>130</v>
      </c>
      <c r="D1668" s="128">
        <f>SUM(D1669:D1670)</f>
        <v>0</v>
      </c>
      <c r="E1668" s="112"/>
    </row>
    <row r="1669" spans="1:5" hidden="1" x14ac:dyDescent="0.25">
      <c r="A1669" s="177" t="s">
        <v>584</v>
      </c>
      <c r="B1669" s="19" t="s">
        <v>72</v>
      </c>
      <c r="C1669" s="38" t="s">
        <v>73</v>
      </c>
      <c r="D1669" s="83">
        <v>0</v>
      </c>
      <c r="E1669" s="27"/>
    </row>
    <row r="1670" spans="1:5" hidden="1" x14ac:dyDescent="0.25">
      <c r="A1670" s="177" t="s">
        <v>583</v>
      </c>
      <c r="B1670" s="45" t="s">
        <v>51</v>
      </c>
      <c r="C1670" s="33" t="s">
        <v>52</v>
      </c>
      <c r="D1670" s="25">
        <v>0</v>
      </c>
      <c r="E1670" s="27"/>
    </row>
    <row r="1671" spans="1:5" hidden="1" x14ac:dyDescent="0.25">
      <c r="B1671" s="19"/>
      <c r="D1671" s="83"/>
      <c r="E1671" s="27"/>
    </row>
    <row r="1672" spans="1:5" hidden="1" x14ac:dyDescent="0.25">
      <c r="A1672" s="141" t="s">
        <v>576</v>
      </c>
      <c r="B1672" s="127" t="s">
        <v>562</v>
      </c>
      <c r="C1672" s="39" t="s">
        <v>563</v>
      </c>
      <c r="D1672" s="128">
        <f>+D1673</f>
        <v>0</v>
      </c>
      <c r="E1672" s="112"/>
    </row>
    <row r="1673" spans="1:5" hidden="1" x14ac:dyDescent="0.25">
      <c r="A1673" s="177" t="s">
        <v>576</v>
      </c>
      <c r="B1673" s="19" t="s">
        <v>564</v>
      </c>
      <c r="C1673" s="38" t="s">
        <v>565</v>
      </c>
      <c r="D1673" s="25">
        <v>0</v>
      </c>
      <c r="E1673" s="27"/>
    </row>
    <row r="1674" spans="1:5" hidden="1" x14ac:dyDescent="0.25">
      <c r="B1674" s="19"/>
      <c r="D1674" s="83"/>
      <c r="E1674" s="27"/>
    </row>
    <row r="1675" spans="1:5" hidden="1" x14ac:dyDescent="0.25">
      <c r="B1675" s="45"/>
      <c r="C1675" s="33"/>
      <c r="E1675" s="27"/>
    </row>
    <row r="1676" spans="1:5" hidden="1" x14ac:dyDescent="0.25">
      <c r="A1676" s="75" t="s">
        <v>578</v>
      </c>
      <c r="B1676" s="53">
        <v>6</v>
      </c>
      <c r="C1676" s="132" t="s">
        <v>86</v>
      </c>
      <c r="D1676" s="112"/>
      <c r="E1676" s="112">
        <f>+D1678</f>
        <v>0</v>
      </c>
    </row>
    <row r="1677" spans="1:5" hidden="1" x14ac:dyDescent="0.25">
      <c r="A1677" s="76"/>
      <c r="B1677" s="106"/>
      <c r="C1677" s="32"/>
      <c r="D1677" s="41"/>
      <c r="E1677" s="41"/>
    </row>
    <row r="1678" spans="1:5" hidden="1" x14ac:dyDescent="0.25">
      <c r="A1678" s="141" t="s">
        <v>580</v>
      </c>
      <c r="B1678" s="127" t="s">
        <v>124</v>
      </c>
      <c r="C1678" s="39" t="s">
        <v>125</v>
      </c>
      <c r="D1678" s="128">
        <f>+D1679</f>
        <v>0</v>
      </c>
      <c r="E1678" s="112"/>
    </row>
    <row r="1679" spans="1:5" hidden="1" x14ac:dyDescent="0.25">
      <c r="A1679" s="76" t="s">
        <v>580</v>
      </c>
      <c r="B1679" s="40" t="s">
        <v>126</v>
      </c>
      <c r="C1679" s="32" t="s">
        <v>127</v>
      </c>
      <c r="D1679" s="41">
        <v>0</v>
      </c>
      <c r="E1679" s="108"/>
    </row>
    <row r="1680" spans="1:5" hidden="1" x14ac:dyDescent="0.25">
      <c r="B1680" s="45"/>
      <c r="C1680" s="33"/>
      <c r="E1680" s="27"/>
    </row>
    <row r="1681" spans="1:5" hidden="1" x14ac:dyDescent="0.25">
      <c r="B1681" s="45"/>
      <c r="C1681" s="33"/>
      <c r="E1681" s="27"/>
    </row>
    <row r="1682" spans="1:5" hidden="1" x14ac:dyDescent="0.25">
      <c r="A1682" s="299">
        <v>4</v>
      </c>
      <c r="B1682" s="201" t="s">
        <v>164</v>
      </c>
      <c r="C1682" s="122" t="s">
        <v>165</v>
      </c>
      <c r="D1682" s="501"/>
      <c r="E1682" s="37">
        <f>+D1684</f>
        <v>0</v>
      </c>
    </row>
    <row r="1683" spans="1:5" hidden="1" x14ac:dyDescent="0.25">
      <c r="B1683" s="73"/>
      <c r="C1683" s="98"/>
      <c r="D1683" s="496"/>
    </row>
    <row r="1684" spans="1:5" hidden="1" x14ac:dyDescent="0.25">
      <c r="A1684" s="141">
        <v>4</v>
      </c>
      <c r="B1684" s="127" t="s">
        <v>166</v>
      </c>
      <c r="C1684" s="39" t="s">
        <v>167</v>
      </c>
      <c r="D1684" s="128">
        <f>SUM(D1685:D1685)</f>
        <v>0</v>
      </c>
      <c r="E1684" s="112"/>
    </row>
    <row r="1685" spans="1:5" hidden="1" x14ac:dyDescent="0.25">
      <c r="A1685" s="177">
        <v>4</v>
      </c>
      <c r="B1685" s="19" t="s">
        <v>168</v>
      </c>
      <c r="C1685" s="38" t="s">
        <v>169</v>
      </c>
      <c r="D1685" s="83">
        <f>+D1686</f>
        <v>0</v>
      </c>
      <c r="E1685" s="86"/>
    </row>
    <row r="1686" spans="1:5" hidden="1" x14ac:dyDescent="0.25">
      <c r="B1686" s="73"/>
      <c r="C1686" s="326"/>
      <c r="D1686" s="497">
        <v>0</v>
      </c>
      <c r="E1686" s="86"/>
    </row>
    <row r="1687" spans="1:5" x14ac:dyDescent="0.25">
      <c r="B1687" s="73"/>
      <c r="C1687" s="98"/>
      <c r="D1687" s="496"/>
      <c r="E1687" s="86"/>
    </row>
    <row r="1688" spans="1:5" x14ac:dyDescent="0.25">
      <c r="B1688" s="45"/>
      <c r="C1688" s="33"/>
      <c r="E1688" s="27"/>
    </row>
    <row r="1689" spans="1:5" ht="12" x14ac:dyDescent="0.25">
      <c r="B1689" s="18"/>
      <c r="C1689" s="27" t="s">
        <v>688</v>
      </c>
      <c r="D1689" s="37"/>
      <c r="E1689" s="113">
        <f>SUM(E1578:E1685)</f>
        <v>283193517.85000002</v>
      </c>
    </row>
    <row r="1690" spans="1:5" x14ac:dyDescent="0.25">
      <c r="B1690" s="18"/>
      <c r="C1690" s="30"/>
      <c r="D1690" s="37"/>
      <c r="E1690" s="37"/>
    </row>
    <row r="1691" spans="1:5" x14ac:dyDescent="0.25">
      <c r="B1691" s="18"/>
      <c r="C1691" s="30"/>
      <c r="D1691" s="37"/>
      <c r="E1691" s="37"/>
    </row>
    <row r="1692" spans="1:5" x14ac:dyDescent="0.25">
      <c r="B1692" s="18"/>
      <c r="C1692" s="30"/>
      <c r="D1692" s="37"/>
      <c r="E1692" s="37"/>
    </row>
    <row r="1693" spans="1:5" x14ac:dyDescent="0.25">
      <c r="B1693" s="17"/>
      <c r="E1693" s="37"/>
    </row>
    <row r="1694" spans="1:5" x14ac:dyDescent="0.25">
      <c r="B1694" s="17"/>
      <c r="E1694" s="37"/>
    </row>
    <row r="1695" spans="1:5" x14ac:dyDescent="0.25">
      <c r="B1695" s="18"/>
      <c r="C1695" s="30" t="s">
        <v>328</v>
      </c>
      <c r="D1695" s="48" t="s">
        <v>468</v>
      </c>
    </row>
    <row r="1696" spans="1:5" x14ac:dyDescent="0.25">
      <c r="B1696" s="18"/>
      <c r="C1696" s="30"/>
      <c r="D1696" s="37"/>
      <c r="E1696" s="37"/>
    </row>
    <row r="1697" spans="1:5" hidden="1" x14ac:dyDescent="0.25">
      <c r="A1697" s="75" t="s">
        <v>572</v>
      </c>
      <c r="B1697" s="111" t="s">
        <v>118</v>
      </c>
      <c r="C1697" s="131" t="s">
        <v>119</v>
      </c>
      <c r="D1697" s="32"/>
      <c r="E1697" s="112">
        <f>D1703+D1709+D1713+D1699</f>
        <v>0</v>
      </c>
    </row>
    <row r="1698" spans="1:5" hidden="1" x14ac:dyDescent="0.25">
      <c r="A1698" s="75"/>
      <c r="B1698" s="40"/>
      <c r="C1698" s="51"/>
      <c r="D1698" s="41"/>
      <c r="E1698" s="41"/>
    </row>
    <row r="1699" spans="1:5" hidden="1" x14ac:dyDescent="0.25">
      <c r="A1699" s="141" t="s">
        <v>573</v>
      </c>
      <c r="B1699" s="127" t="s">
        <v>132</v>
      </c>
      <c r="C1699" s="39" t="s">
        <v>133</v>
      </c>
      <c r="D1699" s="128">
        <f>SUM(D1700:D1701)</f>
        <v>0</v>
      </c>
      <c r="E1699" s="41"/>
    </row>
    <row r="1700" spans="1:5" hidden="1" x14ac:dyDescent="0.25">
      <c r="A1700" s="177" t="s">
        <v>573</v>
      </c>
      <c r="B1700" s="19" t="s">
        <v>134</v>
      </c>
      <c r="C1700" s="38" t="s">
        <v>135</v>
      </c>
      <c r="D1700" s="25">
        <v>0</v>
      </c>
      <c r="E1700" s="41"/>
    </row>
    <row r="1701" spans="1:5" hidden="1" x14ac:dyDescent="0.25">
      <c r="A1701" s="177" t="s">
        <v>573</v>
      </c>
      <c r="B1701" s="45" t="s">
        <v>198</v>
      </c>
      <c r="C1701" s="33" t="s">
        <v>199</v>
      </c>
      <c r="D1701" s="25">
        <v>0</v>
      </c>
      <c r="E1701" s="41"/>
    </row>
    <row r="1702" spans="1:5" hidden="1" x14ac:dyDescent="0.25">
      <c r="A1702" s="75"/>
      <c r="B1702" s="40"/>
      <c r="C1702" s="51"/>
      <c r="D1702" s="41"/>
      <c r="E1702" s="41"/>
    </row>
    <row r="1703" spans="1:5" hidden="1" x14ac:dyDescent="0.25">
      <c r="A1703" s="141" t="s">
        <v>573</v>
      </c>
      <c r="B1703" s="127" t="s">
        <v>102</v>
      </c>
      <c r="C1703" s="39" t="s">
        <v>103</v>
      </c>
      <c r="D1703" s="128">
        <f>SUM(D1704:D1707)</f>
        <v>0</v>
      </c>
      <c r="E1703" s="112"/>
    </row>
    <row r="1704" spans="1:5" hidden="1" x14ac:dyDescent="0.25">
      <c r="A1704" s="76" t="s">
        <v>573</v>
      </c>
      <c r="B1704" s="40" t="s">
        <v>104</v>
      </c>
      <c r="C1704" s="51" t="s">
        <v>105</v>
      </c>
      <c r="D1704" s="25">
        <v>0</v>
      </c>
      <c r="E1704" s="112"/>
    </row>
    <row r="1705" spans="1:5" hidden="1" x14ac:dyDescent="0.25">
      <c r="A1705" s="76" t="s">
        <v>573</v>
      </c>
      <c r="B1705" s="40" t="s">
        <v>108</v>
      </c>
      <c r="C1705" s="51" t="s">
        <v>109</v>
      </c>
      <c r="D1705" s="41">
        <f>((D1699+D1706+D1704+D1707)/12)</f>
        <v>0</v>
      </c>
      <c r="E1705" s="41"/>
    </row>
    <row r="1706" spans="1:5" hidden="1" x14ac:dyDescent="0.25">
      <c r="A1706" s="76" t="s">
        <v>573</v>
      </c>
      <c r="B1706" s="40" t="s">
        <v>856</v>
      </c>
      <c r="C1706" s="51" t="s">
        <v>857</v>
      </c>
      <c r="D1706" s="41">
        <v>0</v>
      </c>
      <c r="E1706" s="41"/>
    </row>
    <row r="1707" spans="1:5" hidden="1" x14ac:dyDescent="0.25">
      <c r="A1707" s="76"/>
      <c r="B1707" s="40" t="s">
        <v>399</v>
      </c>
      <c r="C1707" s="51" t="s">
        <v>400</v>
      </c>
      <c r="D1707" s="41">
        <v>0</v>
      </c>
      <c r="E1707" s="41"/>
    </row>
    <row r="1708" spans="1:5" hidden="1" x14ac:dyDescent="0.25">
      <c r="A1708" s="75"/>
      <c r="B1708" s="40"/>
      <c r="C1708" s="51"/>
      <c r="D1708" s="41"/>
      <c r="E1708" s="41"/>
    </row>
    <row r="1709" spans="1:5" ht="20.399999999999999" hidden="1" x14ac:dyDescent="0.25">
      <c r="A1709" s="141" t="s">
        <v>574</v>
      </c>
      <c r="B1709" s="127" t="s">
        <v>110</v>
      </c>
      <c r="C1709" s="39" t="s">
        <v>493</v>
      </c>
      <c r="D1709" s="128">
        <f>SUM(D1710:D1711)</f>
        <v>0</v>
      </c>
      <c r="E1709" s="112"/>
    </row>
    <row r="1710" spans="1:5" ht="20.399999999999999" hidden="1" x14ac:dyDescent="0.25">
      <c r="A1710" s="76" t="s">
        <v>574</v>
      </c>
      <c r="B1710" s="40" t="s">
        <v>111</v>
      </c>
      <c r="C1710" s="51" t="s">
        <v>474</v>
      </c>
      <c r="D1710" s="41">
        <f>+(D1699+D1706+D1704+D1707)*9.25%</f>
        <v>0</v>
      </c>
      <c r="E1710" s="41"/>
    </row>
    <row r="1711" spans="1:5" hidden="1" x14ac:dyDescent="0.25">
      <c r="A1711" s="76" t="s">
        <v>574</v>
      </c>
      <c r="B1711" s="40" t="s">
        <v>112</v>
      </c>
      <c r="C1711" s="51" t="s">
        <v>354</v>
      </c>
      <c r="D1711" s="41">
        <f>+(+D1699+D1706+D1704+D1707)*0.5%</f>
        <v>0</v>
      </c>
      <c r="E1711" s="41"/>
    </row>
    <row r="1712" spans="1:5" hidden="1" x14ac:dyDescent="0.25">
      <c r="A1712" s="75"/>
      <c r="B1712" s="40"/>
      <c r="C1712" s="51"/>
      <c r="D1712" s="41"/>
      <c r="E1712" s="41"/>
    </row>
    <row r="1713" spans="1:5" ht="20.399999999999999" hidden="1" x14ac:dyDescent="0.25">
      <c r="A1713" s="141" t="s">
        <v>574</v>
      </c>
      <c r="B1713" s="127" t="s">
        <v>113</v>
      </c>
      <c r="C1713" s="39" t="s">
        <v>355</v>
      </c>
      <c r="D1713" s="128">
        <f>SUM(D1714:D1716)</f>
        <v>0</v>
      </c>
      <c r="E1713" s="112"/>
    </row>
    <row r="1714" spans="1:5" ht="20.399999999999999" hidden="1" x14ac:dyDescent="0.25">
      <c r="A1714" s="76" t="s">
        <v>574</v>
      </c>
      <c r="B1714" s="40" t="s">
        <v>114</v>
      </c>
      <c r="C1714" s="51" t="s">
        <v>356</v>
      </c>
      <c r="D1714" s="41">
        <f>+(D1699+D1706+D1704+D1707)*5.42%</f>
        <v>0</v>
      </c>
      <c r="E1714" s="112"/>
    </row>
    <row r="1715" spans="1:5" ht="20.399999999999999" hidden="1" x14ac:dyDescent="0.25">
      <c r="A1715" s="76" t="s">
        <v>574</v>
      </c>
      <c r="B1715" s="40" t="s">
        <v>115</v>
      </c>
      <c r="C1715" s="51" t="s">
        <v>539</v>
      </c>
      <c r="D1715" s="41">
        <f>+(D1699+D1706+D1704+D1707)*3%</f>
        <v>0</v>
      </c>
      <c r="E1715" s="41"/>
    </row>
    <row r="1716" spans="1:5" hidden="1" x14ac:dyDescent="0.25">
      <c r="A1716" s="76" t="s">
        <v>574</v>
      </c>
      <c r="B1716" s="40" t="s">
        <v>116</v>
      </c>
      <c r="C1716" s="51" t="s">
        <v>117</v>
      </c>
      <c r="D1716" s="41">
        <f>+(D1699+D1706+D1704+D1707)*1.5%</f>
        <v>0</v>
      </c>
      <c r="E1716" s="41"/>
    </row>
    <row r="1717" spans="1:5" hidden="1" x14ac:dyDescent="0.25">
      <c r="B1717" s="18"/>
      <c r="C1717" s="30"/>
      <c r="D1717" s="37"/>
      <c r="E1717" s="37"/>
    </row>
    <row r="1718" spans="1:5" hidden="1" x14ac:dyDescent="0.25">
      <c r="B1718" s="18"/>
      <c r="C1718" s="30"/>
      <c r="D1718" s="37"/>
      <c r="E1718" s="37"/>
    </row>
    <row r="1719" spans="1:5" x14ac:dyDescent="0.25">
      <c r="B1719" s="17" t="s">
        <v>40</v>
      </c>
      <c r="C1719" s="116" t="s">
        <v>46</v>
      </c>
      <c r="D1719" s="37"/>
      <c r="E1719" s="37">
        <f>+D1727+D1735+D1742+D1732+D1739+D1724+D1721</f>
        <v>7257693.2000000002</v>
      </c>
    </row>
    <row r="1720" spans="1:5" x14ac:dyDescent="0.25">
      <c r="B1720" s="19"/>
    </row>
    <row r="1721" spans="1:5" x14ac:dyDescent="0.25">
      <c r="A1721" s="141" t="s">
        <v>575</v>
      </c>
      <c r="B1721" s="127">
        <v>1.01</v>
      </c>
      <c r="C1721" s="39" t="s">
        <v>152</v>
      </c>
      <c r="D1721" s="128">
        <f>+D1722</f>
        <v>7257693.2000000002</v>
      </c>
    </row>
    <row r="1722" spans="1:5" x14ac:dyDescent="0.25">
      <c r="A1722" s="177" t="s">
        <v>575</v>
      </c>
      <c r="B1722" s="45" t="s">
        <v>153</v>
      </c>
      <c r="C1722" s="33" t="s">
        <v>154</v>
      </c>
      <c r="D1722" s="25">
        <v>7257693.2000000002</v>
      </c>
    </row>
    <row r="1723" spans="1:5" hidden="1" x14ac:dyDescent="0.25">
      <c r="B1723" s="19"/>
    </row>
    <row r="1724" spans="1:5" hidden="1" x14ac:dyDescent="0.25">
      <c r="A1724" s="141" t="s">
        <v>575</v>
      </c>
      <c r="B1724" s="127">
        <v>1.02</v>
      </c>
      <c r="C1724" s="39" t="s">
        <v>136</v>
      </c>
      <c r="D1724" s="128">
        <f>+D1725</f>
        <v>0</v>
      </c>
    </row>
    <row r="1725" spans="1:5" hidden="1" x14ac:dyDescent="0.25">
      <c r="A1725" s="177" t="s">
        <v>575</v>
      </c>
      <c r="B1725" s="45" t="s">
        <v>137</v>
      </c>
      <c r="C1725" s="33" t="s">
        <v>138</v>
      </c>
      <c r="D1725" s="25">
        <v>0</v>
      </c>
    </row>
    <row r="1726" spans="1:5" hidden="1" x14ac:dyDescent="0.25">
      <c r="B1726" s="19"/>
    </row>
    <row r="1727" spans="1:5" hidden="1" x14ac:dyDescent="0.25">
      <c r="A1727" s="141" t="s">
        <v>575</v>
      </c>
      <c r="B1727" s="127">
        <v>1.04</v>
      </c>
      <c r="C1727" s="39" t="s">
        <v>48</v>
      </c>
      <c r="D1727" s="128">
        <f>SUM(D1728:D1730)</f>
        <v>0</v>
      </c>
      <c r="E1727" s="112"/>
    </row>
    <row r="1728" spans="1:5" hidden="1" x14ac:dyDescent="0.25">
      <c r="A1728" s="177" t="s">
        <v>575</v>
      </c>
      <c r="B1728" s="45" t="s">
        <v>71</v>
      </c>
      <c r="C1728" s="33" t="s">
        <v>527</v>
      </c>
      <c r="D1728" s="25">
        <v>0</v>
      </c>
      <c r="E1728" s="37"/>
    </row>
    <row r="1729" spans="1:5" hidden="1" x14ac:dyDescent="0.25">
      <c r="A1729" s="177" t="s">
        <v>575</v>
      </c>
      <c r="B1729" s="45" t="s">
        <v>64</v>
      </c>
      <c r="C1729" s="33" t="s">
        <v>65</v>
      </c>
      <c r="D1729" s="25">
        <v>0</v>
      </c>
      <c r="E1729" s="27"/>
    </row>
    <row r="1730" spans="1:5" hidden="1" x14ac:dyDescent="0.25">
      <c r="A1730" s="177" t="s">
        <v>575</v>
      </c>
      <c r="B1730" s="45" t="s">
        <v>230</v>
      </c>
      <c r="C1730" s="33" t="s">
        <v>231</v>
      </c>
      <c r="D1730" s="25">
        <v>0</v>
      </c>
      <c r="E1730" s="27"/>
    </row>
    <row r="1731" spans="1:5" hidden="1" x14ac:dyDescent="0.25">
      <c r="B1731" s="45"/>
      <c r="C1731" s="33"/>
      <c r="E1731" s="27"/>
    </row>
    <row r="1732" spans="1:5" hidden="1" x14ac:dyDescent="0.25">
      <c r="A1732" s="141" t="s">
        <v>575</v>
      </c>
      <c r="B1732" s="127" t="s">
        <v>120</v>
      </c>
      <c r="C1732" s="39" t="s">
        <v>121</v>
      </c>
      <c r="D1732" s="128">
        <f>+D1733</f>
        <v>0</v>
      </c>
      <c r="E1732" s="27"/>
    </row>
    <row r="1733" spans="1:5" hidden="1" x14ac:dyDescent="0.25">
      <c r="A1733" s="177" t="s">
        <v>575</v>
      </c>
      <c r="B1733" s="19" t="s">
        <v>122</v>
      </c>
      <c r="C1733" s="38" t="s">
        <v>123</v>
      </c>
      <c r="D1733" s="25">
        <v>0</v>
      </c>
      <c r="E1733" s="27"/>
    </row>
    <row r="1734" spans="1:5" hidden="1" x14ac:dyDescent="0.25">
      <c r="B1734" s="45"/>
      <c r="C1734" s="33"/>
      <c r="E1734" s="27"/>
    </row>
    <row r="1735" spans="1:5" hidden="1" x14ac:dyDescent="0.25">
      <c r="A1735" s="141" t="s">
        <v>575</v>
      </c>
      <c r="B1735" s="127" t="s">
        <v>68</v>
      </c>
      <c r="C1735" s="39" t="s">
        <v>69</v>
      </c>
      <c r="D1735" s="128">
        <f>SUM(D1736:D1737)</f>
        <v>0</v>
      </c>
      <c r="E1735" s="112"/>
    </row>
    <row r="1736" spans="1:5" s="297" customFormat="1" hidden="1" x14ac:dyDescent="0.25">
      <c r="A1736" s="177" t="s">
        <v>575</v>
      </c>
      <c r="B1736" s="45" t="s">
        <v>242</v>
      </c>
      <c r="C1736" s="33" t="s">
        <v>243</v>
      </c>
      <c r="D1736" s="25">
        <v>0</v>
      </c>
      <c r="E1736" s="118"/>
    </row>
    <row r="1737" spans="1:5" hidden="1" x14ac:dyDescent="0.25">
      <c r="A1737" s="177" t="s">
        <v>575</v>
      </c>
      <c r="B1737" s="45" t="s">
        <v>245</v>
      </c>
      <c r="C1737" s="33" t="s">
        <v>529</v>
      </c>
      <c r="D1737" s="25">
        <v>0</v>
      </c>
      <c r="E1737" s="27"/>
    </row>
    <row r="1738" spans="1:5" hidden="1" x14ac:dyDescent="0.25">
      <c r="B1738" s="45"/>
      <c r="C1738" s="33"/>
      <c r="E1738" s="27"/>
    </row>
    <row r="1739" spans="1:5" hidden="1" x14ac:dyDescent="0.25">
      <c r="A1739" s="141" t="s">
        <v>579</v>
      </c>
      <c r="B1739" s="127" t="s">
        <v>413</v>
      </c>
      <c r="C1739" s="39" t="s">
        <v>253</v>
      </c>
      <c r="D1739" s="128">
        <f>+D1740</f>
        <v>0</v>
      </c>
      <c r="E1739" s="27"/>
    </row>
    <row r="1740" spans="1:5" hidden="1" x14ac:dyDescent="0.2">
      <c r="A1740" s="177" t="s">
        <v>579</v>
      </c>
      <c r="B1740" s="22" t="s">
        <v>254</v>
      </c>
      <c r="C1740" s="12" t="s">
        <v>255</v>
      </c>
      <c r="D1740" s="41">
        <v>0</v>
      </c>
      <c r="E1740" s="27"/>
    </row>
    <row r="1741" spans="1:5" hidden="1" x14ac:dyDescent="0.25">
      <c r="B1741" s="45"/>
      <c r="C1741" s="33"/>
      <c r="E1741" s="27"/>
    </row>
    <row r="1742" spans="1:5" hidden="1" x14ac:dyDescent="0.25">
      <c r="A1742" s="141"/>
      <c r="B1742" s="127" t="s">
        <v>614</v>
      </c>
      <c r="C1742" s="39" t="s">
        <v>615</v>
      </c>
      <c r="D1742" s="128">
        <f>+D1743</f>
        <v>0</v>
      </c>
      <c r="E1742" s="112"/>
    </row>
    <row r="1743" spans="1:5" hidden="1" x14ac:dyDescent="0.25">
      <c r="A1743" s="332" t="s">
        <v>575</v>
      </c>
      <c r="B1743" s="68" t="s">
        <v>616</v>
      </c>
      <c r="C1743" s="69" t="s">
        <v>617</v>
      </c>
      <c r="D1743" s="79">
        <v>0</v>
      </c>
      <c r="E1743" s="33"/>
    </row>
    <row r="1744" spans="1:5" x14ac:dyDescent="0.25">
      <c r="A1744" s="76"/>
      <c r="B1744" s="106"/>
      <c r="C1744" s="107"/>
      <c r="D1744" s="107"/>
      <c r="E1744" s="108"/>
    </row>
    <row r="1745" spans="1:5" x14ac:dyDescent="0.25">
      <c r="A1745" s="76"/>
      <c r="B1745" s="106"/>
      <c r="C1745" s="107"/>
      <c r="D1745" s="107"/>
      <c r="E1745" s="108"/>
    </row>
    <row r="1746" spans="1:5" x14ac:dyDescent="0.25">
      <c r="A1746" s="177" t="s">
        <v>575</v>
      </c>
      <c r="B1746" s="17">
        <v>2</v>
      </c>
      <c r="C1746" s="116" t="s">
        <v>97</v>
      </c>
      <c r="D1746" s="37"/>
      <c r="E1746" s="37">
        <f>+D1752+D1760+D1756+D1748</f>
        <v>11000000</v>
      </c>
    </row>
    <row r="1747" spans="1:5" hidden="1" x14ac:dyDescent="0.25">
      <c r="B1747" s="17"/>
      <c r="C1747" s="116"/>
      <c r="D1747" s="37"/>
      <c r="E1747" s="37"/>
    </row>
    <row r="1748" spans="1:5" hidden="1" x14ac:dyDescent="0.25">
      <c r="A1748" s="141" t="s">
        <v>575</v>
      </c>
      <c r="B1748" s="127" t="s">
        <v>324</v>
      </c>
      <c r="C1748" s="39" t="s">
        <v>256</v>
      </c>
      <c r="D1748" s="128">
        <f>SUM(D1749:D1750)</f>
        <v>0</v>
      </c>
      <c r="E1748" s="37"/>
    </row>
    <row r="1749" spans="1:5" ht="12" hidden="1" x14ac:dyDescent="0.25">
      <c r="A1749" s="177" t="s">
        <v>575</v>
      </c>
      <c r="B1749" s="45" t="s">
        <v>257</v>
      </c>
      <c r="C1749" s="33" t="s">
        <v>645</v>
      </c>
      <c r="D1749" s="25">
        <v>0</v>
      </c>
      <c r="E1749" s="113"/>
    </row>
    <row r="1750" spans="1:5" ht="12" hidden="1" x14ac:dyDescent="0.25">
      <c r="A1750" s="177" t="s">
        <v>575</v>
      </c>
      <c r="B1750" s="45" t="s">
        <v>261</v>
      </c>
      <c r="C1750" s="33" t="s">
        <v>262</v>
      </c>
      <c r="D1750" s="25">
        <v>0</v>
      </c>
      <c r="E1750" s="113"/>
    </row>
    <row r="1751" spans="1:5" ht="12" x14ac:dyDescent="0.25">
      <c r="B1751" s="45"/>
      <c r="C1751" s="33"/>
      <c r="E1751" s="113"/>
    </row>
    <row r="1752" spans="1:5" ht="20.399999999999999" x14ac:dyDescent="0.25">
      <c r="A1752" s="141" t="s">
        <v>575</v>
      </c>
      <c r="B1752" s="127" t="s">
        <v>98</v>
      </c>
      <c r="C1752" s="39" t="s">
        <v>99</v>
      </c>
      <c r="D1752" s="128">
        <f>+D1753+D1754</f>
        <v>11000000</v>
      </c>
      <c r="E1752" s="112"/>
    </row>
    <row r="1753" spans="1:5" x14ac:dyDescent="0.25">
      <c r="A1753" s="76" t="s">
        <v>575</v>
      </c>
      <c r="B1753" s="106" t="s">
        <v>148</v>
      </c>
      <c r="C1753" s="107" t="s">
        <v>149</v>
      </c>
      <c r="D1753" s="25">
        <v>10000000</v>
      </c>
      <c r="E1753" s="108"/>
    </row>
    <row r="1754" spans="1:5" x14ac:dyDescent="0.25">
      <c r="A1754" s="76">
        <v>4</v>
      </c>
      <c r="B1754" s="106" t="s">
        <v>276</v>
      </c>
      <c r="C1754" s="107" t="s">
        <v>277</v>
      </c>
      <c r="D1754" s="25">
        <v>1000000</v>
      </c>
      <c r="E1754" s="108"/>
    </row>
    <row r="1755" spans="1:5" hidden="1" x14ac:dyDescent="0.25">
      <c r="A1755" s="76"/>
      <c r="B1755" s="106"/>
      <c r="C1755" s="107"/>
      <c r="D1755" s="107"/>
      <c r="E1755" s="108"/>
    </row>
    <row r="1756" spans="1:5" hidden="1" x14ac:dyDescent="0.25">
      <c r="A1756" s="141" t="s">
        <v>575</v>
      </c>
      <c r="B1756" s="127" t="s">
        <v>360</v>
      </c>
      <c r="C1756" s="39" t="s">
        <v>361</v>
      </c>
      <c r="D1756" s="128">
        <f>SUM(D1757:D1758)</f>
        <v>0</v>
      </c>
      <c r="E1756" s="112"/>
    </row>
    <row r="1757" spans="1:5" hidden="1" x14ac:dyDescent="0.25">
      <c r="A1757" s="177" t="s">
        <v>575</v>
      </c>
      <c r="B1757" s="19" t="s">
        <v>281</v>
      </c>
      <c r="C1757" s="38" t="s">
        <v>282</v>
      </c>
      <c r="D1757" s="25">
        <v>0</v>
      </c>
      <c r="E1757" s="108"/>
    </row>
    <row r="1758" spans="1:5" hidden="1" x14ac:dyDescent="0.25">
      <c r="A1758" s="177" t="s">
        <v>575</v>
      </c>
      <c r="B1758" s="45" t="s">
        <v>283</v>
      </c>
      <c r="C1758" s="33" t="s">
        <v>284</v>
      </c>
      <c r="D1758" s="25">
        <v>0</v>
      </c>
      <c r="E1758" s="108"/>
    </row>
    <row r="1759" spans="1:5" hidden="1" x14ac:dyDescent="0.25">
      <c r="A1759" s="76"/>
      <c r="B1759" s="106"/>
      <c r="C1759" s="107"/>
      <c r="D1759" s="107"/>
      <c r="E1759" s="108"/>
    </row>
    <row r="1760" spans="1:5" hidden="1" x14ac:dyDescent="0.25">
      <c r="A1760" s="141" t="s">
        <v>575</v>
      </c>
      <c r="B1760" s="127" t="s">
        <v>160</v>
      </c>
      <c r="C1760" s="39" t="s">
        <v>161</v>
      </c>
      <c r="D1760" s="128">
        <f>+D1761</f>
        <v>0</v>
      </c>
      <c r="E1760" s="112"/>
    </row>
    <row r="1761" spans="1:5" hidden="1" x14ac:dyDescent="0.25">
      <c r="A1761" s="76" t="s">
        <v>575</v>
      </c>
      <c r="B1761" s="106" t="s">
        <v>145</v>
      </c>
      <c r="C1761" s="107" t="s">
        <v>146</v>
      </c>
      <c r="D1761" s="25">
        <v>0</v>
      </c>
      <c r="E1761" s="108"/>
    </row>
    <row r="1762" spans="1:5" hidden="1" x14ac:dyDescent="0.25">
      <c r="A1762" s="76"/>
      <c r="B1762" s="106"/>
      <c r="C1762" s="107"/>
      <c r="D1762" s="107"/>
      <c r="E1762" s="108"/>
    </row>
    <row r="1763" spans="1:5" hidden="1" x14ac:dyDescent="0.25">
      <c r="A1763" s="76"/>
      <c r="B1763" s="106"/>
      <c r="C1763" s="107"/>
      <c r="D1763" s="107"/>
      <c r="E1763" s="108"/>
    </row>
    <row r="1764" spans="1:5" hidden="1" x14ac:dyDescent="0.25">
      <c r="B1764" s="42">
        <v>3</v>
      </c>
      <c r="C1764" s="116" t="s">
        <v>546</v>
      </c>
      <c r="D1764" s="37"/>
      <c r="E1764" s="37">
        <f>+D1766</f>
        <v>0</v>
      </c>
    </row>
    <row r="1765" spans="1:5" hidden="1" x14ac:dyDescent="0.25">
      <c r="B1765" s="45"/>
      <c r="C1765" s="33"/>
    </row>
    <row r="1766" spans="1:5" hidden="1" x14ac:dyDescent="0.25">
      <c r="A1766" s="141" t="s">
        <v>598</v>
      </c>
      <c r="B1766" s="127">
        <v>3.02</v>
      </c>
      <c r="C1766" s="39" t="s">
        <v>599</v>
      </c>
      <c r="D1766" s="128">
        <f>+D1767</f>
        <v>0</v>
      </c>
      <c r="E1766" s="112"/>
    </row>
    <row r="1767" spans="1:5" ht="20.399999999999999" hidden="1" x14ac:dyDescent="0.25">
      <c r="A1767" s="177" t="s">
        <v>598</v>
      </c>
      <c r="B1767" s="45" t="s">
        <v>594</v>
      </c>
      <c r="C1767" s="32" t="s">
        <v>595</v>
      </c>
      <c r="D1767" s="25">
        <v>0</v>
      </c>
      <c r="E1767" s="81" t="s">
        <v>883</v>
      </c>
    </row>
    <row r="1768" spans="1:5" x14ac:dyDescent="0.25">
      <c r="A1768" s="76"/>
      <c r="B1768" s="106"/>
      <c r="C1768" s="107"/>
      <c r="D1768" s="107"/>
      <c r="E1768" s="108"/>
    </row>
    <row r="1769" spans="1:5" x14ac:dyDescent="0.25">
      <c r="A1769" s="76"/>
      <c r="B1769" s="106"/>
      <c r="C1769" s="107"/>
      <c r="D1769" s="107"/>
      <c r="E1769" s="108"/>
    </row>
    <row r="1770" spans="1:5" s="32" customFormat="1" x14ac:dyDescent="0.25">
      <c r="A1770" s="177"/>
      <c r="B1770" s="17" t="s">
        <v>8</v>
      </c>
      <c r="C1770" s="116" t="s">
        <v>9</v>
      </c>
      <c r="D1770" s="25"/>
      <c r="E1770" s="37">
        <f>+D1775+D1772</f>
        <v>17363871.129999999</v>
      </c>
    </row>
    <row r="1771" spans="1:5" hidden="1" x14ac:dyDescent="0.25">
      <c r="B1771" s="18"/>
      <c r="C1771" s="18"/>
      <c r="E1771" s="37"/>
    </row>
    <row r="1772" spans="1:5" hidden="1" x14ac:dyDescent="0.25">
      <c r="A1772" s="141" t="s">
        <v>576</v>
      </c>
      <c r="B1772" s="127" t="s">
        <v>147</v>
      </c>
      <c r="C1772" s="39" t="s">
        <v>23</v>
      </c>
      <c r="D1772" s="128">
        <f>+D1773</f>
        <v>0</v>
      </c>
      <c r="E1772" s="37"/>
    </row>
    <row r="1773" spans="1:5" hidden="1" x14ac:dyDescent="0.25">
      <c r="A1773" s="177" t="s">
        <v>576</v>
      </c>
      <c r="B1773" s="19" t="s">
        <v>301</v>
      </c>
      <c r="C1773" s="38" t="s">
        <v>343</v>
      </c>
      <c r="D1773" s="25">
        <v>0</v>
      </c>
      <c r="E1773" s="37"/>
    </row>
    <row r="1774" spans="1:5" x14ac:dyDescent="0.25">
      <c r="B1774" s="18"/>
      <c r="C1774" s="18"/>
      <c r="E1774" s="37"/>
    </row>
    <row r="1775" spans="1:5" x14ac:dyDescent="0.25">
      <c r="A1775" s="141"/>
      <c r="B1775" s="127" t="s">
        <v>10</v>
      </c>
      <c r="C1775" s="39" t="s">
        <v>130</v>
      </c>
      <c r="D1775" s="128">
        <f>+D1777+D1776</f>
        <v>17363871.129999999</v>
      </c>
      <c r="E1775" s="112"/>
    </row>
    <row r="1776" spans="1:5" hidden="1" x14ac:dyDescent="0.25">
      <c r="A1776" s="177" t="s">
        <v>584</v>
      </c>
      <c r="B1776" s="19" t="s">
        <v>72</v>
      </c>
      <c r="C1776" s="38" t="s">
        <v>73</v>
      </c>
      <c r="D1776" s="25">
        <v>0</v>
      </c>
      <c r="E1776" s="37"/>
    </row>
    <row r="1777" spans="1:5" x14ac:dyDescent="0.25">
      <c r="A1777" s="76" t="s">
        <v>585</v>
      </c>
      <c r="B1777" s="106" t="s">
        <v>170</v>
      </c>
      <c r="C1777" s="107" t="s">
        <v>45</v>
      </c>
      <c r="D1777" s="25">
        <v>17363871.129999999</v>
      </c>
      <c r="E1777" s="108"/>
    </row>
    <row r="1778" spans="1:5" hidden="1" x14ac:dyDescent="0.25">
      <c r="B1778" s="19"/>
      <c r="E1778" s="27"/>
    </row>
    <row r="1779" spans="1:5" hidden="1" x14ac:dyDescent="0.25">
      <c r="B1779" s="19"/>
      <c r="E1779" s="27"/>
    </row>
    <row r="1780" spans="1:5" hidden="1" x14ac:dyDescent="0.25">
      <c r="A1780" s="177" t="s">
        <v>578</v>
      </c>
      <c r="B1780" s="17">
        <v>6</v>
      </c>
      <c r="C1780" s="116" t="s">
        <v>86</v>
      </c>
      <c r="E1780" s="37">
        <f>+D1782</f>
        <v>0</v>
      </c>
    </row>
    <row r="1781" spans="1:5" hidden="1" x14ac:dyDescent="0.25">
      <c r="B1781" s="19"/>
      <c r="E1781" s="27"/>
    </row>
    <row r="1782" spans="1:5" hidden="1" x14ac:dyDescent="0.25">
      <c r="A1782" s="141" t="s">
        <v>580</v>
      </c>
      <c r="B1782" s="127" t="s">
        <v>124</v>
      </c>
      <c r="C1782" s="39" t="s">
        <v>125</v>
      </c>
      <c r="D1782" s="128">
        <f>+D1783</f>
        <v>0</v>
      </c>
      <c r="E1782" s="27"/>
    </row>
    <row r="1783" spans="1:5" hidden="1" x14ac:dyDescent="0.25">
      <c r="A1783" s="177" t="s">
        <v>580</v>
      </c>
      <c r="B1783" s="19" t="s">
        <v>126</v>
      </c>
      <c r="C1783" s="38" t="s">
        <v>127</v>
      </c>
      <c r="D1783" s="25">
        <v>0</v>
      </c>
      <c r="E1783" s="27"/>
    </row>
    <row r="1784" spans="1:5" hidden="1" x14ac:dyDescent="0.25">
      <c r="B1784" s="19"/>
      <c r="E1784" s="27"/>
    </row>
    <row r="1785" spans="1:5" hidden="1" x14ac:dyDescent="0.25">
      <c r="B1785" s="19"/>
      <c r="E1785" s="27"/>
    </row>
    <row r="1786" spans="1:5" hidden="1" x14ac:dyDescent="0.25">
      <c r="A1786" s="299" t="s">
        <v>600</v>
      </c>
      <c r="B1786" s="17" t="s">
        <v>317</v>
      </c>
      <c r="C1786" s="116" t="s">
        <v>318</v>
      </c>
      <c r="E1786" s="37">
        <f>+D1788</f>
        <v>0</v>
      </c>
    </row>
    <row r="1787" spans="1:5" hidden="1" x14ac:dyDescent="0.25">
      <c r="B1787" s="17"/>
      <c r="C1787" s="74"/>
      <c r="D1787" s="37"/>
      <c r="E1787" s="37"/>
    </row>
    <row r="1788" spans="1:5" hidden="1" x14ac:dyDescent="0.25">
      <c r="A1788" s="141" t="s">
        <v>601</v>
      </c>
      <c r="B1788" s="127" t="s">
        <v>319</v>
      </c>
      <c r="C1788" s="39" t="s">
        <v>602</v>
      </c>
      <c r="D1788" s="128">
        <f>+D1789</f>
        <v>0</v>
      </c>
      <c r="E1788" s="112"/>
    </row>
    <row r="1789" spans="1:5" ht="20.399999999999999" hidden="1" x14ac:dyDescent="0.25">
      <c r="A1789" s="177" t="s">
        <v>601</v>
      </c>
      <c r="B1789" s="19" t="s">
        <v>596</v>
      </c>
      <c r="C1789" s="32" t="s">
        <v>597</v>
      </c>
      <c r="D1789" s="25">
        <v>0</v>
      </c>
      <c r="E1789" s="81" t="s">
        <v>883</v>
      </c>
    </row>
    <row r="1790" spans="1:5" x14ac:dyDescent="0.25">
      <c r="B1790" s="19"/>
      <c r="E1790" s="81"/>
    </row>
    <row r="1791" spans="1:5" x14ac:dyDescent="0.25">
      <c r="B1791" s="19"/>
      <c r="C1791" s="32"/>
      <c r="E1791" s="81"/>
    </row>
    <row r="1792" spans="1:5" x14ac:dyDescent="0.25">
      <c r="A1792" s="299">
        <v>4</v>
      </c>
      <c r="B1792" s="201" t="s">
        <v>164</v>
      </c>
      <c r="C1792" s="116" t="s">
        <v>165</v>
      </c>
      <c r="D1792" s="501"/>
      <c r="E1792" s="37">
        <f>+D1794</f>
        <v>10000000</v>
      </c>
    </row>
    <row r="1793" spans="1:5" x14ac:dyDescent="0.25">
      <c r="B1793" s="73"/>
      <c r="C1793" s="98"/>
      <c r="D1793" s="496"/>
    </row>
    <row r="1794" spans="1:5" x14ac:dyDescent="0.25">
      <c r="A1794" s="141">
        <v>4</v>
      </c>
      <c r="B1794" s="127" t="s">
        <v>166</v>
      </c>
      <c r="C1794" s="39" t="s">
        <v>167</v>
      </c>
      <c r="D1794" s="128">
        <f>SUM(D1795:D1795)</f>
        <v>10000000</v>
      </c>
      <c r="E1794" s="112"/>
    </row>
    <row r="1795" spans="1:5" x14ac:dyDescent="0.25">
      <c r="A1795" s="177">
        <v>4</v>
      </c>
      <c r="B1795" s="73" t="s">
        <v>339</v>
      </c>
      <c r="C1795" s="98" t="s">
        <v>340</v>
      </c>
      <c r="D1795" s="496">
        <v>10000000</v>
      </c>
      <c r="E1795" s="86"/>
    </row>
    <row r="1796" spans="1:5" x14ac:dyDescent="0.25">
      <c r="B1796" s="73"/>
      <c r="C1796" s="98"/>
      <c r="D1796" s="496"/>
      <c r="E1796" s="86"/>
    </row>
    <row r="1797" spans="1:5" x14ac:dyDescent="0.25">
      <c r="B1797" s="73"/>
      <c r="C1797" s="98"/>
      <c r="D1797" s="496"/>
      <c r="E1797" s="86"/>
    </row>
    <row r="1798" spans="1:5" ht="12" x14ac:dyDescent="0.25">
      <c r="B1798" s="18"/>
      <c r="C1798" s="27" t="s">
        <v>689</v>
      </c>
      <c r="D1798" s="37"/>
      <c r="E1798" s="113">
        <f>SUM(E1697:E1796)</f>
        <v>45621564.329999998</v>
      </c>
    </row>
    <row r="1799" spans="1:5" ht="12" hidden="1" x14ac:dyDescent="0.25">
      <c r="B1799" s="17"/>
      <c r="C1799" s="18"/>
      <c r="D1799" s="37"/>
      <c r="E1799" s="113"/>
    </row>
    <row r="1800" spans="1:5" ht="12" hidden="1" x14ac:dyDescent="0.25">
      <c r="B1800" s="17"/>
      <c r="C1800" s="18"/>
      <c r="D1800" s="37"/>
      <c r="E1800" s="113"/>
    </row>
    <row r="1801" spans="1:5" ht="12" hidden="1" x14ac:dyDescent="0.25">
      <c r="B1801" s="17"/>
      <c r="C1801" s="18"/>
      <c r="D1801" s="37"/>
      <c r="E1801" s="113"/>
    </row>
    <row r="1802" spans="1:5" ht="12" hidden="1" x14ac:dyDescent="0.25">
      <c r="B1802" s="17"/>
      <c r="C1802" s="18"/>
      <c r="D1802" s="37"/>
      <c r="E1802" s="113"/>
    </row>
    <row r="1803" spans="1:5" ht="12" hidden="1" x14ac:dyDescent="0.25">
      <c r="B1803" s="17"/>
      <c r="C1803" s="18"/>
      <c r="D1803" s="37"/>
      <c r="E1803" s="113"/>
    </row>
    <row r="1804" spans="1:5" hidden="1" x14ac:dyDescent="0.25">
      <c r="B1804" s="18"/>
      <c r="C1804" s="30" t="s">
        <v>491</v>
      </c>
      <c r="D1804" s="27" t="s">
        <v>500</v>
      </c>
    </row>
    <row r="1805" spans="1:5" hidden="1" x14ac:dyDescent="0.25">
      <c r="B1805" s="18"/>
      <c r="C1805" s="30"/>
      <c r="D1805" s="37"/>
      <c r="E1805" s="37"/>
    </row>
    <row r="1806" spans="1:5" hidden="1" x14ac:dyDescent="0.25">
      <c r="A1806" s="299" t="s">
        <v>575</v>
      </c>
      <c r="B1806" s="17" t="s">
        <v>40</v>
      </c>
      <c r="C1806" s="122" t="s">
        <v>46</v>
      </c>
      <c r="D1806" s="37"/>
      <c r="E1806" s="37">
        <f>+D1808</f>
        <v>0</v>
      </c>
    </row>
    <row r="1807" spans="1:5" hidden="1" x14ac:dyDescent="0.25">
      <c r="B1807" s="19"/>
    </row>
    <row r="1808" spans="1:5" hidden="1" x14ac:dyDescent="0.25">
      <c r="A1808" s="141" t="s">
        <v>575</v>
      </c>
      <c r="B1808" s="127">
        <v>1.04</v>
      </c>
      <c r="C1808" s="39" t="s">
        <v>48</v>
      </c>
      <c r="D1808" s="128">
        <f>SUM(D1809:D1810)</f>
        <v>0</v>
      </c>
      <c r="E1808" s="112"/>
    </row>
    <row r="1809" spans="1:5" hidden="1" x14ac:dyDescent="0.25">
      <c r="A1809" s="177" t="s">
        <v>575</v>
      </c>
      <c r="B1809" s="45" t="s">
        <v>230</v>
      </c>
      <c r="C1809" s="33" t="s">
        <v>231</v>
      </c>
      <c r="D1809" s="25">
        <v>0</v>
      </c>
      <c r="E1809" s="27"/>
    </row>
    <row r="1810" spans="1:5" hidden="1" x14ac:dyDescent="0.25">
      <c r="A1810" s="177" t="s">
        <v>575</v>
      </c>
      <c r="B1810" s="45" t="s">
        <v>49</v>
      </c>
      <c r="C1810" s="33" t="s">
        <v>50</v>
      </c>
      <c r="D1810" s="25">
        <v>0</v>
      </c>
      <c r="E1810" s="27"/>
    </row>
    <row r="1811" spans="1:5" hidden="1" x14ac:dyDescent="0.25">
      <c r="B1811" s="45"/>
      <c r="C1811" s="33"/>
      <c r="E1811" s="27"/>
    </row>
    <row r="1812" spans="1:5" hidden="1" x14ac:dyDescent="0.25">
      <c r="B1812" s="45"/>
      <c r="C1812" s="33"/>
      <c r="E1812" s="27"/>
    </row>
    <row r="1813" spans="1:5" ht="12" hidden="1" x14ac:dyDescent="0.25">
      <c r="B1813" s="18"/>
      <c r="C1813" s="27" t="s">
        <v>739</v>
      </c>
      <c r="D1813" s="37"/>
      <c r="E1813" s="113">
        <f>SUM(E1805:E1812)</f>
        <v>0</v>
      </c>
    </row>
    <row r="1814" spans="1:5" ht="12" hidden="1" x14ac:dyDescent="0.25">
      <c r="B1814" s="18"/>
      <c r="C1814" s="18"/>
      <c r="D1814" s="37"/>
      <c r="E1814" s="113"/>
    </row>
    <row r="1815" spans="1:5" ht="12" hidden="1" x14ac:dyDescent="0.25">
      <c r="B1815" s="18"/>
      <c r="C1815" s="18"/>
      <c r="D1815" s="37"/>
      <c r="E1815" s="113"/>
    </row>
    <row r="1816" spans="1:5" ht="12" hidden="1" x14ac:dyDescent="0.25">
      <c r="B1816" s="18"/>
      <c r="C1816" s="18"/>
      <c r="D1816" s="37"/>
      <c r="E1816" s="113"/>
    </row>
    <row r="1817" spans="1:5" ht="12" hidden="1" x14ac:dyDescent="0.25">
      <c r="B1817" s="18"/>
      <c r="C1817" s="18"/>
      <c r="D1817" s="37"/>
      <c r="E1817" s="113"/>
    </row>
    <row r="1818" spans="1:5" ht="12" hidden="1" x14ac:dyDescent="0.25">
      <c r="B1818" s="18"/>
      <c r="C1818" s="18"/>
      <c r="D1818" s="37"/>
      <c r="E1818" s="113"/>
    </row>
    <row r="1819" spans="1:5" ht="12" hidden="1" x14ac:dyDescent="0.25">
      <c r="B1819" s="18"/>
      <c r="C1819" s="18" t="s">
        <v>642</v>
      </c>
      <c r="D1819" s="27" t="s">
        <v>620</v>
      </c>
      <c r="E1819" s="113"/>
    </row>
    <row r="1820" spans="1:5" ht="12" hidden="1" x14ac:dyDescent="0.25">
      <c r="B1820" s="18"/>
      <c r="C1820" s="18"/>
      <c r="D1820" s="37"/>
      <c r="E1820" s="113"/>
    </row>
    <row r="1821" spans="1:5" hidden="1" x14ac:dyDescent="0.25">
      <c r="A1821" s="75" t="s">
        <v>572</v>
      </c>
      <c r="B1821" s="111" t="s">
        <v>118</v>
      </c>
      <c r="C1821" s="131" t="s">
        <v>119</v>
      </c>
      <c r="D1821" s="32"/>
      <c r="E1821" s="112">
        <f>D1827+D1832+D1836+D1823</f>
        <v>0</v>
      </c>
    </row>
    <row r="1822" spans="1:5" hidden="1" x14ac:dyDescent="0.25">
      <c r="A1822" s="75"/>
      <c r="B1822" s="40"/>
      <c r="C1822" s="51"/>
      <c r="D1822" s="41"/>
      <c r="E1822" s="41"/>
    </row>
    <row r="1823" spans="1:5" hidden="1" x14ac:dyDescent="0.25">
      <c r="A1823" s="141" t="s">
        <v>573</v>
      </c>
      <c r="B1823" s="127" t="s">
        <v>132</v>
      </c>
      <c r="C1823" s="39" t="s">
        <v>133</v>
      </c>
      <c r="D1823" s="128">
        <f>+D1824+D1825</f>
        <v>0</v>
      </c>
      <c r="E1823" s="41"/>
    </row>
    <row r="1824" spans="1:5" hidden="1" x14ac:dyDescent="0.25">
      <c r="A1824" s="76" t="s">
        <v>573</v>
      </c>
      <c r="B1824" s="40" t="s">
        <v>134</v>
      </c>
      <c r="C1824" s="51" t="s">
        <v>135</v>
      </c>
      <c r="D1824" s="41">
        <v>0</v>
      </c>
      <c r="E1824" s="41"/>
    </row>
    <row r="1825" spans="1:5" hidden="1" x14ac:dyDescent="0.25">
      <c r="A1825" s="76" t="s">
        <v>573</v>
      </c>
      <c r="B1825" s="40" t="s">
        <v>198</v>
      </c>
      <c r="C1825" s="51" t="s">
        <v>199</v>
      </c>
      <c r="D1825" s="41">
        <v>0</v>
      </c>
      <c r="E1825" s="41"/>
    </row>
    <row r="1826" spans="1:5" hidden="1" x14ac:dyDescent="0.25">
      <c r="A1826" s="75"/>
      <c r="B1826" s="40"/>
      <c r="C1826" s="51"/>
      <c r="D1826" s="41"/>
      <c r="E1826" s="41"/>
    </row>
    <row r="1827" spans="1:5" hidden="1" x14ac:dyDescent="0.25">
      <c r="A1827" s="141" t="s">
        <v>573</v>
      </c>
      <c r="B1827" s="127" t="s">
        <v>102</v>
      </c>
      <c r="C1827" s="39" t="s">
        <v>103</v>
      </c>
      <c r="D1827" s="128">
        <f>SUM(D1828:D1830)</f>
        <v>0</v>
      </c>
      <c r="E1827" s="112"/>
    </row>
    <row r="1828" spans="1:5" hidden="1" x14ac:dyDescent="0.25">
      <c r="A1828" s="76" t="s">
        <v>573</v>
      </c>
      <c r="B1828" s="40" t="s">
        <v>104</v>
      </c>
      <c r="C1828" s="51" t="s">
        <v>105</v>
      </c>
      <c r="D1828" s="41">
        <v>0</v>
      </c>
      <c r="E1828" s="112"/>
    </row>
    <row r="1829" spans="1:5" hidden="1" x14ac:dyDescent="0.25">
      <c r="A1829" s="76" t="s">
        <v>573</v>
      </c>
      <c r="B1829" s="40" t="s">
        <v>108</v>
      </c>
      <c r="C1829" s="51" t="s">
        <v>109</v>
      </c>
      <c r="D1829" s="41">
        <f>((D1828+D1830+D1823)/12)</f>
        <v>0</v>
      </c>
      <c r="E1829" s="41"/>
    </row>
    <row r="1830" spans="1:5" hidden="1" x14ac:dyDescent="0.25">
      <c r="A1830" s="76" t="s">
        <v>573</v>
      </c>
      <c r="B1830" s="40" t="s">
        <v>856</v>
      </c>
      <c r="C1830" s="51" t="s">
        <v>857</v>
      </c>
      <c r="D1830" s="41">
        <v>0</v>
      </c>
      <c r="E1830" s="41"/>
    </row>
    <row r="1831" spans="1:5" hidden="1" x14ac:dyDescent="0.25">
      <c r="A1831" s="75"/>
      <c r="B1831" s="40"/>
      <c r="C1831" s="51"/>
      <c r="D1831" s="41"/>
      <c r="E1831" s="41"/>
    </row>
    <row r="1832" spans="1:5" ht="20.399999999999999" hidden="1" x14ac:dyDescent="0.25">
      <c r="A1832" s="141" t="s">
        <v>574</v>
      </c>
      <c r="B1832" s="127" t="s">
        <v>110</v>
      </c>
      <c r="C1832" s="39" t="s">
        <v>493</v>
      </c>
      <c r="D1832" s="128">
        <f>SUM(D1833:D1834)</f>
        <v>0</v>
      </c>
      <c r="E1832" s="112"/>
    </row>
    <row r="1833" spans="1:5" ht="20.399999999999999" hidden="1" x14ac:dyDescent="0.25">
      <c r="A1833" s="76" t="s">
        <v>574</v>
      </c>
      <c r="B1833" s="40" t="s">
        <v>111</v>
      </c>
      <c r="C1833" s="51" t="s">
        <v>474</v>
      </c>
      <c r="D1833" s="41">
        <f>+(D1828+D1830+D1823)*9.25%</f>
        <v>0</v>
      </c>
      <c r="E1833" s="41"/>
    </row>
    <row r="1834" spans="1:5" hidden="1" x14ac:dyDescent="0.25">
      <c r="A1834" s="76" t="s">
        <v>574</v>
      </c>
      <c r="B1834" s="40" t="s">
        <v>112</v>
      </c>
      <c r="C1834" s="51" t="s">
        <v>354</v>
      </c>
      <c r="D1834" s="41">
        <f>+(+D1828+D1830+D1823)*0.5%</f>
        <v>0</v>
      </c>
      <c r="E1834" s="41"/>
    </row>
    <row r="1835" spans="1:5" hidden="1" x14ac:dyDescent="0.25">
      <c r="A1835" s="75"/>
      <c r="B1835" s="40"/>
      <c r="C1835" s="51"/>
      <c r="D1835" s="41"/>
      <c r="E1835" s="41"/>
    </row>
    <row r="1836" spans="1:5" ht="20.399999999999999" hidden="1" x14ac:dyDescent="0.25">
      <c r="A1836" s="141" t="s">
        <v>574</v>
      </c>
      <c r="B1836" s="127" t="s">
        <v>113</v>
      </c>
      <c r="C1836" s="39" t="s">
        <v>355</v>
      </c>
      <c r="D1836" s="128">
        <f>SUM(D1837:D1839)</f>
        <v>0</v>
      </c>
      <c r="E1836" s="112"/>
    </row>
    <row r="1837" spans="1:5" ht="20.399999999999999" hidden="1" x14ac:dyDescent="0.25">
      <c r="A1837" s="76" t="s">
        <v>574</v>
      </c>
      <c r="B1837" s="40" t="s">
        <v>114</v>
      </c>
      <c r="C1837" s="51" t="s">
        <v>356</v>
      </c>
      <c r="D1837" s="41">
        <f>+(D1828+D1830+D1823)*5.42%</f>
        <v>0</v>
      </c>
      <c r="E1837" s="112"/>
    </row>
    <row r="1838" spans="1:5" ht="20.399999999999999" hidden="1" x14ac:dyDescent="0.25">
      <c r="A1838" s="76" t="s">
        <v>574</v>
      </c>
      <c r="B1838" s="40" t="s">
        <v>115</v>
      </c>
      <c r="C1838" s="51" t="s">
        <v>539</v>
      </c>
      <c r="D1838" s="41">
        <f>+(D1828+D1830+D1823)*3%</f>
        <v>0</v>
      </c>
      <c r="E1838" s="41"/>
    </row>
    <row r="1839" spans="1:5" hidden="1" x14ac:dyDescent="0.25">
      <c r="A1839" s="76" t="s">
        <v>574</v>
      </c>
      <c r="B1839" s="40" t="s">
        <v>116</v>
      </c>
      <c r="C1839" s="51" t="s">
        <v>117</v>
      </c>
      <c r="D1839" s="41">
        <f>+(D1828+D1830+D1823)*1.5%</f>
        <v>0</v>
      </c>
      <c r="E1839" s="41"/>
    </row>
    <row r="1840" spans="1:5" ht="12" hidden="1" x14ac:dyDescent="0.25">
      <c r="B1840" s="18"/>
      <c r="C1840" s="18"/>
      <c r="D1840" s="37"/>
      <c r="E1840" s="113"/>
    </row>
    <row r="1841" spans="1:5" ht="12" hidden="1" x14ac:dyDescent="0.25">
      <c r="B1841" s="18"/>
      <c r="C1841" s="18"/>
      <c r="D1841" s="37"/>
      <c r="E1841" s="113"/>
    </row>
    <row r="1842" spans="1:5" hidden="1" x14ac:dyDescent="0.25">
      <c r="B1842" s="17" t="s">
        <v>40</v>
      </c>
      <c r="C1842" s="116" t="s">
        <v>46</v>
      </c>
      <c r="D1842" s="37"/>
      <c r="E1842" s="37">
        <f>+D1844+D1849</f>
        <v>0</v>
      </c>
    </row>
    <row r="1843" spans="1:5" hidden="1" x14ac:dyDescent="0.25">
      <c r="B1843" s="19"/>
    </row>
    <row r="1844" spans="1:5" hidden="1" x14ac:dyDescent="0.25">
      <c r="A1844" s="141" t="s">
        <v>575</v>
      </c>
      <c r="B1844" s="127">
        <v>1.04</v>
      </c>
      <c r="C1844" s="39" t="s">
        <v>48</v>
      </c>
      <c r="D1844" s="128">
        <f>SUM(D1845:D1847)</f>
        <v>0</v>
      </c>
      <c r="E1844" s="112"/>
    </row>
    <row r="1845" spans="1:5" hidden="1" x14ac:dyDescent="0.25">
      <c r="A1845" s="177" t="s">
        <v>575</v>
      </c>
      <c r="B1845" s="45" t="s">
        <v>71</v>
      </c>
      <c r="C1845" s="33" t="s">
        <v>527</v>
      </c>
      <c r="D1845" s="25">
        <v>0</v>
      </c>
      <c r="E1845" s="37"/>
    </row>
    <row r="1846" spans="1:5" hidden="1" x14ac:dyDescent="0.25">
      <c r="A1846" s="177" t="s">
        <v>575</v>
      </c>
      <c r="B1846" s="45" t="s">
        <v>64</v>
      </c>
      <c r="C1846" s="33" t="s">
        <v>65</v>
      </c>
      <c r="D1846" s="25">
        <v>0</v>
      </c>
      <c r="E1846" s="27"/>
    </row>
    <row r="1847" spans="1:5" hidden="1" x14ac:dyDescent="0.25">
      <c r="A1847" s="177" t="s">
        <v>575</v>
      </c>
      <c r="B1847" s="45" t="s">
        <v>230</v>
      </c>
      <c r="C1847" s="33" t="s">
        <v>231</v>
      </c>
      <c r="D1847" s="25">
        <v>0</v>
      </c>
      <c r="E1847" s="27"/>
    </row>
    <row r="1848" spans="1:5" hidden="1" x14ac:dyDescent="0.25">
      <c r="B1848" s="45"/>
      <c r="C1848" s="33"/>
      <c r="E1848" s="27"/>
    </row>
    <row r="1849" spans="1:5" hidden="1" x14ac:dyDescent="0.25">
      <c r="A1849" s="141" t="s">
        <v>575</v>
      </c>
      <c r="B1849" s="127" t="s">
        <v>120</v>
      </c>
      <c r="C1849" s="39" t="s">
        <v>121</v>
      </c>
      <c r="D1849" s="128">
        <f>+D1850</f>
        <v>0</v>
      </c>
      <c r="E1849" s="27"/>
    </row>
    <row r="1850" spans="1:5" hidden="1" x14ac:dyDescent="0.25">
      <c r="A1850" s="177" t="s">
        <v>575</v>
      </c>
      <c r="B1850" s="19" t="s">
        <v>122</v>
      </c>
      <c r="C1850" s="38" t="s">
        <v>123</v>
      </c>
      <c r="D1850" s="25">
        <v>0</v>
      </c>
      <c r="E1850" s="27"/>
    </row>
    <row r="1851" spans="1:5" ht="12" hidden="1" x14ac:dyDescent="0.25">
      <c r="B1851" s="18"/>
      <c r="C1851" s="18"/>
      <c r="D1851" s="37"/>
      <c r="E1851" s="113"/>
    </row>
    <row r="1852" spans="1:5" ht="12" hidden="1" x14ac:dyDescent="0.25">
      <c r="B1852" s="18"/>
      <c r="C1852" s="18"/>
      <c r="D1852" s="37"/>
      <c r="E1852" s="113"/>
    </row>
    <row r="1853" spans="1:5" hidden="1" x14ac:dyDescent="0.25">
      <c r="A1853" s="299" t="s">
        <v>578</v>
      </c>
      <c r="B1853" s="201">
        <v>6</v>
      </c>
      <c r="C1853" s="122" t="s">
        <v>86</v>
      </c>
      <c r="D1853" s="501"/>
      <c r="E1853" s="37">
        <f>+D1855</f>
        <v>0</v>
      </c>
    </row>
    <row r="1854" spans="1:5" ht="12" hidden="1" x14ac:dyDescent="0.25">
      <c r="B1854" s="18"/>
      <c r="C1854" s="18"/>
      <c r="D1854" s="37"/>
      <c r="E1854" s="113"/>
    </row>
    <row r="1855" spans="1:5" ht="12" hidden="1" x14ac:dyDescent="0.25">
      <c r="A1855" s="141" t="s">
        <v>580</v>
      </c>
      <c r="B1855" s="127" t="s">
        <v>124</v>
      </c>
      <c r="C1855" s="39" t="s">
        <v>125</v>
      </c>
      <c r="D1855" s="128">
        <f>+D1856</f>
        <v>0</v>
      </c>
      <c r="E1855" s="113"/>
    </row>
    <row r="1856" spans="1:5" ht="12" hidden="1" x14ac:dyDescent="0.25">
      <c r="A1856" s="76" t="s">
        <v>580</v>
      </c>
      <c r="B1856" s="40" t="s">
        <v>126</v>
      </c>
      <c r="C1856" s="51" t="s">
        <v>127</v>
      </c>
      <c r="D1856" s="41">
        <v>0</v>
      </c>
      <c r="E1856" s="113"/>
    </row>
    <row r="1857" spans="1:5" ht="12" hidden="1" x14ac:dyDescent="0.25">
      <c r="A1857" s="141"/>
      <c r="B1857" s="127"/>
      <c r="C1857" s="39"/>
      <c r="D1857" s="37"/>
      <c r="E1857" s="113"/>
    </row>
    <row r="1858" spans="1:5" ht="12" hidden="1" x14ac:dyDescent="0.25">
      <c r="B1858" s="18"/>
      <c r="C1858" s="18"/>
      <c r="D1858" s="37"/>
      <c r="E1858" s="113"/>
    </row>
    <row r="1859" spans="1:5" hidden="1" x14ac:dyDescent="0.25">
      <c r="A1859" s="299">
        <v>4</v>
      </c>
      <c r="B1859" s="201" t="s">
        <v>164</v>
      </c>
      <c r="C1859" s="122" t="s">
        <v>165</v>
      </c>
      <c r="D1859" s="501"/>
      <c r="E1859" s="37">
        <f>+D1861</f>
        <v>0</v>
      </c>
    </row>
    <row r="1860" spans="1:5" hidden="1" x14ac:dyDescent="0.25">
      <c r="B1860" s="73"/>
      <c r="C1860" s="98"/>
      <c r="D1860" s="496"/>
    </row>
    <row r="1861" spans="1:5" hidden="1" x14ac:dyDescent="0.25">
      <c r="A1861" s="141">
        <v>4</v>
      </c>
      <c r="B1861" s="127" t="s">
        <v>166</v>
      </c>
      <c r="C1861" s="39" t="s">
        <v>167</v>
      </c>
      <c r="D1861" s="128">
        <f>SUM(D1862:D1862)</f>
        <v>0</v>
      </c>
      <c r="E1861" s="112"/>
    </row>
    <row r="1862" spans="1:5" hidden="1" x14ac:dyDescent="0.25">
      <c r="A1862" s="177">
        <v>4</v>
      </c>
      <c r="B1862" s="73" t="s">
        <v>339</v>
      </c>
      <c r="C1862" s="98" t="s">
        <v>340</v>
      </c>
      <c r="D1862" s="496">
        <v>0</v>
      </c>
      <c r="E1862" s="86"/>
    </row>
    <row r="1863" spans="1:5" hidden="1" x14ac:dyDescent="0.25">
      <c r="B1863" s="73"/>
      <c r="C1863" s="98"/>
      <c r="D1863" s="496"/>
      <c r="E1863" s="86"/>
    </row>
    <row r="1864" spans="1:5" hidden="1" x14ac:dyDescent="0.25">
      <c r="B1864" s="73"/>
      <c r="C1864" s="98"/>
      <c r="D1864" s="496"/>
      <c r="E1864" s="86"/>
    </row>
    <row r="1865" spans="1:5" ht="12" hidden="1" x14ac:dyDescent="0.25">
      <c r="B1865" s="18"/>
      <c r="C1865" s="27" t="s">
        <v>740</v>
      </c>
      <c r="D1865" s="37"/>
      <c r="E1865" s="113">
        <f>SUM(E1820:E1864)</f>
        <v>0</v>
      </c>
    </row>
    <row r="1866" spans="1:5" ht="12" x14ac:dyDescent="0.25">
      <c r="B1866" s="18"/>
      <c r="C1866" s="18"/>
      <c r="D1866" s="37"/>
      <c r="E1866" s="113"/>
    </row>
    <row r="1867" spans="1:5" ht="12" x14ac:dyDescent="0.25">
      <c r="B1867" s="18"/>
      <c r="C1867" s="18"/>
      <c r="D1867" s="37"/>
      <c r="E1867" s="113"/>
    </row>
    <row r="1868" spans="1:5" ht="12" x14ac:dyDescent="0.25">
      <c r="B1868" s="17"/>
      <c r="C1868" s="18"/>
      <c r="D1868" s="37"/>
      <c r="E1868" s="113"/>
    </row>
    <row r="1869" spans="1:5" ht="12" x14ac:dyDescent="0.25">
      <c r="B1869" s="17"/>
      <c r="C1869" s="18"/>
      <c r="D1869" s="37"/>
      <c r="E1869" s="113"/>
    </row>
    <row r="1870" spans="1:5" ht="12" x14ac:dyDescent="0.25">
      <c r="B1870" s="17"/>
      <c r="C1870" s="18"/>
      <c r="D1870" s="37"/>
      <c r="E1870" s="113"/>
    </row>
    <row r="1871" spans="1:5" x14ac:dyDescent="0.25">
      <c r="B1871" s="18"/>
      <c r="C1871" s="30" t="s">
        <v>516</v>
      </c>
      <c r="D1871" s="48" t="s">
        <v>383</v>
      </c>
    </row>
    <row r="1872" spans="1:5" x14ac:dyDescent="0.25">
      <c r="B1872" s="18"/>
      <c r="C1872" s="30"/>
      <c r="D1872" s="37"/>
      <c r="E1872" s="37"/>
    </row>
    <row r="1873" spans="1:5" x14ac:dyDescent="0.25">
      <c r="A1873" s="299" t="s">
        <v>575</v>
      </c>
      <c r="B1873" s="17" t="s">
        <v>40</v>
      </c>
      <c r="C1873" s="122" t="s">
        <v>46</v>
      </c>
      <c r="D1873" s="37"/>
      <c r="E1873" s="37">
        <f>+D1878+D1882+D1885+D1875</f>
        <v>9400000</v>
      </c>
    </row>
    <row r="1874" spans="1:5" hidden="1" x14ac:dyDescent="0.25">
      <c r="B1874" s="17"/>
      <c r="C1874" s="18"/>
      <c r="D1874" s="37"/>
      <c r="E1874" s="37"/>
    </row>
    <row r="1875" spans="1:5" hidden="1" x14ac:dyDescent="0.25">
      <c r="A1875" s="141" t="s">
        <v>575</v>
      </c>
      <c r="B1875" s="127">
        <v>1.03</v>
      </c>
      <c r="C1875" s="39" t="s">
        <v>139</v>
      </c>
      <c r="D1875" s="128">
        <f>SUM(D1876:D1876)</f>
        <v>0</v>
      </c>
      <c r="E1875" s="37"/>
    </row>
    <row r="1876" spans="1:5" hidden="1" x14ac:dyDescent="0.25">
      <c r="A1876" s="177" t="s">
        <v>575</v>
      </c>
      <c r="B1876" s="73" t="s">
        <v>223</v>
      </c>
      <c r="C1876" s="98" t="s">
        <v>224</v>
      </c>
      <c r="D1876" s="25">
        <v>0</v>
      </c>
      <c r="E1876" s="37"/>
    </row>
    <row r="1877" spans="1:5" x14ac:dyDescent="0.25">
      <c r="B1877" s="17"/>
      <c r="C1877" s="18"/>
      <c r="D1877" s="37"/>
      <c r="E1877" s="37"/>
    </row>
    <row r="1878" spans="1:5" x14ac:dyDescent="0.25">
      <c r="A1878" s="141" t="s">
        <v>575</v>
      </c>
      <c r="B1878" s="127" t="s">
        <v>47</v>
      </c>
      <c r="C1878" s="39" t="s">
        <v>48</v>
      </c>
      <c r="D1878" s="128">
        <f>SUM(D1879:D1880)</f>
        <v>8900000</v>
      </c>
      <c r="E1878" s="112"/>
    </row>
    <row r="1879" spans="1:5" x14ac:dyDescent="0.25">
      <c r="A1879" s="177" t="s">
        <v>575</v>
      </c>
      <c r="B1879" s="45" t="s">
        <v>230</v>
      </c>
      <c r="C1879" s="33" t="s">
        <v>231</v>
      </c>
      <c r="D1879" s="25">
        <v>900000</v>
      </c>
    </row>
    <row r="1880" spans="1:5" x14ac:dyDescent="0.25">
      <c r="A1880" s="177" t="s">
        <v>575</v>
      </c>
      <c r="B1880" s="45" t="s">
        <v>49</v>
      </c>
      <c r="C1880" s="33" t="s">
        <v>50</v>
      </c>
      <c r="D1880" s="25">
        <v>8000000</v>
      </c>
    </row>
    <row r="1881" spans="1:5" hidden="1" x14ac:dyDescent="0.25">
      <c r="B1881" s="45"/>
      <c r="C1881" s="33"/>
    </row>
    <row r="1882" spans="1:5" hidden="1" x14ac:dyDescent="0.25">
      <c r="A1882" s="141" t="s">
        <v>575</v>
      </c>
      <c r="B1882" s="127" t="s">
        <v>156</v>
      </c>
      <c r="C1882" s="39" t="s">
        <v>241</v>
      </c>
      <c r="D1882" s="128">
        <f>SUM(D1883:D1883)</f>
        <v>0</v>
      </c>
      <c r="E1882" s="112"/>
    </row>
    <row r="1883" spans="1:5" hidden="1" x14ac:dyDescent="0.25">
      <c r="A1883" s="177" t="s">
        <v>575</v>
      </c>
      <c r="B1883" s="45" t="s">
        <v>143</v>
      </c>
      <c r="C1883" s="33" t="s">
        <v>144</v>
      </c>
      <c r="D1883" s="25">
        <v>0</v>
      </c>
    </row>
    <row r="1884" spans="1:5" x14ac:dyDescent="0.25">
      <c r="B1884" s="18"/>
      <c r="C1884" s="30"/>
      <c r="D1884" s="37"/>
      <c r="E1884" s="37"/>
    </row>
    <row r="1885" spans="1:5" x14ac:dyDescent="0.25">
      <c r="A1885" s="141" t="s">
        <v>575</v>
      </c>
      <c r="B1885" s="127">
        <v>1.08</v>
      </c>
      <c r="C1885" s="39" t="s">
        <v>69</v>
      </c>
      <c r="D1885" s="128">
        <f>SUM(D1886:D1888)</f>
        <v>500000</v>
      </c>
      <c r="E1885" s="112"/>
    </row>
    <row r="1886" spans="1:5" ht="12" hidden="1" x14ac:dyDescent="0.25">
      <c r="A1886" s="177" t="s">
        <v>575</v>
      </c>
      <c r="B1886" s="45" t="s">
        <v>129</v>
      </c>
      <c r="C1886" s="33" t="s">
        <v>528</v>
      </c>
      <c r="D1886" s="25">
        <v>0</v>
      </c>
      <c r="E1886" s="113"/>
    </row>
    <row r="1887" spans="1:5" hidden="1" x14ac:dyDescent="0.25">
      <c r="A1887" s="177" t="s">
        <v>575</v>
      </c>
      <c r="B1887" s="45" t="s">
        <v>246</v>
      </c>
      <c r="C1887" s="33" t="s">
        <v>247</v>
      </c>
      <c r="D1887" s="25">
        <v>0</v>
      </c>
    </row>
    <row r="1888" spans="1:5" x14ac:dyDescent="0.25">
      <c r="A1888" s="177" t="s">
        <v>575</v>
      </c>
      <c r="B1888" s="45" t="s">
        <v>248</v>
      </c>
      <c r="C1888" s="33" t="s">
        <v>249</v>
      </c>
      <c r="D1888" s="25">
        <v>500000</v>
      </c>
    </row>
    <row r="1889" spans="1:5" x14ac:dyDescent="0.25">
      <c r="B1889" s="18"/>
      <c r="C1889" s="30"/>
      <c r="D1889" s="37"/>
      <c r="E1889" s="37"/>
    </row>
    <row r="1890" spans="1:5" x14ac:dyDescent="0.25">
      <c r="B1890" s="18"/>
      <c r="C1890" s="30"/>
      <c r="D1890" s="37"/>
      <c r="E1890" s="37"/>
    </row>
    <row r="1891" spans="1:5" x14ac:dyDescent="0.25">
      <c r="A1891" s="299" t="s">
        <v>575</v>
      </c>
      <c r="B1891" s="17" t="s">
        <v>96</v>
      </c>
      <c r="C1891" s="122" t="s">
        <v>97</v>
      </c>
      <c r="D1891" s="37"/>
      <c r="E1891" s="37">
        <f>+D1896+D1893</f>
        <v>16807837.02</v>
      </c>
    </row>
    <row r="1892" spans="1:5" x14ac:dyDescent="0.25">
      <c r="B1892" s="19"/>
    </row>
    <row r="1893" spans="1:5" x14ac:dyDescent="0.25">
      <c r="A1893" s="141" t="s">
        <v>575</v>
      </c>
      <c r="B1893" s="127">
        <v>2.02</v>
      </c>
      <c r="C1893" s="39" t="s">
        <v>264</v>
      </c>
      <c r="D1893" s="128">
        <f>+D1894</f>
        <v>307837.02</v>
      </c>
    </row>
    <row r="1894" spans="1:5" x14ac:dyDescent="0.25">
      <c r="A1894" s="177" t="s">
        <v>575</v>
      </c>
      <c r="B1894" s="45" t="s">
        <v>267</v>
      </c>
      <c r="C1894" s="33" t="s">
        <v>268</v>
      </c>
      <c r="D1894" s="25">
        <v>307837.02</v>
      </c>
    </row>
    <row r="1895" spans="1:5" x14ac:dyDescent="0.25">
      <c r="B1895" s="19"/>
    </row>
    <row r="1896" spans="1:5" x14ac:dyDescent="0.25">
      <c r="A1896" s="141" t="s">
        <v>575</v>
      </c>
      <c r="B1896" s="127">
        <v>2.99</v>
      </c>
      <c r="C1896" s="39" t="s">
        <v>161</v>
      </c>
      <c r="D1896" s="128">
        <f>SUM(D1897:D1899)</f>
        <v>16500000</v>
      </c>
      <c r="E1896" s="112"/>
    </row>
    <row r="1897" spans="1:5" x14ac:dyDescent="0.25">
      <c r="A1897" s="177" t="s">
        <v>575</v>
      </c>
      <c r="B1897" s="45" t="s">
        <v>288</v>
      </c>
      <c r="C1897" s="33" t="s">
        <v>289</v>
      </c>
      <c r="D1897" s="25">
        <v>2000000</v>
      </c>
      <c r="E1897" s="112"/>
    </row>
    <row r="1898" spans="1:5" x14ac:dyDescent="0.25">
      <c r="A1898" s="177" t="s">
        <v>575</v>
      </c>
      <c r="B1898" s="45" t="s">
        <v>145</v>
      </c>
      <c r="C1898" s="33" t="s">
        <v>146</v>
      </c>
      <c r="D1898" s="25">
        <v>10500000</v>
      </c>
      <c r="E1898" s="27"/>
    </row>
    <row r="1899" spans="1:5" x14ac:dyDescent="0.25">
      <c r="A1899" s="177" t="s">
        <v>575</v>
      </c>
      <c r="B1899" s="45" t="s">
        <v>294</v>
      </c>
      <c r="C1899" s="33" t="s">
        <v>295</v>
      </c>
      <c r="D1899" s="25">
        <v>4000000</v>
      </c>
      <c r="E1899" s="27"/>
    </row>
    <row r="1900" spans="1:5" x14ac:dyDescent="0.25">
      <c r="B1900" s="45"/>
      <c r="C1900" s="33"/>
      <c r="E1900" s="27"/>
    </row>
    <row r="1901" spans="1:5" x14ac:dyDescent="0.25">
      <c r="B1901" s="45"/>
      <c r="C1901" s="33"/>
      <c r="E1901" s="27"/>
    </row>
    <row r="1902" spans="1:5" x14ac:dyDescent="0.25">
      <c r="B1902" s="17" t="s">
        <v>8</v>
      </c>
      <c r="C1902" s="122" t="s">
        <v>9</v>
      </c>
      <c r="D1902" s="37"/>
      <c r="E1902" s="37">
        <f>+D1904+D1911</f>
        <v>8000000</v>
      </c>
    </row>
    <row r="1903" spans="1:5" x14ac:dyDescent="0.25">
      <c r="B1903" s="19"/>
    </row>
    <row r="1904" spans="1:5" x14ac:dyDescent="0.25">
      <c r="A1904" s="141" t="s">
        <v>576</v>
      </c>
      <c r="B1904" s="127">
        <v>5.01</v>
      </c>
      <c r="C1904" s="39" t="s">
        <v>23</v>
      </c>
      <c r="D1904" s="128">
        <f>SUM(D1905:D1909)</f>
        <v>8000000</v>
      </c>
      <c r="E1904" s="112"/>
    </row>
    <row r="1905" spans="1:5" hidden="1" x14ac:dyDescent="0.25">
      <c r="A1905" s="177" t="s">
        <v>576</v>
      </c>
      <c r="B1905" s="45" t="s">
        <v>24</v>
      </c>
      <c r="C1905" s="33" t="s">
        <v>25</v>
      </c>
      <c r="D1905" s="25">
        <v>0</v>
      </c>
      <c r="E1905" s="27"/>
    </row>
    <row r="1906" spans="1:5" hidden="1" x14ac:dyDescent="0.25">
      <c r="A1906" s="177" t="s">
        <v>576</v>
      </c>
      <c r="B1906" s="19" t="s">
        <v>162</v>
      </c>
      <c r="C1906" s="84" t="s">
        <v>163</v>
      </c>
      <c r="D1906" s="25">
        <v>0</v>
      </c>
      <c r="E1906" s="27"/>
    </row>
    <row r="1907" spans="1:5" hidden="1" x14ac:dyDescent="0.25">
      <c r="A1907" s="177" t="s">
        <v>576</v>
      </c>
      <c r="B1907" s="19" t="s">
        <v>303</v>
      </c>
      <c r="C1907" s="84" t="s">
        <v>304</v>
      </c>
      <c r="D1907" s="25">
        <v>0</v>
      </c>
      <c r="E1907" s="27"/>
    </row>
    <row r="1908" spans="1:5" x14ac:dyDescent="0.25">
      <c r="A1908" s="177" t="s">
        <v>576</v>
      </c>
      <c r="B1908" s="19" t="s">
        <v>305</v>
      </c>
      <c r="C1908" s="84" t="s">
        <v>331</v>
      </c>
      <c r="D1908" s="25">
        <v>4000000</v>
      </c>
      <c r="E1908" s="27"/>
    </row>
    <row r="1909" spans="1:5" x14ac:dyDescent="0.25">
      <c r="A1909" s="177" t="s">
        <v>576</v>
      </c>
      <c r="B1909" s="45" t="s">
        <v>307</v>
      </c>
      <c r="C1909" s="33" t="s">
        <v>638</v>
      </c>
      <c r="D1909" s="25">
        <v>4000000</v>
      </c>
      <c r="E1909" s="27"/>
    </row>
    <row r="1910" spans="1:5" hidden="1" x14ac:dyDescent="0.25">
      <c r="B1910" s="45"/>
      <c r="C1910" s="33"/>
      <c r="E1910" s="27"/>
    </row>
    <row r="1911" spans="1:5" hidden="1" x14ac:dyDescent="0.25">
      <c r="A1911" s="141"/>
      <c r="B1911" s="127">
        <v>5.0199999999999996</v>
      </c>
      <c r="C1911" s="39" t="s">
        <v>14</v>
      </c>
      <c r="D1911" s="128">
        <f>+D1912</f>
        <v>0</v>
      </c>
      <c r="E1911" s="112"/>
    </row>
    <row r="1912" spans="1:5" hidden="1" x14ac:dyDescent="0.25">
      <c r="A1912" s="177" t="s">
        <v>583</v>
      </c>
      <c r="B1912" s="45" t="s">
        <v>51</v>
      </c>
      <c r="C1912" s="33" t="s">
        <v>52</v>
      </c>
      <c r="D1912" s="25">
        <v>0</v>
      </c>
      <c r="E1912" s="27"/>
    </row>
    <row r="1913" spans="1:5" hidden="1" x14ac:dyDescent="0.25">
      <c r="B1913" s="45"/>
      <c r="C1913" s="33"/>
      <c r="E1913" s="27"/>
    </row>
    <row r="1914" spans="1:5" hidden="1" x14ac:dyDescent="0.25">
      <c r="B1914" s="45"/>
      <c r="C1914" s="33"/>
      <c r="E1914" s="27"/>
    </row>
    <row r="1915" spans="1:5" hidden="1" x14ac:dyDescent="0.25">
      <c r="A1915" s="299" t="s">
        <v>578</v>
      </c>
      <c r="B1915" s="42">
        <v>6</v>
      </c>
      <c r="C1915" s="116" t="s">
        <v>86</v>
      </c>
      <c r="D1915" s="37"/>
      <c r="E1915" s="37">
        <f>+D1917</f>
        <v>0</v>
      </c>
    </row>
    <row r="1916" spans="1:5" hidden="1" x14ac:dyDescent="0.25">
      <c r="B1916" s="45"/>
      <c r="C1916" s="33"/>
      <c r="E1916" s="27"/>
    </row>
    <row r="1917" spans="1:5" hidden="1" x14ac:dyDescent="0.25">
      <c r="A1917" s="141" t="s">
        <v>580</v>
      </c>
      <c r="B1917" s="127" t="s">
        <v>418</v>
      </c>
      <c r="C1917" s="39" t="s">
        <v>419</v>
      </c>
      <c r="D1917" s="128">
        <f>+D1918+D1920</f>
        <v>0</v>
      </c>
      <c r="E1917" s="112"/>
    </row>
    <row r="1918" spans="1:5" hidden="1" x14ac:dyDescent="0.25">
      <c r="A1918" s="177" t="s">
        <v>580</v>
      </c>
      <c r="B1918" s="19" t="s">
        <v>420</v>
      </c>
      <c r="C1918" s="33" t="s">
        <v>421</v>
      </c>
      <c r="D1918" s="25">
        <v>0</v>
      </c>
      <c r="E1918" s="27"/>
    </row>
    <row r="1919" spans="1:5" x14ac:dyDescent="0.25">
      <c r="B1919" s="19"/>
      <c r="C1919" s="33"/>
      <c r="E1919" s="27"/>
    </row>
    <row r="1920" spans="1:5" x14ac:dyDescent="0.25">
      <c r="B1920" s="45"/>
      <c r="C1920" s="33"/>
      <c r="E1920" s="27"/>
    </row>
    <row r="1921" spans="1:5" ht="12" x14ac:dyDescent="0.25">
      <c r="B1921" s="18"/>
      <c r="C1921" s="27" t="s">
        <v>741</v>
      </c>
      <c r="D1921" s="37"/>
      <c r="E1921" s="113">
        <f>SUM(E1872:E1918)</f>
        <v>34207837.019999996</v>
      </c>
    </row>
    <row r="1922" spans="1:5" ht="12" x14ac:dyDescent="0.25">
      <c r="B1922" s="17"/>
      <c r="C1922" s="18"/>
      <c r="D1922" s="37"/>
      <c r="E1922" s="113"/>
    </row>
    <row r="1923" spans="1:5" ht="12" x14ac:dyDescent="0.25">
      <c r="B1923" s="17"/>
      <c r="C1923" s="18"/>
      <c r="D1923" s="37"/>
      <c r="E1923" s="113"/>
    </row>
    <row r="1924" spans="1:5" ht="12" x14ac:dyDescent="0.25">
      <c r="B1924" s="17"/>
      <c r="C1924" s="18"/>
      <c r="D1924" s="37"/>
      <c r="E1924" s="113"/>
    </row>
    <row r="1925" spans="1:5" ht="12" x14ac:dyDescent="0.25">
      <c r="B1925" s="17"/>
      <c r="C1925" s="18"/>
      <c r="D1925" s="37"/>
      <c r="E1925" s="113"/>
    </row>
    <row r="1926" spans="1:5" ht="12" x14ac:dyDescent="0.25">
      <c r="B1926" s="17"/>
      <c r="C1926" s="18"/>
      <c r="D1926" s="37"/>
      <c r="E1926" s="113"/>
    </row>
    <row r="1927" spans="1:5" x14ac:dyDescent="0.25">
      <c r="B1927" s="17"/>
      <c r="C1927" s="30" t="s">
        <v>531</v>
      </c>
      <c r="D1927" s="48" t="s">
        <v>735</v>
      </c>
      <c r="E1927" s="37"/>
    </row>
    <row r="1928" spans="1:5" x14ac:dyDescent="0.25">
      <c r="B1928" s="17"/>
      <c r="C1928" s="30"/>
      <c r="D1928" s="37"/>
      <c r="E1928" s="37"/>
    </row>
    <row r="1929" spans="1:5" hidden="1" x14ac:dyDescent="0.25">
      <c r="A1929" s="75" t="s">
        <v>572</v>
      </c>
      <c r="B1929" s="111" t="s">
        <v>118</v>
      </c>
      <c r="C1929" s="131" t="s">
        <v>119</v>
      </c>
      <c r="D1929" s="32"/>
      <c r="E1929" s="112">
        <f>D1937+D1943+D1947+D1931+D1934</f>
        <v>0</v>
      </c>
    </row>
    <row r="1930" spans="1:5" hidden="1" x14ac:dyDescent="0.25">
      <c r="A1930" s="75"/>
      <c r="B1930" s="40"/>
      <c r="C1930" s="51"/>
      <c r="D1930" s="41"/>
      <c r="E1930" s="41"/>
    </row>
    <row r="1931" spans="1:5" hidden="1" x14ac:dyDescent="0.25">
      <c r="A1931" s="141" t="s">
        <v>573</v>
      </c>
      <c r="B1931" s="127" t="s">
        <v>132</v>
      </c>
      <c r="C1931" s="39" t="s">
        <v>133</v>
      </c>
      <c r="D1931" s="128">
        <f>+D1932</f>
        <v>0</v>
      </c>
      <c r="E1931" s="41"/>
    </row>
    <row r="1932" spans="1:5" hidden="1" x14ac:dyDescent="0.25">
      <c r="A1932" s="76" t="s">
        <v>573</v>
      </c>
      <c r="B1932" s="40" t="s">
        <v>134</v>
      </c>
      <c r="C1932" s="51" t="s">
        <v>135</v>
      </c>
      <c r="D1932" s="41">
        <v>0</v>
      </c>
      <c r="E1932" s="41"/>
    </row>
    <row r="1933" spans="1:5" hidden="1" x14ac:dyDescent="0.25">
      <c r="A1933" s="75"/>
      <c r="B1933" s="40"/>
      <c r="C1933" s="51"/>
      <c r="D1933" s="41"/>
      <c r="E1933" s="41"/>
    </row>
    <row r="1934" spans="1:5" hidden="1" x14ac:dyDescent="0.25">
      <c r="A1934" s="141" t="s">
        <v>573</v>
      </c>
      <c r="B1934" s="127" t="s">
        <v>204</v>
      </c>
      <c r="C1934" s="39" t="s">
        <v>205</v>
      </c>
      <c r="D1934" s="128">
        <f>+D1935</f>
        <v>0</v>
      </c>
      <c r="E1934" s="41"/>
    </row>
    <row r="1935" spans="1:5" hidden="1" x14ac:dyDescent="0.25">
      <c r="A1935" s="76" t="s">
        <v>573</v>
      </c>
      <c r="B1935" s="40" t="s">
        <v>206</v>
      </c>
      <c r="C1935" s="51" t="s">
        <v>207</v>
      </c>
      <c r="D1935" s="41">
        <v>0</v>
      </c>
      <c r="E1935" s="41"/>
    </row>
    <row r="1936" spans="1:5" hidden="1" x14ac:dyDescent="0.25">
      <c r="A1936" s="75"/>
      <c r="B1936" s="40"/>
      <c r="C1936" s="51"/>
      <c r="D1936" s="41"/>
      <c r="E1936" s="41"/>
    </row>
    <row r="1937" spans="1:5" hidden="1" x14ac:dyDescent="0.25">
      <c r="A1937" s="141" t="s">
        <v>573</v>
      </c>
      <c r="B1937" s="127" t="s">
        <v>102</v>
      </c>
      <c r="C1937" s="39" t="s">
        <v>103</v>
      </c>
      <c r="D1937" s="128">
        <f>SUM(D1938:D1941)</f>
        <v>0</v>
      </c>
      <c r="E1937" s="112"/>
    </row>
    <row r="1938" spans="1:5" hidden="1" x14ac:dyDescent="0.25">
      <c r="A1938" s="76" t="s">
        <v>573</v>
      </c>
      <c r="B1938" s="40" t="s">
        <v>104</v>
      </c>
      <c r="C1938" s="51" t="s">
        <v>105</v>
      </c>
      <c r="D1938" s="41">
        <v>0</v>
      </c>
      <c r="E1938" s="112"/>
    </row>
    <row r="1939" spans="1:5" hidden="1" x14ac:dyDescent="0.25">
      <c r="A1939" s="76" t="s">
        <v>573</v>
      </c>
      <c r="B1939" s="40" t="s">
        <v>108</v>
      </c>
      <c r="C1939" s="51" t="s">
        <v>109</v>
      </c>
      <c r="D1939" s="41">
        <f>((D1931+D1938+D1940+D1941+D1934)/12)</f>
        <v>0</v>
      </c>
      <c r="E1939" s="41"/>
    </row>
    <row r="1940" spans="1:5" hidden="1" x14ac:dyDescent="0.25">
      <c r="A1940" s="76" t="s">
        <v>573</v>
      </c>
      <c r="B1940" s="40" t="s">
        <v>856</v>
      </c>
      <c r="C1940" s="51" t="s">
        <v>857</v>
      </c>
      <c r="D1940" s="41">
        <v>0</v>
      </c>
      <c r="E1940" s="41"/>
    </row>
    <row r="1941" spans="1:5" hidden="1" x14ac:dyDescent="0.25">
      <c r="A1941" s="76" t="s">
        <v>573</v>
      </c>
      <c r="B1941" s="40" t="s">
        <v>399</v>
      </c>
      <c r="C1941" s="51" t="s">
        <v>400</v>
      </c>
      <c r="D1941" s="41">
        <v>0</v>
      </c>
      <c r="E1941" s="41"/>
    </row>
    <row r="1942" spans="1:5" hidden="1" x14ac:dyDescent="0.25">
      <c r="A1942" s="75"/>
      <c r="B1942" s="40"/>
      <c r="C1942" s="51"/>
      <c r="D1942" s="41"/>
      <c r="E1942" s="41"/>
    </row>
    <row r="1943" spans="1:5" ht="20.399999999999999" hidden="1" x14ac:dyDescent="0.25">
      <c r="A1943" s="141" t="s">
        <v>574</v>
      </c>
      <c r="B1943" s="127" t="s">
        <v>110</v>
      </c>
      <c r="C1943" s="39" t="s">
        <v>493</v>
      </c>
      <c r="D1943" s="128">
        <f>SUM(D1944:D1945)</f>
        <v>0</v>
      </c>
      <c r="E1943" s="112"/>
    </row>
    <row r="1944" spans="1:5" ht="20.399999999999999" hidden="1" x14ac:dyDescent="0.25">
      <c r="A1944" s="76" t="s">
        <v>574</v>
      </c>
      <c r="B1944" s="40" t="s">
        <v>111</v>
      </c>
      <c r="C1944" s="51" t="s">
        <v>474</v>
      </c>
      <c r="D1944" s="41">
        <f>((D1937-D1939+D1931+D1934)*9.25%)</f>
        <v>0</v>
      </c>
      <c r="E1944" s="41"/>
    </row>
    <row r="1945" spans="1:5" hidden="1" x14ac:dyDescent="0.25">
      <c r="A1945" s="76" t="s">
        <v>574</v>
      </c>
      <c r="B1945" s="40" t="s">
        <v>112</v>
      </c>
      <c r="C1945" s="51" t="s">
        <v>354</v>
      </c>
      <c r="D1945" s="41">
        <f>((D1937-D1939+D1931+D1934)*0.5%)</f>
        <v>0</v>
      </c>
      <c r="E1945" s="41"/>
    </row>
    <row r="1946" spans="1:5" hidden="1" x14ac:dyDescent="0.25">
      <c r="A1946" s="75"/>
      <c r="B1946" s="40"/>
      <c r="C1946" s="51"/>
      <c r="D1946" s="41"/>
      <c r="E1946" s="41"/>
    </row>
    <row r="1947" spans="1:5" ht="20.399999999999999" hidden="1" x14ac:dyDescent="0.25">
      <c r="A1947" s="141" t="s">
        <v>574</v>
      </c>
      <c r="B1947" s="127" t="s">
        <v>113</v>
      </c>
      <c r="C1947" s="39" t="s">
        <v>355</v>
      </c>
      <c r="D1947" s="128">
        <f>SUM(D1948:D1950)</f>
        <v>0</v>
      </c>
      <c r="E1947" s="112"/>
    </row>
    <row r="1948" spans="1:5" ht="20.399999999999999" hidden="1" x14ac:dyDescent="0.25">
      <c r="A1948" s="76" t="s">
        <v>574</v>
      </c>
      <c r="B1948" s="40" t="s">
        <v>114</v>
      </c>
      <c r="C1948" s="51" t="s">
        <v>356</v>
      </c>
      <c r="D1948" s="41">
        <f>((D1937-D1939+D1931+D1934)*5.42%)</f>
        <v>0</v>
      </c>
      <c r="E1948" s="112"/>
    </row>
    <row r="1949" spans="1:5" ht="20.399999999999999" hidden="1" x14ac:dyDescent="0.25">
      <c r="A1949" s="76" t="s">
        <v>574</v>
      </c>
      <c r="B1949" s="40" t="s">
        <v>115</v>
      </c>
      <c r="C1949" s="51" t="s">
        <v>539</v>
      </c>
      <c r="D1949" s="41">
        <f>((D1937-D1939+D1931+D1934)*3%)</f>
        <v>0</v>
      </c>
      <c r="E1949" s="41"/>
    </row>
    <row r="1950" spans="1:5" hidden="1" x14ac:dyDescent="0.25">
      <c r="A1950" s="76" t="s">
        <v>574</v>
      </c>
      <c r="B1950" s="40" t="s">
        <v>116</v>
      </c>
      <c r="C1950" s="51" t="s">
        <v>117</v>
      </c>
      <c r="D1950" s="41">
        <f>((D1937-D1939+D1931+D1934)*1.5%)</f>
        <v>0</v>
      </c>
      <c r="E1950" s="41"/>
    </row>
    <row r="1951" spans="1:5" hidden="1" x14ac:dyDescent="0.25">
      <c r="B1951" s="17"/>
      <c r="C1951" s="30"/>
      <c r="D1951" s="37"/>
      <c r="E1951" s="37"/>
    </row>
    <row r="1952" spans="1:5" hidden="1" x14ac:dyDescent="0.25">
      <c r="B1952" s="17"/>
      <c r="C1952" s="30"/>
      <c r="D1952" s="37"/>
      <c r="E1952" s="37"/>
    </row>
    <row r="1953" spans="1:5" hidden="1" x14ac:dyDescent="0.25">
      <c r="A1953" s="299" t="s">
        <v>575</v>
      </c>
      <c r="B1953" s="17" t="s">
        <v>40</v>
      </c>
      <c r="C1953" s="122" t="s">
        <v>46</v>
      </c>
      <c r="D1953" s="37"/>
      <c r="E1953" s="37">
        <f>+D1955+D1971+D1968+D1959+D1962+D1965</f>
        <v>0</v>
      </c>
    </row>
    <row r="1954" spans="1:5" hidden="1" x14ac:dyDescent="0.25">
      <c r="B1954" s="19"/>
      <c r="E1954" s="37"/>
    </row>
    <row r="1955" spans="1:5" hidden="1" x14ac:dyDescent="0.25">
      <c r="A1955" s="141" t="s">
        <v>575</v>
      </c>
      <c r="B1955" s="127" t="s">
        <v>403</v>
      </c>
      <c r="C1955" s="39" t="s">
        <v>136</v>
      </c>
      <c r="D1955" s="128">
        <f>SUM(D1956:D1957)</f>
        <v>0</v>
      </c>
      <c r="E1955" s="112"/>
    </row>
    <row r="1956" spans="1:5" hidden="1" x14ac:dyDescent="0.25">
      <c r="A1956" s="177" t="s">
        <v>575</v>
      </c>
      <c r="B1956" s="218" t="s">
        <v>137</v>
      </c>
      <c r="C1956" s="219" t="s">
        <v>532</v>
      </c>
      <c r="D1956" s="25">
        <v>0</v>
      </c>
      <c r="E1956" s="37"/>
    </row>
    <row r="1957" spans="1:5" hidden="1" x14ac:dyDescent="0.25">
      <c r="A1957" s="177" t="s">
        <v>575</v>
      </c>
      <c r="B1957" s="218" t="s">
        <v>217</v>
      </c>
      <c r="C1957" s="219" t="s">
        <v>218</v>
      </c>
      <c r="D1957" s="25">
        <v>0</v>
      </c>
      <c r="E1957" s="37"/>
    </row>
    <row r="1958" spans="1:5" ht="12" hidden="1" x14ac:dyDescent="0.25">
      <c r="B1958" s="17"/>
      <c r="C1958" s="18"/>
      <c r="D1958" s="37"/>
      <c r="E1958" s="113"/>
    </row>
    <row r="1959" spans="1:5" ht="12" hidden="1" x14ac:dyDescent="0.25">
      <c r="A1959" s="141" t="s">
        <v>575</v>
      </c>
      <c r="B1959" s="127">
        <v>1.03</v>
      </c>
      <c r="C1959" s="39" t="s">
        <v>139</v>
      </c>
      <c r="D1959" s="128">
        <f>SUM(D1960:D1960)</f>
        <v>0</v>
      </c>
      <c r="E1959" s="113"/>
    </row>
    <row r="1960" spans="1:5" ht="12" hidden="1" x14ac:dyDescent="0.25">
      <c r="A1960" s="177" t="s">
        <v>575</v>
      </c>
      <c r="B1960" s="73" t="s">
        <v>223</v>
      </c>
      <c r="C1960" s="98" t="s">
        <v>224</v>
      </c>
      <c r="D1960" s="25">
        <v>0</v>
      </c>
      <c r="E1960" s="113"/>
    </row>
    <row r="1961" spans="1:5" ht="12" hidden="1" x14ac:dyDescent="0.25">
      <c r="B1961" s="73"/>
      <c r="C1961" s="98"/>
      <c r="E1961" s="113"/>
    </row>
    <row r="1962" spans="1:5" ht="12" hidden="1" x14ac:dyDescent="0.25">
      <c r="A1962" s="141" t="s">
        <v>575</v>
      </c>
      <c r="B1962" s="127" t="s">
        <v>47</v>
      </c>
      <c r="C1962" s="39" t="s">
        <v>48</v>
      </c>
      <c r="D1962" s="128">
        <f>SUM(D1963:D1963)</f>
        <v>0</v>
      </c>
      <c r="E1962" s="113"/>
    </row>
    <row r="1963" spans="1:5" ht="12" hidden="1" x14ac:dyDescent="0.25">
      <c r="A1963" s="177" t="s">
        <v>575</v>
      </c>
      <c r="B1963" s="19" t="s">
        <v>49</v>
      </c>
      <c r="C1963" s="38" t="s">
        <v>50</v>
      </c>
      <c r="D1963" s="25">
        <v>0</v>
      </c>
      <c r="E1963" s="113"/>
    </row>
    <row r="1964" spans="1:5" ht="12" hidden="1" x14ac:dyDescent="0.25">
      <c r="B1964" s="19"/>
      <c r="E1964" s="113"/>
    </row>
    <row r="1965" spans="1:5" ht="12" hidden="1" x14ac:dyDescent="0.25">
      <c r="A1965" s="141" t="s">
        <v>575</v>
      </c>
      <c r="B1965" s="127" t="s">
        <v>120</v>
      </c>
      <c r="C1965" s="39" t="s">
        <v>121</v>
      </c>
      <c r="D1965" s="128">
        <f>+D1966</f>
        <v>0</v>
      </c>
      <c r="E1965" s="113"/>
    </row>
    <row r="1966" spans="1:5" ht="12" hidden="1" x14ac:dyDescent="0.25">
      <c r="A1966" s="177" t="s">
        <v>575</v>
      </c>
      <c r="B1966" s="19" t="s">
        <v>122</v>
      </c>
      <c r="C1966" s="38" t="s">
        <v>123</v>
      </c>
      <c r="D1966" s="25">
        <v>0</v>
      </c>
      <c r="E1966" s="113"/>
    </row>
    <row r="1967" spans="1:5" ht="12" hidden="1" x14ac:dyDescent="0.25">
      <c r="B1967" s="19"/>
      <c r="E1967" s="113"/>
    </row>
    <row r="1968" spans="1:5" hidden="1" x14ac:dyDescent="0.25">
      <c r="A1968" s="141" t="s">
        <v>575</v>
      </c>
      <c r="B1968" s="127" t="s">
        <v>156</v>
      </c>
      <c r="C1968" s="39" t="s">
        <v>241</v>
      </c>
      <c r="D1968" s="128">
        <f>SUM(D1969:D1970)</f>
        <v>0</v>
      </c>
      <c r="E1968" s="112"/>
    </row>
    <row r="1969" spans="1:5" ht="12" hidden="1" x14ac:dyDescent="0.25">
      <c r="A1969" s="177" t="s">
        <v>575</v>
      </c>
      <c r="B1969" s="45" t="s">
        <v>143</v>
      </c>
      <c r="C1969" s="33" t="s">
        <v>144</v>
      </c>
      <c r="D1969" s="25">
        <v>0</v>
      </c>
      <c r="E1969" s="113"/>
    </row>
    <row r="1970" spans="1:5" ht="12" hidden="1" x14ac:dyDescent="0.25">
      <c r="B1970" s="17"/>
      <c r="C1970" s="18"/>
      <c r="D1970" s="37"/>
      <c r="E1970" s="113"/>
    </row>
    <row r="1971" spans="1:5" hidden="1" x14ac:dyDescent="0.25">
      <c r="A1971" s="141" t="s">
        <v>575</v>
      </c>
      <c r="B1971" s="127">
        <v>1.08</v>
      </c>
      <c r="C1971" s="39" t="s">
        <v>69</v>
      </c>
      <c r="D1971" s="128">
        <f>SUM(D1972:D1975)</f>
        <v>0</v>
      </c>
      <c r="E1971" s="112"/>
    </row>
    <row r="1972" spans="1:5" ht="12" hidden="1" x14ac:dyDescent="0.25">
      <c r="A1972" s="177" t="s">
        <v>575</v>
      </c>
      <c r="B1972" s="45" t="s">
        <v>129</v>
      </c>
      <c r="C1972" s="33" t="s">
        <v>528</v>
      </c>
      <c r="D1972" s="25">
        <v>0</v>
      </c>
      <c r="E1972" s="113"/>
    </row>
    <row r="1973" spans="1:5" ht="12" hidden="1" x14ac:dyDescent="0.25">
      <c r="A1973" s="177" t="s">
        <v>575</v>
      </c>
      <c r="B1973" s="45" t="s">
        <v>245</v>
      </c>
      <c r="C1973" s="33" t="s">
        <v>529</v>
      </c>
      <c r="D1973" s="25">
        <v>0</v>
      </c>
      <c r="E1973" s="113"/>
    </row>
    <row r="1974" spans="1:5" ht="12" hidden="1" x14ac:dyDescent="0.25">
      <c r="A1974" s="177" t="s">
        <v>575</v>
      </c>
      <c r="B1974" s="19" t="s">
        <v>246</v>
      </c>
      <c r="C1974" s="32" t="s">
        <v>247</v>
      </c>
      <c r="D1974" s="25">
        <v>0</v>
      </c>
      <c r="E1974" s="113"/>
    </row>
    <row r="1975" spans="1:5" ht="12" hidden="1" x14ac:dyDescent="0.2">
      <c r="A1975" s="177" t="s">
        <v>575</v>
      </c>
      <c r="B1975" s="45" t="s">
        <v>248</v>
      </c>
      <c r="C1975" s="12" t="s">
        <v>249</v>
      </c>
      <c r="D1975" s="25">
        <v>0</v>
      </c>
      <c r="E1975" s="113"/>
    </row>
    <row r="1976" spans="1:5" ht="12" hidden="1" x14ac:dyDescent="0.2">
      <c r="B1976" s="45"/>
      <c r="C1976" s="12"/>
      <c r="E1976" s="113"/>
    </row>
    <row r="1977" spans="1:5" ht="12" hidden="1" x14ac:dyDescent="0.25">
      <c r="B1977" s="44"/>
      <c r="C1977" s="44"/>
      <c r="D1977" s="44"/>
      <c r="E1977" s="113"/>
    </row>
    <row r="1978" spans="1:5" x14ac:dyDescent="0.2">
      <c r="A1978" s="299" t="s">
        <v>575</v>
      </c>
      <c r="B1978" s="129">
        <v>2</v>
      </c>
      <c r="C1978" s="122" t="s">
        <v>97</v>
      </c>
      <c r="D1978" s="44"/>
      <c r="E1978" s="37">
        <f>+D1980+D1988+D1984</f>
        <v>25000000</v>
      </c>
    </row>
    <row r="1979" spans="1:5" ht="12" hidden="1" x14ac:dyDescent="0.25">
      <c r="B1979" s="44"/>
      <c r="C1979" s="44"/>
      <c r="E1979" s="113"/>
    </row>
    <row r="1980" spans="1:5" hidden="1" x14ac:dyDescent="0.25">
      <c r="A1980" s="141" t="s">
        <v>575</v>
      </c>
      <c r="B1980" s="127" t="s">
        <v>324</v>
      </c>
      <c r="C1980" s="39" t="s">
        <v>256</v>
      </c>
      <c r="D1980" s="128">
        <f>SUM(D1981:D1982)</f>
        <v>0</v>
      </c>
      <c r="E1980" s="112"/>
    </row>
    <row r="1981" spans="1:5" ht="12" hidden="1" x14ac:dyDescent="0.25">
      <c r="A1981" s="177" t="s">
        <v>575</v>
      </c>
      <c r="B1981" s="45" t="s">
        <v>257</v>
      </c>
      <c r="C1981" s="33" t="s">
        <v>645</v>
      </c>
      <c r="D1981" s="25">
        <v>0</v>
      </c>
      <c r="E1981" s="113"/>
    </row>
    <row r="1982" spans="1:5" ht="12" hidden="1" x14ac:dyDescent="0.25">
      <c r="A1982" s="177" t="s">
        <v>575</v>
      </c>
      <c r="B1982" s="45" t="s">
        <v>263</v>
      </c>
      <c r="C1982" s="33" t="s">
        <v>510</v>
      </c>
      <c r="D1982" s="25">
        <v>0</v>
      </c>
      <c r="E1982" s="113"/>
    </row>
    <row r="1983" spans="1:5" ht="12" x14ac:dyDescent="0.25">
      <c r="B1983" s="45"/>
      <c r="C1983" s="33"/>
      <c r="D1983" s="44"/>
      <c r="E1983" s="113"/>
    </row>
    <row r="1984" spans="1:5" ht="12" x14ac:dyDescent="0.25">
      <c r="A1984" s="141" t="s">
        <v>575</v>
      </c>
      <c r="B1984" s="127">
        <v>2.04</v>
      </c>
      <c r="C1984" s="39" t="s">
        <v>280</v>
      </c>
      <c r="D1984" s="128">
        <f>+D1985+D1986</f>
        <v>25000000</v>
      </c>
      <c r="E1984" s="113"/>
    </row>
    <row r="1985" spans="1:5" ht="12" hidden="1" x14ac:dyDescent="0.25">
      <c r="A1985" s="177" t="s">
        <v>575</v>
      </c>
      <c r="B1985" s="442" t="s">
        <v>281</v>
      </c>
      <c r="C1985" s="468" t="s">
        <v>282</v>
      </c>
      <c r="D1985" s="25">
        <v>0</v>
      </c>
      <c r="E1985" s="113"/>
    </row>
    <row r="1986" spans="1:5" ht="12" x14ac:dyDescent="0.25">
      <c r="A1986" s="177" t="s">
        <v>575</v>
      </c>
      <c r="B1986" s="442" t="s">
        <v>283</v>
      </c>
      <c r="C1986" s="468" t="s">
        <v>284</v>
      </c>
      <c r="D1986" s="25">
        <v>25000000</v>
      </c>
      <c r="E1986" s="113"/>
    </row>
    <row r="1987" spans="1:5" ht="12" hidden="1" x14ac:dyDescent="0.25">
      <c r="B1987" s="45"/>
      <c r="C1987" s="33"/>
      <c r="D1987" s="44"/>
      <c r="E1987" s="113"/>
    </row>
    <row r="1988" spans="1:5" hidden="1" x14ac:dyDescent="0.25">
      <c r="A1988" s="141" t="s">
        <v>575</v>
      </c>
      <c r="B1988" s="127" t="s">
        <v>160</v>
      </c>
      <c r="C1988" s="39" t="s">
        <v>161</v>
      </c>
      <c r="D1988" s="128">
        <f>SUM(D1989:D1991)</f>
        <v>0</v>
      </c>
      <c r="E1988" s="112"/>
    </row>
    <row r="1989" spans="1:5" ht="12" hidden="1" x14ac:dyDescent="0.2">
      <c r="A1989" s="26" t="s">
        <v>575</v>
      </c>
      <c r="B1989" s="22" t="s">
        <v>290</v>
      </c>
      <c r="C1989" s="12" t="s">
        <v>291</v>
      </c>
      <c r="D1989" s="25">
        <v>0</v>
      </c>
      <c r="E1989" s="113"/>
    </row>
    <row r="1990" spans="1:5" ht="12" hidden="1" x14ac:dyDescent="0.2">
      <c r="A1990" s="26" t="s">
        <v>575</v>
      </c>
      <c r="B1990" s="22" t="s">
        <v>145</v>
      </c>
      <c r="C1990" s="12" t="s">
        <v>146</v>
      </c>
      <c r="D1990" s="25">
        <v>0</v>
      </c>
      <c r="E1990" s="113"/>
    </row>
    <row r="1991" spans="1:5" ht="12" hidden="1" x14ac:dyDescent="0.2">
      <c r="A1991" s="26" t="s">
        <v>575</v>
      </c>
      <c r="B1991" s="22" t="s">
        <v>294</v>
      </c>
      <c r="C1991" s="12" t="s">
        <v>295</v>
      </c>
      <c r="D1991" s="25">
        <v>0</v>
      </c>
      <c r="E1991" s="113"/>
    </row>
    <row r="1992" spans="1:5" ht="12" hidden="1" x14ac:dyDescent="0.25">
      <c r="B1992" s="17"/>
      <c r="C1992" s="18"/>
      <c r="D1992" s="37"/>
      <c r="E1992" s="113"/>
    </row>
    <row r="1993" spans="1:5" ht="12" hidden="1" x14ac:dyDescent="0.25">
      <c r="B1993" s="17"/>
      <c r="C1993" s="18"/>
      <c r="D1993" s="37"/>
      <c r="E1993" s="113"/>
    </row>
    <row r="1994" spans="1:5" hidden="1" x14ac:dyDescent="0.2">
      <c r="A1994" s="299">
        <v>2</v>
      </c>
      <c r="B1994" s="129">
        <v>5</v>
      </c>
      <c r="C1994" s="122" t="s">
        <v>9</v>
      </c>
      <c r="D1994" s="44"/>
      <c r="E1994" s="37">
        <f>+D1996</f>
        <v>0</v>
      </c>
    </row>
    <row r="1995" spans="1:5" ht="12" hidden="1" x14ac:dyDescent="0.25">
      <c r="B1995" s="44"/>
      <c r="C1995" s="44"/>
      <c r="E1995" s="113"/>
    </row>
    <row r="1996" spans="1:5" hidden="1" x14ac:dyDescent="0.25">
      <c r="A1996" s="141" t="s">
        <v>576</v>
      </c>
      <c r="B1996" s="127" t="s">
        <v>147</v>
      </c>
      <c r="C1996" s="39" t="s">
        <v>23</v>
      </c>
      <c r="D1996" s="128">
        <f>SUM(D1997:D1998)</f>
        <v>0</v>
      </c>
      <c r="E1996" s="112"/>
    </row>
    <row r="1997" spans="1:5" ht="12" hidden="1" x14ac:dyDescent="0.25">
      <c r="A1997" s="177" t="s">
        <v>576</v>
      </c>
      <c r="B1997" s="45" t="s">
        <v>162</v>
      </c>
      <c r="C1997" s="33" t="s">
        <v>163</v>
      </c>
      <c r="D1997" s="25">
        <v>0</v>
      </c>
      <c r="E1997" s="113"/>
    </row>
    <row r="1998" spans="1:5" ht="12" hidden="1" x14ac:dyDescent="0.25">
      <c r="A1998" s="177" t="s">
        <v>576</v>
      </c>
      <c r="B1998" s="442" t="s">
        <v>307</v>
      </c>
      <c r="C1998" s="468" t="s">
        <v>638</v>
      </c>
      <c r="D1998" s="25">
        <v>0</v>
      </c>
      <c r="E1998" s="113"/>
    </row>
    <row r="1999" spans="1:5" ht="12" hidden="1" x14ac:dyDescent="0.25">
      <c r="B1999" s="45"/>
      <c r="C1999" s="33"/>
      <c r="E1999" s="113"/>
    </row>
    <row r="2000" spans="1:5" hidden="1" x14ac:dyDescent="0.25">
      <c r="A2000" s="299" t="s">
        <v>578</v>
      </c>
      <c r="B2000" s="42" t="s">
        <v>0</v>
      </c>
      <c r="C2000" s="116" t="s">
        <v>86</v>
      </c>
      <c r="D2000" s="501"/>
      <c r="E2000" s="37">
        <f>+D2002</f>
        <v>0</v>
      </c>
    </row>
    <row r="2001" spans="1:5" hidden="1" x14ac:dyDescent="0.25">
      <c r="A2001" s="299"/>
      <c r="B2001" s="18"/>
      <c r="C2001" s="18"/>
      <c r="E2001" s="37"/>
    </row>
    <row r="2002" spans="1:5" hidden="1" x14ac:dyDescent="0.25">
      <c r="A2002" s="141" t="s">
        <v>580</v>
      </c>
      <c r="B2002" s="127" t="s">
        <v>124</v>
      </c>
      <c r="C2002" s="39" t="s">
        <v>605</v>
      </c>
      <c r="D2002" s="128">
        <f>+D2003</f>
        <v>0</v>
      </c>
      <c r="E2002" s="112"/>
    </row>
    <row r="2003" spans="1:5" hidden="1" x14ac:dyDescent="0.2">
      <c r="A2003" s="26" t="s">
        <v>580</v>
      </c>
      <c r="B2003" s="22" t="s">
        <v>126</v>
      </c>
      <c r="C2003" s="12" t="s">
        <v>127</v>
      </c>
      <c r="D2003" s="25">
        <v>0</v>
      </c>
    </row>
    <row r="2004" spans="1:5" hidden="1" x14ac:dyDescent="0.2">
      <c r="A2004" s="26"/>
      <c r="B2004" s="22"/>
      <c r="C2004" s="12"/>
    </row>
    <row r="2005" spans="1:5" hidden="1" x14ac:dyDescent="0.2">
      <c r="A2005" s="26"/>
      <c r="B2005" s="22"/>
      <c r="C2005" s="12"/>
    </row>
    <row r="2006" spans="1:5" hidden="1" x14ac:dyDescent="0.25">
      <c r="A2006" s="299">
        <v>4</v>
      </c>
      <c r="B2006" s="201" t="s">
        <v>164</v>
      </c>
      <c r="C2006" s="122" t="s">
        <v>165</v>
      </c>
      <c r="D2006" s="501"/>
      <c r="E2006" s="37">
        <f>+D2008</f>
        <v>0</v>
      </c>
    </row>
    <row r="2007" spans="1:5" hidden="1" x14ac:dyDescent="0.25">
      <c r="B2007" s="73"/>
      <c r="C2007" s="98"/>
      <c r="D2007" s="496"/>
    </row>
    <row r="2008" spans="1:5" hidden="1" x14ac:dyDescent="0.25">
      <c r="A2008" s="141">
        <v>4</v>
      </c>
      <c r="B2008" s="127" t="s">
        <v>166</v>
      </c>
      <c r="C2008" s="39" t="s">
        <v>167</v>
      </c>
      <c r="D2008" s="128">
        <f>SUM(D2009:D2009)</f>
        <v>0</v>
      </c>
      <c r="E2008" s="112"/>
    </row>
    <row r="2009" spans="1:5" hidden="1" x14ac:dyDescent="0.25">
      <c r="A2009" s="177">
        <v>4</v>
      </c>
      <c r="B2009" s="73" t="s">
        <v>339</v>
      </c>
      <c r="C2009" s="98" t="s">
        <v>340</v>
      </c>
      <c r="D2009" s="496">
        <v>0</v>
      </c>
      <c r="E2009" s="86"/>
    </row>
    <row r="2010" spans="1:5" x14ac:dyDescent="0.25">
      <c r="B2010" s="73"/>
      <c r="C2010" s="98"/>
      <c r="D2010" s="496"/>
      <c r="E2010" s="86"/>
    </row>
    <row r="2011" spans="1:5" x14ac:dyDescent="0.25">
      <c r="B2011" s="73"/>
      <c r="C2011" s="98"/>
      <c r="D2011" s="496"/>
      <c r="E2011" s="86"/>
    </row>
    <row r="2012" spans="1:5" ht="12" x14ac:dyDescent="0.25">
      <c r="B2012" s="45"/>
      <c r="C2012" s="27" t="s">
        <v>742</v>
      </c>
      <c r="D2012" s="37"/>
      <c r="E2012" s="113">
        <f>SUM(E1929:E2010)</f>
        <v>25000000</v>
      </c>
    </row>
    <row r="2013" spans="1:5" ht="12" x14ac:dyDescent="0.25">
      <c r="B2013" s="17"/>
      <c r="C2013" s="18"/>
      <c r="D2013" s="37"/>
      <c r="E2013" s="113"/>
    </row>
    <row r="2014" spans="1:5" x14ac:dyDescent="0.25">
      <c r="B2014" s="73"/>
      <c r="C2014" s="98"/>
      <c r="D2014" s="496"/>
      <c r="E2014" s="86"/>
    </row>
    <row r="2015" spans="1:5" ht="12" x14ac:dyDescent="0.25">
      <c r="B2015" s="17"/>
      <c r="C2015" s="18"/>
      <c r="D2015" s="37"/>
      <c r="E2015" s="113"/>
    </row>
    <row r="2016" spans="1:5" ht="12" x14ac:dyDescent="0.25">
      <c r="B2016" s="17"/>
      <c r="C2016" s="18"/>
      <c r="D2016" s="37"/>
      <c r="E2016" s="113"/>
    </row>
    <row r="2017" spans="1:5" ht="12" x14ac:dyDescent="0.25">
      <c r="B2017" s="17"/>
      <c r="C2017" s="18"/>
      <c r="D2017" s="37"/>
      <c r="E2017" s="113"/>
    </row>
    <row r="2018" spans="1:5" x14ac:dyDescent="0.25">
      <c r="A2018" s="76"/>
      <c r="B2018" s="111"/>
      <c r="C2018" s="43" t="s">
        <v>379</v>
      </c>
      <c r="D2018" s="184"/>
      <c r="E2018" s="40"/>
    </row>
    <row r="2019" spans="1:5" ht="12" x14ac:dyDescent="0.25">
      <c r="A2019" s="76"/>
      <c r="B2019" s="111"/>
      <c r="C2019" s="43"/>
      <c r="D2019" s="500"/>
      <c r="E2019" s="112"/>
    </row>
    <row r="2020" spans="1:5" ht="12" x14ac:dyDescent="0.25">
      <c r="A2020" s="75" t="s">
        <v>572</v>
      </c>
      <c r="B2020" s="111" t="s">
        <v>118</v>
      </c>
      <c r="C2020" s="43" t="s">
        <v>119</v>
      </c>
      <c r="D2020" s="500"/>
      <c r="E2020" s="112">
        <f>+D2022+D2029+D2035+D2039+D2026</f>
        <v>14890317.321462369</v>
      </c>
    </row>
    <row r="2021" spans="1:5" ht="12" x14ac:dyDescent="0.25">
      <c r="A2021" s="76"/>
      <c r="B2021" s="111"/>
      <c r="C2021" s="43"/>
      <c r="D2021" s="500"/>
      <c r="E2021" s="112"/>
    </row>
    <row r="2022" spans="1:5" x14ac:dyDescent="0.25">
      <c r="A2022" s="141" t="s">
        <v>573</v>
      </c>
      <c r="B2022" s="127" t="s">
        <v>132</v>
      </c>
      <c r="C2022" s="39" t="s">
        <v>133</v>
      </c>
      <c r="D2022" s="128">
        <f>SUM(D2023:D2024)</f>
        <v>11632757.471000001</v>
      </c>
      <c r="E2022" s="112"/>
    </row>
    <row r="2023" spans="1:5" hidden="1" x14ac:dyDescent="0.2">
      <c r="A2023" s="330" t="s">
        <v>573</v>
      </c>
      <c r="B2023" s="327" t="s">
        <v>134</v>
      </c>
      <c r="C2023" s="328" t="s">
        <v>135</v>
      </c>
      <c r="D2023" s="41">
        <f>+D2158+D2246</f>
        <v>0</v>
      </c>
      <c r="E2023" s="112"/>
    </row>
    <row r="2024" spans="1:5" x14ac:dyDescent="0.2">
      <c r="A2024" s="330" t="s">
        <v>573</v>
      </c>
      <c r="B2024" s="327" t="s">
        <v>198</v>
      </c>
      <c r="C2024" s="328" t="s">
        <v>199</v>
      </c>
      <c r="D2024" s="41">
        <f>+D2159+D2199+D2247+D2299</f>
        <v>11632757.471000001</v>
      </c>
      <c r="E2024" s="112"/>
    </row>
    <row r="2025" spans="1:5" ht="12" hidden="1" x14ac:dyDescent="0.25">
      <c r="A2025" s="76"/>
      <c r="B2025" s="111"/>
      <c r="C2025" s="43"/>
      <c r="D2025" s="500"/>
      <c r="E2025" s="112"/>
    </row>
    <row r="2026" spans="1:5" hidden="1" x14ac:dyDescent="0.25">
      <c r="A2026" s="141" t="s">
        <v>573</v>
      </c>
      <c r="B2026" s="127" t="s">
        <v>204</v>
      </c>
      <c r="C2026" s="39" t="s">
        <v>205</v>
      </c>
      <c r="D2026" s="128">
        <f>SUM(D2027)</f>
        <v>0</v>
      </c>
      <c r="E2026" s="112"/>
    </row>
    <row r="2027" spans="1:5" hidden="1" x14ac:dyDescent="0.2">
      <c r="A2027" s="330" t="s">
        <v>573</v>
      </c>
      <c r="B2027" s="327" t="s">
        <v>206</v>
      </c>
      <c r="C2027" s="328" t="s">
        <v>207</v>
      </c>
      <c r="D2027" s="41">
        <f>+D2316</f>
        <v>0</v>
      </c>
      <c r="E2027" s="112"/>
    </row>
    <row r="2028" spans="1:5" ht="12" x14ac:dyDescent="0.25">
      <c r="A2028" s="76"/>
      <c r="B2028" s="111"/>
      <c r="C2028" s="43"/>
      <c r="D2028" s="500"/>
      <c r="E2028" s="112"/>
    </row>
    <row r="2029" spans="1:5" x14ac:dyDescent="0.25">
      <c r="A2029" s="141" t="s">
        <v>573</v>
      </c>
      <c r="B2029" s="127" t="s">
        <v>102</v>
      </c>
      <c r="C2029" s="39" t="s">
        <v>103</v>
      </c>
      <c r="D2029" s="128">
        <f>SUM(D2030:D2033)</f>
        <v>969396.45591666666</v>
      </c>
      <c r="E2029" s="112"/>
    </row>
    <row r="2030" spans="1:5" hidden="1" x14ac:dyDescent="0.2">
      <c r="A2030" s="330" t="s">
        <v>573</v>
      </c>
      <c r="B2030" s="327" t="s">
        <v>104</v>
      </c>
      <c r="C2030" s="328" t="s">
        <v>105</v>
      </c>
      <c r="D2030" s="41">
        <f>+D2160+D2248</f>
        <v>0</v>
      </c>
      <c r="E2030" s="112"/>
    </row>
    <row r="2031" spans="1:5" x14ac:dyDescent="0.2">
      <c r="A2031" s="330" t="s">
        <v>573</v>
      </c>
      <c r="B2031" s="327" t="s">
        <v>108</v>
      </c>
      <c r="C2031" s="328" t="s">
        <v>109</v>
      </c>
      <c r="D2031" s="41">
        <f>+D2161+D2200+D2249+D2317+D2301</f>
        <v>969396.45591666666</v>
      </c>
      <c r="E2031" s="112"/>
    </row>
    <row r="2032" spans="1:5" hidden="1" x14ac:dyDescent="0.2">
      <c r="A2032" s="330" t="s">
        <v>573</v>
      </c>
      <c r="B2032" s="327" t="s">
        <v>856</v>
      </c>
      <c r="C2032" s="328" t="s">
        <v>857</v>
      </c>
      <c r="D2032" s="41">
        <f>+D2162+D2250</f>
        <v>0</v>
      </c>
      <c r="E2032" s="112"/>
    </row>
    <row r="2033" spans="1:5" hidden="1" x14ac:dyDescent="0.2">
      <c r="A2033" s="330" t="s">
        <v>573</v>
      </c>
      <c r="B2033" s="327" t="s">
        <v>399</v>
      </c>
      <c r="C2033" s="328" t="s">
        <v>400</v>
      </c>
      <c r="D2033" s="41">
        <f>+D2163+D2251</f>
        <v>0</v>
      </c>
      <c r="E2033" s="112"/>
    </row>
    <row r="2034" spans="1:5" ht="12" x14ac:dyDescent="0.25">
      <c r="A2034" s="76"/>
      <c r="B2034" s="111"/>
      <c r="C2034" s="43"/>
      <c r="D2034" s="500"/>
      <c r="E2034" s="112"/>
    </row>
    <row r="2035" spans="1:5" ht="20.399999999999999" x14ac:dyDescent="0.25">
      <c r="A2035" s="141" t="s">
        <v>574</v>
      </c>
      <c r="B2035" s="127" t="s">
        <v>110</v>
      </c>
      <c r="C2035" s="39" t="s">
        <v>493</v>
      </c>
      <c r="D2035" s="128">
        <f>SUM(D2036:D2037)</f>
        <v>1134193.8534225</v>
      </c>
      <c r="E2035" s="112"/>
    </row>
    <row r="2036" spans="1:5" ht="20.399999999999999" x14ac:dyDescent="0.2">
      <c r="A2036" s="330" t="s">
        <v>574</v>
      </c>
      <c r="B2036" s="327" t="s">
        <v>111</v>
      </c>
      <c r="C2036" s="328" t="s">
        <v>474</v>
      </c>
      <c r="D2036" s="41">
        <f>+D2164+D2201+D2252+D2318+D2304</f>
        <v>1076030.0660675</v>
      </c>
      <c r="E2036" s="112"/>
    </row>
    <row r="2037" spans="1:5" x14ac:dyDescent="0.2">
      <c r="A2037" s="330" t="s">
        <v>574</v>
      </c>
      <c r="B2037" s="327" t="s">
        <v>112</v>
      </c>
      <c r="C2037" s="328" t="s">
        <v>354</v>
      </c>
      <c r="D2037" s="41">
        <f>+D2165+D2202+D2253+D2319+D2305</f>
        <v>58163.787355000008</v>
      </c>
      <c r="E2037" s="112"/>
    </row>
    <row r="2038" spans="1:5" ht="12" x14ac:dyDescent="0.25">
      <c r="A2038" s="76"/>
      <c r="B2038" s="111"/>
      <c r="C2038" s="43"/>
      <c r="D2038" s="500"/>
      <c r="E2038" s="112"/>
    </row>
    <row r="2039" spans="1:5" ht="20.399999999999999" x14ac:dyDescent="0.25">
      <c r="A2039" s="141" t="s">
        <v>574</v>
      </c>
      <c r="B2039" s="127" t="s">
        <v>113</v>
      </c>
      <c r="C2039" s="39" t="s">
        <v>355</v>
      </c>
      <c r="D2039" s="128">
        <f>SUM(D2040:D2042)</f>
        <v>1153969.5411232</v>
      </c>
      <c r="E2039" s="112"/>
    </row>
    <row r="2040" spans="1:5" ht="20.399999999999999" x14ac:dyDescent="0.2">
      <c r="A2040" s="330" t="s">
        <v>574</v>
      </c>
      <c r="B2040" s="327" t="s">
        <v>114</v>
      </c>
      <c r="C2040" s="328" t="s">
        <v>356</v>
      </c>
      <c r="D2040" s="41">
        <f>+D2166+D2203+D2254+D2320+D2306</f>
        <v>630495.45492819999</v>
      </c>
      <c r="E2040" s="112"/>
    </row>
    <row r="2041" spans="1:5" ht="20.399999999999999" x14ac:dyDescent="0.2">
      <c r="A2041" s="330" t="s">
        <v>574</v>
      </c>
      <c r="B2041" s="327" t="s">
        <v>115</v>
      </c>
      <c r="C2041" s="328" t="s">
        <v>539</v>
      </c>
      <c r="D2041" s="41">
        <f>+D2167+D2204+D2255+D2321+D2307</f>
        <v>348982.72412999999</v>
      </c>
      <c r="E2041" s="112"/>
    </row>
    <row r="2042" spans="1:5" x14ac:dyDescent="0.2">
      <c r="A2042" s="330" t="s">
        <v>574</v>
      </c>
      <c r="B2042" s="327" t="s">
        <v>116</v>
      </c>
      <c r="C2042" s="328" t="s">
        <v>117</v>
      </c>
      <c r="D2042" s="41">
        <f>+D2168+D2205+D2256+D2322+D2308</f>
        <v>174491.36206499999</v>
      </c>
      <c r="E2042" s="112"/>
    </row>
    <row r="2043" spans="1:5" ht="12" x14ac:dyDescent="0.25">
      <c r="B2043" s="17"/>
      <c r="C2043" s="30"/>
      <c r="D2043" s="94"/>
      <c r="E2043" s="37"/>
    </row>
    <row r="2044" spans="1:5" ht="12" x14ac:dyDescent="0.25">
      <c r="B2044" s="17"/>
      <c r="C2044" s="30"/>
      <c r="D2044" s="94"/>
      <c r="E2044" s="37"/>
    </row>
    <row r="2045" spans="1:5" x14ac:dyDescent="0.25">
      <c r="A2045" s="299" t="s">
        <v>575</v>
      </c>
      <c r="B2045" s="17" t="s">
        <v>40</v>
      </c>
      <c r="C2045" s="122" t="s">
        <v>46</v>
      </c>
      <c r="D2045" s="37"/>
      <c r="E2045" s="37">
        <f>+D2061+D2074+D2078+D2068+D2050+D2055+D2047+D2071</f>
        <v>74443869</v>
      </c>
    </row>
    <row r="2046" spans="1:5" x14ac:dyDescent="0.25">
      <c r="B2046" s="17"/>
      <c r="C2046" s="18"/>
      <c r="D2046" s="37"/>
      <c r="E2046" s="37"/>
    </row>
    <row r="2047" spans="1:5" x14ac:dyDescent="0.25">
      <c r="A2047" s="141" t="s">
        <v>575</v>
      </c>
      <c r="B2047" s="127">
        <v>1.01</v>
      </c>
      <c r="C2047" s="39" t="s">
        <v>152</v>
      </c>
      <c r="D2047" s="128">
        <f>+D2048</f>
        <v>5521869</v>
      </c>
      <c r="E2047" s="112"/>
    </row>
    <row r="2048" spans="1:5" x14ac:dyDescent="0.2">
      <c r="A2048" s="26" t="s">
        <v>575</v>
      </c>
      <c r="B2048" s="22" t="s">
        <v>153</v>
      </c>
      <c r="C2048" s="12" t="s">
        <v>154</v>
      </c>
      <c r="D2048" s="25">
        <f>+D2169+D2233</f>
        <v>5521869</v>
      </c>
      <c r="E2048" s="37"/>
    </row>
    <row r="2049" spans="1:5" hidden="1" x14ac:dyDescent="0.25">
      <c r="B2049" s="17"/>
      <c r="C2049" s="18"/>
      <c r="D2049" s="37"/>
      <c r="E2049" s="37"/>
    </row>
    <row r="2050" spans="1:5" hidden="1" x14ac:dyDescent="0.25">
      <c r="A2050" s="141" t="s">
        <v>575</v>
      </c>
      <c r="B2050" s="127" t="s">
        <v>403</v>
      </c>
      <c r="C2050" s="39" t="s">
        <v>136</v>
      </c>
      <c r="D2050" s="128">
        <f>SUM(D2051:D2053)</f>
        <v>0</v>
      </c>
      <c r="E2050" s="112"/>
    </row>
    <row r="2051" spans="1:5" hidden="1" x14ac:dyDescent="0.2">
      <c r="A2051" s="26" t="s">
        <v>575</v>
      </c>
      <c r="B2051" s="22" t="s">
        <v>213</v>
      </c>
      <c r="C2051" s="12" t="s">
        <v>214</v>
      </c>
      <c r="D2051" s="25">
        <f>+D2206</f>
        <v>0</v>
      </c>
      <c r="E2051" s="112"/>
    </row>
    <row r="2052" spans="1:5" hidden="1" x14ac:dyDescent="0.2">
      <c r="A2052" s="26" t="s">
        <v>575</v>
      </c>
      <c r="B2052" s="22" t="s">
        <v>137</v>
      </c>
      <c r="C2052" s="12" t="s">
        <v>138</v>
      </c>
      <c r="D2052" s="25">
        <f>+D2207+D2323</f>
        <v>0</v>
      </c>
      <c r="E2052" s="112"/>
    </row>
    <row r="2053" spans="1:5" hidden="1" x14ac:dyDescent="0.2">
      <c r="A2053" s="26" t="s">
        <v>575</v>
      </c>
      <c r="B2053" s="22" t="s">
        <v>217</v>
      </c>
      <c r="C2053" s="12" t="s">
        <v>218</v>
      </c>
      <c r="D2053" s="25">
        <f>+D2208+D2309+D2324</f>
        <v>0</v>
      </c>
      <c r="E2053" s="37"/>
    </row>
    <row r="2054" spans="1:5" x14ac:dyDescent="0.25">
      <c r="B2054" s="17"/>
      <c r="C2054" s="18"/>
      <c r="D2054" s="37"/>
      <c r="E2054" s="37"/>
    </row>
    <row r="2055" spans="1:5" x14ac:dyDescent="0.25">
      <c r="A2055" s="141" t="s">
        <v>575</v>
      </c>
      <c r="B2055" s="127">
        <v>1.03</v>
      </c>
      <c r="C2055" s="39" t="s">
        <v>139</v>
      </c>
      <c r="D2055" s="128">
        <f>SUM(D2056:D2059)</f>
        <v>20000000</v>
      </c>
      <c r="E2055" s="112"/>
    </row>
    <row r="2056" spans="1:5" x14ac:dyDescent="0.2">
      <c r="A2056" s="26" t="s">
        <v>575</v>
      </c>
      <c r="B2056" s="22" t="s">
        <v>221</v>
      </c>
      <c r="C2056" s="12" t="s">
        <v>222</v>
      </c>
      <c r="D2056" s="25">
        <f>+D2170+D2257+D2325</f>
        <v>20000000</v>
      </c>
      <c r="E2056" s="112"/>
    </row>
    <row r="2057" spans="1:5" x14ac:dyDescent="0.2">
      <c r="A2057" s="26" t="s">
        <v>575</v>
      </c>
      <c r="B2057" s="22" t="s">
        <v>140</v>
      </c>
      <c r="C2057" s="12" t="s">
        <v>141</v>
      </c>
      <c r="D2057" s="25">
        <f>+D2258</f>
        <v>0</v>
      </c>
      <c r="E2057" s="112"/>
    </row>
    <row r="2058" spans="1:5" hidden="1" x14ac:dyDescent="0.2">
      <c r="A2058" s="26" t="s">
        <v>575</v>
      </c>
      <c r="B2058" s="22" t="s">
        <v>226</v>
      </c>
      <c r="C2058" s="12" t="s">
        <v>711</v>
      </c>
      <c r="D2058" s="25">
        <f>+D2209+D2326</f>
        <v>0</v>
      </c>
      <c r="E2058" s="37"/>
    </row>
    <row r="2059" spans="1:5" hidden="1" x14ac:dyDescent="0.2">
      <c r="A2059" s="26" t="s">
        <v>575</v>
      </c>
      <c r="B2059" s="22" t="s">
        <v>223</v>
      </c>
      <c r="C2059" s="12" t="s">
        <v>224</v>
      </c>
      <c r="D2059" s="25">
        <f>+D2259</f>
        <v>0</v>
      </c>
      <c r="E2059" s="37"/>
    </row>
    <row r="2060" spans="1:5" x14ac:dyDescent="0.25">
      <c r="B2060" s="17"/>
      <c r="C2060" s="18"/>
      <c r="D2060" s="37"/>
      <c r="E2060" s="37"/>
    </row>
    <row r="2061" spans="1:5" x14ac:dyDescent="0.25">
      <c r="A2061" s="141" t="s">
        <v>575</v>
      </c>
      <c r="B2061" s="127" t="s">
        <v>47</v>
      </c>
      <c r="C2061" s="39" t="s">
        <v>48</v>
      </c>
      <c r="D2061" s="128">
        <f>SUM(D2062:D2066)</f>
        <v>48922000</v>
      </c>
      <c r="E2061" s="112"/>
    </row>
    <row r="2062" spans="1:5" hidden="1" x14ac:dyDescent="0.25">
      <c r="A2062" s="177" t="s">
        <v>575</v>
      </c>
      <c r="B2062" s="45" t="s">
        <v>227</v>
      </c>
      <c r="C2062" s="33" t="s">
        <v>588</v>
      </c>
      <c r="D2062" s="25">
        <f>+D2260+D2327</f>
        <v>0</v>
      </c>
    </row>
    <row r="2063" spans="1:5" x14ac:dyDescent="0.25">
      <c r="A2063" s="177" t="s">
        <v>575</v>
      </c>
      <c r="B2063" s="45" t="s">
        <v>71</v>
      </c>
      <c r="C2063" s="33" t="s">
        <v>527</v>
      </c>
      <c r="D2063" s="25">
        <f>+D2261</f>
        <v>35000000</v>
      </c>
    </row>
    <row r="2064" spans="1:5" x14ac:dyDescent="0.25">
      <c r="A2064" s="177" t="s">
        <v>575</v>
      </c>
      <c r="B2064" s="45" t="s">
        <v>64</v>
      </c>
      <c r="C2064" s="33" t="s">
        <v>65</v>
      </c>
      <c r="D2064" s="25">
        <f>+D2171</f>
        <v>1922000</v>
      </c>
    </row>
    <row r="2065" spans="1:5" x14ac:dyDescent="0.25">
      <c r="A2065" s="177" t="s">
        <v>575</v>
      </c>
      <c r="B2065" s="45" t="s">
        <v>230</v>
      </c>
      <c r="C2065" s="33" t="s">
        <v>231</v>
      </c>
      <c r="D2065" s="25">
        <f>+D2262+D2211+D2172</f>
        <v>8000000</v>
      </c>
    </row>
    <row r="2066" spans="1:5" hidden="1" x14ac:dyDescent="0.25">
      <c r="A2066" s="177" t="s">
        <v>575</v>
      </c>
      <c r="B2066" s="45" t="s">
        <v>49</v>
      </c>
      <c r="C2066" s="33" t="s">
        <v>50</v>
      </c>
      <c r="D2066" s="25">
        <f>+D2212+D2263+D2234</f>
        <v>4000000</v>
      </c>
    </row>
    <row r="2067" spans="1:5" hidden="1" x14ac:dyDescent="0.25">
      <c r="B2067" s="45"/>
      <c r="C2067" s="33"/>
    </row>
    <row r="2068" spans="1:5" hidden="1" x14ac:dyDescent="0.25">
      <c r="A2068" s="141" t="s">
        <v>575</v>
      </c>
      <c r="B2068" s="127">
        <v>1.05</v>
      </c>
      <c r="C2068" s="39" t="s">
        <v>232</v>
      </c>
      <c r="D2068" s="128">
        <f>+D2069</f>
        <v>0</v>
      </c>
      <c r="E2068" s="112"/>
    </row>
    <row r="2069" spans="1:5" hidden="1" x14ac:dyDescent="0.25">
      <c r="A2069" s="177" t="s">
        <v>575</v>
      </c>
      <c r="B2069" s="45" t="s">
        <v>233</v>
      </c>
      <c r="C2069" s="33" t="s">
        <v>234</v>
      </c>
      <c r="D2069" s="25">
        <f>+D2264+D2173</f>
        <v>0</v>
      </c>
    </row>
    <row r="2070" spans="1:5" hidden="1" x14ac:dyDescent="0.25">
      <c r="B2070" s="45"/>
      <c r="C2070" s="33"/>
    </row>
    <row r="2071" spans="1:5" hidden="1" x14ac:dyDescent="0.25">
      <c r="A2071" s="141" t="s">
        <v>575</v>
      </c>
      <c r="B2071" s="127" t="s">
        <v>120</v>
      </c>
      <c r="C2071" s="39" t="s">
        <v>142</v>
      </c>
      <c r="D2071" s="128">
        <f>+D2072</f>
        <v>0</v>
      </c>
      <c r="E2071" s="112"/>
    </row>
    <row r="2072" spans="1:5" hidden="1" x14ac:dyDescent="0.25">
      <c r="A2072" s="177" t="s">
        <v>575</v>
      </c>
      <c r="B2072" s="45" t="s">
        <v>122</v>
      </c>
      <c r="C2072" s="33" t="s">
        <v>123</v>
      </c>
      <c r="D2072" s="25">
        <f>+D2174+D2213+D2265+D2330</f>
        <v>0</v>
      </c>
    </row>
    <row r="2073" spans="1:5" hidden="1" x14ac:dyDescent="0.25">
      <c r="B2073" s="45"/>
      <c r="C2073" s="33"/>
    </row>
    <row r="2074" spans="1:5" hidden="1" x14ac:dyDescent="0.25">
      <c r="A2074" s="141" t="s">
        <v>575</v>
      </c>
      <c r="B2074" s="127" t="s">
        <v>156</v>
      </c>
      <c r="C2074" s="39" t="s">
        <v>241</v>
      </c>
      <c r="D2074" s="128">
        <f>SUM(D2075:D2076)</f>
        <v>0</v>
      </c>
      <c r="E2074" s="112"/>
    </row>
    <row r="2075" spans="1:5" hidden="1" x14ac:dyDescent="0.25">
      <c r="A2075" s="177" t="s">
        <v>575</v>
      </c>
      <c r="B2075" s="45" t="s">
        <v>143</v>
      </c>
      <c r="C2075" s="33" t="s">
        <v>144</v>
      </c>
      <c r="D2075" s="25">
        <f>+D2214+D2266</f>
        <v>0</v>
      </c>
    </row>
    <row r="2076" spans="1:5" hidden="1" x14ac:dyDescent="0.25">
      <c r="A2076" s="177" t="s">
        <v>575</v>
      </c>
      <c r="B2076" s="45" t="s">
        <v>158</v>
      </c>
      <c r="C2076" s="33" t="s">
        <v>159</v>
      </c>
      <c r="D2076" s="25">
        <f>+D2215+D2267+D2235+D2175</f>
        <v>0</v>
      </c>
    </row>
    <row r="2077" spans="1:5" hidden="1" x14ac:dyDescent="0.25">
      <c r="B2077" s="45"/>
      <c r="C2077" s="33"/>
    </row>
    <row r="2078" spans="1:5" hidden="1" x14ac:dyDescent="0.25">
      <c r="A2078" s="141" t="s">
        <v>575</v>
      </c>
      <c r="B2078" s="127" t="s">
        <v>68</v>
      </c>
      <c r="C2078" s="39" t="s">
        <v>69</v>
      </c>
      <c r="D2078" s="128">
        <f>SUM(D2079:D2082)</f>
        <v>0</v>
      </c>
      <c r="E2078" s="112"/>
    </row>
    <row r="2079" spans="1:5" hidden="1" x14ac:dyDescent="0.25">
      <c r="A2079" s="177" t="s">
        <v>575</v>
      </c>
      <c r="B2079" s="45" t="s">
        <v>129</v>
      </c>
      <c r="C2079" s="72" t="s">
        <v>641</v>
      </c>
      <c r="D2079" s="25">
        <f>+D2176+D2331+D2216</f>
        <v>0</v>
      </c>
    </row>
    <row r="2080" spans="1:5" hidden="1" x14ac:dyDescent="0.25">
      <c r="A2080" s="177" t="s">
        <v>575</v>
      </c>
      <c r="B2080" s="45" t="s">
        <v>242</v>
      </c>
      <c r="C2080" s="33" t="s">
        <v>243</v>
      </c>
      <c r="D2080" s="25">
        <f>+D2217</f>
        <v>0</v>
      </c>
    </row>
    <row r="2081" spans="1:5" hidden="1" x14ac:dyDescent="0.25">
      <c r="A2081" s="177" t="s">
        <v>575</v>
      </c>
      <c r="B2081" s="45" t="s">
        <v>244</v>
      </c>
      <c r="C2081" s="32" t="s">
        <v>412</v>
      </c>
      <c r="D2081" s="25">
        <f>+D2332+D2218</f>
        <v>0</v>
      </c>
    </row>
    <row r="2082" spans="1:5" hidden="1" x14ac:dyDescent="0.25">
      <c r="A2082" s="177" t="s">
        <v>575</v>
      </c>
      <c r="B2082" s="45" t="s">
        <v>251</v>
      </c>
      <c r="C2082" s="33" t="s">
        <v>252</v>
      </c>
      <c r="D2082" s="25">
        <f>+D2177+D2333</f>
        <v>0</v>
      </c>
    </row>
    <row r="2083" spans="1:5" x14ac:dyDescent="0.25">
      <c r="B2083" s="45"/>
      <c r="C2083" s="33"/>
    </row>
    <row r="2084" spans="1:5" x14ac:dyDescent="0.25">
      <c r="B2084" s="45"/>
      <c r="C2084" s="33"/>
    </row>
    <row r="2085" spans="1:5" x14ac:dyDescent="0.25">
      <c r="A2085" s="299" t="s">
        <v>575</v>
      </c>
      <c r="B2085" s="17">
        <v>2</v>
      </c>
      <c r="C2085" s="122" t="s">
        <v>97</v>
      </c>
      <c r="D2085" s="37"/>
      <c r="E2085" s="37">
        <f>+D2094+D2111+D2100+D2087+D2107</f>
        <v>5678050</v>
      </c>
    </row>
    <row r="2086" spans="1:5" x14ac:dyDescent="0.25">
      <c r="B2086" s="17"/>
      <c r="C2086" s="18"/>
      <c r="D2086" s="37"/>
      <c r="E2086" s="37"/>
    </row>
    <row r="2087" spans="1:5" x14ac:dyDescent="0.25">
      <c r="A2087" s="141" t="s">
        <v>575</v>
      </c>
      <c r="B2087" s="127" t="s">
        <v>324</v>
      </c>
      <c r="C2087" s="39" t="s">
        <v>256</v>
      </c>
      <c r="D2087" s="128">
        <f>SUM(D2088:D2092)</f>
        <v>1000000</v>
      </c>
      <c r="E2087" s="112"/>
    </row>
    <row r="2088" spans="1:5" hidden="1" x14ac:dyDescent="0.2">
      <c r="A2088" s="26" t="s">
        <v>575</v>
      </c>
      <c r="B2088" s="22" t="s">
        <v>257</v>
      </c>
      <c r="C2088" s="12" t="s">
        <v>645</v>
      </c>
      <c r="D2088" s="25">
        <f>+D2178+D2219</f>
        <v>0</v>
      </c>
      <c r="E2088" s="37"/>
    </row>
    <row r="2089" spans="1:5" hidden="1" x14ac:dyDescent="0.2">
      <c r="A2089" s="26" t="s">
        <v>575</v>
      </c>
      <c r="B2089" s="22" t="s">
        <v>259</v>
      </c>
      <c r="C2089" s="12" t="s">
        <v>260</v>
      </c>
      <c r="D2089" s="25">
        <f>+D2334</f>
        <v>0</v>
      </c>
      <c r="E2089" s="37"/>
    </row>
    <row r="2090" spans="1:5" hidden="1" x14ac:dyDescent="0.2">
      <c r="A2090" s="26" t="s">
        <v>575</v>
      </c>
      <c r="B2090" s="22" t="s">
        <v>636</v>
      </c>
      <c r="C2090" s="12" t="s">
        <v>637</v>
      </c>
      <c r="D2090" s="25">
        <f>+D2335</f>
        <v>0</v>
      </c>
      <c r="E2090" s="37"/>
    </row>
    <row r="2091" spans="1:5" hidden="1" x14ac:dyDescent="0.2">
      <c r="A2091" s="26" t="s">
        <v>575</v>
      </c>
      <c r="B2091" s="22" t="s">
        <v>261</v>
      </c>
      <c r="C2091" s="12" t="s">
        <v>325</v>
      </c>
      <c r="D2091" s="25">
        <f>+D2268</f>
        <v>0</v>
      </c>
      <c r="E2091" s="37"/>
    </row>
    <row r="2092" spans="1:5" x14ac:dyDescent="0.2">
      <c r="A2092" s="26" t="s">
        <v>575</v>
      </c>
      <c r="B2092" s="22" t="s">
        <v>263</v>
      </c>
      <c r="C2092" s="12" t="s">
        <v>510</v>
      </c>
      <c r="D2092" s="25">
        <f>+D2179+D2269+D2336</f>
        <v>1000000</v>
      </c>
      <c r="E2092" s="37"/>
    </row>
    <row r="2093" spans="1:5" x14ac:dyDescent="0.25">
      <c r="B2093" s="17"/>
      <c r="C2093" s="18"/>
      <c r="D2093" s="37"/>
      <c r="E2093" s="37"/>
    </row>
    <row r="2094" spans="1:5" x14ac:dyDescent="0.25">
      <c r="A2094" s="141" t="s">
        <v>575</v>
      </c>
      <c r="B2094" s="127" t="s">
        <v>366</v>
      </c>
      <c r="C2094" s="39" t="s">
        <v>264</v>
      </c>
      <c r="D2094" s="128">
        <f>SUM(D2095:D2098)</f>
        <v>1695650</v>
      </c>
      <c r="E2094" s="112"/>
    </row>
    <row r="2095" spans="1:5" x14ac:dyDescent="0.25">
      <c r="A2095" s="177" t="s">
        <v>575</v>
      </c>
      <c r="B2095" s="45" t="s">
        <v>712</v>
      </c>
      <c r="C2095" s="33" t="s">
        <v>713</v>
      </c>
      <c r="D2095" s="25">
        <f>+D2220</f>
        <v>695650</v>
      </c>
    </row>
    <row r="2096" spans="1:5" x14ac:dyDescent="0.25">
      <c r="A2096" s="177" t="s">
        <v>575</v>
      </c>
      <c r="B2096" s="45" t="s">
        <v>265</v>
      </c>
      <c r="C2096" s="33" t="s">
        <v>266</v>
      </c>
      <c r="D2096" s="25">
        <f>+D2270</f>
        <v>1000000</v>
      </c>
    </row>
    <row r="2097" spans="1:5" hidden="1" x14ac:dyDescent="0.25">
      <c r="A2097" s="177" t="s">
        <v>575</v>
      </c>
      <c r="B2097" s="45" t="s">
        <v>267</v>
      </c>
      <c r="C2097" s="33" t="s">
        <v>268</v>
      </c>
      <c r="D2097" s="25">
        <f>+D2221+D2271+D2180+D2236</f>
        <v>0</v>
      </c>
    </row>
    <row r="2098" spans="1:5" hidden="1" x14ac:dyDescent="0.2">
      <c r="A2098" s="177" t="s">
        <v>575</v>
      </c>
      <c r="B2098" s="22" t="s">
        <v>634</v>
      </c>
      <c r="C2098" s="12" t="s">
        <v>635</v>
      </c>
      <c r="D2098" s="25">
        <f>+D2337</f>
        <v>0</v>
      </c>
    </row>
    <row r="2099" spans="1:5" x14ac:dyDescent="0.25">
      <c r="B2099" s="45"/>
      <c r="C2099" s="33"/>
    </row>
    <row r="2100" spans="1:5" ht="20.399999999999999" x14ac:dyDescent="0.25">
      <c r="A2100" s="141" t="s">
        <v>575</v>
      </c>
      <c r="B2100" s="127">
        <v>2.0299999999999998</v>
      </c>
      <c r="C2100" s="39" t="s">
        <v>99</v>
      </c>
      <c r="D2100" s="128">
        <f>SUM(D2101:D2105)</f>
        <v>2000000</v>
      </c>
      <c r="E2100" s="112"/>
    </row>
    <row r="2101" spans="1:5" hidden="1" x14ac:dyDescent="0.25">
      <c r="A2101" s="177" t="s">
        <v>575</v>
      </c>
      <c r="B2101" s="45" t="s">
        <v>100</v>
      </c>
      <c r="C2101" s="33" t="s">
        <v>101</v>
      </c>
      <c r="D2101" s="25">
        <f>+D2272</f>
        <v>0</v>
      </c>
      <c r="E2101" s="112"/>
    </row>
    <row r="2102" spans="1:5" hidden="1" x14ac:dyDescent="0.25">
      <c r="A2102" s="177" t="s">
        <v>575</v>
      </c>
      <c r="B2102" s="45" t="s">
        <v>270</v>
      </c>
      <c r="C2102" s="33" t="s">
        <v>271</v>
      </c>
      <c r="D2102" s="25">
        <f>+D2222</f>
        <v>0</v>
      </c>
    </row>
    <row r="2103" spans="1:5" hidden="1" x14ac:dyDescent="0.25">
      <c r="A2103" s="177" t="s">
        <v>575</v>
      </c>
      <c r="B2103" s="45" t="s">
        <v>272</v>
      </c>
      <c r="C2103" s="33" t="s">
        <v>273</v>
      </c>
      <c r="D2103" s="25">
        <f>+D2181+D2273+D2338</f>
        <v>0</v>
      </c>
    </row>
    <row r="2104" spans="1:5" hidden="1" x14ac:dyDescent="0.25">
      <c r="A2104" s="177" t="s">
        <v>575</v>
      </c>
      <c r="B2104" s="45" t="s">
        <v>276</v>
      </c>
      <c r="C2104" s="33" t="s">
        <v>277</v>
      </c>
      <c r="D2104" s="25">
        <f>+D2274</f>
        <v>0</v>
      </c>
    </row>
    <row r="2105" spans="1:5" ht="20.399999999999999" x14ac:dyDescent="0.25">
      <c r="A2105" s="177" t="s">
        <v>575</v>
      </c>
      <c r="B2105" s="106" t="s">
        <v>278</v>
      </c>
      <c r="C2105" s="32" t="s">
        <v>541</v>
      </c>
      <c r="D2105" s="41">
        <f>+D2275</f>
        <v>2000000</v>
      </c>
    </row>
    <row r="2106" spans="1:5" x14ac:dyDescent="0.25">
      <c r="B2106" s="45"/>
      <c r="C2106" s="33"/>
    </row>
    <row r="2107" spans="1:5" x14ac:dyDescent="0.25">
      <c r="A2107" s="141" t="s">
        <v>575</v>
      </c>
      <c r="B2107" s="127">
        <v>2.04</v>
      </c>
      <c r="C2107" s="39" t="s">
        <v>280</v>
      </c>
      <c r="D2107" s="128">
        <f>SUM(D2108:D2109)</f>
        <v>700000</v>
      </c>
      <c r="E2107" s="112"/>
    </row>
    <row r="2108" spans="1:5" x14ac:dyDescent="0.25">
      <c r="A2108" s="177" t="s">
        <v>575</v>
      </c>
      <c r="B2108" s="45" t="s">
        <v>281</v>
      </c>
      <c r="C2108" s="33" t="s">
        <v>282</v>
      </c>
      <c r="D2108" s="25">
        <f>+D2276+D2339+D2237</f>
        <v>500000</v>
      </c>
    </row>
    <row r="2109" spans="1:5" x14ac:dyDescent="0.25">
      <c r="A2109" s="177" t="s">
        <v>575</v>
      </c>
      <c r="B2109" s="45" t="s">
        <v>283</v>
      </c>
      <c r="C2109" s="33" t="s">
        <v>284</v>
      </c>
      <c r="D2109" s="25">
        <f>+D2340+D2277</f>
        <v>200000</v>
      </c>
    </row>
    <row r="2110" spans="1:5" x14ac:dyDescent="0.25">
      <c r="B2110" s="45"/>
      <c r="C2110" s="33"/>
    </row>
    <row r="2111" spans="1:5" x14ac:dyDescent="0.25">
      <c r="A2111" s="141" t="s">
        <v>575</v>
      </c>
      <c r="B2111" s="127" t="s">
        <v>160</v>
      </c>
      <c r="C2111" s="39" t="s">
        <v>161</v>
      </c>
      <c r="D2111" s="128">
        <f>SUM(D2112:D2117)</f>
        <v>282400</v>
      </c>
      <c r="E2111" s="112"/>
    </row>
    <row r="2112" spans="1:5" hidden="1" x14ac:dyDescent="0.2">
      <c r="A2112" s="177" t="s">
        <v>575</v>
      </c>
      <c r="B2112" s="22" t="s">
        <v>288</v>
      </c>
      <c r="C2112" s="12" t="s">
        <v>289</v>
      </c>
      <c r="D2112" s="25">
        <f>+D2278+D2341+D2238</f>
        <v>0</v>
      </c>
    </row>
    <row r="2113" spans="1:5" hidden="1" x14ac:dyDescent="0.25">
      <c r="A2113" s="177" t="s">
        <v>575</v>
      </c>
      <c r="B2113" s="45" t="s">
        <v>290</v>
      </c>
      <c r="C2113" s="33" t="s">
        <v>291</v>
      </c>
      <c r="D2113" s="25">
        <f>+D2279+D2239</f>
        <v>0</v>
      </c>
    </row>
    <row r="2114" spans="1:5" x14ac:dyDescent="0.25">
      <c r="A2114" s="177" t="s">
        <v>575</v>
      </c>
      <c r="B2114" s="45" t="s">
        <v>145</v>
      </c>
      <c r="C2114" s="33" t="s">
        <v>146</v>
      </c>
      <c r="D2114" s="25">
        <f>+D2223+D2280+D2182+D2342</f>
        <v>100000</v>
      </c>
    </row>
    <row r="2115" spans="1:5" hidden="1" x14ac:dyDescent="0.25">
      <c r="A2115" s="177" t="s">
        <v>575</v>
      </c>
      <c r="B2115" s="45" t="s">
        <v>292</v>
      </c>
      <c r="C2115" s="33" t="s">
        <v>293</v>
      </c>
      <c r="D2115" s="25">
        <f>+D2183+D2343</f>
        <v>0</v>
      </c>
    </row>
    <row r="2116" spans="1:5" x14ac:dyDescent="0.25">
      <c r="A2116" s="177" t="s">
        <v>575</v>
      </c>
      <c r="B2116" s="45" t="s">
        <v>294</v>
      </c>
      <c r="C2116" s="33" t="s">
        <v>295</v>
      </c>
      <c r="D2116" s="25">
        <f>+D2184</f>
        <v>182400</v>
      </c>
    </row>
    <row r="2117" spans="1:5" hidden="1" x14ac:dyDescent="0.25">
      <c r="A2117" s="177" t="s">
        <v>575</v>
      </c>
      <c r="B2117" s="45" t="s">
        <v>298</v>
      </c>
      <c r="C2117" s="33" t="s">
        <v>545</v>
      </c>
      <c r="D2117" s="25">
        <f>+D2281+D2344</f>
        <v>0</v>
      </c>
    </row>
    <row r="2118" spans="1:5" x14ac:dyDescent="0.25">
      <c r="B2118" s="45"/>
      <c r="C2118" s="33"/>
    </row>
    <row r="2119" spans="1:5" x14ac:dyDescent="0.25">
      <c r="B2119" s="45"/>
      <c r="C2119" s="33"/>
    </row>
    <row r="2120" spans="1:5" x14ac:dyDescent="0.2">
      <c r="A2120" s="130">
        <v>2</v>
      </c>
      <c r="B2120" s="129">
        <v>5</v>
      </c>
      <c r="C2120" s="133" t="s">
        <v>9</v>
      </c>
      <c r="E2120" s="37">
        <f>+D2122+D2130</f>
        <v>9500000</v>
      </c>
    </row>
    <row r="2121" spans="1:5" x14ac:dyDescent="0.25">
      <c r="B2121" s="45"/>
      <c r="C2121" s="33"/>
    </row>
    <row r="2122" spans="1:5" x14ac:dyDescent="0.25">
      <c r="A2122" s="141" t="s">
        <v>576</v>
      </c>
      <c r="B2122" s="127" t="s">
        <v>147</v>
      </c>
      <c r="C2122" s="39" t="s">
        <v>23</v>
      </c>
      <c r="D2122" s="128">
        <f>SUM(D2123:D2128)</f>
        <v>1000000</v>
      </c>
      <c r="E2122" s="112"/>
    </row>
    <row r="2123" spans="1:5" hidden="1" x14ac:dyDescent="0.2">
      <c r="A2123" s="26" t="s">
        <v>576</v>
      </c>
      <c r="B2123" s="45" t="s">
        <v>301</v>
      </c>
      <c r="C2123" s="33" t="s">
        <v>343</v>
      </c>
      <c r="D2123" s="25">
        <f>+D2282+D2224+D2185</f>
        <v>0</v>
      </c>
    </row>
    <row r="2124" spans="1:5" hidden="1" x14ac:dyDescent="0.2">
      <c r="A2124" s="26" t="s">
        <v>576</v>
      </c>
      <c r="B2124" s="45" t="s">
        <v>24</v>
      </c>
      <c r="C2124" s="33" t="s">
        <v>25</v>
      </c>
      <c r="D2124" s="25">
        <f>+D2283+D2186</f>
        <v>0</v>
      </c>
    </row>
    <row r="2125" spans="1:5" x14ac:dyDescent="0.2">
      <c r="A2125" s="26" t="s">
        <v>576</v>
      </c>
      <c r="B2125" s="45" t="s">
        <v>162</v>
      </c>
      <c r="C2125" s="33" t="s">
        <v>163</v>
      </c>
      <c r="D2125" s="25">
        <f>+D2284</f>
        <v>1000000</v>
      </c>
    </row>
    <row r="2126" spans="1:5" hidden="1" x14ac:dyDescent="0.2">
      <c r="A2126" s="26" t="s">
        <v>576</v>
      </c>
      <c r="B2126" s="45" t="s">
        <v>42</v>
      </c>
      <c r="C2126" s="33" t="s">
        <v>587</v>
      </c>
      <c r="D2126" s="25">
        <f>+D2225+D2285</f>
        <v>0</v>
      </c>
    </row>
    <row r="2127" spans="1:5" hidden="1" x14ac:dyDescent="0.2">
      <c r="A2127" s="26" t="s">
        <v>576</v>
      </c>
      <c r="B2127" s="45" t="s">
        <v>305</v>
      </c>
      <c r="C2127" s="33" t="s">
        <v>331</v>
      </c>
      <c r="D2127" s="25">
        <f>+D2286+D2345</f>
        <v>0</v>
      </c>
    </row>
    <row r="2128" spans="1:5" hidden="1" x14ac:dyDescent="0.2">
      <c r="A2128" s="26" t="s">
        <v>576</v>
      </c>
      <c r="B2128" s="45" t="s">
        <v>307</v>
      </c>
      <c r="C2128" s="33" t="s">
        <v>638</v>
      </c>
      <c r="D2128" s="25">
        <f>+D2346+D2187+D2287+D2226</f>
        <v>0</v>
      </c>
    </row>
    <row r="2129" spans="1:5" x14ac:dyDescent="0.2">
      <c r="A2129" s="26"/>
      <c r="B2129" s="45"/>
      <c r="C2129" s="33"/>
    </row>
    <row r="2130" spans="1:5" x14ac:dyDescent="0.25">
      <c r="A2130" s="141"/>
      <c r="B2130" s="127" t="s">
        <v>10</v>
      </c>
      <c r="C2130" s="39" t="s">
        <v>130</v>
      </c>
      <c r="D2130" s="128">
        <f>SUM(D2131:D2132)</f>
        <v>8500000</v>
      </c>
    </row>
    <row r="2131" spans="1:5" x14ac:dyDescent="0.25">
      <c r="A2131" s="177" t="s">
        <v>585</v>
      </c>
      <c r="B2131" s="19" t="s">
        <v>170</v>
      </c>
      <c r="C2131" s="84" t="s">
        <v>45</v>
      </c>
      <c r="D2131" s="25">
        <f>+D2288+D2188</f>
        <v>8500000</v>
      </c>
    </row>
    <row r="2132" spans="1:5" hidden="1" x14ac:dyDescent="0.25">
      <c r="A2132" s="177" t="s">
        <v>661</v>
      </c>
      <c r="B2132" s="19" t="s">
        <v>51</v>
      </c>
      <c r="C2132" s="84" t="s">
        <v>52</v>
      </c>
      <c r="D2132" s="25">
        <f>+D2289</f>
        <v>0</v>
      </c>
    </row>
    <row r="2133" spans="1:5" hidden="1" x14ac:dyDescent="0.25">
      <c r="B2133" s="45"/>
      <c r="C2133" s="33"/>
    </row>
    <row r="2134" spans="1:5" hidden="1" x14ac:dyDescent="0.25">
      <c r="B2134" s="45"/>
      <c r="C2134" s="33"/>
    </row>
    <row r="2135" spans="1:5" hidden="1" x14ac:dyDescent="0.25">
      <c r="A2135" s="299" t="s">
        <v>578</v>
      </c>
      <c r="B2135" s="17" t="s">
        <v>0</v>
      </c>
      <c r="C2135" s="116" t="s">
        <v>86</v>
      </c>
      <c r="E2135" s="37">
        <f>+D2137+D2141</f>
        <v>0</v>
      </c>
    </row>
    <row r="2136" spans="1:5" hidden="1" x14ac:dyDescent="0.25">
      <c r="B2136" s="45"/>
      <c r="C2136" s="220"/>
    </row>
    <row r="2137" spans="1:5" hidden="1" x14ac:dyDescent="0.25">
      <c r="A2137" s="141" t="s">
        <v>579</v>
      </c>
      <c r="B2137" s="127" t="s">
        <v>176</v>
      </c>
      <c r="C2137" s="39" t="s">
        <v>177</v>
      </c>
      <c r="D2137" s="128">
        <f>+D2138</f>
        <v>0</v>
      </c>
      <c r="E2137" s="112"/>
    </row>
    <row r="2138" spans="1:5" hidden="1" x14ac:dyDescent="0.25">
      <c r="A2138" s="177" t="s">
        <v>579</v>
      </c>
      <c r="B2138" s="19" t="s">
        <v>181</v>
      </c>
      <c r="C2138" s="33" t="s">
        <v>182</v>
      </c>
      <c r="D2138" s="25">
        <f>+D2139</f>
        <v>0</v>
      </c>
    </row>
    <row r="2139" spans="1:5" ht="11.4" hidden="1" x14ac:dyDescent="0.25">
      <c r="B2139" s="388" t="s">
        <v>172</v>
      </c>
      <c r="C2139" s="313" t="s">
        <v>543</v>
      </c>
      <c r="D2139" s="314">
        <f>+D2291+D2189</f>
        <v>0</v>
      </c>
    </row>
    <row r="2140" spans="1:5" ht="11.4" hidden="1" x14ac:dyDescent="0.25">
      <c r="B2140" s="226"/>
      <c r="C2140" s="32"/>
      <c r="D2140" s="41"/>
    </row>
    <row r="2141" spans="1:5" hidden="1" x14ac:dyDescent="0.25">
      <c r="A2141" s="141" t="s">
        <v>580</v>
      </c>
      <c r="B2141" s="127" t="s">
        <v>124</v>
      </c>
      <c r="C2141" s="39" t="s">
        <v>125</v>
      </c>
      <c r="D2141" s="128">
        <f>+D2142</f>
        <v>0</v>
      </c>
    </row>
    <row r="2142" spans="1:5" hidden="1" x14ac:dyDescent="0.25">
      <c r="A2142" s="177" t="s">
        <v>580</v>
      </c>
      <c r="B2142" s="19" t="s">
        <v>126</v>
      </c>
      <c r="C2142" s="33" t="s">
        <v>127</v>
      </c>
      <c r="D2142" s="41">
        <f>+D2191</f>
        <v>0</v>
      </c>
    </row>
    <row r="2143" spans="1:5" ht="11.4" hidden="1" x14ac:dyDescent="0.25">
      <c r="B2143" s="226"/>
      <c r="C2143" s="32"/>
      <c r="D2143" s="41"/>
    </row>
    <row r="2144" spans="1:5" ht="11.4" hidden="1" x14ac:dyDescent="0.25">
      <c r="B2144" s="226"/>
      <c r="C2144" s="32"/>
      <c r="D2144" s="41"/>
    </row>
    <row r="2145" spans="1:5" hidden="1" x14ac:dyDescent="0.25">
      <c r="A2145" s="299">
        <v>4</v>
      </c>
      <c r="B2145" s="201" t="s">
        <v>164</v>
      </c>
      <c r="C2145" s="214" t="s">
        <v>165</v>
      </c>
      <c r="D2145" s="501"/>
      <c r="E2145" s="37">
        <f>+D2147</f>
        <v>0</v>
      </c>
    </row>
    <row r="2146" spans="1:5" hidden="1" x14ac:dyDescent="0.25">
      <c r="B2146" s="73"/>
      <c r="C2146" s="98"/>
      <c r="D2146" s="496"/>
    </row>
    <row r="2147" spans="1:5" hidden="1" x14ac:dyDescent="0.25">
      <c r="A2147" s="141">
        <v>4</v>
      </c>
      <c r="B2147" s="127" t="s">
        <v>166</v>
      </c>
      <c r="C2147" s="39" t="s">
        <v>167</v>
      </c>
      <c r="D2147" s="128">
        <f>+D2148+D2149</f>
        <v>0</v>
      </c>
      <c r="E2147" s="112"/>
    </row>
    <row r="2148" spans="1:5" hidden="1" x14ac:dyDescent="0.25">
      <c r="A2148" s="177">
        <v>4</v>
      </c>
      <c r="B2148" s="73" t="s">
        <v>339</v>
      </c>
      <c r="C2148" s="98" t="s">
        <v>340</v>
      </c>
      <c r="D2148" s="496">
        <v>0</v>
      </c>
    </row>
    <row r="2149" spans="1:5" hidden="1" x14ac:dyDescent="0.25">
      <c r="A2149" s="177">
        <v>4</v>
      </c>
      <c r="B2149" s="73" t="s">
        <v>168</v>
      </c>
      <c r="C2149" s="98" t="s">
        <v>169</v>
      </c>
      <c r="D2149" s="496">
        <f>+D2150</f>
        <v>0</v>
      </c>
      <c r="E2149" s="86"/>
    </row>
    <row r="2150" spans="1:5" ht="20.399999999999999" hidden="1" x14ac:dyDescent="0.25">
      <c r="B2150" s="73"/>
      <c r="C2150" s="326" t="s">
        <v>734</v>
      </c>
      <c r="D2150" s="497">
        <v>0</v>
      </c>
      <c r="E2150" s="86"/>
    </row>
    <row r="2151" spans="1:5" x14ac:dyDescent="0.25">
      <c r="B2151" s="73"/>
      <c r="C2151" s="98"/>
      <c r="D2151" s="496"/>
      <c r="E2151" s="86"/>
    </row>
    <row r="2152" spans="1:5" x14ac:dyDescent="0.25">
      <c r="B2152" s="45"/>
      <c r="C2152" s="33"/>
    </row>
    <row r="2153" spans="1:5" ht="12" x14ac:dyDescent="0.25">
      <c r="B2153" s="45"/>
      <c r="C2153" s="27" t="s">
        <v>690</v>
      </c>
      <c r="D2153" s="37"/>
      <c r="E2153" s="113">
        <f>SUM(E2020:E2152)</f>
        <v>104512236.32146236</v>
      </c>
    </row>
    <row r="2154" spans="1:5" ht="12" x14ac:dyDescent="0.25">
      <c r="B2154" s="45"/>
      <c r="C2154" s="18"/>
      <c r="D2154" s="37"/>
      <c r="E2154" s="113"/>
    </row>
    <row r="2155" spans="1:5" ht="12" x14ac:dyDescent="0.25">
      <c r="B2155" s="45"/>
      <c r="C2155" s="18"/>
      <c r="D2155" s="37"/>
      <c r="E2155" s="113"/>
    </row>
    <row r="2156" spans="1:5" x14ac:dyDescent="0.25">
      <c r="B2156" s="45"/>
      <c r="C2156" s="331" t="s">
        <v>629</v>
      </c>
      <c r="D2156" s="48" t="s">
        <v>630</v>
      </c>
    </row>
    <row r="2157" spans="1:5" x14ac:dyDescent="0.25">
      <c r="B2157" s="203"/>
      <c r="C2157" s="204"/>
      <c r="D2157" s="502"/>
    </row>
    <row r="2158" spans="1:5" hidden="1" x14ac:dyDescent="0.25">
      <c r="B2158" s="109" t="s">
        <v>134</v>
      </c>
      <c r="C2158" s="72" t="s">
        <v>135</v>
      </c>
      <c r="D2158" s="99">
        <v>0</v>
      </c>
    </row>
    <row r="2159" spans="1:5" x14ac:dyDescent="0.25">
      <c r="B2159" s="109" t="s">
        <v>198</v>
      </c>
      <c r="C2159" s="72" t="s">
        <v>199</v>
      </c>
      <c r="D2159" s="99">
        <v>7665425.4699999997</v>
      </c>
    </row>
    <row r="2160" spans="1:5" hidden="1" x14ac:dyDescent="0.25">
      <c r="B2160" s="109" t="s">
        <v>104</v>
      </c>
      <c r="C2160" s="72" t="s">
        <v>105</v>
      </c>
      <c r="D2160" s="99">
        <v>0</v>
      </c>
    </row>
    <row r="2161" spans="2:4" x14ac:dyDescent="0.25">
      <c r="B2161" s="109" t="s">
        <v>108</v>
      </c>
      <c r="C2161" s="107" t="s">
        <v>109</v>
      </c>
      <c r="D2161" s="99">
        <f>((D2158+D2159+D2160+D2162+D2163)/12)</f>
        <v>638785.45583333331</v>
      </c>
    </row>
    <row r="2162" spans="2:4" hidden="1" x14ac:dyDescent="0.25">
      <c r="B2162" s="109" t="s">
        <v>856</v>
      </c>
      <c r="C2162" s="107" t="s">
        <v>857</v>
      </c>
      <c r="D2162" s="99">
        <v>0</v>
      </c>
    </row>
    <row r="2163" spans="2:4" hidden="1" x14ac:dyDescent="0.25">
      <c r="B2163" s="109" t="s">
        <v>399</v>
      </c>
      <c r="C2163" s="107" t="s">
        <v>400</v>
      </c>
      <c r="D2163" s="99">
        <v>0</v>
      </c>
    </row>
    <row r="2164" spans="2:4" ht="20.399999999999999" x14ac:dyDescent="0.25">
      <c r="B2164" s="109" t="s">
        <v>111</v>
      </c>
      <c r="C2164" s="107" t="s">
        <v>537</v>
      </c>
      <c r="D2164" s="99">
        <f>(D2159+D2160+D2162+D2163+D2158)*9.25%</f>
        <v>709051.85597499995</v>
      </c>
    </row>
    <row r="2165" spans="2:4" x14ac:dyDescent="0.25">
      <c r="B2165" s="109" t="s">
        <v>112</v>
      </c>
      <c r="C2165" s="107" t="s">
        <v>354</v>
      </c>
      <c r="D2165" s="99">
        <f>(D2159+D2160+D2162+D2163+D2158)*0.5%</f>
        <v>38327.127350000002</v>
      </c>
    </row>
    <row r="2166" spans="2:4" ht="20.399999999999999" x14ac:dyDescent="0.25">
      <c r="B2166" s="109" t="s">
        <v>114</v>
      </c>
      <c r="C2166" s="107" t="s">
        <v>538</v>
      </c>
      <c r="D2166" s="99">
        <f>(D2159+D2160+D2162+D2163+D2158)*5.42%</f>
        <v>415466.060474</v>
      </c>
    </row>
    <row r="2167" spans="2:4" ht="20.399999999999999" x14ac:dyDescent="0.25">
      <c r="B2167" s="109" t="s">
        <v>115</v>
      </c>
      <c r="C2167" s="107" t="s">
        <v>539</v>
      </c>
      <c r="D2167" s="99">
        <f>(D2159+D2160+D2162+D2163+D2158)*3%</f>
        <v>229962.76409999997</v>
      </c>
    </row>
    <row r="2168" spans="2:4" x14ac:dyDescent="0.25">
      <c r="B2168" s="109" t="s">
        <v>116</v>
      </c>
      <c r="C2168" s="107" t="s">
        <v>117</v>
      </c>
      <c r="D2168" s="99">
        <f>(D2159+D2160+D2162+D2163+D2158)*1.5%</f>
        <v>114981.38204999999</v>
      </c>
    </row>
    <row r="2169" spans="2:4" x14ac:dyDescent="0.25">
      <c r="B2169" s="109" t="s">
        <v>153</v>
      </c>
      <c r="C2169" s="72" t="s">
        <v>154</v>
      </c>
      <c r="D2169" s="99">
        <v>5521869</v>
      </c>
    </row>
    <row r="2170" spans="2:4" hidden="1" x14ac:dyDescent="0.25">
      <c r="B2170" s="109" t="s">
        <v>221</v>
      </c>
      <c r="C2170" s="72" t="s">
        <v>222</v>
      </c>
      <c r="D2170" s="99">
        <v>0</v>
      </c>
    </row>
    <row r="2171" spans="2:4" x14ac:dyDescent="0.25">
      <c r="B2171" s="109" t="s">
        <v>64</v>
      </c>
      <c r="C2171" s="72" t="s">
        <v>65</v>
      </c>
      <c r="D2171" s="99">
        <v>1922000</v>
      </c>
    </row>
    <row r="2172" spans="2:4" hidden="1" x14ac:dyDescent="0.25">
      <c r="B2172" s="109" t="s">
        <v>230</v>
      </c>
      <c r="C2172" s="72" t="s">
        <v>231</v>
      </c>
      <c r="D2172" s="99">
        <v>0</v>
      </c>
    </row>
    <row r="2173" spans="2:4" hidden="1" x14ac:dyDescent="0.25">
      <c r="B2173" s="109" t="s">
        <v>233</v>
      </c>
      <c r="C2173" s="72" t="s">
        <v>234</v>
      </c>
      <c r="D2173" s="99">
        <v>0</v>
      </c>
    </row>
    <row r="2174" spans="2:4" hidden="1" x14ac:dyDescent="0.25">
      <c r="B2174" s="109" t="s">
        <v>122</v>
      </c>
      <c r="C2174" s="72" t="s">
        <v>123</v>
      </c>
      <c r="D2174" s="99">
        <v>0</v>
      </c>
    </row>
    <row r="2175" spans="2:4" hidden="1" x14ac:dyDescent="0.25">
      <c r="B2175" s="109" t="s">
        <v>158</v>
      </c>
      <c r="C2175" s="72" t="s">
        <v>159</v>
      </c>
      <c r="D2175" s="99">
        <v>0</v>
      </c>
    </row>
    <row r="2176" spans="2:4" hidden="1" x14ac:dyDescent="0.25">
      <c r="B2176" s="109" t="s">
        <v>129</v>
      </c>
      <c r="C2176" s="72" t="s">
        <v>641</v>
      </c>
      <c r="D2176" s="99">
        <v>0</v>
      </c>
    </row>
    <row r="2177" spans="2:4" hidden="1" x14ac:dyDescent="0.25">
      <c r="B2177" s="109" t="s">
        <v>251</v>
      </c>
      <c r="C2177" s="72" t="s">
        <v>252</v>
      </c>
      <c r="D2177" s="99">
        <v>0</v>
      </c>
    </row>
    <row r="2178" spans="2:4" hidden="1" x14ac:dyDescent="0.25">
      <c r="B2178" s="109" t="s">
        <v>257</v>
      </c>
      <c r="C2178" s="72" t="s">
        <v>645</v>
      </c>
      <c r="D2178" s="99">
        <v>0</v>
      </c>
    </row>
    <row r="2179" spans="2:4" hidden="1" x14ac:dyDescent="0.25">
      <c r="B2179" s="109" t="s">
        <v>263</v>
      </c>
      <c r="C2179" s="72" t="s">
        <v>510</v>
      </c>
      <c r="D2179" s="99">
        <v>0</v>
      </c>
    </row>
    <row r="2180" spans="2:4" hidden="1" x14ac:dyDescent="0.25">
      <c r="B2180" s="109" t="s">
        <v>267</v>
      </c>
      <c r="C2180" s="72" t="s">
        <v>268</v>
      </c>
      <c r="D2180" s="99">
        <v>0</v>
      </c>
    </row>
    <row r="2181" spans="2:4" hidden="1" x14ac:dyDescent="0.25">
      <c r="B2181" s="109" t="s">
        <v>272</v>
      </c>
      <c r="C2181" s="72" t="s">
        <v>273</v>
      </c>
      <c r="D2181" s="99">
        <v>0</v>
      </c>
    </row>
    <row r="2182" spans="2:4" hidden="1" x14ac:dyDescent="0.25">
      <c r="B2182" s="109" t="s">
        <v>145</v>
      </c>
      <c r="C2182" s="72" t="s">
        <v>146</v>
      </c>
      <c r="D2182" s="99">
        <v>0</v>
      </c>
    </row>
    <row r="2183" spans="2:4" hidden="1" x14ac:dyDescent="0.25">
      <c r="B2183" s="109" t="s">
        <v>292</v>
      </c>
      <c r="C2183" s="72" t="s">
        <v>293</v>
      </c>
      <c r="D2183" s="503">
        <v>0</v>
      </c>
    </row>
    <row r="2184" spans="2:4" x14ac:dyDescent="0.25">
      <c r="B2184" s="109" t="s">
        <v>294</v>
      </c>
      <c r="C2184" s="72" t="s">
        <v>295</v>
      </c>
      <c r="D2184" s="503">
        <v>182400</v>
      </c>
    </row>
    <row r="2185" spans="2:4" hidden="1" x14ac:dyDescent="0.25">
      <c r="B2185" s="109" t="s">
        <v>301</v>
      </c>
      <c r="C2185" s="72" t="s">
        <v>343</v>
      </c>
      <c r="D2185" s="99">
        <v>0</v>
      </c>
    </row>
    <row r="2186" spans="2:4" hidden="1" x14ac:dyDescent="0.25">
      <c r="B2186" s="109" t="s">
        <v>24</v>
      </c>
      <c r="C2186" s="72" t="s">
        <v>25</v>
      </c>
      <c r="D2186" s="99">
        <v>0</v>
      </c>
    </row>
    <row r="2187" spans="2:4" hidden="1" x14ac:dyDescent="0.25">
      <c r="B2187" s="109" t="s">
        <v>307</v>
      </c>
      <c r="C2187" s="72" t="s">
        <v>518</v>
      </c>
      <c r="D2187" s="99">
        <v>0</v>
      </c>
    </row>
    <row r="2188" spans="2:4" hidden="1" x14ac:dyDescent="0.25">
      <c r="B2188" s="109" t="s">
        <v>170</v>
      </c>
      <c r="C2188" s="72" t="s">
        <v>45</v>
      </c>
      <c r="D2188" s="99">
        <v>0</v>
      </c>
    </row>
    <row r="2189" spans="2:4" hidden="1" x14ac:dyDescent="0.25">
      <c r="B2189" s="109" t="s">
        <v>181</v>
      </c>
      <c r="C2189" s="72" t="s">
        <v>182</v>
      </c>
      <c r="D2189" s="99">
        <f>+D2190</f>
        <v>0</v>
      </c>
    </row>
    <row r="2190" spans="2:4" ht="11.4" hidden="1" x14ac:dyDescent="0.25">
      <c r="B2190" s="444" t="s">
        <v>172</v>
      </c>
      <c r="C2190" s="32" t="s">
        <v>543</v>
      </c>
      <c r="D2190" s="506">
        <v>0</v>
      </c>
    </row>
    <row r="2191" spans="2:4" hidden="1" x14ac:dyDescent="0.2">
      <c r="B2191" s="109" t="s">
        <v>126</v>
      </c>
      <c r="C2191" s="12" t="s">
        <v>127</v>
      </c>
      <c r="D2191" s="503">
        <v>0</v>
      </c>
    </row>
    <row r="2192" spans="2:4" hidden="1" x14ac:dyDescent="0.2">
      <c r="B2192" s="109" t="s">
        <v>339</v>
      </c>
      <c r="C2192" s="12" t="s">
        <v>340</v>
      </c>
      <c r="D2192" s="99">
        <v>0</v>
      </c>
    </row>
    <row r="2193" spans="1:5" ht="12" x14ac:dyDescent="0.25">
      <c r="B2193" s="109"/>
      <c r="C2193" s="111" t="s">
        <v>341</v>
      </c>
      <c r="D2193" s="100">
        <f>SUM(D2158:D2189)+D2191+D2192</f>
        <v>17438269.115782335</v>
      </c>
      <c r="E2193" s="113"/>
    </row>
    <row r="2194" spans="1:5" ht="12" x14ac:dyDescent="0.25">
      <c r="B2194" s="221"/>
      <c r="C2194" s="135"/>
      <c r="D2194" s="228"/>
      <c r="E2194" s="113"/>
    </row>
    <row r="2195" spans="1:5" ht="12" x14ac:dyDescent="0.25">
      <c r="B2195" s="45"/>
      <c r="C2195" s="18"/>
      <c r="D2195" s="37"/>
      <c r="E2195" s="113"/>
    </row>
    <row r="2196" spans="1:5" x14ac:dyDescent="0.25">
      <c r="B2196" s="45"/>
      <c r="C2196" s="33"/>
    </row>
    <row r="2197" spans="1:5" x14ac:dyDescent="0.25">
      <c r="A2197" s="299"/>
      <c r="B2197" s="45"/>
      <c r="C2197" s="209" t="s">
        <v>512</v>
      </c>
      <c r="D2197" s="48" t="s">
        <v>513</v>
      </c>
    </row>
    <row r="2198" spans="1:5" s="85" customFormat="1" x14ac:dyDescent="0.25">
      <c r="A2198" s="299"/>
      <c r="B2198" s="203"/>
      <c r="C2198" s="204"/>
      <c r="D2198" s="502"/>
      <c r="E2198" s="25"/>
    </row>
    <row r="2199" spans="1:5" s="85" customFormat="1" hidden="1" x14ac:dyDescent="0.25">
      <c r="A2199" s="299"/>
      <c r="B2199" s="109" t="s">
        <v>198</v>
      </c>
      <c r="C2199" s="72" t="s">
        <v>199</v>
      </c>
      <c r="D2199" s="99">
        <v>0</v>
      </c>
      <c r="E2199" s="25"/>
    </row>
    <row r="2200" spans="1:5" s="85" customFormat="1" hidden="1" x14ac:dyDescent="0.25">
      <c r="A2200" s="299"/>
      <c r="B2200" s="109" t="s">
        <v>108</v>
      </c>
      <c r="C2200" s="72" t="s">
        <v>109</v>
      </c>
      <c r="D2200" s="99">
        <f>+(D2199)/12</f>
        <v>0</v>
      </c>
      <c r="E2200" s="25"/>
    </row>
    <row r="2201" spans="1:5" s="85" customFormat="1" ht="20.399999999999999" hidden="1" x14ac:dyDescent="0.25">
      <c r="A2201" s="299"/>
      <c r="B2201" s="109" t="s">
        <v>111</v>
      </c>
      <c r="C2201" s="107" t="s">
        <v>537</v>
      </c>
      <c r="D2201" s="99">
        <f>+(D2199)*9.25%</f>
        <v>0</v>
      </c>
      <c r="E2201" s="25"/>
    </row>
    <row r="2202" spans="1:5" s="85" customFormat="1" hidden="1" x14ac:dyDescent="0.25">
      <c r="A2202" s="299"/>
      <c r="B2202" s="109" t="s">
        <v>112</v>
      </c>
      <c r="C2202" s="107" t="s">
        <v>354</v>
      </c>
      <c r="D2202" s="99">
        <f>+(D2199)*0.5%</f>
        <v>0</v>
      </c>
      <c r="E2202" s="25"/>
    </row>
    <row r="2203" spans="1:5" s="85" customFormat="1" ht="20.399999999999999" hidden="1" x14ac:dyDescent="0.25">
      <c r="A2203" s="299"/>
      <c r="B2203" s="109" t="s">
        <v>114</v>
      </c>
      <c r="C2203" s="107" t="s">
        <v>538</v>
      </c>
      <c r="D2203" s="99">
        <f>+(D2199)*5.42%</f>
        <v>0</v>
      </c>
      <c r="E2203" s="25"/>
    </row>
    <row r="2204" spans="1:5" s="85" customFormat="1" ht="20.399999999999999" hidden="1" x14ac:dyDescent="0.25">
      <c r="A2204" s="299"/>
      <c r="B2204" s="109" t="s">
        <v>115</v>
      </c>
      <c r="C2204" s="107" t="s">
        <v>539</v>
      </c>
      <c r="D2204" s="99">
        <f>+(D2199)*3%</f>
        <v>0</v>
      </c>
      <c r="E2204" s="25"/>
    </row>
    <row r="2205" spans="1:5" s="85" customFormat="1" hidden="1" x14ac:dyDescent="0.25">
      <c r="A2205" s="299"/>
      <c r="B2205" s="109" t="s">
        <v>116</v>
      </c>
      <c r="C2205" s="107" t="s">
        <v>117</v>
      </c>
      <c r="D2205" s="99">
        <f>+(D2199)*1.5%</f>
        <v>0</v>
      </c>
      <c r="E2205" s="25"/>
    </row>
    <row r="2206" spans="1:5" s="85" customFormat="1" hidden="1" x14ac:dyDescent="0.25">
      <c r="A2206" s="299"/>
      <c r="B2206" s="109" t="s">
        <v>213</v>
      </c>
      <c r="C2206" s="107" t="s">
        <v>214</v>
      </c>
      <c r="D2206" s="99">
        <v>0</v>
      </c>
      <c r="E2206" s="25"/>
    </row>
    <row r="2207" spans="1:5" s="85" customFormat="1" hidden="1" x14ac:dyDescent="0.25">
      <c r="A2207" s="299"/>
      <c r="B2207" s="109" t="s">
        <v>137</v>
      </c>
      <c r="C2207" s="107" t="s">
        <v>138</v>
      </c>
      <c r="D2207" s="99">
        <v>0</v>
      </c>
      <c r="E2207" s="25"/>
    </row>
    <row r="2208" spans="1:5" s="85" customFormat="1" hidden="1" x14ac:dyDescent="0.25">
      <c r="A2208" s="299"/>
      <c r="B2208" s="109" t="s">
        <v>217</v>
      </c>
      <c r="C2208" s="107" t="s">
        <v>218</v>
      </c>
      <c r="D2208" s="99">
        <v>0</v>
      </c>
      <c r="E2208" s="25"/>
    </row>
    <row r="2209" spans="1:5" s="85" customFormat="1" hidden="1" x14ac:dyDescent="0.25">
      <c r="A2209" s="299"/>
      <c r="B2209" s="109" t="s">
        <v>226</v>
      </c>
      <c r="C2209" s="107" t="s">
        <v>711</v>
      </c>
      <c r="D2209" s="99">
        <v>0</v>
      </c>
      <c r="E2209" s="25"/>
    </row>
    <row r="2210" spans="1:5" s="85" customFormat="1" hidden="1" x14ac:dyDescent="0.25">
      <c r="A2210" s="299"/>
      <c r="B2210" s="109" t="s">
        <v>64</v>
      </c>
      <c r="C2210" s="107" t="s">
        <v>65</v>
      </c>
      <c r="D2210" s="99">
        <v>0</v>
      </c>
      <c r="E2210" s="25"/>
    </row>
    <row r="2211" spans="1:5" s="85" customFormat="1" hidden="1" x14ac:dyDescent="0.25">
      <c r="A2211" s="299"/>
      <c r="B2211" s="109" t="s">
        <v>230</v>
      </c>
      <c r="C2211" s="32" t="s">
        <v>231</v>
      </c>
      <c r="D2211" s="99">
        <v>0</v>
      </c>
      <c r="E2211" s="25"/>
    </row>
    <row r="2212" spans="1:5" s="85" customFormat="1" hidden="1" x14ac:dyDescent="0.25">
      <c r="A2212" s="299"/>
      <c r="B2212" s="109" t="s">
        <v>49</v>
      </c>
      <c r="C2212" s="32" t="s">
        <v>50</v>
      </c>
      <c r="D2212" s="99">
        <v>0</v>
      </c>
      <c r="E2212" s="25"/>
    </row>
    <row r="2213" spans="1:5" s="85" customFormat="1" hidden="1" x14ac:dyDescent="0.25">
      <c r="A2213" s="299"/>
      <c r="B2213" s="109" t="s">
        <v>122</v>
      </c>
      <c r="C2213" s="107" t="s">
        <v>123</v>
      </c>
      <c r="D2213" s="99">
        <v>0</v>
      </c>
      <c r="E2213" s="25"/>
    </row>
    <row r="2214" spans="1:5" s="85" customFormat="1" hidden="1" x14ac:dyDescent="0.25">
      <c r="A2214" s="299"/>
      <c r="B2214" s="109" t="s">
        <v>143</v>
      </c>
      <c r="C2214" s="32" t="s">
        <v>144</v>
      </c>
      <c r="D2214" s="99">
        <v>0</v>
      </c>
      <c r="E2214" s="25"/>
    </row>
    <row r="2215" spans="1:5" s="85" customFormat="1" hidden="1" x14ac:dyDescent="0.25">
      <c r="A2215" s="299"/>
      <c r="B2215" s="109" t="s">
        <v>158</v>
      </c>
      <c r="C2215" s="33" t="s">
        <v>159</v>
      </c>
      <c r="D2215" s="99">
        <v>0</v>
      </c>
      <c r="E2215" s="25"/>
    </row>
    <row r="2216" spans="1:5" s="85" customFormat="1" hidden="1" x14ac:dyDescent="0.25">
      <c r="A2216" s="299"/>
      <c r="B2216" s="109" t="s">
        <v>129</v>
      </c>
      <c r="C2216" s="33" t="s">
        <v>528</v>
      </c>
      <c r="D2216" s="99">
        <v>0</v>
      </c>
      <c r="E2216" s="25"/>
    </row>
    <row r="2217" spans="1:5" s="85" customFormat="1" hidden="1" x14ac:dyDescent="0.25">
      <c r="A2217" s="299"/>
      <c r="B2217" s="109" t="s">
        <v>242</v>
      </c>
      <c r="C2217" s="33" t="s">
        <v>243</v>
      </c>
      <c r="D2217" s="99">
        <v>0</v>
      </c>
      <c r="E2217" s="25"/>
    </row>
    <row r="2218" spans="1:5" s="85" customFormat="1" hidden="1" x14ac:dyDescent="0.25">
      <c r="A2218" s="299"/>
      <c r="B2218" s="109" t="s">
        <v>244</v>
      </c>
      <c r="C2218" s="33" t="s">
        <v>412</v>
      </c>
      <c r="D2218" s="99">
        <v>0</v>
      </c>
      <c r="E2218" s="25"/>
    </row>
    <row r="2219" spans="1:5" s="85" customFormat="1" hidden="1" x14ac:dyDescent="0.25">
      <c r="A2219" s="299"/>
      <c r="B2219" s="109" t="s">
        <v>257</v>
      </c>
      <c r="C2219" s="33" t="s">
        <v>645</v>
      </c>
      <c r="D2219" s="99">
        <v>0</v>
      </c>
      <c r="E2219" s="25"/>
    </row>
    <row r="2220" spans="1:5" s="85" customFormat="1" x14ac:dyDescent="0.25">
      <c r="A2220" s="299"/>
      <c r="B2220" s="109" t="s">
        <v>712</v>
      </c>
      <c r="C2220" s="33" t="s">
        <v>713</v>
      </c>
      <c r="D2220" s="503">
        <v>695650</v>
      </c>
      <c r="E2220" s="25"/>
    </row>
    <row r="2221" spans="1:5" s="85" customFormat="1" hidden="1" x14ac:dyDescent="0.25">
      <c r="A2221" s="299"/>
      <c r="B2221" s="109" t="s">
        <v>267</v>
      </c>
      <c r="C2221" s="33" t="s">
        <v>268</v>
      </c>
      <c r="D2221" s="99">
        <v>0</v>
      </c>
      <c r="E2221" s="25"/>
    </row>
    <row r="2222" spans="1:5" s="85" customFormat="1" hidden="1" x14ac:dyDescent="0.25">
      <c r="A2222" s="299"/>
      <c r="B2222" s="109" t="s">
        <v>270</v>
      </c>
      <c r="C2222" s="33" t="s">
        <v>271</v>
      </c>
      <c r="D2222" s="503">
        <v>0</v>
      </c>
      <c r="E2222" s="25"/>
    </row>
    <row r="2223" spans="1:5" s="85" customFormat="1" hidden="1" x14ac:dyDescent="0.25">
      <c r="A2223" s="299"/>
      <c r="B2223" s="109" t="s">
        <v>145</v>
      </c>
      <c r="C2223" s="33" t="s">
        <v>146</v>
      </c>
      <c r="D2223" s="99">
        <v>0</v>
      </c>
      <c r="E2223" s="25"/>
    </row>
    <row r="2224" spans="1:5" s="85" customFormat="1" hidden="1" x14ac:dyDescent="0.25">
      <c r="A2224" s="299"/>
      <c r="B2224" s="109" t="s">
        <v>301</v>
      </c>
      <c r="C2224" s="33" t="s">
        <v>343</v>
      </c>
      <c r="D2224" s="503">
        <v>0</v>
      </c>
      <c r="E2224" s="25"/>
    </row>
    <row r="2225" spans="1:5" s="85" customFormat="1" hidden="1" x14ac:dyDescent="0.25">
      <c r="A2225" s="299"/>
      <c r="B2225" s="109" t="s">
        <v>42</v>
      </c>
      <c r="C2225" s="33" t="s">
        <v>540</v>
      </c>
      <c r="D2225" s="99">
        <v>0</v>
      </c>
      <c r="E2225" s="25"/>
    </row>
    <row r="2226" spans="1:5" s="85" customFormat="1" hidden="1" x14ac:dyDescent="0.25">
      <c r="A2226" s="299"/>
      <c r="B2226" s="109" t="s">
        <v>307</v>
      </c>
      <c r="C2226" s="33" t="s">
        <v>518</v>
      </c>
      <c r="D2226" s="503">
        <v>0</v>
      </c>
      <c r="E2226" s="25"/>
    </row>
    <row r="2227" spans="1:5" s="85" customFormat="1" x14ac:dyDescent="0.25">
      <c r="A2227" s="299"/>
      <c r="B2227" s="210"/>
      <c r="C2227" s="17" t="s">
        <v>357</v>
      </c>
      <c r="D2227" s="100">
        <f>SUM(D2199:D2226)</f>
        <v>695650</v>
      </c>
      <c r="E2227" s="208"/>
    </row>
    <row r="2228" spans="1:5" s="85" customFormat="1" x14ac:dyDescent="0.25">
      <c r="A2228" s="299"/>
      <c r="B2228" s="211"/>
      <c r="C2228" s="212"/>
      <c r="D2228" s="504"/>
      <c r="E2228" s="33"/>
    </row>
    <row r="2229" spans="1:5" s="85" customFormat="1" hidden="1" x14ac:dyDescent="0.25">
      <c r="A2229" s="299"/>
      <c r="B2229" s="45"/>
      <c r="C2229" s="33"/>
      <c r="D2229" s="25"/>
      <c r="E2229" s="25"/>
    </row>
    <row r="2230" spans="1:5" s="85" customFormat="1" hidden="1" x14ac:dyDescent="0.25">
      <c r="A2230" s="299"/>
      <c r="B2230" s="45"/>
      <c r="C2230" s="33"/>
      <c r="D2230" s="25"/>
      <c r="E2230" s="25"/>
    </row>
    <row r="2231" spans="1:5" s="85" customFormat="1" hidden="1" x14ac:dyDescent="0.25">
      <c r="A2231" s="299"/>
      <c r="B2231" s="45"/>
      <c r="C2231" s="209" t="s">
        <v>1106</v>
      </c>
      <c r="D2231" s="48" t="s">
        <v>1107</v>
      </c>
      <c r="E2231" s="25"/>
    </row>
    <row r="2232" spans="1:5" s="85" customFormat="1" hidden="1" x14ac:dyDescent="0.25">
      <c r="A2232" s="299"/>
      <c r="B2232" s="203"/>
      <c r="C2232" s="204"/>
      <c r="D2232" s="502"/>
      <c r="E2232" s="25"/>
    </row>
    <row r="2233" spans="1:5" s="85" customFormat="1" hidden="1" x14ac:dyDescent="0.25">
      <c r="A2233" s="299"/>
      <c r="B2233" s="109" t="s">
        <v>153</v>
      </c>
      <c r="C2233" s="72" t="s">
        <v>154</v>
      </c>
      <c r="D2233" s="99">
        <v>0</v>
      </c>
      <c r="E2233" s="25"/>
    </row>
    <row r="2234" spans="1:5" s="85" customFormat="1" hidden="1" x14ac:dyDescent="0.25">
      <c r="A2234" s="299"/>
      <c r="B2234" s="109" t="s">
        <v>49</v>
      </c>
      <c r="C2234" s="72" t="s">
        <v>50</v>
      </c>
      <c r="D2234" s="99"/>
      <c r="E2234" s="25"/>
    </row>
    <row r="2235" spans="1:5" s="85" customFormat="1" hidden="1" x14ac:dyDescent="0.25">
      <c r="A2235" s="299"/>
      <c r="B2235" s="109" t="s">
        <v>158</v>
      </c>
      <c r="C2235" s="72" t="s">
        <v>159</v>
      </c>
      <c r="D2235" s="99">
        <v>0</v>
      </c>
      <c r="E2235" s="25"/>
    </row>
    <row r="2236" spans="1:5" s="85" customFormat="1" hidden="1" x14ac:dyDescent="0.25">
      <c r="A2236" s="299"/>
      <c r="B2236" s="109" t="s">
        <v>267</v>
      </c>
      <c r="C2236" s="72" t="s">
        <v>268</v>
      </c>
      <c r="D2236" s="99"/>
      <c r="E2236" s="25"/>
    </row>
    <row r="2237" spans="1:5" s="85" customFormat="1" hidden="1" x14ac:dyDescent="0.25">
      <c r="A2237" s="299"/>
      <c r="B2237" s="109" t="s">
        <v>281</v>
      </c>
      <c r="C2237" s="72" t="s">
        <v>282</v>
      </c>
      <c r="D2237" s="99">
        <v>0</v>
      </c>
      <c r="E2237" s="25"/>
    </row>
    <row r="2238" spans="1:5" s="85" customFormat="1" hidden="1" x14ac:dyDescent="0.25">
      <c r="A2238" s="299"/>
      <c r="B2238" s="109" t="s">
        <v>288</v>
      </c>
      <c r="C2238" s="72" t="s">
        <v>289</v>
      </c>
      <c r="D2238" s="503">
        <v>0</v>
      </c>
      <c r="E2238" s="25"/>
    </row>
    <row r="2239" spans="1:5" s="85" customFormat="1" hidden="1" x14ac:dyDescent="0.25">
      <c r="A2239" s="299"/>
      <c r="B2239" s="109" t="s">
        <v>290</v>
      </c>
      <c r="C2239" s="72" t="s">
        <v>291</v>
      </c>
      <c r="D2239" s="503"/>
      <c r="E2239" s="25"/>
    </row>
    <row r="2240" spans="1:5" s="85" customFormat="1" hidden="1" x14ac:dyDescent="0.25">
      <c r="A2240" s="299"/>
      <c r="B2240" s="109"/>
      <c r="C2240" s="17" t="s">
        <v>341</v>
      </c>
      <c r="D2240" s="100">
        <f>SUM(D2233:D2239)</f>
        <v>0</v>
      </c>
      <c r="E2240" s="25"/>
    </row>
    <row r="2241" spans="1:5" s="85" customFormat="1" hidden="1" x14ac:dyDescent="0.25">
      <c r="A2241" s="299"/>
      <c r="B2241" s="221"/>
      <c r="C2241" s="212"/>
      <c r="D2241" s="507"/>
      <c r="E2241" s="25"/>
    </row>
    <row r="2242" spans="1:5" s="85" customFormat="1" x14ac:dyDescent="0.25">
      <c r="A2242" s="299"/>
      <c r="B2242" s="45"/>
      <c r="C2242" s="33"/>
      <c r="D2242" s="25"/>
      <c r="E2242" s="25"/>
    </row>
    <row r="2243" spans="1:5" s="85" customFormat="1" x14ac:dyDescent="0.25">
      <c r="A2243" s="299"/>
      <c r="B2243" s="45"/>
      <c r="C2243" s="33"/>
      <c r="D2243" s="25"/>
      <c r="E2243" s="25"/>
    </row>
    <row r="2244" spans="1:5" s="85" customFormat="1" x14ac:dyDescent="0.25">
      <c r="A2244" s="299"/>
      <c r="B2244" s="45"/>
      <c r="C2244" s="209" t="s">
        <v>431</v>
      </c>
      <c r="D2244" s="48" t="s">
        <v>380</v>
      </c>
    </row>
    <row r="2245" spans="1:5" s="85" customFormat="1" x14ac:dyDescent="0.25">
      <c r="A2245" s="299"/>
      <c r="B2245" s="203"/>
      <c r="C2245" s="204"/>
      <c r="D2245" s="502"/>
      <c r="E2245" s="25"/>
    </row>
    <row r="2246" spans="1:5" s="85" customFormat="1" hidden="1" x14ac:dyDescent="0.25">
      <c r="A2246" s="299"/>
      <c r="B2246" s="109" t="s">
        <v>134</v>
      </c>
      <c r="C2246" s="72" t="s">
        <v>135</v>
      </c>
      <c r="D2246" s="99">
        <v>0</v>
      </c>
      <c r="E2246" s="25"/>
    </row>
    <row r="2247" spans="1:5" s="85" customFormat="1" x14ac:dyDescent="0.25">
      <c r="A2247" s="299"/>
      <c r="B2247" s="109" t="s">
        <v>198</v>
      </c>
      <c r="C2247" s="72" t="s">
        <v>199</v>
      </c>
      <c r="D2247" s="99">
        <v>3967332.0010000002</v>
      </c>
      <c r="E2247" s="25"/>
    </row>
    <row r="2248" spans="1:5" s="85" customFormat="1" hidden="1" x14ac:dyDescent="0.25">
      <c r="A2248" s="299"/>
      <c r="B2248" s="109" t="s">
        <v>104</v>
      </c>
      <c r="C2248" s="72" t="s">
        <v>105</v>
      </c>
      <c r="D2248" s="99">
        <v>0</v>
      </c>
      <c r="E2248" s="25"/>
    </row>
    <row r="2249" spans="1:5" s="85" customFormat="1" x14ac:dyDescent="0.25">
      <c r="A2249" s="299"/>
      <c r="B2249" s="109" t="s">
        <v>108</v>
      </c>
      <c r="C2249" s="107" t="s">
        <v>109</v>
      </c>
      <c r="D2249" s="99">
        <f>(D2246+D2247+D2248+D2250+D2251)/12</f>
        <v>330611.00008333335</v>
      </c>
      <c r="E2249" s="25"/>
    </row>
    <row r="2250" spans="1:5" s="85" customFormat="1" hidden="1" x14ac:dyDescent="0.25">
      <c r="A2250" s="299"/>
      <c r="B2250" s="109" t="s">
        <v>856</v>
      </c>
      <c r="C2250" s="107" t="s">
        <v>857</v>
      </c>
      <c r="D2250" s="99">
        <v>0</v>
      </c>
      <c r="E2250" s="25"/>
    </row>
    <row r="2251" spans="1:5" s="85" customFormat="1" hidden="1" x14ac:dyDescent="0.25">
      <c r="A2251" s="299"/>
      <c r="B2251" s="109" t="s">
        <v>399</v>
      </c>
      <c r="C2251" s="107" t="s">
        <v>400</v>
      </c>
      <c r="D2251" s="99">
        <v>0</v>
      </c>
      <c r="E2251" s="25"/>
    </row>
    <row r="2252" spans="1:5" s="85" customFormat="1" ht="20.399999999999999" x14ac:dyDescent="0.25">
      <c r="A2252" s="299"/>
      <c r="B2252" s="109" t="s">
        <v>111</v>
      </c>
      <c r="C2252" s="107" t="s">
        <v>537</v>
      </c>
      <c r="D2252" s="99">
        <f>(D2247+D2248+D2250+D2246+D2251)*9.25%</f>
        <v>366978.21009250003</v>
      </c>
      <c r="E2252" s="25"/>
    </row>
    <row r="2253" spans="1:5" s="85" customFormat="1" x14ac:dyDescent="0.25">
      <c r="A2253" s="299"/>
      <c r="B2253" s="109" t="s">
        <v>112</v>
      </c>
      <c r="C2253" s="107" t="s">
        <v>354</v>
      </c>
      <c r="D2253" s="99">
        <f>(D2247+D2248+D2250+D2246+D2251)*0.5%</f>
        <v>19836.660005000002</v>
      </c>
      <c r="E2253" s="25"/>
    </row>
    <row r="2254" spans="1:5" s="85" customFormat="1" ht="20.399999999999999" x14ac:dyDescent="0.25">
      <c r="A2254" s="299"/>
      <c r="B2254" s="109" t="s">
        <v>114</v>
      </c>
      <c r="C2254" s="107" t="s">
        <v>538</v>
      </c>
      <c r="D2254" s="99">
        <f>(D2247+D2248+D2250+D2246+D2251)*5.42%</f>
        <v>215029.3944542</v>
      </c>
      <c r="E2254" s="25"/>
    </row>
    <row r="2255" spans="1:5" s="85" customFormat="1" ht="20.399999999999999" x14ac:dyDescent="0.25">
      <c r="A2255" s="299"/>
      <c r="B2255" s="109" t="s">
        <v>115</v>
      </c>
      <c r="C2255" s="107" t="s">
        <v>539</v>
      </c>
      <c r="D2255" s="99">
        <f>(D2247+D2248+D2250+D2246+D2251)*3%</f>
        <v>119019.96003</v>
      </c>
      <c r="E2255" s="25"/>
    </row>
    <row r="2256" spans="1:5" s="85" customFormat="1" x14ac:dyDescent="0.25">
      <c r="A2256" s="299"/>
      <c r="B2256" s="109" t="s">
        <v>116</v>
      </c>
      <c r="C2256" s="107" t="s">
        <v>117</v>
      </c>
      <c r="D2256" s="99">
        <f>(D2247+D2248+D2250+D2246+D2251)*1.5%</f>
        <v>59509.980015000001</v>
      </c>
      <c r="E2256" s="25"/>
    </row>
    <row r="2257" spans="1:5" s="85" customFormat="1" x14ac:dyDescent="0.25">
      <c r="A2257" s="299"/>
      <c r="B2257" s="109" t="s">
        <v>221</v>
      </c>
      <c r="C2257" s="107" t="s">
        <v>222</v>
      </c>
      <c r="D2257" s="99">
        <v>20000000</v>
      </c>
      <c r="E2257" s="25"/>
    </row>
    <row r="2258" spans="1:5" s="85" customFormat="1" hidden="1" x14ac:dyDescent="0.25">
      <c r="A2258" s="299"/>
      <c r="B2258" s="109" t="s">
        <v>140</v>
      </c>
      <c r="C2258" s="107" t="s">
        <v>141</v>
      </c>
      <c r="D2258" s="99">
        <v>0</v>
      </c>
      <c r="E2258" s="25"/>
    </row>
    <row r="2259" spans="1:5" s="85" customFormat="1" hidden="1" x14ac:dyDescent="0.25">
      <c r="A2259" s="299"/>
      <c r="B2259" s="109" t="s">
        <v>223</v>
      </c>
      <c r="C2259" s="107" t="s">
        <v>224</v>
      </c>
      <c r="D2259" s="99">
        <v>0</v>
      </c>
      <c r="E2259" s="25"/>
    </row>
    <row r="2260" spans="1:5" s="85" customFormat="1" hidden="1" x14ac:dyDescent="0.25">
      <c r="A2260" s="299"/>
      <c r="B2260" s="109" t="s">
        <v>227</v>
      </c>
      <c r="C2260" s="107" t="s">
        <v>588</v>
      </c>
      <c r="D2260" s="99">
        <v>0</v>
      </c>
      <c r="E2260" s="25"/>
    </row>
    <row r="2261" spans="1:5" s="85" customFormat="1" x14ac:dyDescent="0.25">
      <c r="A2261" s="299"/>
      <c r="B2261" s="109" t="s">
        <v>71</v>
      </c>
      <c r="C2261" s="107" t="s">
        <v>527</v>
      </c>
      <c r="D2261" s="99">
        <v>35000000</v>
      </c>
      <c r="E2261" s="25"/>
    </row>
    <row r="2262" spans="1:5" s="85" customFormat="1" x14ac:dyDescent="0.25">
      <c r="A2262" s="299"/>
      <c r="B2262" s="109" t="s">
        <v>230</v>
      </c>
      <c r="C2262" s="33" t="s">
        <v>231</v>
      </c>
      <c r="D2262" s="99">
        <v>8000000</v>
      </c>
      <c r="E2262" s="25"/>
    </row>
    <row r="2263" spans="1:5" s="85" customFormat="1" x14ac:dyDescent="0.25">
      <c r="A2263" s="299"/>
      <c r="B2263" s="109" t="s">
        <v>49</v>
      </c>
      <c r="C2263" s="33" t="s">
        <v>50</v>
      </c>
      <c r="D2263" s="99">
        <v>4000000</v>
      </c>
      <c r="E2263" s="25"/>
    </row>
    <row r="2264" spans="1:5" s="85" customFormat="1" hidden="1" x14ac:dyDescent="0.25">
      <c r="A2264" s="299"/>
      <c r="B2264" s="109" t="s">
        <v>233</v>
      </c>
      <c r="C2264" s="33" t="s">
        <v>234</v>
      </c>
      <c r="D2264" s="99">
        <v>0</v>
      </c>
      <c r="E2264" s="25"/>
    </row>
    <row r="2265" spans="1:5" s="85" customFormat="1" hidden="1" x14ac:dyDescent="0.25">
      <c r="A2265" s="299"/>
      <c r="B2265" s="109" t="s">
        <v>122</v>
      </c>
      <c r="C2265" s="107" t="s">
        <v>123</v>
      </c>
      <c r="D2265" s="99">
        <v>0</v>
      </c>
      <c r="E2265" s="25"/>
    </row>
    <row r="2266" spans="1:5" s="85" customFormat="1" hidden="1" x14ac:dyDescent="0.25">
      <c r="A2266" s="299"/>
      <c r="B2266" s="109" t="s">
        <v>143</v>
      </c>
      <c r="C2266" s="33" t="s">
        <v>144</v>
      </c>
      <c r="D2266" s="99">
        <v>0</v>
      </c>
      <c r="E2266" s="25"/>
    </row>
    <row r="2267" spans="1:5" s="85" customFormat="1" hidden="1" x14ac:dyDescent="0.25">
      <c r="A2267" s="299"/>
      <c r="B2267" s="109" t="s">
        <v>158</v>
      </c>
      <c r="C2267" s="33" t="s">
        <v>159</v>
      </c>
      <c r="D2267" s="99">
        <v>0</v>
      </c>
      <c r="E2267" s="25"/>
    </row>
    <row r="2268" spans="1:5" s="85" customFormat="1" hidden="1" x14ac:dyDescent="0.25">
      <c r="A2268" s="299"/>
      <c r="B2268" s="109" t="s">
        <v>261</v>
      </c>
      <c r="C2268" s="33" t="s">
        <v>325</v>
      </c>
      <c r="D2268" s="99">
        <v>0</v>
      </c>
      <c r="E2268" s="25"/>
    </row>
    <row r="2269" spans="1:5" s="85" customFormat="1" x14ac:dyDescent="0.25">
      <c r="A2269" s="299"/>
      <c r="B2269" s="109" t="s">
        <v>263</v>
      </c>
      <c r="C2269" s="33" t="s">
        <v>931</v>
      </c>
      <c r="D2269" s="99">
        <v>1000000</v>
      </c>
      <c r="E2269" s="25"/>
    </row>
    <row r="2270" spans="1:5" s="85" customFormat="1" x14ac:dyDescent="0.25">
      <c r="A2270" s="299"/>
      <c r="B2270" s="109" t="s">
        <v>265</v>
      </c>
      <c r="C2270" s="33" t="s">
        <v>266</v>
      </c>
      <c r="D2270" s="99">
        <v>1000000</v>
      </c>
      <c r="E2270" s="25"/>
    </row>
    <row r="2271" spans="1:5" s="85" customFormat="1" hidden="1" x14ac:dyDescent="0.25">
      <c r="A2271" s="299"/>
      <c r="B2271" s="109" t="s">
        <v>267</v>
      </c>
      <c r="C2271" s="33" t="s">
        <v>268</v>
      </c>
      <c r="D2271" s="99">
        <v>0</v>
      </c>
      <c r="E2271" s="25"/>
    </row>
    <row r="2272" spans="1:5" s="85" customFormat="1" hidden="1" x14ac:dyDescent="0.25">
      <c r="A2272" s="299"/>
      <c r="B2272" s="109" t="s">
        <v>100</v>
      </c>
      <c r="C2272" s="33" t="s">
        <v>101</v>
      </c>
      <c r="D2272" s="99">
        <v>0</v>
      </c>
      <c r="E2272" s="25"/>
    </row>
    <row r="2273" spans="1:5" s="85" customFormat="1" hidden="1" x14ac:dyDescent="0.25">
      <c r="A2273" s="299"/>
      <c r="B2273" s="109" t="s">
        <v>272</v>
      </c>
      <c r="C2273" s="33" t="s">
        <v>273</v>
      </c>
      <c r="D2273" s="99">
        <v>0</v>
      </c>
      <c r="E2273" s="25"/>
    </row>
    <row r="2274" spans="1:5" s="85" customFormat="1" hidden="1" x14ac:dyDescent="0.25">
      <c r="A2274" s="299"/>
      <c r="B2274" s="109" t="s">
        <v>276</v>
      </c>
      <c r="C2274" s="33" t="s">
        <v>277</v>
      </c>
      <c r="D2274" s="99">
        <v>0</v>
      </c>
      <c r="E2274" s="25"/>
    </row>
    <row r="2275" spans="1:5" s="85" customFormat="1" ht="20.399999999999999" x14ac:dyDescent="0.25">
      <c r="A2275" s="299"/>
      <c r="B2275" s="109" t="s">
        <v>278</v>
      </c>
      <c r="C2275" s="32" t="s">
        <v>541</v>
      </c>
      <c r="D2275" s="99">
        <v>2000000</v>
      </c>
      <c r="E2275" s="25"/>
    </row>
    <row r="2276" spans="1:5" s="85" customFormat="1" x14ac:dyDescent="0.2">
      <c r="A2276" s="299"/>
      <c r="B2276" s="145" t="s">
        <v>281</v>
      </c>
      <c r="C2276" s="12" t="s">
        <v>282</v>
      </c>
      <c r="D2276" s="99">
        <v>500000</v>
      </c>
      <c r="E2276" s="25"/>
    </row>
    <row r="2277" spans="1:5" s="85" customFormat="1" x14ac:dyDescent="0.2">
      <c r="A2277" s="299"/>
      <c r="B2277" s="145" t="s">
        <v>283</v>
      </c>
      <c r="C2277" s="12" t="s">
        <v>284</v>
      </c>
      <c r="D2277" s="99">
        <v>200000</v>
      </c>
      <c r="E2277" s="25"/>
    </row>
    <row r="2278" spans="1:5" s="85" customFormat="1" hidden="1" x14ac:dyDescent="0.25">
      <c r="A2278" s="299"/>
      <c r="B2278" s="109" t="s">
        <v>288</v>
      </c>
      <c r="C2278" s="32" t="s">
        <v>289</v>
      </c>
      <c r="D2278" s="99">
        <v>0</v>
      </c>
      <c r="E2278" s="25"/>
    </row>
    <row r="2279" spans="1:5" s="85" customFormat="1" hidden="1" x14ac:dyDescent="0.25">
      <c r="A2279" s="299"/>
      <c r="B2279" s="109" t="s">
        <v>290</v>
      </c>
      <c r="C2279" s="33" t="s">
        <v>291</v>
      </c>
      <c r="D2279" s="99">
        <v>0</v>
      </c>
      <c r="E2279" s="25"/>
    </row>
    <row r="2280" spans="1:5" s="85" customFormat="1" x14ac:dyDescent="0.25">
      <c r="A2280" s="299"/>
      <c r="B2280" s="109" t="s">
        <v>145</v>
      </c>
      <c r="C2280" s="33" t="s">
        <v>146</v>
      </c>
      <c r="D2280" s="99">
        <v>100000</v>
      </c>
      <c r="E2280" s="25"/>
    </row>
    <row r="2281" spans="1:5" s="85" customFormat="1" hidden="1" x14ac:dyDescent="0.25">
      <c r="A2281" s="299"/>
      <c r="B2281" s="109" t="s">
        <v>298</v>
      </c>
      <c r="C2281" s="33" t="s">
        <v>542</v>
      </c>
      <c r="D2281" s="99">
        <v>0</v>
      </c>
      <c r="E2281" s="25"/>
    </row>
    <row r="2282" spans="1:5" s="85" customFormat="1" hidden="1" x14ac:dyDescent="0.25">
      <c r="A2282" s="299"/>
      <c r="B2282" s="109" t="s">
        <v>301</v>
      </c>
      <c r="C2282" s="33" t="s">
        <v>343</v>
      </c>
      <c r="D2282" s="99">
        <v>0</v>
      </c>
      <c r="E2282" s="25"/>
    </row>
    <row r="2283" spans="1:5" s="85" customFormat="1" hidden="1" x14ac:dyDescent="0.25">
      <c r="A2283" s="299"/>
      <c r="B2283" s="109" t="s">
        <v>24</v>
      </c>
      <c r="C2283" s="33" t="s">
        <v>25</v>
      </c>
      <c r="D2283" s="99">
        <v>0</v>
      </c>
      <c r="E2283" s="25"/>
    </row>
    <row r="2284" spans="1:5" s="85" customFormat="1" x14ac:dyDescent="0.25">
      <c r="A2284" s="299"/>
      <c r="B2284" s="109" t="s">
        <v>162</v>
      </c>
      <c r="C2284" s="33" t="s">
        <v>163</v>
      </c>
      <c r="D2284" s="99">
        <v>1000000</v>
      </c>
      <c r="E2284" s="25"/>
    </row>
    <row r="2285" spans="1:5" s="85" customFormat="1" hidden="1" x14ac:dyDescent="0.25">
      <c r="A2285" s="299"/>
      <c r="B2285" s="109" t="s">
        <v>42</v>
      </c>
      <c r="C2285" s="33" t="s">
        <v>540</v>
      </c>
      <c r="D2285" s="99">
        <v>0</v>
      </c>
      <c r="E2285" s="25"/>
    </row>
    <row r="2286" spans="1:5" s="85" customFormat="1" hidden="1" x14ac:dyDescent="0.25">
      <c r="A2286" s="299"/>
      <c r="B2286" s="109" t="s">
        <v>305</v>
      </c>
      <c r="C2286" s="33" t="s">
        <v>331</v>
      </c>
      <c r="D2286" s="99">
        <v>0</v>
      </c>
      <c r="E2286" s="25"/>
    </row>
    <row r="2287" spans="1:5" s="85" customFormat="1" hidden="1" x14ac:dyDescent="0.25">
      <c r="A2287" s="299"/>
      <c r="B2287" s="109" t="s">
        <v>307</v>
      </c>
      <c r="C2287" s="33" t="s">
        <v>638</v>
      </c>
      <c r="D2287" s="99">
        <v>0</v>
      </c>
      <c r="E2287" s="25"/>
    </row>
    <row r="2288" spans="1:5" s="85" customFormat="1" x14ac:dyDescent="0.25">
      <c r="A2288" s="299"/>
      <c r="B2288" s="109" t="s">
        <v>170</v>
      </c>
      <c r="C2288" s="33" t="s">
        <v>45</v>
      </c>
      <c r="D2288" s="503">
        <v>8500000</v>
      </c>
      <c r="E2288" s="25"/>
    </row>
    <row r="2289" spans="1:5" s="85" customFormat="1" hidden="1" x14ac:dyDescent="0.25">
      <c r="A2289" s="299"/>
      <c r="B2289" s="109" t="s">
        <v>51</v>
      </c>
      <c r="C2289" s="33" t="s">
        <v>52</v>
      </c>
      <c r="D2289" s="503">
        <v>0</v>
      </c>
      <c r="E2289" s="25"/>
    </row>
    <row r="2290" spans="1:5" s="85" customFormat="1" hidden="1" x14ac:dyDescent="0.25">
      <c r="A2290" s="299"/>
      <c r="B2290" s="109" t="s">
        <v>181</v>
      </c>
      <c r="C2290" s="33" t="s">
        <v>182</v>
      </c>
      <c r="D2290" s="503">
        <f>+D2291</f>
        <v>0</v>
      </c>
      <c r="E2290" s="25"/>
    </row>
    <row r="2291" spans="1:5" s="85" customFormat="1" ht="11.4" hidden="1" x14ac:dyDescent="0.25">
      <c r="A2291" s="299"/>
      <c r="B2291" s="338" t="s">
        <v>172</v>
      </c>
      <c r="C2291" s="246" t="s">
        <v>543</v>
      </c>
      <c r="D2291" s="510">
        <v>0</v>
      </c>
      <c r="E2291" s="25"/>
    </row>
    <row r="2292" spans="1:5" s="85" customFormat="1" hidden="1" x14ac:dyDescent="0.2">
      <c r="A2292" s="299"/>
      <c r="B2292" s="109" t="s">
        <v>168</v>
      </c>
      <c r="C2292" s="12" t="s">
        <v>169</v>
      </c>
      <c r="D2292" s="503">
        <v>0</v>
      </c>
      <c r="E2292" s="25"/>
    </row>
    <row r="2293" spans="1:5" s="85" customFormat="1" x14ac:dyDescent="0.25">
      <c r="A2293" s="299"/>
      <c r="B2293" s="210"/>
      <c r="C2293" s="17" t="s">
        <v>341</v>
      </c>
      <c r="D2293" s="100">
        <f>SUM(D2246:D2290)+D2292</f>
        <v>86378317.205680043</v>
      </c>
      <c r="E2293" s="208"/>
    </row>
    <row r="2294" spans="1:5" s="85" customFormat="1" x14ac:dyDescent="0.25">
      <c r="A2294" s="299"/>
      <c r="B2294" s="211"/>
      <c r="C2294" s="212"/>
      <c r="D2294" s="504"/>
      <c r="E2294" s="33"/>
    </row>
    <row r="2295" spans="1:5" s="85" customFormat="1" hidden="1" x14ac:dyDescent="0.25">
      <c r="A2295" s="299"/>
      <c r="B2295" s="17"/>
      <c r="C2295" s="33"/>
      <c r="D2295" s="33"/>
      <c r="E2295" s="33"/>
    </row>
    <row r="2296" spans="1:5" s="85" customFormat="1" hidden="1" x14ac:dyDescent="0.25">
      <c r="A2296" s="299"/>
      <c r="B2296" s="17"/>
      <c r="C2296" s="33"/>
      <c r="D2296" s="33"/>
      <c r="E2296" s="33"/>
    </row>
    <row r="2297" spans="1:5" s="85" customFormat="1" hidden="1" x14ac:dyDescent="0.25">
      <c r="A2297" s="299"/>
      <c r="B2297" s="45"/>
      <c r="C2297" s="209" t="s">
        <v>846</v>
      </c>
      <c r="D2297" s="48" t="s">
        <v>845</v>
      </c>
      <c r="E2297" s="33"/>
    </row>
    <row r="2298" spans="1:5" s="85" customFormat="1" hidden="1" x14ac:dyDescent="0.25">
      <c r="A2298" s="299"/>
      <c r="B2298" s="203"/>
      <c r="C2298" s="204"/>
      <c r="D2298" s="502"/>
      <c r="E2298" s="33"/>
    </row>
    <row r="2299" spans="1:5" s="85" customFormat="1" hidden="1" x14ac:dyDescent="0.25">
      <c r="A2299" s="299"/>
      <c r="B2299" s="109" t="s">
        <v>198</v>
      </c>
      <c r="C2299" s="72" t="s">
        <v>199</v>
      </c>
      <c r="D2299" s="99">
        <v>0</v>
      </c>
      <c r="E2299" s="33"/>
    </row>
    <row r="2300" spans="1:5" s="85" customFormat="1" hidden="1" x14ac:dyDescent="0.25">
      <c r="A2300" s="299"/>
      <c r="B2300" s="109" t="s">
        <v>104</v>
      </c>
      <c r="C2300" s="72" t="s">
        <v>105</v>
      </c>
      <c r="D2300" s="99">
        <v>0</v>
      </c>
      <c r="E2300" s="33"/>
    </row>
    <row r="2301" spans="1:5" s="85" customFormat="1" hidden="1" x14ac:dyDescent="0.25">
      <c r="A2301" s="299"/>
      <c r="B2301" s="109" t="s">
        <v>108</v>
      </c>
      <c r="C2301" s="72" t="s">
        <v>109</v>
      </c>
      <c r="D2301" s="99">
        <f>+(D2299+D2300+D2302+D2303)/12</f>
        <v>0</v>
      </c>
      <c r="E2301" s="33"/>
    </row>
    <row r="2302" spans="1:5" s="85" customFormat="1" hidden="1" x14ac:dyDescent="0.25">
      <c r="A2302" s="299"/>
      <c r="B2302" s="109" t="s">
        <v>856</v>
      </c>
      <c r="C2302" s="72" t="s">
        <v>857</v>
      </c>
      <c r="D2302" s="99">
        <v>0</v>
      </c>
      <c r="E2302" s="33"/>
    </row>
    <row r="2303" spans="1:5" s="85" customFormat="1" hidden="1" x14ac:dyDescent="0.25">
      <c r="A2303" s="299"/>
      <c r="B2303" s="109" t="s">
        <v>399</v>
      </c>
      <c r="C2303" s="72" t="s">
        <v>400</v>
      </c>
      <c r="D2303" s="99">
        <v>0</v>
      </c>
      <c r="E2303" s="33"/>
    </row>
    <row r="2304" spans="1:5" s="85" customFormat="1" ht="20.399999999999999" hidden="1" x14ac:dyDescent="0.25">
      <c r="A2304" s="299"/>
      <c r="B2304" s="109" t="s">
        <v>111</v>
      </c>
      <c r="C2304" s="107" t="s">
        <v>537</v>
      </c>
      <c r="D2304" s="99">
        <f>+(D2299+D2300+D2302+D2303)*9.25%</f>
        <v>0</v>
      </c>
      <c r="E2304" s="33"/>
    </row>
    <row r="2305" spans="1:5" s="85" customFormat="1" hidden="1" x14ac:dyDescent="0.25">
      <c r="A2305" s="299"/>
      <c r="B2305" s="109" t="s">
        <v>112</v>
      </c>
      <c r="C2305" s="107" t="s">
        <v>354</v>
      </c>
      <c r="D2305" s="99">
        <f>+(D2299+D2300+D2302+D2303)*0.5%</f>
        <v>0</v>
      </c>
      <c r="E2305" s="33"/>
    </row>
    <row r="2306" spans="1:5" s="85" customFormat="1" ht="20.399999999999999" hidden="1" x14ac:dyDescent="0.25">
      <c r="A2306" s="299"/>
      <c r="B2306" s="109" t="s">
        <v>114</v>
      </c>
      <c r="C2306" s="107" t="s">
        <v>538</v>
      </c>
      <c r="D2306" s="99">
        <f>+(D2299+D2300+D2302+D2303)*5.42%</f>
        <v>0</v>
      </c>
      <c r="E2306" s="33"/>
    </row>
    <row r="2307" spans="1:5" s="85" customFormat="1" ht="20.399999999999999" hidden="1" x14ac:dyDescent="0.25">
      <c r="A2307" s="299"/>
      <c r="B2307" s="109" t="s">
        <v>115</v>
      </c>
      <c r="C2307" s="107" t="s">
        <v>539</v>
      </c>
      <c r="D2307" s="99">
        <f>+(D2299+D2300+D2302+D2303)*3%</f>
        <v>0</v>
      </c>
      <c r="E2307" s="33"/>
    </row>
    <row r="2308" spans="1:5" s="85" customFormat="1" hidden="1" x14ac:dyDescent="0.25">
      <c r="A2308" s="299"/>
      <c r="B2308" s="109" t="s">
        <v>116</v>
      </c>
      <c r="C2308" s="72" t="s">
        <v>117</v>
      </c>
      <c r="D2308" s="503">
        <f>+(D2299)*1.5%</f>
        <v>0</v>
      </c>
      <c r="E2308" s="33"/>
    </row>
    <row r="2309" spans="1:5" s="85" customFormat="1" hidden="1" x14ac:dyDescent="0.25">
      <c r="A2309" s="299"/>
      <c r="B2309" s="109" t="s">
        <v>217</v>
      </c>
      <c r="C2309" s="107" t="s">
        <v>218</v>
      </c>
      <c r="D2309" s="503">
        <v>0</v>
      </c>
      <c r="E2309" s="33"/>
    </row>
    <row r="2310" spans="1:5" s="85" customFormat="1" hidden="1" x14ac:dyDescent="0.25">
      <c r="A2310" s="299"/>
      <c r="B2310" s="210"/>
      <c r="C2310" s="17" t="s">
        <v>357</v>
      </c>
      <c r="D2310" s="100">
        <f>SUM(D2299:D2309)</f>
        <v>0</v>
      </c>
      <c r="E2310" s="33"/>
    </row>
    <row r="2311" spans="1:5" s="85" customFormat="1" hidden="1" x14ac:dyDescent="0.25">
      <c r="A2311" s="299"/>
      <c r="B2311" s="211"/>
      <c r="C2311" s="212"/>
      <c r="D2311" s="504"/>
      <c r="E2311" s="33"/>
    </row>
    <row r="2312" spans="1:5" s="85" customFormat="1" hidden="1" x14ac:dyDescent="0.25">
      <c r="A2312" s="299"/>
      <c r="B2312" s="17"/>
      <c r="C2312" s="33"/>
      <c r="D2312" s="33"/>
      <c r="E2312" s="33"/>
    </row>
    <row r="2313" spans="1:5" s="85" customFormat="1" hidden="1" x14ac:dyDescent="0.25">
      <c r="A2313" s="299"/>
      <c r="B2313" s="17"/>
      <c r="C2313" s="33"/>
      <c r="D2313" s="33"/>
      <c r="E2313" s="33"/>
    </row>
    <row r="2314" spans="1:5" s="85" customFormat="1" ht="20.399999999999999" hidden="1" x14ac:dyDescent="0.25">
      <c r="A2314" s="299"/>
      <c r="B2314" s="45"/>
      <c r="C2314" s="331" t="s">
        <v>632</v>
      </c>
      <c r="D2314" s="48" t="s">
        <v>633</v>
      </c>
    </row>
    <row r="2315" spans="1:5" s="85" customFormat="1" hidden="1" x14ac:dyDescent="0.25">
      <c r="A2315" s="299"/>
      <c r="B2315" s="203"/>
      <c r="C2315" s="204"/>
      <c r="D2315" s="502"/>
      <c r="E2315" s="25"/>
    </row>
    <row r="2316" spans="1:5" s="85" customFormat="1" hidden="1" x14ac:dyDescent="0.25">
      <c r="A2316" s="299"/>
      <c r="B2316" s="109" t="s">
        <v>206</v>
      </c>
      <c r="C2316" s="72" t="s">
        <v>207</v>
      </c>
      <c r="D2316" s="99">
        <v>0</v>
      </c>
      <c r="E2316" s="25"/>
    </row>
    <row r="2317" spans="1:5" s="85" customFormat="1" hidden="1" x14ac:dyDescent="0.25">
      <c r="A2317" s="299"/>
      <c r="B2317" s="109" t="s">
        <v>108</v>
      </c>
      <c r="C2317" s="72" t="s">
        <v>109</v>
      </c>
      <c r="D2317" s="99">
        <f>+(D2316)/12</f>
        <v>0</v>
      </c>
      <c r="E2317" s="25"/>
    </row>
    <row r="2318" spans="1:5" s="85" customFormat="1" ht="20.399999999999999" hidden="1" x14ac:dyDescent="0.25">
      <c r="A2318" s="299"/>
      <c r="B2318" s="109" t="s">
        <v>111</v>
      </c>
      <c r="C2318" s="107" t="s">
        <v>537</v>
      </c>
      <c r="D2318" s="99">
        <f>+(D2316)*9.25%</f>
        <v>0</v>
      </c>
      <c r="E2318" s="25"/>
    </row>
    <row r="2319" spans="1:5" s="85" customFormat="1" hidden="1" x14ac:dyDescent="0.25">
      <c r="A2319" s="299"/>
      <c r="B2319" s="109" t="s">
        <v>112</v>
      </c>
      <c r="C2319" s="107" t="s">
        <v>354</v>
      </c>
      <c r="D2319" s="99">
        <f>+(D2316)*0.5%</f>
        <v>0</v>
      </c>
      <c r="E2319" s="25"/>
    </row>
    <row r="2320" spans="1:5" s="85" customFormat="1" ht="20.399999999999999" hidden="1" x14ac:dyDescent="0.25">
      <c r="A2320" s="299"/>
      <c r="B2320" s="109" t="s">
        <v>114</v>
      </c>
      <c r="C2320" s="107" t="s">
        <v>538</v>
      </c>
      <c r="D2320" s="99">
        <f>+(D2316)*5.42%</f>
        <v>0</v>
      </c>
      <c r="E2320" s="25"/>
    </row>
    <row r="2321" spans="1:5" s="85" customFormat="1" ht="20.399999999999999" hidden="1" x14ac:dyDescent="0.25">
      <c r="A2321" s="299"/>
      <c r="B2321" s="109" t="s">
        <v>115</v>
      </c>
      <c r="C2321" s="107" t="s">
        <v>539</v>
      </c>
      <c r="D2321" s="99">
        <f>+(D2316)*3%</f>
        <v>0</v>
      </c>
      <c r="E2321" s="25"/>
    </row>
    <row r="2322" spans="1:5" s="85" customFormat="1" hidden="1" x14ac:dyDescent="0.25">
      <c r="A2322" s="299"/>
      <c r="B2322" s="109" t="s">
        <v>116</v>
      </c>
      <c r="C2322" s="107" t="s">
        <v>117</v>
      </c>
      <c r="D2322" s="99">
        <f>+(D2316)*1.5%</f>
        <v>0</v>
      </c>
      <c r="E2322" s="25"/>
    </row>
    <row r="2323" spans="1:5" s="85" customFormat="1" hidden="1" x14ac:dyDescent="0.25">
      <c r="A2323" s="299"/>
      <c r="B2323" s="109" t="s">
        <v>137</v>
      </c>
      <c r="C2323" s="107" t="s">
        <v>138</v>
      </c>
      <c r="D2323" s="503">
        <v>0</v>
      </c>
      <c r="E2323" s="25"/>
    </row>
    <row r="2324" spans="1:5" s="85" customFormat="1" hidden="1" x14ac:dyDescent="0.25">
      <c r="A2324" s="299"/>
      <c r="B2324" s="109" t="s">
        <v>217</v>
      </c>
      <c r="C2324" s="107" t="s">
        <v>218</v>
      </c>
      <c r="D2324" s="99">
        <v>0</v>
      </c>
      <c r="E2324" s="25"/>
    </row>
    <row r="2325" spans="1:5" s="85" customFormat="1" hidden="1" x14ac:dyDescent="0.25">
      <c r="A2325" s="299"/>
      <c r="B2325" s="109" t="s">
        <v>221</v>
      </c>
      <c r="C2325" s="107" t="s">
        <v>222</v>
      </c>
      <c r="D2325" s="99">
        <v>0</v>
      </c>
      <c r="E2325" s="25"/>
    </row>
    <row r="2326" spans="1:5" s="85" customFormat="1" hidden="1" x14ac:dyDescent="0.25">
      <c r="A2326" s="299"/>
      <c r="B2326" s="109" t="s">
        <v>226</v>
      </c>
      <c r="C2326" s="107" t="s">
        <v>711</v>
      </c>
      <c r="D2326" s="99">
        <v>0</v>
      </c>
      <c r="E2326" s="25"/>
    </row>
    <row r="2327" spans="1:5" s="85" customFormat="1" hidden="1" x14ac:dyDescent="0.25">
      <c r="A2327" s="299"/>
      <c r="B2327" s="109" t="s">
        <v>227</v>
      </c>
      <c r="C2327" s="33" t="s">
        <v>588</v>
      </c>
      <c r="D2327" s="99">
        <v>0</v>
      </c>
      <c r="E2327" s="25"/>
    </row>
    <row r="2328" spans="1:5" s="85" customFormat="1" hidden="1" x14ac:dyDescent="0.25">
      <c r="A2328" s="299"/>
      <c r="B2328" s="109" t="s">
        <v>64</v>
      </c>
      <c r="C2328" s="107" t="s">
        <v>65</v>
      </c>
      <c r="D2328" s="99">
        <v>0</v>
      </c>
      <c r="E2328" s="25"/>
    </row>
    <row r="2329" spans="1:5" s="85" customFormat="1" hidden="1" x14ac:dyDescent="0.25">
      <c r="A2329" s="299"/>
      <c r="B2329" s="109" t="s">
        <v>230</v>
      </c>
      <c r="C2329" s="32" t="s">
        <v>231</v>
      </c>
      <c r="D2329" s="99">
        <v>0</v>
      </c>
      <c r="E2329" s="25"/>
    </row>
    <row r="2330" spans="1:5" s="85" customFormat="1" hidden="1" x14ac:dyDescent="0.25">
      <c r="A2330" s="299"/>
      <c r="B2330" s="109" t="s">
        <v>122</v>
      </c>
      <c r="C2330" s="107" t="s">
        <v>123</v>
      </c>
      <c r="D2330" s="99">
        <v>0</v>
      </c>
      <c r="E2330" s="25"/>
    </row>
    <row r="2331" spans="1:5" s="85" customFormat="1" hidden="1" x14ac:dyDescent="0.25">
      <c r="A2331" s="299"/>
      <c r="B2331" s="109" t="s">
        <v>129</v>
      </c>
      <c r="C2331" s="72" t="s">
        <v>528</v>
      </c>
      <c r="D2331" s="99">
        <v>0</v>
      </c>
      <c r="E2331" s="25"/>
    </row>
    <row r="2332" spans="1:5" s="85" customFormat="1" hidden="1" x14ac:dyDescent="0.25">
      <c r="A2332" s="299"/>
      <c r="B2332" s="109" t="s">
        <v>244</v>
      </c>
      <c r="C2332" s="107" t="s">
        <v>412</v>
      </c>
      <c r="D2332" s="99">
        <v>0</v>
      </c>
      <c r="E2332" s="25"/>
    </row>
    <row r="2333" spans="1:5" s="85" customFormat="1" hidden="1" x14ac:dyDescent="0.25">
      <c r="A2333" s="299"/>
      <c r="B2333" s="109" t="s">
        <v>251</v>
      </c>
      <c r="C2333" s="107" t="s">
        <v>252</v>
      </c>
      <c r="D2333" s="99">
        <v>0</v>
      </c>
      <c r="E2333" s="25"/>
    </row>
    <row r="2334" spans="1:5" s="85" customFormat="1" hidden="1" x14ac:dyDescent="0.25">
      <c r="A2334" s="299"/>
      <c r="B2334" s="109" t="s">
        <v>259</v>
      </c>
      <c r="C2334" s="72" t="s">
        <v>260</v>
      </c>
      <c r="D2334" s="99">
        <v>0</v>
      </c>
      <c r="E2334" s="25"/>
    </row>
    <row r="2335" spans="1:5" s="85" customFormat="1" hidden="1" x14ac:dyDescent="0.2">
      <c r="A2335" s="299"/>
      <c r="B2335" s="145" t="s">
        <v>636</v>
      </c>
      <c r="C2335" s="12" t="s">
        <v>637</v>
      </c>
      <c r="D2335" s="99">
        <v>0</v>
      </c>
      <c r="E2335" s="25"/>
    </row>
    <row r="2336" spans="1:5" s="85" customFormat="1" hidden="1" x14ac:dyDescent="0.2">
      <c r="A2336" s="299"/>
      <c r="B2336" s="145" t="s">
        <v>263</v>
      </c>
      <c r="C2336" s="12" t="s">
        <v>931</v>
      </c>
      <c r="D2336" s="99">
        <v>0</v>
      </c>
      <c r="E2336" s="25"/>
    </row>
    <row r="2337" spans="1:5" s="85" customFormat="1" hidden="1" x14ac:dyDescent="0.2">
      <c r="A2337" s="299"/>
      <c r="B2337" s="145" t="s">
        <v>634</v>
      </c>
      <c r="C2337" s="12" t="s">
        <v>635</v>
      </c>
      <c r="D2337" s="99">
        <v>0</v>
      </c>
      <c r="E2337" s="25"/>
    </row>
    <row r="2338" spans="1:5" s="85" customFormat="1" hidden="1" x14ac:dyDescent="0.2">
      <c r="A2338" s="299"/>
      <c r="B2338" s="145" t="s">
        <v>272</v>
      </c>
      <c r="C2338" s="12" t="s">
        <v>273</v>
      </c>
      <c r="D2338" s="99">
        <v>0</v>
      </c>
      <c r="E2338" s="25"/>
    </row>
    <row r="2339" spans="1:5" s="85" customFormat="1" hidden="1" x14ac:dyDescent="0.2">
      <c r="A2339" s="299"/>
      <c r="B2339" s="145" t="s">
        <v>281</v>
      </c>
      <c r="C2339" s="12" t="s">
        <v>282</v>
      </c>
      <c r="D2339" s="99">
        <v>0</v>
      </c>
      <c r="E2339" s="25"/>
    </row>
    <row r="2340" spans="1:5" s="85" customFormat="1" hidden="1" x14ac:dyDescent="0.2">
      <c r="A2340" s="299"/>
      <c r="B2340" s="145" t="s">
        <v>283</v>
      </c>
      <c r="C2340" s="12" t="s">
        <v>284</v>
      </c>
      <c r="D2340" s="99">
        <v>0</v>
      </c>
      <c r="E2340" s="25"/>
    </row>
    <row r="2341" spans="1:5" s="85" customFormat="1" hidden="1" x14ac:dyDescent="0.2">
      <c r="A2341" s="299"/>
      <c r="B2341" s="145" t="s">
        <v>288</v>
      </c>
      <c r="C2341" s="12" t="s">
        <v>289</v>
      </c>
      <c r="D2341" s="99">
        <v>0</v>
      </c>
      <c r="E2341" s="25"/>
    </row>
    <row r="2342" spans="1:5" s="85" customFormat="1" hidden="1" x14ac:dyDescent="0.2">
      <c r="A2342" s="299"/>
      <c r="B2342" s="145" t="s">
        <v>145</v>
      </c>
      <c r="C2342" s="12" t="s">
        <v>146</v>
      </c>
      <c r="D2342" s="99">
        <v>0</v>
      </c>
      <c r="E2342" s="25"/>
    </row>
    <row r="2343" spans="1:5" s="85" customFormat="1" hidden="1" x14ac:dyDescent="0.2">
      <c r="A2343" s="299"/>
      <c r="B2343" s="145" t="s">
        <v>292</v>
      </c>
      <c r="C2343" s="12" t="s">
        <v>293</v>
      </c>
      <c r="D2343" s="99">
        <v>0</v>
      </c>
      <c r="E2343" s="25"/>
    </row>
    <row r="2344" spans="1:5" s="85" customFormat="1" hidden="1" x14ac:dyDescent="0.2">
      <c r="A2344" s="299"/>
      <c r="B2344" s="145" t="s">
        <v>298</v>
      </c>
      <c r="C2344" s="12" t="s">
        <v>545</v>
      </c>
      <c r="D2344" s="503">
        <v>0</v>
      </c>
      <c r="E2344" s="25"/>
    </row>
    <row r="2345" spans="1:5" s="85" customFormat="1" hidden="1" x14ac:dyDescent="0.2">
      <c r="A2345" s="299"/>
      <c r="B2345" s="145" t="s">
        <v>305</v>
      </c>
      <c r="C2345" s="12" t="s">
        <v>1174</v>
      </c>
      <c r="D2345" s="503">
        <v>0</v>
      </c>
      <c r="E2345" s="25"/>
    </row>
    <row r="2346" spans="1:5" s="85" customFormat="1" hidden="1" x14ac:dyDescent="0.2">
      <c r="A2346" s="299"/>
      <c r="B2346" s="145" t="s">
        <v>307</v>
      </c>
      <c r="C2346" s="12" t="s">
        <v>638</v>
      </c>
      <c r="D2346" s="503">
        <v>0</v>
      </c>
      <c r="E2346" s="25"/>
    </row>
    <row r="2347" spans="1:5" s="85" customFormat="1" hidden="1" x14ac:dyDescent="0.25">
      <c r="A2347" s="299"/>
      <c r="B2347" s="210"/>
      <c r="C2347" s="17" t="s">
        <v>357</v>
      </c>
      <c r="D2347" s="100">
        <f>SUM(D2316:D2346)</f>
        <v>0</v>
      </c>
      <c r="E2347" s="208"/>
    </row>
    <row r="2348" spans="1:5" s="85" customFormat="1" hidden="1" x14ac:dyDescent="0.25">
      <c r="A2348" s="299"/>
      <c r="B2348" s="211"/>
      <c r="C2348" s="212"/>
      <c r="D2348" s="504"/>
      <c r="E2348" s="33"/>
    </row>
    <row r="2349" spans="1:5" s="85" customFormat="1" x14ac:dyDescent="0.25">
      <c r="A2349" s="299"/>
      <c r="B2349" s="17"/>
      <c r="C2349" s="33"/>
      <c r="D2349" s="33"/>
      <c r="E2349" s="33"/>
    </row>
    <row r="2350" spans="1:5" s="85" customFormat="1" x14ac:dyDescent="0.25">
      <c r="A2350" s="299"/>
      <c r="B2350" s="17"/>
      <c r="C2350" s="33"/>
      <c r="D2350" s="33"/>
      <c r="E2350" s="33"/>
    </row>
    <row r="2351" spans="1:5" s="85" customFormat="1" x14ac:dyDescent="0.25">
      <c r="A2351" s="299"/>
      <c r="B2351" s="17"/>
      <c r="C2351" s="33"/>
      <c r="D2351" s="33"/>
      <c r="E2351" s="33"/>
    </row>
    <row r="2352" spans="1:5" s="85" customFormat="1" x14ac:dyDescent="0.25">
      <c r="A2352" s="299"/>
      <c r="B2352" s="17"/>
      <c r="C2352" s="33"/>
      <c r="D2352" s="33"/>
      <c r="E2352" s="33"/>
    </row>
    <row r="2353" spans="1:5" s="85" customFormat="1" x14ac:dyDescent="0.25">
      <c r="A2353" s="299"/>
      <c r="B2353" s="17"/>
      <c r="C2353" s="33"/>
      <c r="D2353" s="33"/>
      <c r="E2353" s="33"/>
    </row>
    <row r="2354" spans="1:5" s="85" customFormat="1" x14ac:dyDescent="0.25">
      <c r="A2354" s="299"/>
      <c r="B2354" s="19"/>
      <c r="C2354" s="131" t="s">
        <v>659</v>
      </c>
      <c r="D2354" s="83"/>
      <c r="E2354" s="167" t="s">
        <v>660</v>
      </c>
    </row>
    <row r="2355" spans="1:5" s="85" customFormat="1" x14ac:dyDescent="0.25">
      <c r="A2355" s="299"/>
      <c r="B2355" s="19"/>
      <c r="C2355" s="168"/>
      <c r="D2355" s="83"/>
      <c r="E2355" s="33"/>
    </row>
    <row r="2356" spans="1:5" s="85" customFormat="1" ht="12" hidden="1" x14ac:dyDescent="0.2">
      <c r="A2356" s="75" t="s">
        <v>572</v>
      </c>
      <c r="B2356" s="111" t="s">
        <v>118</v>
      </c>
      <c r="C2356" s="43" t="s">
        <v>119</v>
      </c>
      <c r="D2356" s="500"/>
      <c r="E2356" s="3">
        <f>+D2358+D2361+D2364+D2370+D2374</f>
        <v>0</v>
      </c>
    </row>
    <row r="2357" spans="1:5" s="85" customFormat="1" ht="12" hidden="1" x14ac:dyDescent="0.25">
      <c r="A2357" s="76"/>
      <c r="B2357" s="111"/>
      <c r="C2357" s="43"/>
      <c r="D2357" s="500"/>
      <c r="E2357" s="33"/>
    </row>
    <row r="2358" spans="1:5" s="85" customFormat="1" hidden="1" x14ac:dyDescent="0.25">
      <c r="A2358" s="141" t="s">
        <v>573</v>
      </c>
      <c r="B2358" s="127" t="s">
        <v>132</v>
      </c>
      <c r="C2358" s="39" t="s">
        <v>133</v>
      </c>
      <c r="D2358" s="128">
        <f>+D2359</f>
        <v>0</v>
      </c>
      <c r="E2358" s="33"/>
    </row>
    <row r="2359" spans="1:5" s="85" customFormat="1" hidden="1" x14ac:dyDescent="0.2">
      <c r="A2359" s="330" t="s">
        <v>573</v>
      </c>
      <c r="B2359" s="327" t="s">
        <v>198</v>
      </c>
      <c r="C2359" s="328" t="s">
        <v>199</v>
      </c>
      <c r="D2359" s="41">
        <v>0</v>
      </c>
      <c r="E2359" s="33"/>
    </row>
    <row r="2360" spans="1:5" s="85" customFormat="1" ht="12" hidden="1" x14ac:dyDescent="0.25">
      <c r="A2360" s="76"/>
      <c r="B2360" s="111"/>
      <c r="C2360" s="43"/>
      <c r="D2360" s="500"/>
      <c r="E2360" s="33"/>
    </row>
    <row r="2361" spans="1:5" s="85" customFormat="1" hidden="1" x14ac:dyDescent="0.25">
      <c r="A2361" s="141" t="s">
        <v>573</v>
      </c>
      <c r="B2361" s="127" t="s">
        <v>204</v>
      </c>
      <c r="C2361" s="39" t="s">
        <v>205</v>
      </c>
      <c r="D2361" s="128">
        <f>SUM(D2362)</f>
        <v>0</v>
      </c>
      <c r="E2361" s="33"/>
    </row>
    <row r="2362" spans="1:5" s="85" customFormat="1" hidden="1" x14ac:dyDescent="0.2">
      <c r="A2362" s="330" t="s">
        <v>573</v>
      </c>
      <c r="B2362" s="327" t="s">
        <v>206</v>
      </c>
      <c r="C2362" s="328" t="s">
        <v>207</v>
      </c>
      <c r="D2362" s="41">
        <v>0</v>
      </c>
      <c r="E2362" s="33"/>
    </row>
    <row r="2363" spans="1:5" s="85" customFormat="1" ht="12" hidden="1" x14ac:dyDescent="0.25">
      <c r="A2363" s="76"/>
      <c r="B2363" s="111"/>
      <c r="C2363" s="43"/>
      <c r="D2363" s="500"/>
      <c r="E2363" s="33"/>
    </row>
    <row r="2364" spans="1:5" s="85" customFormat="1" hidden="1" x14ac:dyDescent="0.25">
      <c r="A2364" s="141" t="s">
        <v>573</v>
      </c>
      <c r="B2364" s="127" t="s">
        <v>102</v>
      </c>
      <c r="C2364" s="39" t="s">
        <v>103</v>
      </c>
      <c r="D2364" s="128">
        <f>SUM(D2365:D2368)</f>
        <v>0</v>
      </c>
      <c r="E2364" s="33"/>
    </row>
    <row r="2365" spans="1:5" s="85" customFormat="1" hidden="1" x14ac:dyDescent="0.2">
      <c r="A2365" s="330" t="s">
        <v>573</v>
      </c>
      <c r="B2365" s="327" t="s">
        <v>104</v>
      </c>
      <c r="C2365" s="328" t="s">
        <v>105</v>
      </c>
      <c r="D2365" s="41">
        <v>0</v>
      </c>
      <c r="E2365" s="33"/>
    </row>
    <row r="2366" spans="1:5" s="85" customFormat="1" hidden="1" x14ac:dyDescent="0.2">
      <c r="A2366" s="330" t="s">
        <v>573</v>
      </c>
      <c r="B2366" s="327" t="s">
        <v>108</v>
      </c>
      <c r="C2366" s="328" t="s">
        <v>109</v>
      </c>
      <c r="D2366" s="41">
        <f>(D2361+D2365+D2367+D2368+D2358)/12</f>
        <v>0</v>
      </c>
      <c r="E2366" s="33"/>
    </row>
    <row r="2367" spans="1:5" s="85" customFormat="1" hidden="1" x14ac:dyDescent="0.2">
      <c r="A2367" s="330" t="s">
        <v>573</v>
      </c>
      <c r="B2367" s="327" t="s">
        <v>856</v>
      </c>
      <c r="C2367" s="328" t="s">
        <v>857</v>
      </c>
      <c r="D2367" s="41">
        <f>+D2517+D2578</f>
        <v>0</v>
      </c>
      <c r="E2367" s="33"/>
    </row>
    <row r="2368" spans="1:5" s="85" customFormat="1" hidden="1" x14ac:dyDescent="0.2">
      <c r="A2368" s="330" t="s">
        <v>573</v>
      </c>
      <c r="B2368" s="327" t="s">
        <v>399</v>
      </c>
      <c r="C2368" s="328" t="s">
        <v>400</v>
      </c>
      <c r="D2368" s="41">
        <f>+D2518</f>
        <v>0</v>
      </c>
      <c r="E2368" s="33"/>
    </row>
    <row r="2369" spans="1:5" s="85" customFormat="1" ht="12" hidden="1" x14ac:dyDescent="0.25">
      <c r="A2369" s="76"/>
      <c r="B2369" s="111"/>
      <c r="C2369" s="43"/>
      <c r="D2369" s="500"/>
      <c r="E2369" s="33"/>
    </row>
    <row r="2370" spans="1:5" s="85" customFormat="1" ht="20.399999999999999" hidden="1" x14ac:dyDescent="0.25">
      <c r="A2370" s="141" t="s">
        <v>574</v>
      </c>
      <c r="B2370" s="127" t="s">
        <v>110</v>
      </c>
      <c r="C2370" s="39" t="s">
        <v>493</v>
      </c>
      <c r="D2370" s="128">
        <f>SUM(D2371:D2372)</f>
        <v>0</v>
      </c>
      <c r="E2370" s="33"/>
    </row>
    <row r="2371" spans="1:5" s="85" customFormat="1" ht="20.399999999999999" hidden="1" x14ac:dyDescent="0.2">
      <c r="A2371" s="330" t="s">
        <v>574</v>
      </c>
      <c r="B2371" s="327" t="s">
        <v>111</v>
      </c>
      <c r="C2371" s="328" t="s">
        <v>474</v>
      </c>
      <c r="D2371" s="41">
        <f>(D2361+D2365+D2367+D2368+D2358)*9.25%</f>
        <v>0</v>
      </c>
      <c r="E2371" s="33"/>
    </row>
    <row r="2372" spans="1:5" s="85" customFormat="1" hidden="1" x14ac:dyDescent="0.2">
      <c r="A2372" s="330" t="s">
        <v>574</v>
      </c>
      <c r="B2372" s="327" t="s">
        <v>112</v>
      </c>
      <c r="C2372" s="328" t="s">
        <v>354</v>
      </c>
      <c r="D2372" s="41">
        <f>+(D2361+D2365+D2367+D2368+D2358)*0.5%</f>
        <v>0</v>
      </c>
      <c r="E2372" s="33"/>
    </row>
    <row r="2373" spans="1:5" s="85" customFormat="1" ht="12" hidden="1" x14ac:dyDescent="0.25">
      <c r="A2373" s="76"/>
      <c r="B2373" s="111"/>
      <c r="C2373" s="43"/>
      <c r="D2373" s="500"/>
      <c r="E2373" s="33"/>
    </row>
    <row r="2374" spans="1:5" s="85" customFormat="1" ht="20.399999999999999" hidden="1" x14ac:dyDescent="0.25">
      <c r="A2374" s="141" t="s">
        <v>574</v>
      </c>
      <c r="B2374" s="127" t="s">
        <v>113</v>
      </c>
      <c r="C2374" s="39" t="s">
        <v>355</v>
      </c>
      <c r="D2374" s="128">
        <f>SUM(D2375:D2377)</f>
        <v>0</v>
      </c>
      <c r="E2374" s="33"/>
    </row>
    <row r="2375" spans="1:5" s="85" customFormat="1" ht="20.399999999999999" hidden="1" x14ac:dyDescent="0.2">
      <c r="A2375" s="330" t="s">
        <v>574</v>
      </c>
      <c r="B2375" s="327" t="s">
        <v>114</v>
      </c>
      <c r="C2375" s="328" t="s">
        <v>356</v>
      </c>
      <c r="D2375" s="41">
        <f>+(D2361+D2365+D2367+D2368+D2358)*5.42%</f>
        <v>0</v>
      </c>
      <c r="E2375" s="33"/>
    </row>
    <row r="2376" spans="1:5" s="85" customFormat="1" ht="20.399999999999999" hidden="1" x14ac:dyDescent="0.2">
      <c r="A2376" s="330" t="s">
        <v>574</v>
      </c>
      <c r="B2376" s="327" t="s">
        <v>115</v>
      </c>
      <c r="C2376" s="328" t="s">
        <v>539</v>
      </c>
      <c r="D2376" s="41">
        <f>+(D2361+D2365+D2367+D2368+D2358)*3%</f>
        <v>0</v>
      </c>
      <c r="E2376" s="33"/>
    </row>
    <row r="2377" spans="1:5" s="85" customFormat="1" hidden="1" x14ac:dyDescent="0.2">
      <c r="A2377" s="330" t="s">
        <v>574</v>
      </c>
      <c r="B2377" s="327" t="s">
        <v>116</v>
      </c>
      <c r="C2377" s="328" t="s">
        <v>117</v>
      </c>
      <c r="D2377" s="41">
        <f>+(D2361+D2365+D2367+D2368+D2358)*1.5%</f>
        <v>0</v>
      </c>
      <c r="E2377" s="33"/>
    </row>
    <row r="2378" spans="1:5" s="85" customFormat="1" hidden="1" x14ac:dyDescent="0.25">
      <c r="A2378" s="299"/>
      <c r="B2378" s="19"/>
      <c r="C2378" s="168"/>
      <c r="D2378" s="83"/>
      <c r="E2378" s="33"/>
    </row>
    <row r="2379" spans="1:5" s="85" customFormat="1" hidden="1" x14ac:dyDescent="0.25">
      <c r="A2379" s="299"/>
      <c r="B2379" s="19"/>
      <c r="C2379" s="168"/>
      <c r="D2379" s="83"/>
      <c r="E2379" s="33"/>
    </row>
    <row r="2380" spans="1:5" s="85" customFormat="1" x14ac:dyDescent="0.2">
      <c r="A2380" s="130" t="s">
        <v>575</v>
      </c>
      <c r="B2380" s="169" t="s">
        <v>40</v>
      </c>
      <c r="C2380" s="170" t="s">
        <v>46</v>
      </c>
      <c r="D2380" s="12"/>
      <c r="E2380" s="3">
        <f>+D2388+D2382+D2385+D2392</f>
        <v>68000000</v>
      </c>
    </row>
    <row r="2381" spans="1:5" s="85" customFormat="1" x14ac:dyDescent="0.2">
      <c r="A2381" s="177"/>
      <c r="B2381" s="169"/>
      <c r="C2381" s="171"/>
      <c r="D2381" s="3"/>
      <c r="E2381" s="3"/>
    </row>
    <row r="2382" spans="1:5" x14ac:dyDescent="0.25">
      <c r="A2382" s="141" t="s">
        <v>575</v>
      </c>
      <c r="B2382" s="127" t="s">
        <v>151</v>
      </c>
      <c r="C2382" s="39" t="s">
        <v>152</v>
      </c>
      <c r="D2382" s="128">
        <f>SUM(D2383:D2383)</f>
        <v>25000000</v>
      </c>
      <c r="E2382" s="112"/>
    </row>
    <row r="2383" spans="1:5" s="85" customFormat="1" x14ac:dyDescent="0.2">
      <c r="A2383" s="177" t="s">
        <v>575</v>
      </c>
      <c r="B2383" s="19" t="s">
        <v>153</v>
      </c>
      <c r="C2383" s="38" t="s">
        <v>154</v>
      </c>
      <c r="D2383" s="25">
        <v>25000000</v>
      </c>
      <c r="E2383" s="4"/>
    </row>
    <row r="2384" spans="1:5" s="85" customFormat="1" hidden="1" x14ac:dyDescent="0.2">
      <c r="A2384" s="177"/>
      <c r="B2384" s="19"/>
      <c r="C2384" s="38"/>
      <c r="D2384" s="25"/>
      <c r="E2384" s="4"/>
    </row>
    <row r="2385" spans="1:5" s="85" customFormat="1" hidden="1" x14ac:dyDescent="0.2">
      <c r="A2385" s="141" t="s">
        <v>575</v>
      </c>
      <c r="B2385" s="127" t="s">
        <v>156</v>
      </c>
      <c r="C2385" s="39" t="s">
        <v>241</v>
      </c>
      <c r="D2385" s="128">
        <f>+D2386</f>
        <v>0</v>
      </c>
      <c r="E2385" s="4"/>
    </row>
    <row r="2386" spans="1:5" s="85" customFormat="1" hidden="1" x14ac:dyDescent="0.2">
      <c r="A2386" s="177" t="s">
        <v>575</v>
      </c>
      <c r="B2386" s="19" t="s">
        <v>143</v>
      </c>
      <c r="C2386" s="38" t="s">
        <v>144</v>
      </c>
      <c r="D2386" s="25">
        <v>0</v>
      </c>
      <c r="E2386" s="4"/>
    </row>
    <row r="2387" spans="1:5" s="85" customFormat="1" x14ac:dyDescent="0.2">
      <c r="A2387" s="177"/>
      <c r="B2387" s="169"/>
      <c r="C2387" s="171"/>
      <c r="D2387" s="3"/>
      <c r="E2387" s="3"/>
    </row>
    <row r="2388" spans="1:5" x14ac:dyDescent="0.25">
      <c r="A2388" s="141" t="s">
        <v>575</v>
      </c>
      <c r="B2388" s="127" t="s">
        <v>47</v>
      </c>
      <c r="C2388" s="39" t="s">
        <v>48</v>
      </c>
      <c r="D2388" s="128">
        <f>SUM(D2389:D2390)</f>
        <v>39000000</v>
      </c>
      <c r="E2388" s="112"/>
    </row>
    <row r="2389" spans="1:5" s="85" customFormat="1" x14ac:dyDescent="0.2">
      <c r="A2389" s="177" t="s">
        <v>575</v>
      </c>
      <c r="B2389" s="19" t="s">
        <v>71</v>
      </c>
      <c r="C2389" s="38" t="s">
        <v>527</v>
      </c>
      <c r="D2389" s="25">
        <v>14000000</v>
      </c>
      <c r="E2389" s="4"/>
    </row>
    <row r="2390" spans="1:5" s="85" customFormat="1" x14ac:dyDescent="0.2">
      <c r="A2390" s="177" t="s">
        <v>575</v>
      </c>
      <c r="B2390" s="19" t="s">
        <v>49</v>
      </c>
      <c r="C2390" s="38" t="s">
        <v>50</v>
      </c>
      <c r="D2390" s="25">
        <v>25000000</v>
      </c>
      <c r="E2390" s="4"/>
    </row>
    <row r="2391" spans="1:5" s="85" customFormat="1" x14ac:dyDescent="0.2">
      <c r="A2391" s="177"/>
      <c r="B2391" s="45"/>
      <c r="C2391" s="33"/>
      <c r="D2391" s="25"/>
      <c r="E2391" s="4"/>
    </row>
    <row r="2392" spans="1:5" s="85" customFormat="1" x14ac:dyDescent="0.2">
      <c r="A2392" s="141" t="s">
        <v>575</v>
      </c>
      <c r="B2392" s="127" t="s">
        <v>68</v>
      </c>
      <c r="C2392" s="39" t="s">
        <v>69</v>
      </c>
      <c r="D2392" s="128">
        <f>SUM(D2393:D2393)</f>
        <v>4000000</v>
      </c>
      <c r="E2392" s="4"/>
    </row>
    <row r="2393" spans="1:5" s="85" customFormat="1" x14ac:dyDescent="0.2">
      <c r="A2393" s="76" t="s">
        <v>575</v>
      </c>
      <c r="B2393" s="40" t="s">
        <v>244</v>
      </c>
      <c r="C2393" s="51" t="s">
        <v>412</v>
      </c>
      <c r="D2393" s="41">
        <v>4000000</v>
      </c>
      <c r="E2393" s="4"/>
    </row>
    <row r="2394" spans="1:5" s="85" customFormat="1" hidden="1" x14ac:dyDescent="0.2">
      <c r="A2394" s="299"/>
      <c r="B2394" s="22"/>
      <c r="C2394" s="12"/>
      <c r="D2394" s="4"/>
      <c r="E2394" s="4"/>
    </row>
    <row r="2395" spans="1:5" s="85" customFormat="1" hidden="1" x14ac:dyDescent="0.2">
      <c r="A2395" s="299"/>
      <c r="B2395" s="22"/>
      <c r="C2395" s="12"/>
      <c r="D2395" s="4"/>
      <c r="E2395" s="4"/>
    </row>
    <row r="2396" spans="1:5" s="85" customFormat="1" hidden="1" x14ac:dyDescent="0.2">
      <c r="A2396" s="130" t="s">
        <v>575</v>
      </c>
      <c r="B2396" s="169">
        <v>2</v>
      </c>
      <c r="C2396" s="170" t="s">
        <v>97</v>
      </c>
      <c r="D2396" s="12"/>
      <c r="E2396" s="3">
        <f>+D2398+D2402</f>
        <v>0</v>
      </c>
    </row>
    <row r="2397" spans="1:5" s="85" customFormat="1" hidden="1" x14ac:dyDescent="0.2">
      <c r="A2397" s="299"/>
      <c r="B2397" s="10"/>
      <c r="C2397" s="1"/>
      <c r="D2397" s="4"/>
      <c r="E2397" s="4"/>
    </row>
    <row r="2398" spans="1:5" s="85" customFormat="1" hidden="1" x14ac:dyDescent="0.2">
      <c r="A2398" s="141" t="s">
        <v>575</v>
      </c>
      <c r="B2398" s="127" t="s">
        <v>324</v>
      </c>
      <c r="C2398" s="39" t="s">
        <v>256</v>
      </c>
      <c r="D2398" s="128">
        <f>SUM(D2399:D2400)</f>
        <v>0</v>
      </c>
      <c r="E2398" s="4"/>
    </row>
    <row r="2399" spans="1:5" s="85" customFormat="1" hidden="1" x14ac:dyDescent="0.2">
      <c r="A2399" s="177" t="s">
        <v>575</v>
      </c>
      <c r="B2399" s="19" t="s">
        <v>259</v>
      </c>
      <c r="C2399" s="84" t="s">
        <v>260</v>
      </c>
      <c r="D2399" s="25">
        <v>0</v>
      </c>
      <c r="E2399" s="4"/>
    </row>
    <row r="2400" spans="1:5" s="85" customFormat="1" hidden="1" x14ac:dyDescent="0.2">
      <c r="A2400" s="177" t="s">
        <v>575</v>
      </c>
      <c r="B2400" s="45" t="s">
        <v>636</v>
      </c>
      <c r="C2400" s="33" t="s">
        <v>637</v>
      </c>
      <c r="D2400" s="4">
        <v>0</v>
      </c>
      <c r="E2400" s="4"/>
    </row>
    <row r="2401" spans="1:5" s="85" customFormat="1" hidden="1" x14ac:dyDescent="0.2">
      <c r="A2401" s="299"/>
      <c r="B2401" s="10"/>
      <c r="C2401" s="1"/>
      <c r="D2401" s="4"/>
      <c r="E2401" s="4"/>
    </row>
    <row r="2402" spans="1:5" s="85" customFormat="1" hidden="1" x14ac:dyDescent="0.2">
      <c r="A2402" s="141" t="s">
        <v>575</v>
      </c>
      <c r="B2402" s="127" t="s">
        <v>366</v>
      </c>
      <c r="C2402" s="39" t="s">
        <v>264</v>
      </c>
      <c r="D2402" s="128">
        <f>+D2403</f>
        <v>0</v>
      </c>
      <c r="E2402" s="4"/>
    </row>
    <row r="2403" spans="1:5" s="85" customFormat="1" hidden="1" x14ac:dyDescent="0.2">
      <c r="A2403" s="177" t="s">
        <v>575</v>
      </c>
      <c r="B2403" s="19" t="s">
        <v>267</v>
      </c>
      <c r="C2403" s="33" t="s">
        <v>268</v>
      </c>
      <c r="D2403" s="25">
        <v>0</v>
      </c>
      <c r="E2403" s="4"/>
    </row>
    <row r="2404" spans="1:5" s="85" customFormat="1" x14ac:dyDescent="0.2">
      <c r="A2404" s="299"/>
      <c r="B2404" s="10"/>
      <c r="C2404" s="1"/>
      <c r="D2404" s="4"/>
      <c r="E2404" s="4"/>
    </row>
    <row r="2405" spans="1:5" s="85" customFormat="1" x14ac:dyDescent="0.2">
      <c r="A2405" s="299"/>
      <c r="B2405" s="10"/>
      <c r="C2405" s="1"/>
      <c r="D2405" s="4"/>
      <c r="E2405" s="4"/>
    </row>
    <row r="2406" spans="1:5" s="85" customFormat="1" x14ac:dyDescent="0.25">
      <c r="A2406" s="299">
        <v>2</v>
      </c>
      <c r="B2406" s="42">
        <v>5</v>
      </c>
      <c r="C2406" s="116" t="s">
        <v>9</v>
      </c>
      <c r="D2406" s="37"/>
      <c r="E2406" s="37">
        <f>+D2408+D2413</f>
        <v>4579121.01</v>
      </c>
    </row>
    <row r="2407" spans="1:5" s="85" customFormat="1" x14ac:dyDescent="0.25">
      <c r="A2407" s="177"/>
      <c r="B2407" s="45"/>
      <c r="C2407" s="33"/>
      <c r="D2407" s="25"/>
      <c r="E2407" s="25" t="s">
        <v>1182</v>
      </c>
    </row>
    <row r="2408" spans="1:5" s="85" customFormat="1" x14ac:dyDescent="0.25">
      <c r="A2408" s="196" t="s">
        <v>576</v>
      </c>
      <c r="B2408" s="117">
        <v>5.01</v>
      </c>
      <c r="C2408" s="39" t="s">
        <v>743</v>
      </c>
      <c r="D2408" s="118">
        <f>SUM(D2409:D2411)</f>
        <v>3900000</v>
      </c>
      <c r="E2408" s="117"/>
    </row>
    <row r="2409" spans="1:5" s="85" customFormat="1" x14ac:dyDescent="0.25">
      <c r="A2409" s="177" t="s">
        <v>576</v>
      </c>
      <c r="B2409" s="45" t="s">
        <v>301</v>
      </c>
      <c r="C2409" s="33" t="s">
        <v>343</v>
      </c>
      <c r="D2409" s="25">
        <v>3900000</v>
      </c>
      <c r="E2409" s="117"/>
    </row>
    <row r="2410" spans="1:5" s="85" customFormat="1" hidden="1" x14ac:dyDescent="0.25">
      <c r="A2410" s="177" t="s">
        <v>576</v>
      </c>
      <c r="B2410" s="45" t="s">
        <v>42</v>
      </c>
      <c r="C2410" s="33" t="s">
        <v>540</v>
      </c>
      <c r="D2410" s="25">
        <v>0</v>
      </c>
      <c r="E2410" s="117"/>
    </row>
    <row r="2411" spans="1:5" s="85" customFormat="1" hidden="1" x14ac:dyDescent="0.25">
      <c r="A2411" s="177" t="s">
        <v>576</v>
      </c>
      <c r="B2411" s="45" t="s">
        <v>307</v>
      </c>
      <c r="C2411" s="33" t="s">
        <v>518</v>
      </c>
      <c r="D2411" s="25">
        <v>0</v>
      </c>
      <c r="E2411" s="213"/>
    </row>
    <row r="2412" spans="1:5" s="85" customFormat="1" x14ac:dyDescent="0.25">
      <c r="A2412" s="177"/>
      <c r="B2412" s="45"/>
      <c r="C2412" s="33"/>
      <c r="D2412" s="25"/>
      <c r="E2412" s="213"/>
    </row>
    <row r="2413" spans="1:5" s="85" customFormat="1" x14ac:dyDescent="0.25">
      <c r="A2413" s="196" t="s">
        <v>347</v>
      </c>
      <c r="B2413" s="117" t="s">
        <v>562</v>
      </c>
      <c r="C2413" s="39" t="s">
        <v>563</v>
      </c>
      <c r="D2413" s="118">
        <f>+D2414</f>
        <v>679121.01</v>
      </c>
      <c r="E2413" s="213"/>
    </row>
    <row r="2414" spans="1:5" s="85" customFormat="1" x14ac:dyDescent="0.25">
      <c r="A2414" s="177" t="s">
        <v>941</v>
      </c>
      <c r="B2414" s="45" t="s">
        <v>564</v>
      </c>
      <c r="C2414" s="33" t="s">
        <v>565</v>
      </c>
      <c r="D2414" s="25">
        <v>679121.01</v>
      </c>
      <c r="E2414" s="213"/>
    </row>
    <row r="2415" spans="1:5" s="85" customFormat="1" x14ac:dyDescent="0.2">
      <c r="A2415" s="299"/>
      <c r="B2415" s="10"/>
      <c r="C2415" s="1"/>
      <c r="D2415" s="4"/>
      <c r="E2415" s="4"/>
    </row>
    <row r="2416" spans="1:5" s="85" customFormat="1" x14ac:dyDescent="0.2">
      <c r="A2416" s="299"/>
      <c r="B2416" s="10"/>
      <c r="C2416" s="1"/>
      <c r="D2416" s="4"/>
      <c r="E2416" s="4"/>
    </row>
    <row r="2417" spans="1:5" s="85" customFormat="1" ht="12" x14ac:dyDescent="0.35">
      <c r="A2417" s="299"/>
      <c r="B2417" s="30"/>
      <c r="C2417" s="27" t="s">
        <v>691</v>
      </c>
      <c r="D2417" s="37"/>
      <c r="E2417" s="172">
        <f>SUM(E2356:E2411)</f>
        <v>72579121.010000005</v>
      </c>
    </row>
    <row r="2418" spans="1:5" s="85" customFormat="1" x14ac:dyDescent="0.25">
      <c r="A2418" s="299"/>
      <c r="B2418" s="17"/>
      <c r="C2418" s="33"/>
      <c r="D2418" s="33"/>
      <c r="E2418" s="33"/>
    </row>
    <row r="2419" spans="1:5" s="85" customFormat="1" x14ac:dyDescent="0.25">
      <c r="A2419" s="299"/>
      <c r="B2419" s="17"/>
      <c r="C2419" s="33"/>
      <c r="D2419" s="33"/>
      <c r="E2419" s="33"/>
    </row>
    <row r="2420" spans="1:5" s="85" customFormat="1" x14ac:dyDescent="0.25">
      <c r="A2420" s="299"/>
      <c r="B2420" s="17"/>
      <c r="C2420" s="33"/>
      <c r="D2420" s="33"/>
      <c r="E2420" s="33"/>
    </row>
    <row r="2421" spans="1:5" s="85" customFormat="1" x14ac:dyDescent="0.25">
      <c r="A2421" s="299"/>
      <c r="B2421" s="17"/>
      <c r="C2421" s="33"/>
      <c r="D2421" s="33"/>
      <c r="E2421" s="33"/>
    </row>
    <row r="2422" spans="1:5" s="85" customFormat="1" x14ac:dyDescent="0.25">
      <c r="A2422" s="299"/>
      <c r="B2422" s="17"/>
      <c r="C2422" s="33"/>
      <c r="D2422" s="33"/>
      <c r="E2422" s="33"/>
    </row>
    <row r="2423" spans="1:5" s="85" customFormat="1" ht="20.399999999999999" x14ac:dyDescent="0.25">
      <c r="A2423" s="299"/>
      <c r="C2423" s="43" t="s">
        <v>1169</v>
      </c>
      <c r="D2423" s="511"/>
      <c r="E2423" s="48" t="s">
        <v>621</v>
      </c>
    </row>
    <row r="2424" spans="1:5" s="85" customFormat="1" x14ac:dyDescent="0.25">
      <c r="A2424" s="299"/>
    </row>
    <row r="2425" spans="1:5" s="85" customFormat="1" hidden="1" x14ac:dyDescent="0.25">
      <c r="A2425" s="75" t="s">
        <v>572</v>
      </c>
      <c r="B2425" s="111" t="s">
        <v>118</v>
      </c>
      <c r="C2425" s="131" t="s">
        <v>119</v>
      </c>
      <c r="D2425" s="32"/>
      <c r="E2425" s="112">
        <f>D2430+D2435+D2439+D2427</f>
        <v>0</v>
      </c>
    </row>
    <row r="2426" spans="1:5" s="85" customFormat="1" hidden="1" x14ac:dyDescent="0.25">
      <c r="A2426" s="75"/>
      <c r="B2426" s="40"/>
      <c r="C2426" s="51"/>
      <c r="D2426" s="41"/>
      <c r="E2426" s="41"/>
    </row>
    <row r="2427" spans="1:5" s="85" customFormat="1" hidden="1" x14ac:dyDescent="0.25">
      <c r="A2427" s="141" t="s">
        <v>573</v>
      </c>
      <c r="B2427" s="127" t="s">
        <v>132</v>
      </c>
      <c r="C2427" s="39" t="s">
        <v>133</v>
      </c>
      <c r="D2427" s="128">
        <f>+D2428</f>
        <v>0</v>
      </c>
      <c r="E2427" s="41"/>
    </row>
    <row r="2428" spans="1:5" s="85" customFormat="1" hidden="1" x14ac:dyDescent="0.25">
      <c r="A2428" s="76" t="s">
        <v>573</v>
      </c>
      <c r="B2428" s="40" t="s">
        <v>134</v>
      </c>
      <c r="C2428" s="51" t="s">
        <v>135</v>
      </c>
      <c r="D2428" s="41">
        <v>0</v>
      </c>
      <c r="E2428" s="41"/>
    </row>
    <row r="2429" spans="1:5" s="85" customFormat="1" hidden="1" x14ac:dyDescent="0.25">
      <c r="A2429" s="75"/>
      <c r="B2429" s="40"/>
      <c r="C2429" s="51"/>
      <c r="D2429" s="41"/>
      <c r="E2429" s="41"/>
    </row>
    <row r="2430" spans="1:5" s="85" customFormat="1" hidden="1" x14ac:dyDescent="0.25">
      <c r="A2430" s="141" t="s">
        <v>573</v>
      </c>
      <c r="B2430" s="127" t="s">
        <v>102</v>
      </c>
      <c r="C2430" s="39" t="s">
        <v>103</v>
      </c>
      <c r="D2430" s="128">
        <f>SUM(D2431:D2433)</f>
        <v>0</v>
      </c>
      <c r="E2430" s="112"/>
    </row>
    <row r="2431" spans="1:5" s="85" customFormat="1" hidden="1" x14ac:dyDescent="0.25">
      <c r="A2431" s="76" t="s">
        <v>573</v>
      </c>
      <c r="B2431" s="40" t="s">
        <v>104</v>
      </c>
      <c r="C2431" s="51" t="s">
        <v>105</v>
      </c>
      <c r="D2431" s="41">
        <v>0</v>
      </c>
      <c r="E2431" s="112"/>
    </row>
    <row r="2432" spans="1:5" s="85" customFormat="1" hidden="1" x14ac:dyDescent="0.25">
      <c r="A2432" s="76" t="s">
        <v>573</v>
      </c>
      <c r="B2432" s="40" t="s">
        <v>108</v>
      </c>
      <c r="C2432" s="51" t="s">
        <v>109</v>
      </c>
      <c r="D2432" s="41">
        <f>+((D2427+D2431+D2433)/12)</f>
        <v>0</v>
      </c>
      <c r="E2432" s="41"/>
    </row>
    <row r="2433" spans="1:5" s="85" customFormat="1" hidden="1" x14ac:dyDescent="0.25">
      <c r="A2433" s="76" t="s">
        <v>573</v>
      </c>
      <c r="B2433" s="40" t="s">
        <v>856</v>
      </c>
      <c r="C2433" s="51" t="s">
        <v>857</v>
      </c>
      <c r="D2433" s="41">
        <v>0</v>
      </c>
      <c r="E2433" s="41"/>
    </row>
    <row r="2434" spans="1:5" s="85" customFormat="1" hidden="1" x14ac:dyDescent="0.25">
      <c r="A2434" s="75"/>
      <c r="B2434" s="40"/>
      <c r="C2434" s="51"/>
      <c r="D2434" s="41"/>
      <c r="E2434" s="41"/>
    </row>
    <row r="2435" spans="1:5" s="85" customFormat="1" ht="20.399999999999999" hidden="1" x14ac:dyDescent="0.25">
      <c r="A2435" s="141" t="s">
        <v>574</v>
      </c>
      <c r="B2435" s="127" t="s">
        <v>110</v>
      </c>
      <c r="C2435" s="39" t="s">
        <v>493</v>
      </c>
      <c r="D2435" s="128">
        <f>SUM(D2436:D2437)</f>
        <v>0</v>
      </c>
      <c r="E2435" s="112"/>
    </row>
    <row r="2436" spans="1:5" s="85" customFormat="1" ht="20.399999999999999" hidden="1" x14ac:dyDescent="0.25">
      <c r="A2436" s="76" t="s">
        <v>574</v>
      </c>
      <c r="B2436" s="40" t="s">
        <v>111</v>
      </c>
      <c r="C2436" s="51" t="s">
        <v>474</v>
      </c>
      <c r="D2436" s="41">
        <f>+(D2427+D2431+D2433)*9.25%</f>
        <v>0</v>
      </c>
      <c r="E2436" s="41"/>
    </row>
    <row r="2437" spans="1:5" s="85" customFormat="1" hidden="1" x14ac:dyDescent="0.25">
      <c r="A2437" s="76" t="s">
        <v>574</v>
      </c>
      <c r="B2437" s="40" t="s">
        <v>112</v>
      </c>
      <c r="C2437" s="51" t="s">
        <v>354</v>
      </c>
      <c r="D2437" s="41">
        <f>+(D2427+D2431+D2433)*0.5%</f>
        <v>0</v>
      </c>
      <c r="E2437" s="41"/>
    </row>
    <row r="2438" spans="1:5" s="85" customFormat="1" hidden="1" x14ac:dyDescent="0.25">
      <c r="A2438" s="75"/>
      <c r="B2438" s="40"/>
      <c r="C2438" s="51"/>
      <c r="D2438" s="41"/>
      <c r="E2438" s="41"/>
    </row>
    <row r="2439" spans="1:5" s="85" customFormat="1" ht="20.399999999999999" hidden="1" x14ac:dyDescent="0.25">
      <c r="A2439" s="141" t="s">
        <v>574</v>
      </c>
      <c r="B2439" s="127" t="s">
        <v>113</v>
      </c>
      <c r="C2439" s="39" t="s">
        <v>355</v>
      </c>
      <c r="D2439" s="128">
        <f>SUM(D2440:D2442)</f>
        <v>0</v>
      </c>
      <c r="E2439" s="112"/>
    </row>
    <row r="2440" spans="1:5" s="85" customFormat="1" ht="20.399999999999999" hidden="1" x14ac:dyDescent="0.25">
      <c r="A2440" s="76" t="s">
        <v>574</v>
      </c>
      <c r="B2440" s="40" t="s">
        <v>114</v>
      </c>
      <c r="C2440" s="51" t="s">
        <v>356</v>
      </c>
      <c r="D2440" s="41">
        <f>+(D2427+D2431+D2433)*5.42%</f>
        <v>0</v>
      </c>
      <c r="E2440" s="112"/>
    </row>
    <row r="2441" spans="1:5" s="85" customFormat="1" ht="20.399999999999999" hidden="1" x14ac:dyDescent="0.25">
      <c r="A2441" s="76" t="s">
        <v>574</v>
      </c>
      <c r="B2441" s="40" t="s">
        <v>115</v>
      </c>
      <c r="C2441" s="51" t="s">
        <v>539</v>
      </c>
      <c r="D2441" s="41">
        <f>+(D2427+D2431+D2433)*3%</f>
        <v>0</v>
      </c>
      <c r="E2441" s="41"/>
    </row>
    <row r="2442" spans="1:5" s="85" customFormat="1" hidden="1" x14ac:dyDescent="0.25">
      <c r="A2442" s="76" t="s">
        <v>574</v>
      </c>
      <c r="B2442" s="40" t="s">
        <v>116</v>
      </c>
      <c r="C2442" s="51" t="s">
        <v>117</v>
      </c>
      <c r="D2442" s="41">
        <f>+(D2427+D2431+D2433)*1.5%</f>
        <v>0</v>
      </c>
      <c r="E2442" s="41"/>
    </row>
    <row r="2443" spans="1:5" s="85" customFormat="1" hidden="1" x14ac:dyDescent="0.25">
      <c r="A2443" s="299"/>
    </row>
    <row r="2444" spans="1:5" s="85" customFormat="1" hidden="1" x14ac:dyDescent="0.25">
      <c r="A2444" s="299"/>
    </row>
    <row r="2445" spans="1:5" s="85" customFormat="1" hidden="1" x14ac:dyDescent="0.25">
      <c r="A2445" s="299" t="s">
        <v>575</v>
      </c>
      <c r="B2445" s="42" t="s">
        <v>40</v>
      </c>
      <c r="C2445" s="116" t="s">
        <v>46</v>
      </c>
      <c r="D2445" s="25"/>
      <c r="E2445" s="37">
        <f>+D2447+D2450</f>
        <v>0</v>
      </c>
    </row>
    <row r="2446" spans="1:5" s="85" customFormat="1" hidden="1" x14ac:dyDescent="0.25">
      <c r="A2446" s="299"/>
      <c r="B2446" s="19"/>
      <c r="C2446" s="38"/>
      <c r="D2446" s="25"/>
      <c r="E2446" s="25"/>
    </row>
    <row r="2447" spans="1:5" s="85" customFormat="1" hidden="1" x14ac:dyDescent="0.25">
      <c r="A2447" s="141" t="s">
        <v>575</v>
      </c>
      <c r="B2447" s="127" t="s">
        <v>120</v>
      </c>
      <c r="C2447" s="39" t="s">
        <v>121</v>
      </c>
      <c r="D2447" s="128">
        <f>+D2448</f>
        <v>0</v>
      </c>
      <c r="E2447" s="112"/>
    </row>
    <row r="2448" spans="1:5" s="85" customFormat="1" hidden="1" x14ac:dyDescent="0.25">
      <c r="A2448" s="177" t="s">
        <v>575</v>
      </c>
      <c r="B2448" s="19" t="s">
        <v>122</v>
      </c>
      <c r="C2448" s="38" t="s">
        <v>123</v>
      </c>
      <c r="D2448" s="25">
        <v>0</v>
      </c>
      <c r="E2448" s="25"/>
    </row>
    <row r="2449" spans="1:5" s="85" customFormat="1" hidden="1" x14ac:dyDescent="0.25">
      <c r="A2449" s="177"/>
      <c r="B2449" s="19"/>
      <c r="C2449" s="38"/>
      <c r="D2449" s="25"/>
      <c r="E2449" s="25"/>
    </row>
    <row r="2450" spans="1:5" s="85" customFormat="1" hidden="1" x14ac:dyDescent="0.25">
      <c r="A2450" s="141" t="s">
        <v>575</v>
      </c>
      <c r="B2450" s="127">
        <v>1.04</v>
      </c>
      <c r="C2450" s="39" t="s">
        <v>48</v>
      </c>
      <c r="D2450" s="128">
        <f>+D2451</f>
        <v>0</v>
      </c>
      <c r="E2450" s="25"/>
    </row>
    <row r="2451" spans="1:5" s="85" customFormat="1" hidden="1" x14ac:dyDescent="0.25">
      <c r="A2451" s="177" t="s">
        <v>575</v>
      </c>
      <c r="B2451" s="19" t="s">
        <v>71</v>
      </c>
      <c r="C2451" s="38" t="s">
        <v>527</v>
      </c>
      <c r="D2451" s="25">
        <v>0</v>
      </c>
      <c r="E2451" s="25"/>
    </row>
    <row r="2452" spans="1:5" s="85" customFormat="1" hidden="1" x14ac:dyDescent="0.25">
      <c r="A2452" s="299"/>
    </row>
    <row r="2453" spans="1:5" s="85" customFormat="1" hidden="1" x14ac:dyDescent="0.25">
      <c r="A2453" s="299"/>
    </row>
    <row r="2454" spans="1:5" s="85" customFormat="1" hidden="1" x14ac:dyDescent="0.25">
      <c r="A2454" s="75" t="s">
        <v>575</v>
      </c>
      <c r="B2454" s="111" t="s">
        <v>96</v>
      </c>
      <c r="C2454" s="131" t="s">
        <v>97</v>
      </c>
      <c r="D2454" s="112"/>
      <c r="E2454" s="112">
        <f>+D2456</f>
        <v>0</v>
      </c>
    </row>
    <row r="2455" spans="1:5" s="85" customFormat="1" hidden="1" x14ac:dyDescent="0.25">
      <c r="A2455" s="76"/>
      <c r="B2455" s="40"/>
      <c r="C2455" s="51"/>
      <c r="D2455" s="41"/>
      <c r="E2455" s="41"/>
    </row>
    <row r="2456" spans="1:5" s="85" customFormat="1" hidden="1" x14ac:dyDescent="0.25">
      <c r="A2456" s="141" t="s">
        <v>575</v>
      </c>
      <c r="B2456" s="127" t="s">
        <v>160</v>
      </c>
      <c r="C2456" s="105" t="s">
        <v>161</v>
      </c>
      <c r="D2456" s="128">
        <f>SUM(D2457:D2457)</f>
        <v>0</v>
      </c>
      <c r="E2456" s="128"/>
    </row>
    <row r="2457" spans="1:5" s="85" customFormat="1" hidden="1" x14ac:dyDescent="0.25">
      <c r="A2457" s="76" t="s">
        <v>575</v>
      </c>
      <c r="B2457" s="106" t="s">
        <v>145</v>
      </c>
      <c r="C2457" s="32" t="s">
        <v>146</v>
      </c>
      <c r="D2457" s="41">
        <v>0</v>
      </c>
      <c r="E2457" s="41"/>
    </row>
    <row r="2458" spans="1:5" s="85" customFormat="1" hidden="1" x14ac:dyDescent="0.25">
      <c r="A2458" s="299"/>
    </row>
    <row r="2459" spans="1:5" s="85" customFormat="1" hidden="1" x14ac:dyDescent="0.25">
      <c r="A2459" s="299"/>
    </row>
    <row r="2460" spans="1:5" s="85" customFormat="1" x14ac:dyDescent="0.25">
      <c r="A2460" s="299">
        <v>2</v>
      </c>
      <c r="B2460" s="42">
        <v>5</v>
      </c>
      <c r="C2460" s="116" t="s">
        <v>9</v>
      </c>
      <c r="D2460" s="37"/>
      <c r="E2460" s="37">
        <f>+D2465+D2462</f>
        <v>53765920.979999997</v>
      </c>
    </row>
    <row r="2461" spans="1:5" s="85" customFormat="1" x14ac:dyDescent="0.25">
      <c r="A2461" s="299"/>
      <c r="B2461" s="45"/>
      <c r="C2461" s="33"/>
      <c r="D2461" s="25"/>
    </row>
    <row r="2462" spans="1:5" s="85" customFormat="1" hidden="1" x14ac:dyDescent="0.25">
      <c r="A2462" s="141" t="s">
        <v>576</v>
      </c>
      <c r="B2462" s="127" t="s">
        <v>147</v>
      </c>
      <c r="C2462" s="39" t="s">
        <v>23</v>
      </c>
      <c r="D2462" s="128">
        <f>SUM(D2463:D2463)</f>
        <v>0</v>
      </c>
    </row>
    <row r="2463" spans="1:5" s="85" customFormat="1" hidden="1" x14ac:dyDescent="0.25">
      <c r="A2463" s="177" t="s">
        <v>576</v>
      </c>
      <c r="B2463" s="19" t="s">
        <v>24</v>
      </c>
      <c r="C2463" s="38" t="s">
        <v>25</v>
      </c>
      <c r="D2463" s="25">
        <v>0</v>
      </c>
    </row>
    <row r="2464" spans="1:5" s="85" customFormat="1" hidden="1" x14ac:dyDescent="0.25">
      <c r="A2464" s="299"/>
      <c r="B2464" s="45"/>
      <c r="C2464" s="33"/>
      <c r="D2464" s="25"/>
    </row>
    <row r="2465" spans="1:5" s="85" customFormat="1" x14ac:dyDescent="0.25">
      <c r="A2465" s="196"/>
      <c r="B2465" s="117" t="s">
        <v>10</v>
      </c>
      <c r="C2465" s="39" t="s">
        <v>130</v>
      </c>
      <c r="D2465" s="118">
        <f>+D2466</f>
        <v>53765920.979999997</v>
      </c>
    </row>
    <row r="2466" spans="1:5" s="85" customFormat="1" x14ac:dyDescent="0.25">
      <c r="A2466" s="177" t="s">
        <v>584</v>
      </c>
      <c r="B2466" s="19" t="s">
        <v>72</v>
      </c>
      <c r="C2466" s="38" t="s">
        <v>73</v>
      </c>
      <c r="D2466" s="25">
        <v>53765920.979999997</v>
      </c>
    </row>
    <row r="2467" spans="1:5" s="85" customFormat="1" hidden="1" x14ac:dyDescent="0.25">
      <c r="A2467" s="177"/>
      <c r="B2467" s="19"/>
      <c r="C2467" s="38"/>
      <c r="D2467" s="25"/>
    </row>
    <row r="2468" spans="1:5" s="85" customFormat="1" hidden="1" x14ac:dyDescent="0.25">
      <c r="A2468" s="177"/>
      <c r="B2468" s="19"/>
      <c r="C2468" s="38"/>
      <c r="D2468" s="25"/>
    </row>
    <row r="2469" spans="1:5" s="85" customFormat="1" hidden="1" x14ac:dyDescent="0.25">
      <c r="A2469" s="299">
        <v>4</v>
      </c>
      <c r="B2469" s="201" t="s">
        <v>164</v>
      </c>
      <c r="C2469" s="214" t="s">
        <v>165</v>
      </c>
      <c r="D2469" s="501"/>
      <c r="E2469" s="37">
        <f>+D2471</f>
        <v>0</v>
      </c>
    </row>
    <row r="2470" spans="1:5" s="85" customFormat="1" hidden="1" x14ac:dyDescent="0.25">
      <c r="A2470" s="177"/>
      <c r="B2470" s="73"/>
      <c r="C2470" s="98"/>
      <c r="D2470" s="496"/>
      <c r="E2470" s="25"/>
    </row>
    <row r="2471" spans="1:5" s="85" customFormat="1" hidden="1" x14ac:dyDescent="0.25">
      <c r="A2471" s="140">
        <v>4</v>
      </c>
      <c r="B2471" s="180" t="s">
        <v>166</v>
      </c>
      <c r="C2471" s="181" t="s">
        <v>167</v>
      </c>
      <c r="D2471" s="495">
        <f>SUM(D2472:D2472)</f>
        <v>0</v>
      </c>
      <c r="E2471" s="25"/>
    </row>
    <row r="2472" spans="1:5" s="85" customFormat="1" hidden="1" x14ac:dyDescent="0.25">
      <c r="A2472" s="177">
        <v>4</v>
      </c>
      <c r="B2472" s="73" t="s">
        <v>339</v>
      </c>
      <c r="C2472" s="98" t="s">
        <v>340</v>
      </c>
      <c r="D2472" s="496">
        <v>0</v>
      </c>
      <c r="E2472" s="86"/>
    </row>
    <row r="2473" spans="1:5" s="85" customFormat="1" ht="12" x14ac:dyDescent="0.25">
      <c r="A2473" s="299"/>
      <c r="B2473" s="45"/>
      <c r="C2473" s="33"/>
      <c r="D2473" s="25"/>
      <c r="E2473" s="113"/>
    </row>
    <row r="2474" spans="1:5" s="85" customFormat="1" ht="12" x14ac:dyDescent="0.25">
      <c r="A2474" s="299"/>
      <c r="B2474" s="45"/>
      <c r="C2474" s="33"/>
      <c r="D2474" s="25"/>
      <c r="E2474" s="113"/>
    </row>
    <row r="2475" spans="1:5" s="85" customFormat="1" ht="12" x14ac:dyDescent="0.25">
      <c r="A2475" s="299"/>
      <c r="B2475" s="45"/>
      <c r="C2475" s="27" t="s">
        <v>692</v>
      </c>
      <c r="D2475" s="25"/>
      <c r="E2475" s="113">
        <f>SUM(E2424:E2473)</f>
        <v>53765920.979999997</v>
      </c>
    </row>
    <row r="2476" spans="1:5" s="85" customFormat="1" hidden="1" x14ac:dyDescent="0.25">
      <c r="A2476" s="299"/>
      <c r="B2476" s="45"/>
      <c r="C2476" s="18"/>
      <c r="D2476" s="25"/>
      <c r="E2476" s="25"/>
    </row>
    <row r="2477" spans="1:5" s="85" customFormat="1" hidden="1" x14ac:dyDescent="0.25">
      <c r="A2477" s="299"/>
      <c r="B2477" s="45"/>
      <c r="C2477" s="18"/>
      <c r="D2477" s="25"/>
      <c r="E2477" s="25"/>
    </row>
    <row r="2478" spans="1:5" s="85" customFormat="1" hidden="1" x14ac:dyDescent="0.25">
      <c r="A2478" s="299"/>
      <c r="B2478" s="45"/>
      <c r="C2478" s="18"/>
      <c r="D2478" s="25"/>
      <c r="E2478" s="25"/>
    </row>
    <row r="2479" spans="1:5" s="85" customFormat="1" hidden="1" x14ac:dyDescent="0.25">
      <c r="A2479" s="299"/>
      <c r="B2479" s="45"/>
      <c r="C2479" s="33"/>
      <c r="D2479" s="25"/>
      <c r="E2479" s="25"/>
    </row>
    <row r="2480" spans="1:5" s="85" customFormat="1" hidden="1" x14ac:dyDescent="0.25">
      <c r="A2480" s="299"/>
      <c r="B2480" s="45"/>
      <c r="C2480" s="33"/>
      <c r="D2480" s="25"/>
      <c r="E2480" s="25"/>
    </row>
    <row r="2481" spans="1:5" s="85" customFormat="1" hidden="1" x14ac:dyDescent="0.25">
      <c r="A2481" s="299"/>
      <c r="B2481" s="17" t="s">
        <v>392</v>
      </c>
      <c r="C2481" s="30" t="s">
        <v>391</v>
      </c>
      <c r="D2481" s="37"/>
      <c r="E2481" s="48" t="s">
        <v>551</v>
      </c>
    </row>
    <row r="2482" spans="1:5" s="85" customFormat="1" hidden="1" x14ac:dyDescent="0.25">
      <c r="A2482" s="299"/>
      <c r="B2482" s="17"/>
      <c r="C2482" s="18"/>
      <c r="D2482" s="37"/>
      <c r="E2482" s="37"/>
    </row>
    <row r="2483" spans="1:5" s="85" customFormat="1" hidden="1" x14ac:dyDescent="0.25">
      <c r="A2483" s="299"/>
      <c r="B2483" s="17"/>
      <c r="C2483" s="18"/>
      <c r="D2483" s="37"/>
      <c r="E2483" s="37"/>
    </row>
    <row r="2484" spans="1:5" s="85" customFormat="1" hidden="1" x14ac:dyDescent="0.25">
      <c r="A2484" s="299" t="s">
        <v>575</v>
      </c>
      <c r="B2484" s="17" t="s">
        <v>40</v>
      </c>
      <c r="C2484" s="122" t="s">
        <v>46</v>
      </c>
      <c r="D2484" s="37"/>
      <c r="E2484" s="37">
        <f>+D2486</f>
        <v>0</v>
      </c>
    </row>
    <row r="2485" spans="1:5" s="85" customFormat="1" hidden="1" x14ac:dyDescent="0.25">
      <c r="A2485" s="299"/>
      <c r="B2485" s="17"/>
      <c r="C2485" s="18"/>
      <c r="D2485" s="37"/>
      <c r="E2485" s="37"/>
    </row>
    <row r="2486" spans="1:5" s="85" customFormat="1" hidden="1" x14ac:dyDescent="0.25">
      <c r="A2486" s="299" t="s">
        <v>575</v>
      </c>
      <c r="B2486" s="42">
        <v>1.05</v>
      </c>
      <c r="C2486" s="74" t="s">
        <v>232</v>
      </c>
      <c r="D2486" s="37">
        <f>+D2487</f>
        <v>0</v>
      </c>
      <c r="E2486" s="37"/>
    </row>
    <row r="2487" spans="1:5" s="85" customFormat="1" hidden="1" x14ac:dyDescent="0.25">
      <c r="A2487" s="177" t="s">
        <v>575</v>
      </c>
      <c r="B2487" s="45" t="s">
        <v>233</v>
      </c>
      <c r="C2487" s="33" t="s">
        <v>234</v>
      </c>
      <c r="D2487" s="25">
        <v>0</v>
      </c>
      <c r="E2487" s="37"/>
    </row>
    <row r="2488" spans="1:5" s="85" customFormat="1" hidden="1" x14ac:dyDescent="0.25">
      <c r="A2488" s="299"/>
      <c r="B2488" s="17"/>
      <c r="C2488" s="18"/>
      <c r="D2488" s="37"/>
      <c r="E2488" s="37"/>
    </row>
    <row r="2489" spans="1:5" s="85" customFormat="1" hidden="1" x14ac:dyDescent="0.25">
      <c r="A2489" s="299"/>
      <c r="B2489" s="17"/>
      <c r="C2489" s="18"/>
      <c r="D2489" s="37"/>
      <c r="E2489" s="37"/>
    </row>
    <row r="2490" spans="1:5" s="85" customFormat="1" hidden="1" x14ac:dyDescent="0.25">
      <c r="A2490" s="299" t="s">
        <v>575</v>
      </c>
      <c r="B2490" s="17" t="s">
        <v>96</v>
      </c>
      <c r="C2490" s="122" t="s">
        <v>97</v>
      </c>
      <c r="D2490" s="37"/>
      <c r="E2490" s="37">
        <f>+D2492+D2496</f>
        <v>0</v>
      </c>
    </row>
    <row r="2491" spans="1:5" s="85" customFormat="1" hidden="1" x14ac:dyDescent="0.25">
      <c r="A2491" s="299"/>
      <c r="B2491" s="17"/>
      <c r="C2491" s="30"/>
      <c r="D2491" s="37"/>
      <c r="E2491" s="37"/>
    </row>
    <row r="2492" spans="1:5" s="85" customFormat="1" hidden="1" x14ac:dyDescent="0.25">
      <c r="A2492" s="299" t="s">
        <v>575</v>
      </c>
      <c r="B2492" s="42">
        <v>2.0099999999999998</v>
      </c>
      <c r="C2492" s="74" t="s">
        <v>256</v>
      </c>
      <c r="D2492" s="37">
        <f>SUM(D2493:D2494)</f>
        <v>0</v>
      </c>
      <c r="E2492" s="37"/>
    </row>
    <row r="2493" spans="1:5" s="85" customFormat="1" hidden="1" x14ac:dyDescent="0.25">
      <c r="A2493" s="177" t="s">
        <v>575</v>
      </c>
      <c r="B2493" s="45" t="s">
        <v>257</v>
      </c>
      <c r="C2493" s="33" t="s">
        <v>258</v>
      </c>
      <c r="D2493" s="25">
        <v>0</v>
      </c>
      <c r="E2493" s="25"/>
    </row>
    <row r="2494" spans="1:5" s="85" customFormat="1" hidden="1" x14ac:dyDescent="0.25">
      <c r="A2494" s="177" t="s">
        <v>575</v>
      </c>
      <c r="B2494" s="45" t="s">
        <v>261</v>
      </c>
      <c r="C2494" s="33" t="s">
        <v>325</v>
      </c>
      <c r="D2494" s="25">
        <v>0</v>
      </c>
      <c r="E2494" s="25"/>
    </row>
    <row r="2495" spans="1:5" s="85" customFormat="1" hidden="1" x14ac:dyDescent="0.25">
      <c r="A2495" s="299"/>
      <c r="B2495" s="17"/>
      <c r="C2495" s="30"/>
      <c r="D2495" s="37"/>
      <c r="E2495" s="37"/>
    </row>
    <row r="2496" spans="1:5" s="85" customFormat="1" ht="20.399999999999999" hidden="1" x14ac:dyDescent="0.25">
      <c r="A2496" s="299" t="s">
        <v>575</v>
      </c>
      <c r="B2496" s="42">
        <v>2.0299999999999998</v>
      </c>
      <c r="C2496" s="105" t="s">
        <v>99</v>
      </c>
      <c r="D2496" s="37">
        <f>SUM(D2497:D2499)</f>
        <v>0</v>
      </c>
      <c r="E2496" s="37"/>
    </row>
    <row r="2497" spans="1:5" s="85" customFormat="1" hidden="1" x14ac:dyDescent="0.25">
      <c r="A2497" s="177" t="s">
        <v>575</v>
      </c>
      <c r="B2497" s="45" t="s">
        <v>100</v>
      </c>
      <c r="C2497" s="33" t="s">
        <v>101</v>
      </c>
      <c r="D2497" s="25">
        <v>0</v>
      </c>
      <c r="E2497" s="37"/>
    </row>
    <row r="2498" spans="1:5" s="85" customFormat="1" hidden="1" x14ac:dyDescent="0.25">
      <c r="A2498" s="177" t="s">
        <v>575</v>
      </c>
      <c r="B2498" s="45" t="s">
        <v>148</v>
      </c>
      <c r="C2498" s="33" t="s">
        <v>149</v>
      </c>
      <c r="D2498" s="25">
        <v>0</v>
      </c>
      <c r="E2498" s="37"/>
    </row>
    <row r="2499" spans="1:5" s="85" customFormat="1" hidden="1" x14ac:dyDescent="0.25">
      <c r="A2499" s="177" t="s">
        <v>575</v>
      </c>
      <c r="B2499" s="45" t="s">
        <v>276</v>
      </c>
      <c r="C2499" s="33" t="s">
        <v>277</v>
      </c>
      <c r="D2499" s="25">
        <v>0</v>
      </c>
      <c r="E2499" s="37"/>
    </row>
    <row r="2500" spans="1:5" s="85" customFormat="1" hidden="1" x14ac:dyDescent="0.25">
      <c r="A2500" s="299"/>
      <c r="B2500" s="45"/>
      <c r="C2500" s="33"/>
      <c r="D2500" s="37"/>
      <c r="E2500" s="37"/>
    </row>
    <row r="2501" spans="1:5" s="85" customFormat="1" hidden="1" x14ac:dyDescent="0.25">
      <c r="A2501" s="299"/>
      <c r="B2501" s="19"/>
      <c r="C2501" s="38"/>
      <c r="D2501" s="25"/>
      <c r="E2501" s="25"/>
    </row>
    <row r="2502" spans="1:5" s="85" customFormat="1" ht="12" hidden="1" x14ac:dyDescent="0.25">
      <c r="A2502" s="299"/>
      <c r="B2502" s="19"/>
      <c r="C2502" s="27" t="s">
        <v>694</v>
      </c>
      <c r="D2502" s="25"/>
      <c r="E2502" s="113">
        <f>SUM(E2484:E2499)</f>
        <v>0</v>
      </c>
    </row>
    <row r="2503" spans="1:5" s="85" customFormat="1" x14ac:dyDescent="0.25">
      <c r="A2503" s="299"/>
      <c r="B2503" s="45"/>
      <c r="C2503" s="33"/>
      <c r="D2503" s="25"/>
      <c r="E2503" s="25"/>
    </row>
    <row r="2504" spans="1:5" s="85" customFormat="1" x14ac:dyDescent="0.25">
      <c r="A2504" s="299"/>
      <c r="B2504" s="45"/>
      <c r="C2504" s="33"/>
      <c r="D2504" s="25"/>
      <c r="E2504" s="25"/>
    </row>
    <row r="2505" spans="1:5" s="85" customFormat="1" x14ac:dyDescent="0.25">
      <c r="A2505" s="299"/>
      <c r="B2505" s="45"/>
      <c r="C2505" s="33"/>
      <c r="D2505" s="25"/>
      <c r="E2505" s="25"/>
    </row>
    <row r="2506" spans="1:5" s="85" customFormat="1" ht="13.8" x14ac:dyDescent="0.25">
      <c r="A2506" s="299"/>
      <c r="B2506" s="17"/>
      <c r="C2506" s="190" t="s">
        <v>32</v>
      </c>
      <c r="D2506" s="64"/>
      <c r="E2506" s="191">
        <f>+E365+E487+E580+E808+E1132+E1452+E1689+E1798+E1921+E2012+E2153+E2502+E676+E1002+E1813+E1865+E2475+E2417</f>
        <v>3283305365.4329748</v>
      </c>
    </row>
    <row r="2507" spans="1:5" s="85" customFormat="1" ht="12" x14ac:dyDescent="0.25">
      <c r="A2507" s="177"/>
      <c r="B2507" s="17"/>
      <c r="C2507" s="18"/>
      <c r="D2507" s="37"/>
      <c r="E2507" s="113"/>
    </row>
    <row r="2508" spans="1:5" ht="12" x14ac:dyDescent="0.25">
      <c r="B2508" s="17"/>
      <c r="C2508" s="18"/>
      <c r="D2508" s="37"/>
      <c r="E2508" s="113"/>
    </row>
    <row r="2509" spans="1:5" ht="12" x14ac:dyDescent="0.25">
      <c r="B2509" s="17"/>
      <c r="C2509" s="18"/>
      <c r="D2509" s="37"/>
      <c r="E2509" s="113"/>
    </row>
    <row r="2510" spans="1:5" ht="12" x14ac:dyDescent="0.25">
      <c r="B2510" s="17"/>
      <c r="C2510" s="18"/>
      <c r="D2510" s="37"/>
      <c r="E2510" s="113"/>
    </row>
    <row r="2511" spans="1:5" ht="12" x14ac:dyDescent="0.25">
      <c r="B2511" s="17"/>
      <c r="C2511" s="18"/>
      <c r="D2511" s="37"/>
      <c r="E2511" s="113"/>
    </row>
    <row r="2512" spans="1:5" ht="12" x14ac:dyDescent="0.25">
      <c r="B2512" s="17"/>
      <c r="C2512" s="18"/>
      <c r="D2512" s="37"/>
      <c r="E2512" s="113"/>
    </row>
    <row r="2513" spans="1:5" ht="12" x14ac:dyDescent="0.25">
      <c r="B2513" s="17"/>
      <c r="C2513" s="18"/>
      <c r="D2513" s="37"/>
      <c r="E2513" s="113"/>
    </row>
    <row r="2514" spans="1:5" ht="12" x14ac:dyDescent="0.25">
      <c r="B2514" s="17"/>
      <c r="C2514" s="18"/>
      <c r="D2514" s="37"/>
      <c r="E2514" s="113"/>
    </row>
    <row r="2515" spans="1:5" ht="12" x14ac:dyDescent="0.25">
      <c r="B2515" s="17"/>
      <c r="C2515" s="18"/>
      <c r="D2515" s="37"/>
      <c r="E2515" s="113"/>
    </row>
    <row r="2516" spans="1:5" ht="12" x14ac:dyDescent="0.25">
      <c r="B2516" s="17"/>
      <c r="C2516" s="18"/>
      <c r="D2516" s="37"/>
      <c r="E2516" s="113"/>
    </row>
    <row r="2517" spans="1:5" ht="13.2" x14ac:dyDescent="0.25">
      <c r="A2517" s="151" t="s">
        <v>650</v>
      </c>
      <c r="B2517" s="151"/>
      <c r="C2517" s="344"/>
      <c r="D2517" s="37"/>
      <c r="E2517" s="37"/>
    </row>
    <row r="2518" spans="1:5" s="85" customFormat="1" x14ac:dyDescent="0.25">
      <c r="A2518" s="299"/>
      <c r="B2518" s="18"/>
      <c r="C2518" s="18"/>
      <c r="D2518" s="37"/>
      <c r="E2518" s="37"/>
    </row>
    <row r="2519" spans="1:5" s="85" customFormat="1" x14ac:dyDescent="0.25">
      <c r="A2519" s="299"/>
      <c r="B2519" s="18"/>
      <c r="C2519" s="18"/>
      <c r="D2519" s="37"/>
      <c r="E2519" s="37"/>
    </row>
    <row r="2520" spans="1:5" s="85" customFormat="1" x14ac:dyDescent="0.25">
      <c r="A2520" s="299"/>
      <c r="B2520" s="18" t="s">
        <v>654</v>
      </c>
      <c r="C2520" s="30" t="s">
        <v>128</v>
      </c>
      <c r="D2520" s="37"/>
      <c r="E2520" s="37"/>
    </row>
    <row r="2521" spans="1:5" s="85" customFormat="1" x14ac:dyDescent="0.25">
      <c r="A2521" s="299"/>
      <c r="B2521" s="18"/>
      <c r="C2521" s="30"/>
      <c r="D2521" s="37"/>
      <c r="E2521" s="37"/>
    </row>
    <row r="2522" spans="1:5" s="85" customFormat="1" x14ac:dyDescent="0.25">
      <c r="A2522" s="299"/>
      <c r="B2522" s="18"/>
      <c r="C2522" s="30"/>
      <c r="D2522" s="37"/>
      <c r="E2522" s="37"/>
    </row>
    <row r="2523" spans="1:5" x14ac:dyDescent="0.2">
      <c r="A2523" s="299"/>
      <c r="B2523" s="27" t="s">
        <v>2</v>
      </c>
      <c r="C2523" s="43" t="s">
        <v>763</v>
      </c>
      <c r="D2523" s="329" t="s">
        <v>1201</v>
      </c>
      <c r="E2523" s="48" t="s">
        <v>476</v>
      </c>
    </row>
    <row r="2524" spans="1:5" ht="12" x14ac:dyDescent="0.25">
      <c r="A2524" s="299"/>
      <c r="B2524" s="84"/>
      <c r="C2524" s="84"/>
      <c r="E2524" s="113"/>
    </row>
    <row r="2525" spans="1:5" hidden="1" x14ac:dyDescent="0.25">
      <c r="A2525" s="299" t="s">
        <v>575</v>
      </c>
      <c r="B2525" s="17" t="s">
        <v>40</v>
      </c>
      <c r="C2525" s="122" t="s">
        <v>46</v>
      </c>
      <c r="E2525" s="37">
        <f>+D2530+D2527</f>
        <v>0</v>
      </c>
    </row>
    <row r="2526" spans="1:5" hidden="1" x14ac:dyDescent="0.25">
      <c r="B2526" s="18"/>
      <c r="C2526" s="18"/>
      <c r="E2526" s="37"/>
    </row>
    <row r="2527" spans="1:5" hidden="1" x14ac:dyDescent="0.25">
      <c r="A2527" s="141" t="s">
        <v>575</v>
      </c>
      <c r="B2527" s="143" t="s">
        <v>47</v>
      </c>
      <c r="C2527" s="125" t="s">
        <v>48</v>
      </c>
      <c r="D2527" s="128">
        <f>SUM(D2528)</f>
        <v>0</v>
      </c>
      <c r="E2527" s="37"/>
    </row>
    <row r="2528" spans="1:5" hidden="1" x14ac:dyDescent="0.25">
      <c r="A2528" s="177" t="s">
        <v>575</v>
      </c>
      <c r="B2528" s="19" t="s">
        <v>71</v>
      </c>
      <c r="C2528" s="33" t="s">
        <v>527</v>
      </c>
      <c r="D2528" s="25">
        <v>0</v>
      </c>
      <c r="E2528" s="37"/>
    </row>
    <row r="2529" spans="1:5" hidden="1" x14ac:dyDescent="0.25">
      <c r="B2529" s="18"/>
      <c r="C2529" s="18"/>
      <c r="E2529" s="37"/>
    </row>
    <row r="2530" spans="1:5" hidden="1" x14ac:dyDescent="0.25">
      <c r="A2530" s="141" t="s">
        <v>575</v>
      </c>
      <c r="B2530" s="143" t="s">
        <v>68</v>
      </c>
      <c r="C2530" s="125" t="s">
        <v>69</v>
      </c>
      <c r="D2530" s="128">
        <f>SUM(D2531:D2533)</f>
        <v>0</v>
      </c>
      <c r="E2530" s="112"/>
    </row>
    <row r="2531" spans="1:5" hidden="1" x14ac:dyDescent="0.25">
      <c r="A2531" s="177" t="s">
        <v>575</v>
      </c>
      <c r="B2531" s="19" t="s">
        <v>129</v>
      </c>
      <c r="C2531" s="38" t="s">
        <v>528</v>
      </c>
      <c r="D2531" s="25">
        <v>0</v>
      </c>
    </row>
    <row r="2532" spans="1:5" hidden="1" x14ac:dyDescent="0.25">
      <c r="A2532" s="177" t="s">
        <v>575</v>
      </c>
      <c r="B2532" s="19" t="s">
        <v>70</v>
      </c>
      <c r="C2532" s="38" t="s">
        <v>243</v>
      </c>
      <c r="D2532" s="25">
        <v>0</v>
      </c>
    </row>
    <row r="2533" spans="1:5" hidden="1" x14ac:dyDescent="0.25">
      <c r="A2533" s="177" t="s">
        <v>575</v>
      </c>
      <c r="B2533" s="19" t="s">
        <v>244</v>
      </c>
      <c r="C2533" s="38" t="s">
        <v>1180</v>
      </c>
    </row>
    <row r="2534" spans="1:5" hidden="1" x14ac:dyDescent="0.25">
      <c r="A2534" s="299"/>
      <c r="B2534" s="19"/>
      <c r="D2534" s="83"/>
      <c r="E2534" s="222"/>
    </row>
    <row r="2535" spans="1:5" hidden="1" x14ac:dyDescent="0.25">
      <c r="A2535" s="299"/>
      <c r="B2535" s="84"/>
      <c r="C2535" s="18"/>
      <c r="D2535" s="83"/>
      <c r="E2535" s="222"/>
    </row>
    <row r="2536" spans="1:5" x14ac:dyDescent="0.25">
      <c r="A2536" s="299">
        <v>2</v>
      </c>
      <c r="B2536" s="42">
        <v>5</v>
      </c>
      <c r="C2536" s="116" t="s">
        <v>9</v>
      </c>
      <c r="D2536" s="37"/>
      <c r="E2536" s="37">
        <f>+D2538</f>
        <v>7000000</v>
      </c>
    </row>
    <row r="2537" spans="1:5" x14ac:dyDescent="0.25">
      <c r="B2537" s="45"/>
      <c r="C2537" s="33"/>
      <c r="E2537" s="37"/>
    </row>
    <row r="2538" spans="1:5" x14ac:dyDescent="0.25">
      <c r="A2538" s="141"/>
      <c r="B2538" s="127" t="s">
        <v>10</v>
      </c>
      <c r="C2538" s="39" t="s">
        <v>130</v>
      </c>
      <c r="D2538" s="128">
        <f>SUM(D2539:D2540)</f>
        <v>7000000</v>
      </c>
      <c r="E2538" s="112"/>
    </row>
    <row r="2539" spans="1:5" hidden="1" x14ac:dyDescent="0.25">
      <c r="A2539" s="177" t="s">
        <v>583</v>
      </c>
      <c r="B2539" s="19" t="s">
        <v>11</v>
      </c>
      <c r="C2539" s="38" t="s">
        <v>12</v>
      </c>
      <c r="D2539" s="25">
        <v>0</v>
      </c>
      <c r="E2539" s="37"/>
    </row>
    <row r="2540" spans="1:5" x14ac:dyDescent="0.25">
      <c r="A2540" s="177" t="s">
        <v>661</v>
      </c>
      <c r="B2540" s="19" t="s">
        <v>51</v>
      </c>
      <c r="C2540" s="38" t="s">
        <v>52</v>
      </c>
      <c r="D2540" s="25">
        <f>+D2559</f>
        <v>7000000</v>
      </c>
      <c r="E2540" s="37"/>
    </row>
    <row r="2541" spans="1:5" x14ac:dyDescent="0.25">
      <c r="B2541" s="19"/>
      <c r="E2541" s="37"/>
    </row>
    <row r="2542" spans="1:5" x14ac:dyDescent="0.25">
      <c r="B2542" s="19"/>
      <c r="E2542" s="37"/>
    </row>
    <row r="2543" spans="1:5" ht="12" x14ac:dyDescent="0.25">
      <c r="A2543" s="299"/>
      <c r="B2543" s="84"/>
      <c r="C2543" s="27" t="s">
        <v>861</v>
      </c>
      <c r="D2543" s="83"/>
      <c r="E2543" s="179">
        <f>SUM(E2524:E2540)</f>
        <v>7000000</v>
      </c>
    </row>
    <row r="2544" spans="1:5" x14ac:dyDescent="0.25">
      <c r="B2544" s="19"/>
      <c r="E2544" s="37"/>
    </row>
    <row r="2545" spans="2:5" x14ac:dyDescent="0.25">
      <c r="B2545" s="19"/>
      <c r="E2545" s="37"/>
    </row>
    <row r="2546" spans="2:5" x14ac:dyDescent="0.25">
      <c r="B2546" s="601" t="s">
        <v>1121</v>
      </c>
      <c r="C2546" s="602"/>
      <c r="D2546" s="602"/>
      <c r="E2546" s="603"/>
    </row>
    <row r="2547" spans="2:5" x14ac:dyDescent="0.25">
      <c r="B2547" s="109"/>
      <c r="C2547" s="177"/>
      <c r="E2547" s="99"/>
    </row>
    <row r="2548" spans="2:5" hidden="1" x14ac:dyDescent="0.25">
      <c r="B2548" s="447" t="s">
        <v>2</v>
      </c>
      <c r="C2548" s="43" t="s">
        <v>1200</v>
      </c>
      <c r="D2548" s="112"/>
      <c r="E2548" s="448"/>
    </row>
    <row r="2549" spans="2:5" hidden="1" x14ac:dyDescent="0.25">
      <c r="B2549" s="449"/>
      <c r="C2549" s="51"/>
      <c r="E2549" s="99"/>
    </row>
    <row r="2550" spans="2:5" hidden="1" x14ac:dyDescent="0.25">
      <c r="B2550" s="210" t="s">
        <v>68</v>
      </c>
      <c r="C2550" s="178" t="s">
        <v>69</v>
      </c>
      <c r="D2550" s="37">
        <f>+D2551</f>
        <v>0</v>
      </c>
      <c r="E2550" s="99"/>
    </row>
    <row r="2551" spans="2:5" hidden="1" x14ac:dyDescent="0.25">
      <c r="B2551" s="97" t="s">
        <v>129</v>
      </c>
      <c r="C2551" s="38" t="s">
        <v>528</v>
      </c>
      <c r="D2551" s="25">
        <v>0</v>
      </c>
      <c r="E2551" s="99"/>
    </row>
    <row r="2552" spans="2:5" hidden="1" x14ac:dyDescent="0.25">
      <c r="B2552" s="97"/>
      <c r="E2552" s="99"/>
    </row>
    <row r="2553" spans="2:5" hidden="1" x14ac:dyDescent="0.25">
      <c r="B2553" s="450" t="s">
        <v>10</v>
      </c>
      <c r="C2553" s="39" t="s">
        <v>130</v>
      </c>
      <c r="D2553" s="37">
        <f>+D2554</f>
        <v>0</v>
      </c>
      <c r="E2553" s="99"/>
    </row>
    <row r="2554" spans="2:5" hidden="1" x14ac:dyDescent="0.25">
      <c r="B2554" s="97" t="s">
        <v>11</v>
      </c>
      <c r="C2554" s="38" t="s">
        <v>12</v>
      </c>
      <c r="D2554" s="25">
        <v>0</v>
      </c>
      <c r="E2554" s="99"/>
    </row>
    <row r="2555" spans="2:5" ht="12" hidden="1" x14ac:dyDescent="0.25">
      <c r="B2555" s="449"/>
      <c r="C2555" s="18"/>
      <c r="E2555" s="451"/>
    </row>
    <row r="2556" spans="2:5" x14ac:dyDescent="0.25">
      <c r="B2556" s="447" t="s">
        <v>76</v>
      </c>
      <c r="C2556" s="43" t="s">
        <v>1122</v>
      </c>
      <c r="D2556" s="112"/>
      <c r="E2556" s="448"/>
    </row>
    <row r="2557" spans="2:5" x14ac:dyDescent="0.25">
      <c r="B2557" s="449"/>
      <c r="C2557" s="51"/>
      <c r="E2557" s="99"/>
    </row>
    <row r="2558" spans="2:5" x14ac:dyDescent="0.25">
      <c r="B2558" s="210" t="s">
        <v>10</v>
      </c>
      <c r="C2558" s="178" t="s">
        <v>130</v>
      </c>
      <c r="D2558" s="37">
        <f>+D2559</f>
        <v>7000000</v>
      </c>
      <c r="E2558" s="99"/>
    </row>
    <row r="2559" spans="2:5" x14ac:dyDescent="0.25">
      <c r="B2559" s="97" t="s">
        <v>51</v>
      </c>
      <c r="C2559" s="38" t="s">
        <v>52</v>
      </c>
      <c r="D2559" s="25">
        <v>7000000</v>
      </c>
      <c r="E2559" s="99"/>
    </row>
    <row r="2560" spans="2:5" ht="12" x14ac:dyDescent="0.25">
      <c r="B2560" s="101"/>
      <c r="C2560" s="446"/>
      <c r="D2560" s="512"/>
      <c r="E2560" s="228"/>
    </row>
    <row r="2561" spans="1:5" ht="12" hidden="1" x14ac:dyDescent="0.25">
      <c r="B2561" s="17"/>
      <c r="C2561" s="18"/>
      <c r="D2561" s="37"/>
      <c r="E2561" s="113"/>
    </row>
    <row r="2562" spans="1:5" ht="12" hidden="1" x14ac:dyDescent="0.25">
      <c r="B2562" s="17"/>
      <c r="C2562" s="18"/>
      <c r="D2562" s="37"/>
      <c r="E2562" s="113"/>
    </row>
    <row r="2563" spans="1:5" ht="12" hidden="1" x14ac:dyDescent="0.25">
      <c r="B2563" s="17"/>
      <c r="C2563" s="18"/>
      <c r="D2563" s="37"/>
      <c r="E2563" s="113"/>
    </row>
    <row r="2564" spans="1:5" ht="12" hidden="1" x14ac:dyDescent="0.25">
      <c r="B2564" s="17"/>
      <c r="C2564" s="18"/>
      <c r="D2564" s="37"/>
      <c r="E2564" s="113"/>
    </row>
    <row r="2565" spans="1:5" ht="12" hidden="1" x14ac:dyDescent="0.25">
      <c r="A2565" s="332"/>
      <c r="B2565" s="333"/>
      <c r="C2565" s="302"/>
      <c r="D2565" s="300"/>
      <c r="E2565" s="303"/>
    </row>
    <row r="2566" spans="1:5" hidden="1" x14ac:dyDescent="0.25">
      <c r="A2566" s="332"/>
      <c r="B2566" s="550" t="s">
        <v>76</v>
      </c>
      <c r="C2566" s="538" t="s">
        <v>1202</v>
      </c>
      <c r="D2566" s="552" t="s">
        <v>1150</v>
      </c>
      <c r="E2566" s="334" t="s">
        <v>536</v>
      </c>
    </row>
    <row r="2567" spans="1:5" ht="12" hidden="1" x14ac:dyDescent="0.25">
      <c r="A2567" s="332"/>
      <c r="B2567" s="553"/>
      <c r="C2567" s="553"/>
      <c r="D2567" s="79"/>
      <c r="E2567" s="303"/>
    </row>
    <row r="2568" spans="1:5" hidden="1" x14ac:dyDescent="0.2">
      <c r="A2568" s="554" t="s">
        <v>575</v>
      </c>
      <c r="B2568" s="555">
        <v>1</v>
      </c>
      <c r="C2568" s="556" t="s">
        <v>613</v>
      </c>
      <c r="D2568" s="79"/>
      <c r="E2568" s="300">
        <f>+D2570+D2573</f>
        <v>0</v>
      </c>
    </row>
    <row r="2569" spans="1:5" ht="12" hidden="1" x14ac:dyDescent="0.25">
      <c r="A2569" s="332"/>
      <c r="B2569" s="553"/>
      <c r="C2569" s="553"/>
      <c r="D2569" s="79"/>
      <c r="E2569" s="303"/>
    </row>
    <row r="2570" spans="1:5" ht="12" hidden="1" x14ac:dyDescent="0.25">
      <c r="A2570" s="544" t="s">
        <v>575</v>
      </c>
      <c r="B2570" s="557" t="s">
        <v>47</v>
      </c>
      <c r="C2570" s="558" t="s">
        <v>48</v>
      </c>
      <c r="D2570" s="547">
        <f>SUM(D2571)</f>
        <v>0</v>
      </c>
      <c r="E2570" s="303"/>
    </row>
    <row r="2571" spans="1:5" ht="12" hidden="1" x14ac:dyDescent="0.25">
      <c r="A2571" s="332" t="s">
        <v>575</v>
      </c>
      <c r="B2571" s="335" t="s">
        <v>71</v>
      </c>
      <c r="C2571" s="69" t="s">
        <v>527</v>
      </c>
      <c r="D2571" s="79">
        <v>0</v>
      </c>
      <c r="E2571" s="303"/>
    </row>
    <row r="2572" spans="1:5" ht="12" hidden="1" x14ac:dyDescent="0.25">
      <c r="A2572" s="332"/>
      <c r="B2572" s="335"/>
      <c r="C2572" s="69"/>
      <c r="D2572" s="79"/>
      <c r="E2572" s="303"/>
    </row>
    <row r="2573" spans="1:5" ht="12" hidden="1" x14ac:dyDescent="0.25">
      <c r="A2573" s="544" t="s">
        <v>575</v>
      </c>
      <c r="B2573" s="557" t="s">
        <v>68</v>
      </c>
      <c r="C2573" s="558" t="s">
        <v>69</v>
      </c>
      <c r="D2573" s="547">
        <f>SUM(D2574:D2582)</f>
        <v>0</v>
      </c>
      <c r="E2573" s="303"/>
    </row>
    <row r="2574" spans="1:5" ht="12" hidden="1" x14ac:dyDescent="0.25">
      <c r="A2574" s="332" t="s">
        <v>575</v>
      </c>
      <c r="B2574" s="335" t="s">
        <v>129</v>
      </c>
      <c r="C2574" s="559" t="s">
        <v>528</v>
      </c>
      <c r="D2574" s="79">
        <v>0</v>
      </c>
      <c r="E2574" s="303"/>
    </row>
    <row r="2575" spans="1:5" ht="12" hidden="1" x14ac:dyDescent="0.25">
      <c r="A2575" s="332"/>
      <c r="B2575" s="335"/>
      <c r="C2575" s="110"/>
      <c r="D2575" s="79"/>
      <c r="E2575" s="303"/>
    </row>
    <row r="2576" spans="1:5" ht="12" hidden="1" x14ac:dyDescent="0.25">
      <c r="A2576" s="332"/>
      <c r="B2576" s="335"/>
      <c r="C2576" s="559"/>
      <c r="D2576" s="79"/>
      <c r="E2576" s="303"/>
    </row>
    <row r="2577" spans="1:5" hidden="1" x14ac:dyDescent="0.25">
      <c r="A2577" s="301">
        <v>2</v>
      </c>
      <c r="B2577" s="560">
        <v>5</v>
      </c>
      <c r="C2577" s="561" t="s">
        <v>9</v>
      </c>
      <c r="D2577" s="300"/>
      <c r="E2577" s="300">
        <f>+D2579</f>
        <v>0</v>
      </c>
    </row>
    <row r="2578" spans="1:5" hidden="1" x14ac:dyDescent="0.25">
      <c r="A2578" s="332"/>
      <c r="B2578" s="68"/>
      <c r="C2578" s="69"/>
      <c r="D2578" s="79"/>
      <c r="E2578" s="300"/>
    </row>
    <row r="2579" spans="1:5" hidden="1" x14ac:dyDescent="0.25">
      <c r="A2579" s="544"/>
      <c r="B2579" s="545" t="s">
        <v>10</v>
      </c>
      <c r="C2579" s="546" t="s">
        <v>130</v>
      </c>
      <c r="D2579" s="547">
        <f>+D2580</f>
        <v>0</v>
      </c>
      <c r="E2579" s="543"/>
    </row>
    <row r="2580" spans="1:5" hidden="1" x14ac:dyDescent="0.25">
      <c r="A2580" s="332" t="s">
        <v>583</v>
      </c>
      <c r="B2580" s="335" t="s">
        <v>11</v>
      </c>
      <c r="C2580" s="110" t="s">
        <v>12</v>
      </c>
      <c r="D2580" s="79">
        <v>0</v>
      </c>
      <c r="E2580" s="300"/>
    </row>
    <row r="2581" spans="1:5" hidden="1" x14ac:dyDescent="0.25">
      <c r="A2581" s="332"/>
      <c r="B2581" s="335"/>
      <c r="C2581" s="110"/>
      <c r="D2581" s="79"/>
      <c r="E2581" s="300"/>
    </row>
    <row r="2582" spans="1:5" hidden="1" x14ac:dyDescent="0.25">
      <c r="A2582" s="332"/>
      <c r="B2582" s="553"/>
      <c r="C2582" s="553"/>
      <c r="D2582" s="79"/>
      <c r="E2582" s="300"/>
    </row>
    <row r="2583" spans="1:5" ht="12" hidden="1" x14ac:dyDescent="0.25">
      <c r="A2583" s="332"/>
      <c r="B2583" s="553"/>
      <c r="C2583" s="550" t="s">
        <v>1151</v>
      </c>
      <c r="D2583" s="79"/>
      <c r="E2583" s="303">
        <f>SUM(E2567:E2581)</f>
        <v>0</v>
      </c>
    </row>
    <row r="2584" spans="1:5" s="85" customFormat="1" ht="12" x14ac:dyDescent="0.25">
      <c r="A2584" s="299"/>
      <c r="B2584" s="84"/>
      <c r="C2584" s="18"/>
      <c r="D2584" s="83"/>
      <c r="E2584" s="179"/>
    </row>
    <row r="2585" spans="1:5" s="85" customFormat="1" ht="12" x14ac:dyDescent="0.25">
      <c r="A2585" s="299"/>
      <c r="B2585" s="84"/>
      <c r="C2585" s="18"/>
      <c r="D2585" s="83"/>
      <c r="E2585" s="179"/>
    </row>
    <row r="2586" spans="1:5" s="85" customFormat="1" x14ac:dyDescent="0.25">
      <c r="A2586" s="299"/>
      <c r="B2586" s="84"/>
      <c r="C2586" s="18"/>
      <c r="D2586" s="25"/>
      <c r="E2586" s="37"/>
    </row>
    <row r="2587" spans="1:5" s="85" customFormat="1" ht="12" x14ac:dyDescent="0.25">
      <c r="A2587" s="299"/>
      <c r="B2587" s="18"/>
      <c r="C2587" s="17" t="s">
        <v>651</v>
      </c>
      <c r="D2587" s="25"/>
      <c r="E2587" s="113">
        <f>+E2583+E2543</f>
        <v>7000000</v>
      </c>
    </row>
    <row r="2588" spans="1:5" s="85" customFormat="1" ht="12" x14ac:dyDescent="0.25">
      <c r="A2588" s="177"/>
      <c r="B2588" s="17"/>
      <c r="C2588" s="18"/>
      <c r="D2588" s="37"/>
      <c r="E2588" s="113"/>
    </row>
    <row r="2589" spans="1:5" ht="12" x14ac:dyDescent="0.25">
      <c r="B2589" s="17"/>
      <c r="C2589" s="18"/>
      <c r="D2589" s="37"/>
      <c r="E2589" s="113"/>
    </row>
    <row r="2590" spans="1:5" ht="12" x14ac:dyDescent="0.25">
      <c r="B2590" s="17"/>
      <c r="C2590" s="18"/>
      <c r="D2590" s="37"/>
      <c r="E2590" s="113"/>
    </row>
    <row r="2591" spans="1:5" ht="12" x14ac:dyDescent="0.25">
      <c r="B2591" s="17"/>
      <c r="C2591" s="18"/>
      <c r="D2591" s="37"/>
      <c r="E2591" s="113"/>
    </row>
    <row r="2592" spans="1:5" ht="12" x14ac:dyDescent="0.25">
      <c r="B2592" s="17"/>
      <c r="C2592" s="18"/>
      <c r="D2592" s="37"/>
      <c r="E2592" s="113"/>
    </row>
    <row r="2593" spans="1:5" ht="12" x14ac:dyDescent="0.25">
      <c r="A2593" s="299"/>
      <c r="B2593" s="18" t="s">
        <v>655</v>
      </c>
      <c r="C2593" s="30" t="s">
        <v>460</v>
      </c>
      <c r="D2593" s="94"/>
      <c r="E2593" s="37"/>
    </row>
    <row r="2594" spans="1:5" s="85" customFormat="1" ht="12" x14ac:dyDescent="0.25">
      <c r="A2594" s="299"/>
      <c r="B2594" s="18"/>
      <c r="C2594" s="30"/>
      <c r="D2594" s="94"/>
      <c r="E2594" s="37"/>
    </row>
    <row r="2595" spans="1:5" s="85" customFormat="1" ht="12" x14ac:dyDescent="0.25">
      <c r="A2595" s="299"/>
      <c r="B2595" s="18"/>
      <c r="C2595" s="30"/>
      <c r="D2595" s="94"/>
      <c r="E2595" s="37"/>
    </row>
    <row r="2596" spans="1:5" s="85" customFormat="1" x14ac:dyDescent="0.25">
      <c r="A2596" s="299"/>
      <c r="B2596" s="18" t="s">
        <v>2</v>
      </c>
      <c r="C2596" s="44" t="s">
        <v>388</v>
      </c>
      <c r="D2596" s="49" t="s">
        <v>387</v>
      </c>
      <c r="E2596" s="48" t="s">
        <v>472</v>
      </c>
    </row>
    <row r="2597" spans="1:5" s="85" customFormat="1" x14ac:dyDescent="0.25">
      <c r="A2597" s="299"/>
      <c r="B2597" s="18"/>
      <c r="C2597" s="18"/>
      <c r="D2597" s="25"/>
      <c r="E2597" s="37"/>
    </row>
    <row r="2598" spans="1:5" s="85" customFormat="1" hidden="1" x14ac:dyDescent="0.25">
      <c r="A2598" s="299" t="s">
        <v>572</v>
      </c>
      <c r="B2598" s="17" t="s">
        <v>118</v>
      </c>
      <c r="C2598" s="30" t="s">
        <v>131</v>
      </c>
      <c r="D2598" s="33"/>
      <c r="E2598" s="37">
        <f>+D2606+D2613+D2617+D2600+D2603</f>
        <v>0</v>
      </c>
    </row>
    <row r="2599" spans="1:5" s="85" customFormat="1" hidden="1" x14ac:dyDescent="0.25">
      <c r="A2599" s="299"/>
      <c r="B2599" s="17"/>
      <c r="C2599" s="30"/>
      <c r="D2599" s="37"/>
      <c r="E2599" s="37"/>
    </row>
    <row r="2600" spans="1:5" s="85" customFormat="1" hidden="1" x14ac:dyDescent="0.25">
      <c r="A2600" s="141" t="s">
        <v>573</v>
      </c>
      <c r="B2600" s="127" t="s">
        <v>132</v>
      </c>
      <c r="C2600" s="39" t="s">
        <v>133</v>
      </c>
      <c r="D2600" s="128">
        <f>+D2601</f>
        <v>0</v>
      </c>
      <c r="E2600" s="37"/>
    </row>
    <row r="2601" spans="1:5" s="85" customFormat="1" hidden="1" x14ac:dyDescent="0.25">
      <c r="A2601" s="76" t="s">
        <v>573</v>
      </c>
      <c r="B2601" s="40" t="s">
        <v>134</v>
      </c>
      <c r="C2601" s="51" t="s">
        <v>135</v>
      </c>
      <c r="D2601" s="41">
        <v>0</v>
      </c>
      <c r="E2601" s="37"/>
    </row>
    <row r="2602" spans="1:5" s="85" customFormat="1" hidden="1" x14ac:dyDescent="0.25">
      <c r="A2602" s="299"/>
      <c r="B2602" s="17"/>
      <c r="C2602" s="30"/>
      <c r="D2602" s="37"/>
      <c r="E2602" s="37"/>
    </row>
    <row r="2603" spans="1:5" s="85" customFormat="1" hidden="1" x14ac:dyDescent="0.25">
      <c r="A2603" s="141" t="s">
        <v>573</v>
      </c>
      <c r="B2603" s="127" t="s">
        <v>204</v>
      </c>
      <c r="C2603" s="39" t="s">
        <v>205</v>
      </c>
      <c r="D2603" s="128">
        <f>SUM(D2604:D2604)</f>
        <v>0</v>
      </c>
      <c r="E2603" s="37"/>
    </row>
    <row r="2604" spans="1:5" s="85" customFormat="1" hidden="1" x14ac:dyDescent="0.25">
      <c r="A2604" s="76" t="s">
        <v>573</v>
      </c>
      <c r="B2604" s="40" t="s">
        <v>206</v>
      </c>
      <c r="C2604" s="51" t="s">
        <v>207</v>
      </c>
      <c r="D2604" s="41">
        <v>0</v>
      </c>
      <c r="E2604" s="37"/>
    </row>
    <row r="2605" spans="1:5" s="85" customFormat="1" hidden="1" x14ac:dyDescent="0.25">
      <c r="A2605" s="299"/>
      <c r="B2605" s="17"/>
      <c r="C2605" s="30"/>
      <c r="D2605" s="37"/>
      <c r="E2605" s="37"/>
    </row>
    <row r="2606" spans="1:5" hidden="1" x14ac:dyDescent="0.25">
      <c r="A2606" s="141" t="s">
        <v>573</v>
      </c>
      <c r="B2606" s="127" t="s">
        <v>102</v>
      </c>
      <c r="C2606" s="39" t="s">
        <v>103</v>
      </c>
      <c r="D2606" s="128">
        <f>SUM(D2607:D2611)</f>
        <v>0</v>
      </c>
      <c r="E2606" s="112"/>
    </row>
    <row r="2607" spans="1:5" hidden="1" x14ac:dyDescent="0.25">
      <c r="A2607" s="76" t="s">
        <v>573</v>
      </c>
      <c r="B2607" s="40" t="s">
        <v>104</v>
      </c>
      <c r="C2607" s="51" t="s">
        <v>105</v>
      </c>
      <c r="D2607" s="41">
        <v>0</v>
      </c>
      <c r="E2607" s="112"/>
    </row>
    <row r="2608" spans="1:5" s="85" customFormat="1" hidden="1" x14ac:dyDescent="0.25">
      <c r="A2608" s="177" t="s">
        <v>573</v>
      </c>
      <c r="B2608" s="19" t="s">
        <v>106</v>
      </c>
      <c r="C2608" s="38" t="s">
        <v>107</v>
      </c>
      <c r="D2608" s="25">
        <v>0</v>
      </c>
      <c r="E2608" s="37"/>
    </row>
    <row r="2609" spans="1:5" s="85" customFormat="1" hidden="1" x14ac:dyDescent="0.25">
      <c r="A2609" s="177" t="s">
        <v>573</v>
      </c>
      <c r="B2609" s="19" t="s">
        <v>108</v>
      </c>
      <c r="C2609" s="38" t="s">
        <v>109</v>
      </c>
      <c r="D2609" s="25">
        <f>((D2607+D2608+D2610+D2600+D2603)/12)</f>
        <v>0</v>
      </c>
      <c r="E2609" s="25"/>
    </row>
    <row r="2610" spans="1:5" s="85" customFormat="1" hidden="1" x14ac:dyDescent="0.25">
      <c r="A2610" s="76" t="s">
        <v>573</v>
      </c>
      <c r="B2610" s="40" t="s">
        <v>856</v>
      </c>
      <c r="C2610" s="51" t="s">
        <v>857</v>
      </c>
      <c r="D2610" s="41">
        <v>0</v>
      </c>
      <c r="E2610" s="25"/>
    </row>
    <row r="2611" spans="1:5" s="85" customFormat="1" hidden="1" x14ac:dyDescent="0.25">
      <c r="A2611" s="76" t="s">
        <v>573</v>
      </c>
      <c r="B2611" s="40" t="s">
        <v>399</v>
      </c>
      <c r="C2611" s="51" t="s">
        <v>400</v>
      </c>
      <c r="D2611" s="41">
        <v>0</v>
      </c>
      <c r="E2611" s="25"/>
    </row>
    <row r="2612" spans="1:5" s="85" customFormat="1" hidden="1" x14ac:dyDescent="0.25">
      <c r="A2612" s="299"/>
      <c r="B2612" s="19"/>
      <c r="C2612" s="38"/>
      <c r="D2612" s="25"/>
      <c r="E2612" s="25"/>
    </row>
    <row r="2613" spans="1:5" ht="20.399999999999999" hidden="1" x14ac:dyDescent="0.25">
      <c r="A2613" s="141" t="s">
        <v>574</v>
      </c>
      <c r="B2613" s="127" t="s">
        <v>110</v>
      </c>
      <c r="C2613" s="39" t="s">
        <v>493</v>
      </c>
      <c r="D2613" s="128">
        <f>SUM(D2614:D2615)</f>
        <v>0</v>
      </c>
      <c r="E2613" s="112"/>
    </row>
    <row r="2614" spans="1:5" s="85" customFormat="1" ht="20.399999999999999" hidden="1" x14ac:dyDescent="0.25">
      <c r="A2614" s="177" t="s">
        <v>574</v>
      </c>
      <c r="B2614" s="19" t="s">
        <v>111</v>
      </c>
      <c r="C2614" s="51" t="s">
        <v>474</v>
      </c>
      <c r="D2614" s="25">
        <f>+(D2607+D2608+D2610+D2600+D2603)*9.25%</f>
        <v>0</v>
      </c>
      <c r="E2614" s="25"/>
    </row>
    <row r="2615" spans="1:5" s="85" customFormat="1" hidden="1" x14ac:dyDescent="0.25">
      <c r="A2615" s="177" t="s">
        <v>574</v>
      </c>
      <c r="B2615" s="19" t="s">
        <v>112</v>
      </c>
      <c r="C2615" s="51" t="s">
        <v>354</v>
      </c>
      <c r="D2615" s="25">
        <f>+(D2607+D2608+D2610+D2600+D2603)*0.5%</f>
        <v>0</v>
      </c>
      <c r="E2615" s="25"/>
    </row>
    <row r="2616" spans="1:5" s="85" customFormat="1" hidden="1" x14ac:dyDescent="0.25">
      <c r="A2616" s="299"/>
      <c r="B2616" s="19"/>
      <c r="C2616" s="38"/>
      <c r="D2616" s="25"/>
      <c r="E2616" s="25"/>
    </row>
    <row r="2617" spans="1:5" ht="20.399999999999999" hidden="1" x14ac:dyDescent="0.25">
      <c r="A2617" s="141" t="s">
        <v>574</v>
      </c>
      <c r="B2617" s="127" t="s">
        <v>113</v>
      </c>
      <c r="C2617" s="39" t="s">
        <v>355</v>
      </c>
      <c r="D2617" s="128">
        <f>SUM(D2618:D2620)</f>
        <v>0</v>
      </c>
      <c r="E2617" s="112"/>
    </row>
    <row r="2618" spans="1:5" s="85" customFormat="1" ht="20.399999999999999" hidden="1" x14ac:dyDescent="0.25">
      <c r="A2618" s="177" t="s">
        <v>574</v>
      </c>
      <c r="B2618" s="19" t="s">
        <v>114</v>
      </c>
      <c r="C2618" s="51" t="s">
        <v>356</v>
      </c>
      <c r="D2618" s="25">
        <f>+(D2607+D2608+D2610+D2600+D2603)*5.42%</f>
        <v>0</v>
      </c>
      <c r="E2618" s="37"/>
    </row>
    <row r="2619" spans="1:5" s="85" customFormat="1" ht="20.399999999999999" hidden="1" x14ac:dyDescent="0.25">
      <c r="A2619" s="177" t="s">
        <v>574</v>
      </c>
      <c r="B2619" s="19" t="s">
        <v>115</v>
      </c>
      <c r="C2619" s="51" t="s">
        <v>539</v>
      </c>
      <c r="D2619" s="25">
        <f>+(D2607+D2608+D2610+D2600+D2603)*3%</f>
        <v>0</v>
      </c>
      <c r="E2619" s="25"/>
    </row>
    <row r="2620" spans="1:5" s="85" customFormat="1" hidden="1" x14ac:dyDescent="0.25">
      <c r="A2620" s="177" t="s">
        <v>574</v>
      </c>
      <c r="B2620" s="19" t="s">
        <v>116</v>
      </c>
      <c r="C2620" s="38" t="s">
        <v>117</v>
      </c>
      <c r="D2620" s="25">
        <f>+(D2607+D2608+D2610+D2600+D2603)*1.5%</f>
        <v>0</v>
      </c>
      <c r="E2620" s="25"/>
    </row>
    <row r="2621" spans="1:5" s="85" customFormat="1" hidden="1" x14ac:dyDescent="0.25">
      <c r="A2621" s="299"/>
      <c r="B2621" s="18"/>
      <c r="C2621" s="18"/>
      <c r="D2621" s="25"/>
      <c r="E2621" s="37"/>
    </row>
    <row r="2622" spans="1:5" s="85" customFormat="1" hidden="1" x14ac:dyDescent="0.25">
      <c r="A2622" s="299"/>
      <c r="B2622" s="18"/>
      <c r="C2622" s="18"/>
      <c r="D2622" s="25"/>
      <c r="E2622" s="37"/>
    </row>
    <row r="2623" spans="1:5" s="85" customFormat="1" hidden="1" x14ac:dyDescent="0.25">
      <c r="A2623" s="299" t="s">
        <v>575</v>
      </c>
      <c r="B2623" s="42" t="s">
        <v>40</v>
      </c>
      <c r="C2623" s="116" t="s">
        <v>46</v>
      </c>
      <c r="D2623" s="25"/>
      <c r="E2623" s="37">
        <f>+D2628+D2631+D2625+D2634</f>
        <v>0</v>
      </c>
    </row>
    <row r="2624" spans="1:5" s="85" customFormat="1" hidden="1" x14ac:dyDescent="0.25">
      <c r="A2624" s="299"/>
      <c r="B2624" s="18"/>
      <c r="C2624" s="18"/>
      <c r="D2624" s="25"/>
      <c r="E2624" s="37"/>
    </row>
    <row r="2625" spans="1:5" s="85" customFormat="1" hidden="1" x14ac:dyDescent="0.25">
      <c r="A2625" s="141" t="s">
        <v>575</v>
      </c>
      <c r="B2625" s="127">
        <v>1.02</v>
      </c>
      <c r="C2625" s="39" t="s">
        <v>136</v>
      </c>
      <c r="D2625" s="128">
        <f>SUM(D2626:D2626)</f>
        <v>0</v>
      </c>
      <c r="E2625" s="37"/>
    </row>
    <row r="2626" spans="1:5" s="85" customFormat="1" hidden="1" x14ac:dyDescent="0.25">
      <c r="A2626" s="177" t="s">
        <v>575</v>
      </c>
      <c r="B2626" s="45" t="s">
        <v>217</v>
      </c>
      <c r="C2626" s="33" t="s">
        <v>218</v>
      </c>
      <c r="D2626" s="25">
        <v>0</v>
      </c>
      <c r="E2626" s="37"/>
    </row>
    <row r="2627" spans="1:5" s="85" customFormat="1" hidden="1" x14ac:dyDescent="0.25">
      <c r="A2627" s="299"/>
      <c r="B2627" s="18"/>
      <c r="C2627" s="18"/>
      <c r="D2627" s="25"/>
      <c r="E2627" s="37"/>
    </row>
    <row r="2628" spans="1:5" hidden="1" x14ac:dyDescent="0.25">
      <c r="A2628" s="141" t="s">
        <v>575</v>
      </c>
      <c r="B2628" s="127" t="s">
        <v>47</v>
      </c>
      <c r="C2628" s="39" t="s">
        <v>48</v>
      </c>
      <c r="D2628" s="128">
        <f>+D2629</f>
        <v>0</v>
      </c>
      <c r="E2628" s="112"/>
    </row>
    <row r="2629" spans="1:5" s="85" customFormat="1" hidden="1" x14ac:dyDescent="0.25">
      <c r="A2629" s="177" t="s">
        <v>575</v>
      </c>
      <c r="B2629" s="19" t="s">
        <v>71</v>
      </c>
      <c r="C2629" s="38" t="s">
        <v>527</v>
      </c>
      <c r="D2629" s="25">
        <v>0</v>
      </c>
      <c r="E2629" s="25"/>
    </row>
    <row r="2630" spans="1:5" s="85" customFormat="1" hidden="1" x14ac:dyDescent="0.25">
      <c r="A2630" s="299"/>
      <c r="B2630" s="19"/>
      <c r="C2630" s="38"/>
      <c r="D2630" s="25"/>
      <c r="E2630" s="25"/>
    </row>
    <row r="2631" spans="1:5" hidden="1" x14ac:dyDescent="0.25">
      <c r="A2631" s="141" t="s">
        <v>575</v>
      </c>
      <c r="B2631" s="127" t="s">
        <v>120</v>
      </c>
      <c r="C2631" s="39" t="s">
        <v>121</v>
      </c>
      <c r="D2631" s="128">
        <f>+D2632</f>
        <v>0</v>
      </c>
      <c r="E2631" s="112"/>
    </row>
    <row r="2632" spans="1:5" s="85" customFormat="1" hidden="1" x14ac:dyDescent="0.25">
      <c r="A2632" s="177" t="s">
        <v>575</v>
      </c>
      <c r="B2632" s="19" t="s">
        <v>122</v>
      </c>
      <c r="C2632" s="38" t="s">
        <v>123</v>
      </c>
      <c r="D2632" s="25">
        <v>0</v>
      </c>
      <c r="E2632" s="25"/>
    </row>
    <row r="2633" spans="1:5" s="85" customFormat="1" hidden="1" x14ac:dyDescent="0.25">
      <c r="A2633" s="299"/>
      <c r="B2633" s="19"/>
      <c r="C2633" s="38"/>
      <c r="D2633" s="25"/>
      <c r="E2633" s="25"/>
    </row>
    <row r="2634" spans="1:5" s="85" customFormat="1" hidden="1" x14ac:dyDescent="0.25">
      <c r="A2634" s="141" t="s">
        <v>575</v>
      </c>
      <c r="B2634" s="143" t="s">
        <v>156</v>
      </c>
      <c r="C2634" s="125" t="s">
        <v>241</v>
      </c>
      <c r="D2634" s="128">
        <f>SUM(D2635:D2637)</f>
        <v>0</v>
      </c>
      <c r="E2634" s="37"/>
    </row>
    <row r="2635" spans="1:5" s="85" customFormat="1" hidden="1" x14ac:dyDescent="0.25">
      <c r="A2635" s="177" t="s">
        <v>575</v>
      </c>
      <c r="B2635" s="19" t="s">
        <v>143</v>
      </c>
      <c r="C2635" s="33" t="s">
        <v>144</v>
      </c>
      <c r="D2635" s="25">
        <v>0</v>
      </c>
      <c r="E2635" s="37"/>
    </row>
    <row r="2636" spans="1:5" s="85" customFormat="1" hidden="1" x14ac:dyDescent="0.25">
      <c r="A2636" s="177"/>
      <c r="B2636" s="19"/>
      <c r="C2636" s="33"/>
      <c r="D2636" s="25"/>
      <c r="E2636" s="37"/>
    </row>
    <row r="2637" spans="1:5" s="85" customFormat="1" hidden="1" x14ac:dyDescent="0.25">
      <c r="A2637" s="299"/>
      <c r="B2637" s="18"/>
      <c r="C2637" s="18"/>
      <c r="D2637" s="25"/>
      <c r="E2637" s="37"/>
    </row>
    <row r="2638" spans="1:5" s="85" customFormat="1" x14ac:dyDescent="0.25">
      <c r="A2638" s="299" t="s">
        <v>575</v>
      </c>
      <c r="B2638" s="42">
        <v>2</v>
      </c>
      <c r="C2638" s="116" t="s">
        <v>97</v>
      </c>
      <c r="D2638" s="25"/>
      <c r="E2638" s="37">
        <f>+D2640</f>
        <v>13083301.77</v>
      </c>
    </row>
    <row r="2639" spans="1:5" s="85" customFormat="1" x14ac:dyDescent="0.25">
      <c r="A2639" s="299"/>
      <c r="B2639" s="18"/>
      <c r="C2639" s="18"/>
      <c r="D2639" s="25"/>
      <c r="E2639" s="37"/>
    </row>
    <row r="2640" spans="1:5" s="85" customFormat="1" ht="20.399999999999999" x14ac:dyDescent="0.25">
      <c r="A2640" s="141" t="s">
        <v>575</v>
      </c>
      <c r="B2640" s="127">
        <v>2.0299999999999998</v>
      </c>
      <c r="C2640" s="39" t="s">
        <v>99</v>
      </c>
      <c r="D2640" s="128">
        <f>+D2642+D2641</f>
        <v>13083301.77</v>
      </c>
      <c r="E2640" s="37"/>
    </row>
    <row r="2641" spans="1:16369" s="85" customFormat="1" x14ac:dyDescent="0.25">
      <c r="A2641" s="177" t="s">
        <v>575</v>
      </c>
      <c r="B2641" s="19" t="s">
        <v>148</v>
      </c>
      <c r="C2641" s="38" t="s">
        <v>269</v>
      </c>
      <c r="D2641" s="25">
        <v>13083301.77</v>
      </c>
      <c r="E2641" s="37"/>
    </row>
    <row r="2642" spans="1:16369" s="85" customFormat="1" hidden="1" x14ac:dyDescent="0.25">
      <c r="A2642" s="177" t="s">
        <v>575</v>
      </c>
      <c r="B2642" s="19" t="s">
        <v>272</v>
      </c>
      <c r="C2642" s="38" t="s">
        <v>273</v>
      </c>
      <c r="D2642" s="25">
        <v>0</v>
      </c>
      <c r="E2642" s="37"/>
    </row>
    <row r="2643" spans="1:16369" s="85" customFormat="1" x14ac:dyDescent="0.25">
      <c r="A2643" s="299"/>
      <c r="B2643" s="18"/>
      <c r="C2643" s="18"/>
      <c r="D2643" s="25"/>
      <c r="E2643" s="37"/>
    </row>
    <row r="2644" spans="1:16369" s="85" customFormat="1" x14ac:dyDescent="0.25">
      <c r="A2644" s="299"/>
      <c r="B2644" s="18"/>
      <c r="C2644" s="18"/>
      <c r="D2644" s="25"/>
      <c r="E2644" s="37"/>
    </row>
    <row r="2645" spans="1:16369" s="85" customFormat="1" x14ac:dyDescent="0.25">
      <c r="A2645" s="299">
        <v>2</v>
      </c>
      <c r="B2645" s="42" t="s">
        <v>8</v>
      </c>
      <c r="C2645" s="116" t="s">
        <v>9</v>
      </c>
      <c r="D2645" s="25"/>
      <c r="E2645" s="37">
        <f>+D2647+D2653+D2656</f>
        <v>17000000</v>
      </c>
    </row>
    <row r="2646" spans="1:16369" s="85" customFormat="1" x14ac:dyDescent="0.25">
      <c r="A2646" s="299"/>
      <c r="B2646" s="18"/>
      <c r="C2646" s="18"/>
      <c r="D2646" s="25"/>
      <c r="E2646" s="37"/>
    </row>
    <row r="2647" spans="1:16369" x14ac:dyDescent="0.25">
      <c r="A2647" s="141" t="s">
        <v>576</v>
      </c>
      <c r="B2647" s="127" t="s">
        <v>147</v>
      </c>
      <c r="C2647" s="39" t="s">
        <v>23</v>
      </c>
      <c r="D2647" s="128">
        <f>SUM(D2648:D2651)</f>
        <v>17000000</v>
      </c>
      <c r="E2647" s="112"/>
    </row>
    <row r="2648" spans="1:16369" hidden="1" x14ac:dyDescent="0.25">
      <c r="A2648" s="177" t="s">
        <v>576</v>
      </c>
      <c r="B2648" s="19" t="s">
        <v>301</v>
      </c>
      <c r="C2648" s="38" t="s">
        <v>343</v>
      </c>
      <c r="D2648" s="25">
        <v>0</v>
      </c>
      <c r="E2648" s="112"/>
    </row>
    <row r="2649" spans="1:16369" s="85" customFormat="1" x14ac:dyDescent="0.25">
      <c r="A2649" s="177" t="s">
        <v>576</v>
      </c>
      <c r="B2649" s="19" t="s">
        <v>24</v>
      </c>
      <c r="C2649" s="38" t="s">
        <v>25</v>
      </c>
      <c r="D2649" s="25">
        <f>15000000</f>
        <v>15000000</v>
      </c>
      <c r="E2649" s="25"/>
    </row>
    <row r="2650" spans="1:16369" s="85" customFormat="1" hidden="1" x14ac:dyDescent="0.25">
      <c r="A2650" s="177" t="s">
        <v>576</v>
      </c>
      <c r="B2650" s="19" t="s">
        <v>162</v>
      </c>
      <c r="C2650" s="38" t="s">
        <v>163</v>
      </c>
      <c r="D2650" s="25">
        <v>0</v>
      </c>
      <c r="E2650" s="25"/>
    </row>
    <row r="2651" spans="1:16369" s="85" customFormat="1" x14ac:dyDescent="0.25">
      <c r="A2651" s="177" t="s">
        <v>576</v>
      </c>
      <c r="B2651" s="19" t="s">
        <v>42</v>
      </c>
      <c r="C2651" s="38" t="s">
        <v>511</v>
      </c>
      <c r="D2651" s="25">
        <v>2000000</v>
      </c>
      <c r="E2651" s="25"/>
    </row>
    <row r="2652" spans="1:16369" s="85" customFormat="1" hidden="1" x14ac:dyDescent="0.25">
      <c r="A2652" s="177"/>
      <c r="B2652" s="19"/>
      <c r="C2652" s="38"/>
      <c r="D2652" s="25"/>
      <c r="E2652" s="25"/>
    </row>
    <row r="2653" spans="1:16369" s="85" customFormat="1" hidden="1" x14ac:dyDescent="0.25">
      <c r="A2653" s="141"/>
      <c r="B2653" s="127" t="s">
        <v>10</v>
      </c>
      <c r="C2653" s="39" t="s">
        <v>130</v>
      </c>
      <c r="D2653" s="128">
        <f>+D2654</f>
        <v>0</v>
      </c>
      <c r="E2653" s="112"/>
      <c r="F2653" s="116"/>
      <c r="G2653" s="42"/>
      <c r="H2653" s="116"/>
      <c r="I2653" s="42"/>
      <c r="J2653" s="116"/>
      <c r="K2653" s="42"/>
      <c r="L2653" s="116"/>
      <c r="M2653" s="42"/>
      <c r="N2653" s="116"/>
      <c r="O2653" s="42"/>
      <c r="P2653" s="116"/>
      <c r="Q2653" s="42"/>
      <c r="R2653" s="116"/>
      <c r="S2653" s="42"/>
      <c r="T2653" s="116"/>
      <c r="U2653" s="42"/>
      <c r="V2653" s="116"/>
      <c r="W2653" s="42"/>
      <c r="X2653" s="116"/>
      <c r="Y2653" s="42"/>
      <c r="Z2653" s="116"/>
      <c r="AA2653" s="42"/>
      <c r="AB2653" s="116"/>
      <c r="AC2653" s="42"/>
      <c r="AD2653" s="116"/>
      <c r="AE2653" s="42"/>
      <c r="AF2653" s="116"/>
      <c r="AG2653" s="42"/>
      <c r="AH2653" s="116"/>
      <c r="AI2653" s="42"/>
      <c r="AJ2653" s="116"/>
      <c r="AK2653" s="42"/>
      <c r="AL2653" s="116"/>
      <c r="AM2653" s="42"/>
      <c r="AN2653" s="116"/>
      <c r="AO2653" s="42"/>
      <c r="AP2653" s="116"/>
      <c r="AQ2653" s="42"/>
      <c r="AR2653" s="116"/>
      <c r="AS2653" s="42"/>
      <c r="AT2653" s="116"/>
      <c r="AU2653" s="42"/>
      <c r="AV2653" s="116"/>
      <c r="AW2653" s="42"/>
      <c r="AX2653" s="116"/>
      <c r="AY2653" s="42"/>
      <c r="AZ2653" s="116"/>
      <c r="BA2653" s="42"/>
      <c r="BB2653" s="116"/>
      <c r="BC2653" s="42"/>
      <c r="BD2653" s="116"/>
      <c r="BE2653" s="42"/>
      <c r="BF2653" s="116"/>
      <c r="BG2653" s="42"/>
      <c r="BH2653" s="116"/>
      <c r="BI2653" s="42"/>
      <c r="BJ2653" s="116"/>
      <c r="BK2653" s="42"/>
      <c r="BL2653" s="116"/>
      <c r="BM2653" s="42"/>
      <c r="BN2653" s="116"/>
      <c r="BO2653" s="42"/>
      <c r="BP2653" s="116"/>
      <c r="BQ2653" s="42"/>
      <c r="BR2653" s="116"/>
      <c r="BS2653" s="42"/>
      <c r="BT2653" s="116"/>
      <c r="BU2653" s="42"/>
      <c r="BV2653" s="116"/>
      <c r="BW2653" s="42"/>
      <c r="BX2653" s="116"/>
      <c r="BY2653" s="42"/>
      <c r="BZ2653" s="116"/>
      <c r="CA2653" s="42"/>
      <c r="CB2653" s="116"/>
      <c r="CC2653" s="42"/>
      <c r="CD2653" s="116"/>
      <c r="CE2653" s="42"/>
      <c r="CF2653" s="116"/>
      <c r="CG2653" s="42"/>
      <c r="CH2653" s="116"/>
      <c r="CI2653" s="42"/>
      <c r="CJ2653" s="116"/>
      <c r="CK2653" s="42"/>
      <c r="CL2653" s="116"/>
      <c r="CM2653" s="42"/>
      <c r="CN2653" s="116"/>
      <c r="CO2653" s="42"/>
      <c r="CP2653" s="116"/>
      <c r="CQ2653" s="42"/>
      <c r="CR2653" s="116"/>
      <c r="CS2653" s="42"/>
      <c r="CT2653" s="116"/>
      <c r="CU2653" s="42"/>
      <c r="CV2653" s="116"/>
      <c r="CW2653" s="42"/>
      <c r="CX2653" s="116"/>
      <c r="CY2653" s="42"/>
      <c r="CZ2653" s="116"/>
      <c r="DA2653" s="42"/>
      <c r="DB2653" s="116"/>
      <c r="DC2653" s="42"/>
      <c r="DD2653" s="116"/>
      <c r="DE2653" s="42"/>
      <c r="DF2653" s="116"/>
      <c r="DG2653" s="42"/>
      <c r="DH2653" s="116"/>
      <c r="DI2653" s="42"/>
      <c r="DJ2653" s="116"/>
      <c r="DK2653" s="42"/>
      <c r="DL2653" s="116"/>
      <c r="DM2653" s="42"/>
      <c r="DN2653" s="116"/>
      <c r="DO2653" s="42"/>
      <c r="DP2653" s="116"/>
      <c r="DQ2653" s="42"/>
      <c r="DR2653" s="116"/>
      <c r="DS2653" s="42"/>
      <c r="DT2653" s="116"/>
      <c r="DU2653" s="42"/>
      <c r="DV2653" s="116"/>
      <c r="DW2653" s="42"/>
      <c r="DX2653" s="116"/>
      <c r="DY2653" s="42"/>
      <c r="DZ2653" s="116"/>
      <c r="EA2653" s="42"/>
      <c r="EB2653" s="116"/>
      <c r="EC2653" s="42"/>
      <c r="ED2653" s="116"/>
      <c r="EE2653" s="42"/>
      <c r="EF2653" s="116"/>
      <c r="EG2653" s="42"/>
      <c r="EH2653" s="116"/>
      <c r="EI2653" s="42"/>
      <c r="EJ2653" s="116"/>
      <c r="EK2653" s="42"/>
      <c r="EL2653" s="116"/>
      <c r="EM2653" s="42"/>
      <c r="EN2653" s="116"/>
      <c r="EO2653" s="42"/>
      <c r="EP2653" s="116"/>
      <c r="EQ2653" s="42"/>
      <c r="ER2653" s="116"/>
      <c r="ES2653" s="42"/>
      <c r="ET2653" s="116"/>
      <c r="EU2653" s="42"/>
      <c r="EV2653" s="116"/>
      <c r="EW2653" s="42"/>
      <c r="EX2653" s="116"/>
      <c r="EY2653" s="42"/>
      <c r="EZ2653" s="116"/>
      <c r="FA2653" s="42"/>
      <c r="FB2653" s="116"/>
      <c r="FC2653" s="42"/>
      <c r="FD2653" s="116"/>
      <c r="FE2653" s="42"/>
      <c r="FF2653" s="116"/>
      <c r="FG2653" s="42"/>
      <c r="FH2653" s="116"/>
      <c r="FI2653" s="42"/>
      <c r="FJ2653" s="116"/>
      <c r="FK2653" s="42"/>
      <c r="FL2653" s="116"/>
      <c r="FM2653" s="42"/>
      <c r="FN2653" s="116"/>
      <c r="FO2653" s="42"/>
      <c r="FP2653" s="116"/>
      <c r="FQ2653" s="42"/>
      <c r="FR2653" s="116"/>
      <c r="FS2653" s="42"/>
      <c r="FT2653" s="116"/>
      <c r="FU2653" s="42"/>
      <c r="FV2653" s="116"/>
      <c r="FW2653" s="42"/>
      <c r="FX2653" s="116"/>
      <c r="FY2653" s="42"/>
      <c r="FZ2653" s="116"/>
      <c r="GA2653" s="42"/>
      <c r="GB2653" s="116"/>
      <c r="GC2653" s="42"/>
      <c r="GD2653" s="116"/>
      <c r="GE2653" s="42"/>
      <c r="GF2653" s="116"/>
      <c r="GG2653" s="42"/>
      <c r="GH2653" s="116"/>
      <c r="GI2653" s="42"/>
      <c r="GJ2653" s="116"/>
      <c r="GK2653" s="42"/>
      <c r="GL2653" s="116"/>
      <c r="GM2653" s="42"/>
      <c r="GN2653" s="116"/>
      <c r="GO2653" s="42"/>
      <c r="GP2653" s="116"/>
      <c r="GQ2653" s="42"/>
      <c r="GR2653" s="116"/>
      <c r="GS2653" s="42"/>
      <c r="GT2653" s="116"/>
      <c r="GU2653" s="42"/>
      <c r="GV2653" s="116"/>
      <c r="GW2653" s="42"/>
      <c r="GX2653" s="116"/>
      <c r="GY2653" s="42"/>
      <c r="GZ2653" s="116"/>
      <c r="HA2653" s="42"/>
      <c r="HB2653" s="116"/>
      <c r="HC2653" s="42"/>
      <c r="HD2653" s="116"/>
      <c r="HE2653" s="42"/>
      <c r="HF2653" s="116"/>
      <c r="HG2653" s="42"/>
      <c r="HH2653" s="116"/>
      <c r="HI2653" s="42"/>
      <c r="HJ2653" s="116"/>
      <c r="HK2653" s="42"/>
      <c r="HL2653" s="116"/>
      <c r="HM2653" s="42"/>
      <c r="HN2653" s="116"/>
      <c r="HO2653" s="42"/>
      <c r="HP2653" s="116"/>
      <c r="HQ2653" s="42"/>
      <c r="HR2653" s="116"/>
      <c r="HS2653" s="42"/>
      <c r="HT2653" s="116"/>
      <c r="HU2653" s="42"/>
      <c r="HV2653" s="116"/>
      <c r="HW2653" s="42"/>
      <c r="HX2653" s="116"/>
      <c r="HY2653" s="42"/>
      <c r="HZ2653" s="116"/>
      <c r="IA2653" s="42"/>
      <c r="IB2653" s="116"/>
      <c r="IC2653" s="42"/>
      <c r="ID2653" s="116"/>
      <c r="IE2653" s="42"/>
      <c r="IF2653" s="116"/>
      <c r="IG2653" s="42"/>
      <c r="IH2653" s="116"/>
      <c r="II2653" s="42"/>
      <c r="IJ2653" s="116"/>
      <c r="IK2653" s="42"/>
      <c r="IL2653" s="116"/>
      <c r="IM2653" s="42"/>
      <c r="IN2653" s="116"/>
      <c r="IO2653" s="42"/>
      <c r="IP2653" s="116"/>
      <c r="IQ2653" s="42"/>
      <c r="IR2653" s="116"/>
      <c r="IS2653" s="42"/>
      <c r="IT2653" s="116"/>
      <c r="IU2653" s="42"/>
      <c r="IV2653" s="116"/>
      <c r="IW2653" s="42"/>
      <c r="IX2653" s="116"/>
      <c r="IY2653" s="42"/>
      <c r="IZ2653" s="116"/>
      <c r="JA2653" s="42"/>
      <c r="JB2653" s="116"/>
      <c r="JC2653" s="42"/>
      <c r="JD2653" s="116"/>
      <c r="JE2653" s="42"/>
      <c r="JF2653" s="116"/>
      <c r="JG2653" s="42"/>
      <c r="JH2653" s="116"/>
      <c r="JI2653" s="42"/>
      <c r="JJ2653" s="116"/>
      <c r="JK2653" s="42"/>
      <c r="JL2653" s="116"/>
      <c r="JM2653" s="42"/>
      <c r="JN2653" s="116"/>
      <c r="JO2653" s="42"/>
      <c r="JP2653" s="116"/>
      <c r="JQ2653" s="42"/>
      <c r="JR2653" s="116"/>
      <c r="JS2653" s="42"/>
      <c r="JT2653" s="116"/>
      <c r="JU2653" s="42"/>
      <c r="JV2653" s="116"/>
      <c r="JW2653" s="42"/>
      <c r="JX2653" s="116"/>
      <c r="JY2653" s="42"/>
      <c r="JZ2653" s="116"/>
      <c r="KA2653" s="42"/>
      <c r="KB2653" s="116"/>
      <c r="KC2653" s="42"/>
      <c r="KD2653" s="116"/>
      <c r="KE2653" s="42"/>
      <c r="KF2653" s="116"/>
      <c r="KG2653" s="42"/>
      <c r="KH2653" s="116"/>
      <c r="KI2653" s="42"/>
      <c r="KJ2653" s="116"/>
      <c r="KK2653" s="42"/>
      <c r="KL2653" s="116"/>
      <c r="KM2653" s="42"/>
      <c r="KN2653" s="116"/>
      <c r="KO2653" s="42"/>
      <c r="KP2653" s="116"/>
      <c r="KQ2653" s="42"/>
      <c r="KR2653" s="116"/>
      <c r="KS2653" s="42"/>
      <c r="KT2653" s="116"/>
      <c r="KU2653" s="42"/>
      <c r="KV2653" s="116"/>
      <c r="KW2653" s="42"/>
      <c r="KX2653" s="116"/>
      <c r="KY2653" s="42"/>
      <c r="KZ2653" s="116"/>
      <c r="LA2653" s="42"/>
      <c r="LB2653" s="116"/>
      <c r="LC2653" s="42"/>
      <c r="LD2653" s="116"/>
      <c r="LE2653" s="42"/>
      <c r="LF2653" s="116"/>
      <c r="LG2653" s="42"/>
      <c r="LH2653" s="116"/>
      <c r="LI2653" s="42"/>
      <c r="LJ2653" s="116"/>
      <c r="LK2653" s="42"/>
      <c r="LL2653" s="116"/>
      <c r="LM2653" s="42"/>
      <c r="LN2653" s="116"/>
      <c r="LO2653" s="42"/>
      <c r="LP2653" s="116"/>
      <c r="LQ2653" s="42"/>
      <c r="LR2653" s="116"/>
      <c r="LS2653" s="42"/>
      <c r="LT2653" s="116"/>
      <c r="LU2653" s="42"/>
      <c r="LV2653" s="116"/>
      <c r="LW2653" s="42"/>
      <c r="LX2653" s="116"/>
      <c r="LY2653" s="42"/>
      <c r="LZ2653" s="116"/>
      <c r="MA2653" s="42"/>
      <c r="MB2653" s="116"/>
      <c r="MC2653" s="42"/>
      <c r="MD2653" s="116"/>
      <c r="ME2653" s="42"/>
      <c r="MF2653" s="116"/>
      <c r="MG2653" s="42"/>
      <c r="MH2653" s="116"/>
      <c r="MI2653" s="42"/>
      <c r="MJ2653" s="116"/>
      <c r="MK2653" s="42"/>
      <c r="ML2653" s="116"/>
      <c r="MM2653" s="42"/>
      <c r="MN2653" s="116"/>
      <c r="MO2653" s="42"/>
      <c r="MP2653" s="116"/>
      <c r="MQ2653" s="42"/>
      <c r="MR2653" s="116"/>
      <c r="MS2653" s="42"/>
      <c r="MT2653" s="116"/>
      <c r="MU2653" s="42"/>
      <c r="MV2653" s="116"/>
      <c r="MW2653" s="42"/>
      <c r="MX2653" s="116"/>
      <c r="MY2653" s="42"/>
      <c r="MZ2653" s="116"/>
      <c r="NA2653" s="42"/>
      <c r="NB2653" s="116"/>
      <c r="NC2653" s="42"/>
      <c r="ND2653" s="116"/>
      <c r="NE2653" s="42"/>
      <c r="NF2653" s="116"/>
      <c r="NG2653" s="42"/>
      <c r="NH2653" s="116"/>
      <c r="NI2653" s="42"/>
      <c r="NJ2653" s="116"/>
      <c r="NK2653" s="42"/>
      <c r="NL2653" s="116"/>
      <c r="NM2653" s="42"/>
      <c r="NN2653" s="116"/>
      <c r="NO2653" s="42"/>
      <c r="NP2653" s="116"/>
      <c r="NQ2653" s="42"/>
      <c r="NR2653" s="116"/>
      <c r="NS2653" s="42"/>
      <c r="NT2653" s="116"/>
      <c r="NU2653" s="42"/>
      <c r="NV2653" s="116"/>
      <c r="NW2653" s="42"/>
      <c r="NX2653" s="116"/>
      <c r="NY2653" s="42"/>
      <c r="NZ2653" s="116"/>
      <c r="OA2653" s="42"/>
      <c r="OB2653" s="116"/>
      <c r="OC2653" s="42"/>
      <c r="OD2653" s="116"/>
      <c r="OE2653" s="42"/>
      <c r="OF2653" s="116"/>
      <c r="OG2653" s="42"/>
      <c r="OH2653" s="116"/>
      <c r="OI2653" s="42"/>
      <c r="OJ2653" s="116"/>
      <c r="OK2653" s="42"/>
      <c r="OL2653" s="116"/>
      <c r="OM2653" s="42"/>
      <c r="ON2653" s="116"/>
      <c r="OO2653" s="42"/>
      <c r="OP2653" s="116"/>
      <c r="OQ2653" s="42"/>
      <c r="OR2653" s="116"/>
      <c r="OS2653" s="42"/>
      <c r="OT2653" s="116"/>
      <c r="OU2653" s="42"/>
      <c r="OV2653" s="116"/>
      <c r="OW2653" s="42"/>
      <c r="OX2653" s="116"/>
      <c r="OY2653" s="42"/>
      <c r="OZ2653" s="116"/>
      <c r="PA2653" s="42"/>
      <c r="PB2653" s="116"/>
      <c r="PC2653" s="42"/>
      <c r="PD2653" s="116"/>
      <c r="PE2653" s="42"/>
      <c r="PF2653" s="116"/>
      <c r="PG2653" s="42"/>
      <c r="PH2653" s="116"/>
      <c r="PI2653" s="42"/>
      <c r="PJ2653" s="116"/>
      <c r="PK2653" s="42"/>
      <c r="PL2653" s="116"/>
      <c r="PM2653" s="42"/>
      <c r="PN2653" s="116"/>
      <c r="PO2653" s="42"/>
      <c r="PP2653" s="116"/>
      <c r="PQ2653" s="42"/>
      <c r="PR2653" s="116"/>
      <c r="PS2653" s="42"/>
      <c r="PT2653" s="116"/>
      <c r="PU2653" s="42"/>
      <c r="PV2653" s="116"/>
      <c r="PW2653" s="42"/>
      <c r="PX2653" s="116"/>
      <c r="PY2653" s="42"/>
      <c r="PZ2653" s="116"/>
      <c r="QA2653" s="42"/>
      <c r="QB2653" s="116"/>
      <c r="QC2653" s="42"/>
      <c r="QD2653" s="116"/>
      <c r="QE2653" s="42"/>
      <c r="QF2653" s="116"/>
      <c r="QG2653" s="42"/>
      <c r="QH2653" s="116"/>
      <c r="QI2653" s="42"/>
      <c r="QJ2653" s="116"/>
      <c r="QK2653" s="42"/>
      <c r="QL2653" s="116"/>
      <c r="QM2653" s="42"/>
      <c r="QN2653" s="116"/>
      <c r="QO2653" s="42"/>
      <c r="QP2653" s="116"/>
      <c r="QQ2653" s="42"/>
      <c r="QR2653" s="116"/>
      <c r="QS2653" s="42"/>
      <c r="QT2653" s="116"/>
      <c r="QU2653" s="42"/>
      <c r="QV2653" s="116"/>
      <c r="QW2653" s="42"/>
      <c r="QX2653" s="116"/>
      <c r="QY2653" s="42"/>
      <c r="QZ2653" s="116"/>
      <c r="RA2653" s="42"/>
      <c r="RB2653" s="116"/>
      <c r="RC2653" s="42"/>
      <c r="RD2653" s="116"/>
      <c r="RE2653" s="42"/>
      <c r="RF2653" s="116"/>
      <c r="RG2653" s="42"/>
      <c r="RH2653" s="116"/>
      <c r="RI2653" s="42"/>
      <c r="RJ2653" s="116"/>
      <c r="RK2653" s="42"/>
      <c r="RL2653" s="116"/>
      <c r="RM2653" s="42"/>
      <c r="RN2653" s="116"/>
      <c r="RO2653" s="42"/>
      <c r="RP2653" s="116"/>
      <c r="RQ2653" s="42"/>
      <c r="RR2653" s="116"/>
      <c r="RS2653" s="42"/>
      <c r="RT2653" s="116"/>
      <c r="RU2653" s="42"/>
      <c r="RV2653" s="116"/>
      <c r="RW2653" s="42"/>
      <c r="RX2653" s="116"/>
      <c r="RY2653" s="42"/>
      <c r="RZ2653" s="116"/>
      <c r="SA2653" s="42"/>
      <c r="SB2653" s="116"/>
      <c r="SC2653" s="42"/>
      <c r="SD2653" s="116"/>
      <c r="SE2653" s="42"/>
      <c r="SF2653" s="116"/>
      <c r="SG2653" s="42"/>
      <c r="SH2653" s="116"/>
      <c r="SI2653" s="42"/>
      <c r="SJ2653" s="116"/>
      <c r="SK2653" s="42"/>
      <c r="SL2653" s="116"/>
      <c r="SM2653" s="42"/>
      <c r="SN2653" s="116"/>
      <c r="SO2653" s="42"/>
      <c r="SP2653" s="116"/>
      <c r="SQ2653" s="42"/>
      <c r="SR2653" s="116"/>
      <c r="SS2653" s="42"/>
      <c r="ST2653" s="116"/>
      <c r="SU2653" s="42"/>
      <c r="SV2653" s="116"/>
      <c r="SW2653" s="42"/>
      <c r="SX2653" s="116"/>
      <c r="SY2653" s="42"/>
      <c r="SZ2653" s="116"/>
      <c r="TA2653" s="42"/>
      <c r="TB2653" s="116"/>
      <c r="TC2653" s="42"/>
      <c r="TD2653" s="116"/>
      <c r="TE2653" s="42"/>
      <c r="TF2653" s="116"/>
      <c r="TG2653" s="42"/>
      <c r="TH2653" s="116"/>
      <c r="TI2653" s="42"/>
      <c r="TJ2653" s="116"/>
      <c r="TK2653" s="42"/>
      <c r="TL2653" s="116"/>
      <c r="TM2653" s="42"/>
      <c r="TN2653" s="116"/>
      <c r="TO2653" s="42"/>
      <c r="TP2653" s="116"/>
      <c r="TQ2653" s="42"/>
      <c r="TR2653" s="116"/>
      <c r="TS2653" s="42"/>
      <c r="TT2653" s="116"/>
      <c r="TU2653" s="42"/>
      <c r="TV2653" s="116"/>
      <c r="TW2653" s="42"/>
      <c r="TX2653" s="116"/>
      <c r="TY2653" s="42"/>
      <c r="TZ2653" s="116"/>
      <c r="UA2653" s="42"/>
      <c r="UB2653" s="116"/>
      <c r="UC2653" s="42"/>
      <c r="UD2653" s="116"/>
      <c r="UE2653" s="42"/>
      <c r="UF2653" s="116"/>
      <c r="UG2653" s="42"/>
      <c r="UH2653" s="116"/>
      <c r="UI2653" s="42"/>
      <c r="UJ2653" s="116"/>
      <c r="UK2653" s="42"/>
      <c r="UL2653" s="116"/>
      <c r="UM2653" s="42"/>
      <c r="UN2653" s="116"/>
      <c r="UO2653" s="42"/>
      <c r="UP2653" s="116"/>
      <c r="UQ2653" s="42"/>
      <c r="UR2653" s="116"/>
      <c r="US2653" s="42"/>
      <c r="UT2653" s="116"/>
      <c r="UU2653" s="42"/>
      <c r="UV2653" s="116"/>
      <c r="UW2653" s="42"/>
      <c r="UX2653" s="116"/>
      <c r="UY2653" s="42"/>
      <c r="UZ2653" s="116"/>
      <c r="VA2653" s="42"/>
      <c r="VB2653" s="116"/>
      <c r="VC2653" s="42"/>
      <c r="VD2653" s="116"/>
      <c r="VE2653" s="42"/>
      <c r="VF2653" s="116"/>
      <c r="VG2653" s="42"/>
      <c r="VH2653" s="116"/>
      <c r="VI2653" s="42"/>
      <c r="VJ2653" s="116"/>
      <c r="VK2653" s="42"/>
      <c r="VL2653" s="116"/>
      <c r="VM2653" s="42"/>
      <c r="VN2653" s="116"/>
      <c r="VO2653" s="42"/>
      <c r="VP2653" s="116"/>
      <c r="VQ2653" s="42"/>
      <c r="VR2653" s="116"/>
      <c r="VS2653" s="42"/>
      <c r="VT2653" s="116"/>
      <c r="VU2653" s="42"/>
      <c r="VV2653" s="116"/>
      <c r="VW2653" s="42"/>
      <c r="VX2653" s="116"/>
      <c r="VY2653" s="42"/>
      <c r="VZ2653" s="116"/>
      <c r="WA2653" s="42"/>
      <c r="WB2653" s="116"/>
      <c r="WC2653" s="42"/>
      <c r="WD2653" s="116"/>
      <c r="WE2653" s="42"/>
      <c r="WF2653" s="116"/>
      <c r="WG2653" s="42"/>
      <c r="WH2653" s="116"/>
      <c r="WI2653" s="42"/>
      <c r="WJ2653" s="116"/>
      <c r="WK2653" s="42"/>
      <c r="WL2653" s="116"/>
      <c r="WM2653" s="42"/>
      <c r="WN2653" s="116"/>
      <c r="WO2653" s="42"/>
      <c r="WP2653" s="116"/>
      <c r="WQ2653" s="42"/>
      <c r="WR2653" s="116"/>
      <c r="WS2653" s="42"/>
      <c r="WT2653" s="116"/>
      <c r="WU2653" s="42"/>
      <c r="WV2653" s="116"/>
      <c r="WW2653" s="42"/>
      <c r="WX2653" s="116"/>
      <c r="WY2653" s="42"/>
      <c r="WZ2653" s="116"/>
      <c r="XA2653" s="42"/>
      <c r="XB2653" s="116"/>
      <c r="XC2653" s="42"/>
      <c r="XD2653" s="116"/>
      <c r="XE2653" s="42"/>
      <c r="XF2653" s="116"/>
      <c r="XG2653" s="42"/>
      <c r="XH2653" s="116"/>
      <c r="XI2653" s="42"/>
      <c r="XJ2653" s="116"/>
      <c r="XK2653" s="42"/>
      <c r="XL2653" s="116"/>
      <c r="XM2653" s="42"/>
      <c r="XN2653" s="116"/>
      <c r="XO2653" s="42"/>
      <c r="XP2653" s="116"/>
      <c r="XQ2653" s="42"/>
      <c r="XR2653" s="116"/>
      <c r="XS2653" s="42"/>
      <c r="XT2653" s="116"/>
      <c r="XU2653" s="42"/>
      <c r="XV2653" s="116"/>
      <c r="XW2653" s="42"/>
      <c r="XX2653" s="116"/>
      <c r="XY2653" s="42"/>
      <c r="XZ2653" s="116"/>
      <c r="YA2653" s="42"/>
      <c r="YB2653" s="116"/>
      <c r="YC2653" s="42"/>
      <c r="YD2653" s="116"/>
      <c r="YE2653" s="42"/>
      <c r="YF2653" s="116"/>
      <c r="YG2653" s="42"/>
      <c r="YH2653" s="116"/>
      <c r="YI2653" s="42"/>
      <c r="YJ2653" s="116"/>
      <c r="YK2653" s="42"/>
      <c r="YL2653" s="116"/>
      <c r="YM2653" s="42"/>
      <c r="YN2653" s="116"/>
      <c r="YO2653" s="42"/>
      <c r="YP2653" s="116"/>
      <c r="YQ2653" s="42"/>
      <c r="YR2653" s="116"/>
      <c r="YS2653" s="42"/>
      <c r="YT2653" s="116"/>
      <c r="YU2653" s="42"/>
      <c r="YV2653" s="116"/>
      <c r="YW2653" s="42"/>
      <c r="YX2653" s="116"/>
      <c r="YY2653" s="42"/>
      <c r="YZ2653" s="116"/>
      <c r="ZA2653" s="42"/>
      <c r="ZB2653" s="116"/>
      <c r="ZC2653" s="42"/>
      <c r="ZD2653" s="116"/>
      <c r="ZE2653" s="42"/>
      <c r="ZF2653" s="116"/>
      <c r="ZG2653" s="42"/>
      <c r="ZH2653" s="116"/>
      <c r="ZI2653" s="42"/>
      <c r="ZJ2653" s="116"/>
      <c r="ZK2653" s="42"/>
      <c r="ZL2653" s="116"/>
      <c r="ZM2653" s="42"/>
      <c r="ZN2653" s="116"/>
      <c r="ZO2653" s="42"/>
      <c r="ZP2653" s="116"/>
      <c r="ZQ2653" s="42"/>
      <c r="ZR2653" s="116"/>
      <c r="ZS2653" s="42"/>
      <c r="ZT2653" s="116"/>
      <c r="ZU2653" s="42"/>
      <c r="ZV2653" s="116"/>
      <c r="ZW2653" s="42"/>
      <c r="ZX2653" s="116"/>
      <c r="ZY2653" s="42"/>
      <c r="ZZ2653" s="116"/>
      <c r="AAA2653" s="42"/>
      <c r="AAB2653" s="116"/>
      <c r="AAC2653" s="42"/>
      <c r="AAD2653" s="116"/>
      <c r="AAE2653" s="42"/>
      <c r="AAF2653" s="116"/>
      <c r="AAG2653" s="42"/>
      <c r="AAH2653" s="116"/>
      <c r="AAI2653" s="42"/>
      <c r="AAJ2653" s="116"/>
      <c r="AAK2653" s="42"/>
      <c r="AAL2653" s="116"/>
      <c r="AAM2653" s="42"/>
      <c r="AAN2653" s="116"/>
      <c r="AAO2653" s="42"/>
      <c r="AAP2653" s="116"/>
      <c r="AAQ2653" s="42"/>
      <c r="AAR2653" s="116"/>
      <c r="AAS2653" s="42"/>
      <c r="AAT2653" s="116"/>
      <c r="AAU2653" s="42"/>
      <c r="AAV2653" s="116"/>
      <c r="AAW2653" s="42"/>
      <c r="AAX2653" s="116"/>
      <c r="AAY2653" s="42"/>
      <c r="AAZ2653" s="116"/>
      <c r="ABA2653" s="42"/>
      <c r="ABB2653" s="116"/>
      <c r="ABC2653" s="42"/>
      <c r="ABD2653" s="116"/>
      <c r="ABE2653" s="42"/>
      <c r="ABF2653" s="116"/>
      <c r="ABG2653" s="42"/>
      <c r="ABH2653" s="116"/>
      <c r="ABI2653" s="42"/>
      <c r="ABJ2653" s="116"/>
      <c r="ABK2653" s="42"/>
      <c r="ABL2653" s="116"/>
      <c r="ABM2653" s="42"/>
      <c r="ABN2653" s="116"/>
      <c r="ABO2653" s="42"/>
      <c r="ABP2653" s="116"/>
      <c r="ABQ2653" s="42"/>
      <c r="ABR2653" s="116"/>
      <c r="ABS2653" s="42"/>
      <c r="ABT2653" s="116"/>
      <c r="ABU2653" s="42"/>
      <c r="ABV2653" s="116"/>
      <c r="ABW2653" s="42"/>
      <c r="ABX2653" s="116"/>
      <c r="ABY2653" s="42"/>
      <c r="ABZ2653" s="116"/>
      <c r="ACA2653" s="42"/>
      <c r="ACB2653" s="116"/>
      <c r="ACC2653" s="42"/>
      <c r="ACD2653" s="116"/>
      <c r="ACE2653" s="42"/>
      <c r="ACF2653" s="116"/>
      <c r="ACG2653" s="42"/>
      <c r="ACH2653" s="116"/>
      <c r="ACI2653" s="42"/>
      <c r="ACJ2653" s="116"/>
      <c r="ACK2653" s="42"/>
      <c r="ACL2653" s="116"/>
      <c r="ACM2653" s="42"/>
      <c r="ACN2653" s="116"/>
      <c r="ACO2653" s="42"/>
      <c r="ACP2653" s="116"/>
      <c r="ACQ2653" s="42"/>
      <c r="ACR2653" s="116"/>
      <c r="ACS2653" s="42"/>
      <c r="ACT2653" s="116"/>
      <c r="ACU2653" s="42"/>
      <c r="ACV2653" s="116"/>
      <c r="ACW2653" s="42"/>
      <c r="ACX2653" s="116"/>
      <c r="ACY2653" s="42"/>
      <c r="ACZ2653" s="116"/>
      <c r="ADA2653" s="42"/>
      <c r="ADB2653" s="116"/>
      <c r="ADC2653" s="42"/>
      <c r="ADD2653" s="116"/>
      <c r="ADE2653" s="42"/>
      <c r="ADF2653" s="116"/>
      <c r="ADG2653" s="42"/>
      <c r="ADH2653" s="116"/>
      <c r="ADI2653" s="42"/>
      <c r="ADJ2653" s="116"/>
      <c r="ADK2653" s="42"/>
      <c r="ADL2653" s="116"/>
      <c r="ADM2653" s="42"/>
      <c r="ADN2653" s="116"/>
      <c r="ADO2653" s="42"/>
      <c r="ADP2653" s="116"/>
      <c r="ADQ2653" s="42"/>
      <c r="ADR2653" s="116"/>
      <c r="ADS2653" s="42"/>
      <c r="ADT2653" s="116"/>
      <c r="ADU2653" s="42"/>
      <c r="ADV2653" s="116"/>
      <c r="ADW2653" s="42"/>
      <c r="ADX2653" s="116"/>
      <c r="ADY2653" s="42"/>
      <c r="ADZ2653" s="116"/>
      <c r="AEA2653" s="42"/>
      <c r="AEB2653" s="116"/>
      <c r="AEC2653" s="42"/>
      <c r="AED2653" s="116"/>
      <c r="AEE2653" s="42"/>
      <c r="AEF2653" s="116"/>
      <c r="AEG2653" s="42"/>
      <c r="AEH2653" s="116"/>
      <c r="AEI2653" s="42"/>
      <c r="AEJ2653" s="116"/>
      <c r="AEK2653" s="42"/>
      <c r="AEL2653" s="116"/>
      <c r="AEM2653" s="42"/>
      <c r="AEN2653" s="116"/>
      <c r="AEO2653" s="42"/>
      <c r="AEP2653" s="116"/>
      <c r="AEQ2653" s="42"/>
      <c r="AER2653" s="116"/>
      <c r="AES2653" s="42"/>
      <c r="AET2653" s="116"/>
      <c r="AEU2653" s="42"/>
      <c r="AEV2653" s="116"/>
      <c r="AEW2653" s="42"/>
      <c r="AEX2653" s="116"/>
      <c r="AEY2653" s="42"/>
      <c r="AEZ2653" s="116"/>
      <c r="AFA2653" s="42"/>
      <c r="AFB2653" s="116"/>
      <c r="AFC2653" s="42"/>
      <c r="AFD2653" s="116"/>
      <c r="AFE2653" s="42"/>
      <c r="AFF2653" s="116"/>
      <c r="AFG2653" s="42"/>
      <c r="AFH2653" s="116"/>
      <c r="AFI2653" s="42"/>
      <c r="AFJ2653" s="116"/>
      <c r="AFK2653" s="42"/>
      <c r="AFL2653" s="116"/>
      <c r="AFM2653" s="42"/>
      <c r="AFN2653" s="116"/>
      <c r="AFO2653" s="42"/>
      <c r="AFP2653" s="116"/>
      <c r="AFQ2653" s="42"/>
      <c r="AFR2653" s="116"/>
      <c r="AFS2653" s="42"/>
      <c r="AFT2653" s="116"/>
      <c r="AFU2653" s="42"/>
      <c r="AFV2653" s="116"/>
      <c r="AFW2653" s="42"/>
      <c r="AFX2653" s="116"/>
      <c r="AFY2653" s="42"/>
      <c r="AFZ2653" s="116"/>
      <c r="AGA2653" s="42"/>
      <c r="AGB2653" s="116"/>
      <c r="AGC2653" s="42"/>
      <c r="AGD2653" s="116"/>
      <c r="AGE2653" s="42"/>
      <c r="AGF2653" s="116"/>
      <c r="AGG2653" s="42"/>
      <c r="AGH2653" s="116"/>
      <c r="AGI2653" s="42"/>
      <c r="AGJ2653" s="116"/>
      <c r="AGK2653" s="42"/>
      <c r="AGL2653" s="116"/>
      <c r="AGM2653" s="42"/>
      <c r="AGN2653" s="116"/>
      <c r="AGO2653" s="42"/>
      <c r="AGP2653" s="116"/>
      <c r="AGQ2653" s="42"/>
      <c r="AGR2653" s="116"/>
      <c r="AGS2653" s="42"/>
      <c r="AGT2653" s="116"/>
      <c r="AGU2653" s="42"/>
      <c r="AGV2653" s="116"/>
      <c r="AGW2653" s="42"/>
      <c r="AGX2653" s="116"/>
      <c r="AGY2653" s="42"/>
      <c r="AGZ2653" s="116"/>
      <c r="AHA2653" s="42"/>
      <c r="AHB2653" s="116"/>
      <c r="AHC2653" s="42"/>
      <c r="AHD2653" s="116"/>
      <c r="AHE2653" s="42"/>
      <c r="AHF2653" s="116"/>
      <c r="AHG2653" s="42"/>
      <c r="AHH2653" s="116"/>
      <c r="AHI2653" s="42"/>
      <c r="AHJ2653" s="116"/>
      <c r="AHK2653" s="42"/>
      <c r="AHL2653" s="116"/>
      <c r="AHM2653" s="42"/>
      <c r="AHN2653" s="116"/>
      <c r="AHO2653" s="42"/>
      <c r="AHP2653" s="116"/>
      <c r="AHQ2653" s="42"/>
      <c r="AHR2653" s="116"/>
      <c r="AHS2653" s="42"/>
      <c r="AHT2653" s="116"/>
      <c r="AHU2653" s="42"/>
      <c r="AHV2653" s="116"/>
      <c r="AHW2653" s="42"/>
      <c r="AHX2653" s="116"/>
      <c r="AHY2653" s="42"/>
      <c r="AHZ2653" s="116"/>
      <c r="AIA2653" s="42"/>
      <c r="AIB2653" s="116"/>
      <c r="AIC2653" s="42"/>
      <c r="AID2653" s="116"/>
      <c r="AIE2653" s="42"/>
      <c r="AIF2653" s="116"/>
      <c r="AIG2653" s="42"/>
      <c r="AIH2653" s="116"/>
      <c r="AII2653" s="42"/>
      <c r="AIJ2653" s="116"/>
      <c r="AIK2653" s="42"/>
      <c r="AIL2653" s="116"/>
      <c r="AIM2653" s="42"/>
      <c r="AIN2653" s="116"/>
      <c r="AIO2653" s="42"/>
      <c r="AIP2653" s="116"/>
      <c r="AIQ2653" s="42"/>
      <c r="AIR2653" s="116"/>
      <c r="AIS2653" s="42"/>
      <c r="AIT2653" s="116"/>
      <c r="AIU2653" s="42"/>
      <c r="AIV2653" s="116"/>
      <c r="AIW2653" s="42"/>
      <c r="AIX2653" s="116"/>
      <c r="AIY2653" s="42"/>
      <c r="AIZ2653" s="116"/>
      <c r="AJA2653" s="42"/>
      <c r="AJB2653" s="116"/>
      <c r="AJC2653" s="42"/>
      <c r="AJD2653" s="116"/>
      <c r="AJE2653" s="42"/>
      <c r="AJF2653" s="116"/>
      <c r="AJG2653" s="42"/>
      <c r="AJH2653" s="116"/>
      <c r="AJI2653" s="42"/>
      <c r="AJJ2653" s="116"/>
      <c r="AJK2653" s="42"/>
      <c r="AJL2653" s="116"/>
      <c r="AJM2653" s="42"/>
      <c r="AJN2653" s="116"/>
      <c r="AJO2653" s="42"/>
      <c r="AJP2653" s="116"/>
      <c r="AJQ2653" s="42"/>
      <c r="AJR2653" s="116"/>
      <c r="AJS2653" s="42"/>
      <c r="AJT2653" s="116"/>
      <c r="AJU2653" s="42"/>
      <c r="AJV2653" s="116"/>
      <c r="AJW2653" s="42"/>
      <c r="AJX2653" s="116"/>
      <c r="AJY2653" s="42"/>
      <c r="AJZ2653" s="116"/>
      <c r="AKA2653" s="42"/>
      <c r="AKB2653" s="116"/>
      <c r="AKC2653" s="42"/>
      <c r="AKD2653" s="116"/>
      <c r="AKE2653" s="42"/>
      <c r="AKF2653" s="116"/>
      <c r="AKG2653" s="42"/>
      <c r="AKH2653" s="116"/>
      <c r="AKI2653" s="42"/>
      <c r="AKJ2653" s="116"/>
      <c r="AKK2653" s="42"/>
      <c r="AKL2653" s="116"/>
      <c r="AKM2653" s="42"/>
      <c r="AKN2653" s="116"/>
      <c r="AKO2653" s="42"/>
      <c r="AKP2653" s="116"/>
      <c r="AKQ2653" s="42"/>
      <c r="AKR2653" s="116"/>
      <c r="AKS2653" s="42"/>
      <c r="AKT2653" s="116"/>
      <c r="AKU2653" s="42"/>
      <c r="AKV2653" s="116"/>
      <c r="AKW2653" s="42"/>
      <c r="AKX2653" s="116"/>
      <c r="AKY2653" s="42"/>
      <c r="AKZ2653" s="116"/>
      <c r="ALA2653" s="42"/>
      <c r="ALB2653" s="116"/>
      <c r="ALC2653" s="42"/>
      <c r="ALD2653" s="116"/>
      <c r="ALE2653" s="42"/>
      <c r="ALF2653" s="116"/>
      <c r="ALG2653" s="42"/>
      <c r="ALH2653" s="116"/>
      <c r="ALI2653" s="42"/>
      <c r="ALJ2653" s="116"/>
      <c r="ALK2653" s="42"/>
      <c r="ALL2653" s="116"/>
      <c r="ALM2653" s="42"/>
      <c r="ALN2653" s="116"/>
      <c r="ALO2653" s="42"/>
      <c r="ALP2653" s="116"/>
      <c r="ALQ2653" s="42"/>
      <c r="ALR2653" s="116"/>
      <c r="ALS2653" s="42"/>
      <c r="ALT2653" s="116"/>
      <c r="ALU2653" s="42"/>
      <c r="ALV2653" s="116"/>
      <c r="ALW2653" s="42"/>
      <c r="ALX2653" s="116"/>
      <c r="ALY2653" s="42"/>
      <c r="ALZ2653" s="116"/>
      <c r="AMA2653" s="42"/>
      <c r="AMB2653" s="116"/>
      <c r="AMC2653" s="42"/>
      <c r="AMD2653" s="116"/>
      <c r="AME2653" s="42"/>
      <c r="AMF2653" s="116"/>
      <c r="AMG2653" s="42"/>
      <c r="AMH2653" s="116"/>
      <c r="AMI2653" s="42"/>
      <c r="AMJ2653" s="116"/>
      <c r="AMK2653" s="42"/>
      <c r="AML2653" s="116"/>
      <c r="AMM2653" s="42"/>
      <c r="AMN2653" s="116"/>
      <c r="AMO2653" s="42"/>
      <c r="AMP2653" s="116"/>
      <c r="AMQ2653" s="42"/>
      <c r="AMR2653" s="116"/>
      <c r="AMS2653" s="42"/>
      <c r="AMT2653" s="116"/>
      <c r="AMU2653" s="42"/>
      <c r="AMV2653" s="116"/>
      <c r="AMW2653" s="42"/>
      <c r="AMX2653" s="116"/>
      <c r="AMY2653" s="42"/>
      <c r="AMZ2653" s="116"/>
      <c r="ANA2653" s="42"/>
      <c r="ANB2653" s="116"/>
      <c r="ANC2653" s="42"/>
      <c r="AND2653" s="116"/>
      <c r="ANE2653" s="42"/>
      <c r="ANF2653" s="116"/>
      <c r="ANG2653" s="42"/>
      <c r="ANH2653" s="116"/>
      <c r="ANI2653" s="42"/>
      <c r="ANJ2653" s="116"/>
      <c r="ANK2653" s="42"/>
      <c r="ANL2653" s="116"/>
      <c r="ANM2653" s="42"/>
      <c r="ANN2653" s="116"/>
      <c r="ANO2653" s="42"/>
      <c r="ANP2653" s="116"/>
      <c r="ANQ2653" s="42"/>
      <c r="ANR2653" s="116"/>
      <c r="ANS2653" s="42"/>
      <c r="ANT2653" s="116"/>
      <c r="ANU2653" s="42"/>
      <c r="ANV2653" s="116"/>
      <c r="ANW2653" s="42"/>
      <c r="ANX2653" s="116"/>
      <c r="ANY2653" s="42"/>
      <c r="ANZ2653" s="116"/>
      <c r="AOA2653" s="42"/>
      <c r="AOB2653" s="116"/>
      <c r="AOC2653" s="42"/>
      <c r="AOD2653" s="116"/>
      <c r="AOE2653" s="42"/>
      <c r="AOF2653" s="116"/>
      <c r="AOG2653" s="42"/>
      <c r="AOH2653" s="116"/>
      <c r="AOI2653" s="42"/>
      <c r="AOJ2653" s="116"/>
      <c r="AOK2653" s="42"/>
      <c r="AOL2653" s="116"/>
      <c r="AOM2653" s="42"/>
      <c r="AON2653" s="116"/>
      <c r="AOO2653" s="42"/>
      <c r="AOP2653" s="116"/>
      <c r="AOQ2653" s="42"/>
      <c r="AOR2653" s="116"/>
      <c r="AOS2653" s="42"/>
      <c r="AOT2653" s="116"/>
      <c r="AOU2653" s="42"/>
      <c r="AOV2653" s="116"/>
      <c r="AOW2653" s="42"/>
      <c r="AOX2653" s="116"/>
      <c r="AOY2653" s="42"/>
      <c r="AOZ2653" s="116"/>
      <c r="APA2653" s="42"/>
      <c r="APB2653" s="116"/>
      <c r="APC2653" s="42"/>
      <c r="APD2653" s="116"/>
      <c r="APE2653" s="42"/>
      <c r="APF2653" s="116"/>
      <c r="APG2653" s="42"/>
      <c r="APH2653" s="116"/>
      <c r="API2653" s="42"/>
      <c r="APJ2653" s="116"/>
      <c r="APK2653" s="42"/>
      <c r="APL2653" s="116"/>
      <c r="APM2653" s="42"/>
      <c r="APN2653" s="116"/>
      <c r="APO2653" s="42"/>
      <c r="APP2653" s="116"/>
      <c r="APQ2653" s="42"/>
      <c r="APR2653" s="116"/>
      <c r="APS2653" s="42"/>
      <c r="APT2653" s="116"/>
      <c r="APU2653" s="42"/>
      <c r="APV2653" s="116"/>
      <c r="APW2653" s="42"/>
      <c r="APX2653" s="116"/>
      <c r="APY2653" s="42"/>
      <c r="APZ2653" s="116"/>
      <c r="AQA2653" s="42"/>
      <c r="AQB2653" s="116"/>
      <c r="AQC2653" s="42"/>
      <c r="AQD2653" s="116"/>
      <c r="AQE2653" s="42"/>
      <c r="AQF2653" s="116"/>
      <c r="AQG2653" s="42"/>
      <c r="AQH2653" s="116"/>
      <c r="AQI2653" s="42"/>
      <c r="AQJ2653" s="116"/>
      <c r="AQK2653" s="42"/>
      <c r="AQL2653" s="116"/>
      <c r="AQM2653" s="42"/>
      <c r="AQN2653" s="116"/>
      <c r="AQO2653" s="42"/>
      <c r="AQP2653" s="116"/>
      <c r="AQQ2653" s="42"/>
      <c r="AQR2653" s="116"/>
      <c r="AQS2653" s="42"/>
      <c r="AQT2653" s="116"/>
      <c r="AQU2653" s="42"/>
      <c r="AQV2653" s="116"/>
      <c r="AQW2653" s="42"/>
      <c r="AQX2653" s="116"/>
      <c r="AQY2653" s="42"/>
      <c r="AQZ2653" s="116"/>
      <c r="ARA2653" s="42"/>
      <c r="ARB2653" s="116"/>
      <c r="ARC2653" s="42"/>
      <c r="ARD2653" s="116"/>
      <c r="ARE2653" s="42"/>
      <c r="ARF2653" s="116"/>
      <c r="ARG2653" s="42"/>
      <c r="ARH2653" s="116"/>
      <c r="ARI2653" s="42"/>
      <c r="ARJ2653" s="116"/>
      <c r="ARK2653" s="42"/>
      <c r="ARL2653" s="116"/>
      <c r="ARM2653" s="42"/>
      <c r="ARN2653" s="116"/>
      <c r="ARO2653" s="42"/>
      <c r="ARP2653" s="116"/>
      <c r="ARQ2653" s="42"/>
      <c r="ARR2653" s="116"/>
      <c r="ARS2653" s="42"/>
      <c r="ART2653" s="116"/>
      <c r="ARU2653" s="42"/>
      <c r="ARV2653" s="116"/>
      <c r="ARW2653" s="42"/>
      <c r="ARX2653" s="116"/>
      <c r="ARY2653" s="42"/>
      <c r="ARZ2653" s="116"/>
      <c r="ASA2653" s="42"/>
      <c r="ASB2653" s="116"/>
      <c r="ASC2653" s="42"/>
      <c r="ASD2653" s="116"/>
      <c r="ASE2653" s="42"/>
      <c r="ASF2653" s="116"/>
      <c r="ASG2653" s="42"/>
      <c r="ASH2653" s="116"/>
      <c r="ASI2653" s="42"/>
      <c r="ASJ2653" s="116"/>
      <c r="ASK2653" s="42"/>
      <c r="ASL2653" s="116"/>
      <c r="ASM2653" s="42"/>
      <c r="ASN2653" s="116"/>
      <c r="ASO2653" s="42"/>
      <c r="ASP2653" s="116"/>
      <c r="ASQ2653" s="42"/>
      <c r="ASR2653" s="116"/>
      <c r="ASS2653" s="42"/>
      <c r="AST2653" s="116"/>
      <c r="ASU2653" s="42"/>
      <c r="ASV2653" s="116"/>
      <c r="ASW2653" s="42"/>
      <c r="ASX2653" s="116"/>
      <c r="ASY2653" s="42"/>
      <c r="ASZ2653" s="116"/>
      <c r="ATA2653" s="42"/>
      <c r="ATB2653" s="116"/>
      <c r="ATC2653" s="42"/>
      <c r="ATD2653" s="116"/>
      <c r="ATE2653" s="42"/>
      <c r="ATF2653" s="116"/>
      <c r="ATG2653" s="42"/>
      <c r="ATH2653" s="116"/>
      <c r="ATI2653" s="42"/>
      <c r="ATJ2653" s="116"/>
      <c r="ATK2653" s="42"/>
      <c r="ATL2653" s="116"/>
      <c r="ATM2653" s="42"/>
      <c r="ATN2653" s="116"/>
      <c r="ATO2653" s="42"/>
      <c r="ATP2653" s="116"/>
      <c r="ATQ2653" s="42"/>
      <c r="ATR2653" s="116"/>
      <c r="ATS2653" s="42"/>
      <c r="ATT2653" s="116"/>
      <c r="ATU2653" s="42"/>
      <c r="ATV2653" s="116"/>
      <c r="ATW2653" s="42"/>
      <c r="ATX2653" s="116"/>
      <c r="ATY2653" s="42"/>
      <c r="ATZ2653" s="116"/>
      <c r="AUA2653" s="42"/>
      <c r="AUB2653" s="116"/>
      <c r="AUC2653" s="42"/>
      <c r="AUD2653" s="116"/>
      <c r="AUE2653" s="42"/>
      <c r="AUF2653" s="116"/>
      <c r="AUG2653" s="42"/>
      <c r="AUH2653" s="116"/>
      <c r="AUI2653" s="42"/>
      <c r="AUJ2653" s="116"/>
      <c r="AUK2653" s="42"/>
      <c r="AUL2653" s="116"/>
      <c r="AUM2653" s="42"/>
      <c r="AUN2653" s="116"/>
      <c r="AUO2653" s="42"/>
      <c r="AUP2653" s="116"/>
      <c r="AUQ2653" s="42"/>
      <c r="AUR2653" s="116"/>
      <c r="AUS2653" s="42"/>
      <c r="AUT2653" s="116"/>
      <c r="AUU2653" s="42"/>
      <c r="AUV2653" s="116"/>
      <c r="AUW2653" s="42"/>
      <c r="AUX2653" s="116"/>
      <c r="AUY2653" s="42"/>
      <c r="AUZ2653" s="116"/>
      <c r="AVA2653" s="42"/>
      <c r="AVB2653" s="116"/>
      <c r="AVC2653" s="42"/>
      <c r="AVD2653" s="116"/>
      <c r="AVE2653" s="42"/>
      <c r="AVF2653" s="116"/>
      <c r="AVG2653" s="42"/>
      <c r="AVH2653" s="116"/>
      <c r="AVI2653" s="42"/>
      <c r="AVJ2653" s="116"/>
      <c r="AVK2653" s="42"/>
      <c r="AVL2653" s="116"/>
      <c r="AVM2653" s="42"/>
      <c r="AVN2653" s="116"/>
      <c r="AVO2653" s="42"/>
      <c r="AVP2653" s="116"/>
      <c r="AVQ2653" s="42"/>
      <c r="AVR2653" s="116"/>
      <c r="AVS2653" s="42"/>
      <c r="AVT2653" s="116"/>
      <c r="AVU2653" s="42"/>
      <c r="AVV2653" s="116"/>
      <c r="AVW2653" s="42"/>
      <c r="AVX2653" s="116"/>
      <c r="AVY2653" s="42"/>
      <c r="AVZ2653" s="116"/>
      <c r="AWA2653" s="42"/>
      <c r="AWB2653" s="116"/>
      <c r="AWC2653" s="42"/>
      <c r="AWD2653" s="116"/>
      <c r="AWE2653" s="42"/>
      <c r="AWF2653" s="116"/>
      <c r="AWG2653" s="42"/>
      <c r="AWH2653" s="116"/>
      <c r="AWI2653" s="42"/>
      <c r="AWJ2653" s="116"/>
      <c r="AWK2653" s="42"/>
      <c r="AWL2653" s="116"/>
      <c r="AWM2653" s="42"/>
      <c r="AWN2653" s="116"/>
      <c r="AWO2653" s="42"/>
      <c r="AWP2653" s="116"/>
      <c r="AWQ2653" s="42"/>
      <c r="AWR2653" s="116"/>
      <c r="AWS2653" s="42"/>
      <c r="AWT2653" s="116"/>
      <c r="AWU2653" s="42"/>
      <c r="AWV2653" s="116"/>
      <c r="AWW2653" s="42"/>
      <c r="AWX2653" s="116"/>
      <c r="AWY2653" s="42"/>
      <c r="AWZ2653" s="116"/>
      <c r="AXA2653" s="42"/>
      <c r="AXB2653" s="116"/>
      <c r="AXC2653" s="42"/>
      <c r="AXD2653" s="116"/>
      <c r="AXE2653" s="42"/>
      <c r="AXF2653" s="116"/>
      <c r="AXG2653" s="42"/>
      <c r="AXH2653" s="116"/>
      <c r="AXI2653" s="42"/>
      <c r="AXJ2653" s="116"/>
      <c r="AXK2653" s="42"/>
      <c r="AXL2653" s="116"/>
      <c r="AXM2653" s="42"/>
      <c r="AXN2653" s="116"/>
      <c r="AXO2653" s="42"/>
      <c r="AXP2653" s="116"/>
      <c r="AXQ2653" s="42"/>
      <c r="AXR2653" s="116"/>
      <c r="AXS2653" s="42"/>
      <c r="AXT2653" s="116"/>
      <c r="AXU2653" s="42"/>
      <c r="AXV2653" s="116"/>
      <c r="AXW2653" s="42"/>
      <c r="AXX2653" s="116"/>
      <c r="AXY2653" s="42"/>
      <c r="AXZ2653" s="116"/>
      <c r="AYA2653" s="42"/>
      <c r="AYB2653" s="116"/>
      <c r="AYC2653" s="42"/>
      <c r="AYD2653" s="116"/>
      <c r="AYE2653" s="42"/>
      <c r="AYF2653" s="116"/>
      <c r="AYG2653" s="42"/>
      <c r="AYH2653" s="116"/>
      <c r="AYI2653" s="42"/>
      <c r="AYJ2653" s="116"/>
      <c r="AYK2653" s="42"/>
      <c r="AYL2653" s="116"/>
      <c r="AYM2653" s="42"/>
      <c r="AYN2653" s="116"/>
      <c r="AYO2653" s="42"/>
      <c r="AYP2653" s="116"/>
      <c r="AYQ2653" s="42"/>
      <c r="AYR2653" s="116"/>
      <c r="AYS2653" s="42"/>
      <c r="AYT2653" s="116"/>
      <c r="AYU2653" s="42"/>
      <c r="AYV2653" s="116"/>
      <c r="AYW2653" s="42"/>
      <c r="AYX2653" s="116"/>
      <c r="AYY2653" s="42"/>
      <c r="AYZ2653" s="116"/>
      <c r="AZA2653" s="42"/>
      <c r="AZB2653" s="116"/>
      <c r="AZC2653" s="42"/>
      <c r="AZD2653" s="116"/>
      <c r="AZE2653" s="42"/>
      <c r="AZF2653" s="116"/>
      <c r="AZG2653" s="42"/>
      <c r="AZH2653" s="116"/>
      <c r="AZI2653" s="42"/>
      <c r="AZJ2653" s="116"/>
      <c r="AZK2653" s="42"/>
      <c r="AZL2653" s="116"/>
      <c r="AZM2653" s="42"/>
      <c r="AZN2653" s="116"/>
      <c r="AZO2653" s="42"/>
      <c r="AZP2653" s="116"/>
      <c r="AZQ2653" s="42"/>
      <c r="AZR2653" s="116"/>
      <c r="AZS2653" s="42"/>
      <c r="AZT2653" s="116"/>
      <c r="AZU2653" s="42"/>
      <c r="AZV2653" s="116"/>
      <c r="AZW2653" s="42"/>
      <c r="AZX2653" s="116"/>
      <c r="AZY2653" s="42"/>
      <c r="AZZ2653" s="116"/>
      <c r="BAA2653" s="42"/>
      <c r="BAB2653" s="116"/>
      <c r="BAC2653" s="42"/>
      <c r="BAD2653" s="116"/>
      <c r="BAE2653" s="42"/>
      <c r="BAF2653" s="116"/>
      <c r="BAG2653" s="42"/>
      <c r="BAH2653" s="116"/>
      <c r="BAI2653" s="42"/>
      <c r="BAJ2653" s="116"/>
      <c r="BAK2653" s="42"/>
      <c r="BAL2653" s="116"/>
      <c r="BAM2653" s="42"/>
      <c r="BAN2653" s="116"/>
      <c r="BAO2653" s="42"/>
      <c r="BAP2653" s="116"/>
      <c r="BAQ2653" s="42"/>
      <c r="BAR2653" s="116"/>
      <c r="BAS2653" s="42"/>
      <c r="BAT2653" s="116"/>
      <c r="BAU2653" s="42"/>
      <c r="BAV2653" s="116"/>
      <c r="BAW2653" s="42"/>
      <c r="BAX2653" s="116"/>
      <c r="BAY2653" s="42"/>
      <c r="BAZ2653" s="116"/>
      <c r="BBA2653" s="42"/>
      <c r="BBB2653" s="116"/>
      <c r="BBC2653" s="42"/>
      <c r="BBD2653" s="116"/>
      <c r="BBE2653" s="42"/>
      <c r="BBF2653" s="116"/>
      <c r="BBG2653" s="42"/>
      <c r="BBH2653" s="116"/>
      <c r="BBI2653" s="42"/>
      <c r="BBJ2653" s="116"/>
      <c r="BBK2653" s="42"/>
      <c r="BBL2653" s="116"/>
      <c r="BBM2653" s="42"/>
      <c r="BBN2653" s="116"/>
      <c r="BBO2653" s="42"/>
      <c r="BBP2653" s="116"/>
      <c r="BBQ2653" s="42"/>
      <c r="BBR2653" s="116"/>
      <c r="BBS2653" s="42"/>
      <c r="BBT2653" s="116"/>
      <c r="BBU2653" s="42"/>
      <c r="BBV2653" s="116"/>
      <c r="BBW2653" s="42"/>
      <c r="BBX2653" s="116"/>
      <c r="BBY2653" s="42"/>
      <c r="BBZ2653" s="116"/>
      <c r="BCA2653" s="42"/>
      <c r="BCB2653" s="116"/>
      <c r="BCC2653" s="42"/>
      <c r="BCD2653" s="116"/>
      <c r="BCE2653" s="42"/>
      <c r="BCF2653" s="116"/>
      <c r="BCG2653" s="42"/>
      <c r="BCH2653" s="116"/>
      <c r="BCI2653" s="42"/>
      <c r="BCJ2653" s="116"/>
      <c r="BCK2653" s="42"/>
      <c r="BCL2653" s="116"/>
      <c r="BCM2653" s="42"/>
      <c r="BCN2653" s="116"/>
      <c r="BCO2653" s="42"/>
      <c r="BCP2653" s="116"/>
      <c r="BCQ2653" s="42"/>
      <c r="BCR2653" s="116"/>
      <c r="BCS2653" s="42"/>
      <c r="BCT2653" s="116"/>
      <c r="BCU2653" s="42"/>
      <c r="BCV2653" s="116"/>
      <c r="BCW2653" s="42"/>
      <c r="BCX2653" s="116"/>
      <c r="BCY2653" s="42"/>
      <c r="BCZ2653" s="116"/>
      <c r="BDA2653" s="42"/>
      <c r="BDB2653" s="116"/>
      <c r="BDC2653" s="42"/>
      <c r="BDD2653" s="116"/>
      <c r="BDE2653" s="42"/>
      <c r="BDF2653" s="116"/>
      <c r="BDG2653" s="42"/>
      <c r="BDH2653" s="116"/>
      <c r="BDI2653" s="42"/>
      <c r="BDJ2653" s="116"/>
      <c r="BDK2653" s="42"/>
      <c r="BDL2653" s="116"/>
      <c r="BDM2653" s="42"/>
      <c r="BDN2653" s="116"/>
      <c r="BDO2653" s="42"/>
      <c r="BDP2653" s="116"/>
      <c r="BDQ2653" s="42"/>
      <c r="BDR2653" s="116"/>
      <c r="BDS2653" s="42"/>
      <c r="BDT2653" s="116"/>
      <c r="BDU2653" s="42"/>
      <c r="BDV2653" s="116"/>
      <c r="BDW2653" s="42"/>
      <c r="BDX2653" s="116"/>
      <c r="BDY2653" s="42"/>
      <c r="BDZ2653" s="116"/>
      <c r="BEA2653" s="42"/>
      <c r="BEB2653" s="116"/>
      <c r="BEC2653" s="42"/>
      <c r="BED2653" s="116"/>
      <c r="BEE2653" s="42"/>
      <c r="BEF2653" s="116"/>
      <c r="BEG2653" s="42"/>
      <c r="BEH2653" s="116"/>
      <c r="BEI2653" s="42"/>
      <c r="BEJ2653" s="116"/>
      <c r="BEK2653" s="42"/>
      <c r="BEL2653" s="116"/>
      <c r="BEM2653" s="42"/>
      <c r="BEN2653" s="116"/>
      <c r="BEO2653" s="42"/>
      <c r="BEP2653" s="116"/>
      <c r="BEQ2653" s="42"/>
      <c r="BER2653" s="116"/>
      <c r="BES2653" s="42"/>
      <c r="BET2653" s="116"/>
      <c r="BEU2653" s="42"/>
      <c r="BEV2653" s="116"/>
      <c r="BEW2653" s="42"/>
      <c r="BEX2653" s="116"/>
      <c r="BEY2653" s="42"/>
      <c r="BEZ2653" s="116"/>
      <c r="BFA2653" s="42"/>
      <c r="BFB2653" s="116"/>
      <c r="BFC2653" s="42"/>
      <c r="BFD2653" s="116"/>
      <c r="BFE2653" s="42"/>
      <c r="BFF2653" s="116"/>
      <c r="BFG2653" s="42"/>
      <c r="BFH2653" s="116"/>
      <c r="BFI2653" s="42"/>
      <c r="BFJ2653" s="116"/>
      <c r="BFK2653" s="42"/>
      <c r="BFL2653" s="116"/>
      <c r="BFM2653" s="42"/>
      <c r="BFN2653" s="116"/>
      <c r="BFO2653" s="42"/>
      <c r="BFP2653" s="116"/>
      <c r="BFQ2653" s="42"/>
      <c r="BFR2653" s="116"/>
      <c r="BFS2653" s="42"/>
      <c r="BFT2653" s="116"/>
      <c r="BFU2653" s="42"/>
      <c r="BFV2653" s="116"/>
      <c r="BFW2653" s="42"/>
      <c r="BFX2653" s="116"/>
      <c r="BFY2653" s="42"/>
      <c r="BFZ2653" s="116"/>
      <c r="BGA2653" s="42"/>
      <c r="BGB2653" s="116"/>
      <c r="BGC2653" s="42"/>
      <c r="BGD2653" s="116"/>
      <c r="BGE2653" s="42"/>
      <c r="BGF2653" s="116"/>
      <c r="BGG2653" s="42"/>
      <c r="BGH2653" s="116"/>
      <c r="BGI2653" s="42"/>
      <c r="BGJ2653" s="116"/>
      <c r="BGK2653" s="42"/>
      <c r="BGL2653" s="116"/>
      <c r="BGM2653" s="42"/>
      <c r="BGN2653" s="116"/>
      <c r="BGO2653" s="42"/>
      <c r="BGP2653" s="116"/>
      <c r="BGQ2653" s="42"/>
      <c r="BGR2653" s="116"/>
      <c r="BGS2653" s="42"/>
      <c r="BGT2653" s="116"/>
      <c r="BGU2653" s="42"/>
      <c r="BGV2653" s="116"/>
      <c r="BGW2653" s="42"/>
      <c r="BGX2653" s="116"/>
      <c r="BGY2653" s="42"/>
      <c r="BGZ2653" s="116"/>
      <c r="BHA2653" s="42"/>
      <c r="BHB2653" s="116"/>
      <c r="BHC2653" s="42"/>
      <c r="BHD2653" s="116"/>
      <c r="BHE2653" s="42"/>
      <c r="BHF2653" s="116"/>
      <c r="BHG2653" s="42"/>
      <c r="BHH2653" s="116"/>
      <c r="BHI2653" s="42"/>
      <c r="BHJ2653" s="116"/>
      <c r="BHK2653" s="42"/>
      <c r="BHL2653" s="116"/>
      <c r="BHM2653" s="42"/>
      <c r="BHN2653" s="116"/>
      <c r="BHO2653" s="42"/>
      <c r="BHP2653" s="116"/>
      <c r="BHQ2653" s="42"/>
      <c r="BHR2653" s="116"/>
      <c r="BHS2653" s="42"/>
      <c r="BHT2653" s="116"/>
      <c r="BHU2653" s="42"/>
      <c r="BHV2653" s="116"/>
      <c r="BHW2653" s="42"/>
      <c r="BHX2653" s="116"/>
      <c r="BHY2653" s="42"/>
      <c r="BHZ2653" s="116"/>
      <c r="BIA2653" s="42"/>
      <c r="BIB2653" s="116"/>
      <c r="BIC2653" s="42"/>
      <c r="BID2653" s="116"/>
      <c r="BIE2653" s="42"/>
      <c r="BIF2653" s="116"/>
      <c r="BIG2653" s="42"/>
      <c r="BIH2653" s="116"/>
      <c r="BII2653" s="42"/>
      <c r="BIJ2653" s="116"/>
      <c r="BIK2653" s="42"/>
      <c r="BIL2653" s="116"/>
      <c r="BIM2653" s="42"/>
      <c r="BIN2653" s="116"/>
      <c r="BIO2653" s="42"/>
      <c r="BIP2653" s="116"/>
      <c r="BIQ2653" s="42"/>
      <c r="BIR2653" s="116"/>
      <c r="BIS2653" s="42"/>
      <c r="BIT2653" s="116"/>
      <c r="BIU2653" s="42"/>
      <c r="BIV2653" s="116"/>
      <c r="BIW2653" s="42"/>
      <c r="BIX2653" s="116"/>
      <c r="BIY2653" s="42"/>
      <c r="BIZ2653" s="116"/>
      <c r="BJA2653" s="42"/>
      <c r="BJB2653" s="116"/>
      <c r="BJC2653" s="42"/>
      <c r="BJD2653" s="116"/>
      <c r="BJE2653" s="42"/>
      <c r="BJF2653" s="116"/>
      <c r="BJG2653" s="42"/>
      <c r="BJH2653" s="116"/>
      <c r="BJI2653" s="42"/>
      <c r="BJJ2653" s="116"/>
      <c r="BJK2653" s="42"/>
      <c r="BJL2653" s="116"/>
      <c r="BJM2653" s="42"/>
      <c r="BJN2653" s="116"/>
      <c r="BJO2653" s="42"/>
      <c r="BJP2653" s="116"/>
      <c r="BJQ2653" s="42"/>
      <c r="BJR2653" s="116"/>
      <c r="BJS2653" s="42"/>
      <c r="BJT2653" s="116"/>
      <c r="BJU2653" s="42"/>
      <c r="BJV2653" s="116"/>
      <c r="BJW2653" s="42"/>
      <c r="BJX2653" s="116"/>
      <c r="BJY2653" s="42"/>
      <c r="BJZ2653" s="116"/>
      <c r="BKA2653" s="42"/>
      <c r="BKB2653" s="116"/>
      <c r="BKC2653" s="42"/>
      <c r="BKD2653" s="116"/>
      <c r="BKE2653" s="42"/>
      <c r="BKF2653" s="116"/>
      <c r="BKG2653" s="42"/>
      <c r="BKH2653" s="116"/>
      <c r="BKI2653" s="42"/>
      <c r="BKJ2653" s="116"/>
      <c r="BKK2653" s="42"/>
      <c r="BKL2653" s="116"/>
      <c r="BKM2653" s="42"/>
      <c r="BKN2653" s="116"/>
      <c r="BKO2653" s="42"/>
      <c r="BKP2653" s="116"/>
      <c r="BKQ2653" s="42"/>
      <c r="BKR2653" s="116"/>
      <c r="BKS2653" s="42"/>
      <c r="BKT2653" s="116"/>
      <c r="BKU2653" s="42"/>
      <c r="BKV2653" s="116"/>
      <c r="BKW2653" s="42"/>
      <c r="BKX2653" s="116"/>
      <c r="BKY2653" s="42"/>
      <c r="BKZ2653" s="116"/>
      <c r="BLA2653" s="42"/>
      <c r="BLB2653" s="116"/>
      <c r="BLC2653" s="42"/>
      <c r="BLD2653" s="116"/>
      <c r="BLE2653" s="42"/>
      <c r="BLF2653" s="116"/>
      <c r="BLG2653" s="42"/>
      <c r="BLH2653" s="116"/>
      <c r="BLI2653" s="42"/>
      <c r="BLJ2653" s="116"/>
      <c r="BLK2653" s="42"/>
      <c r="BLL2653" s="116"/>
      <c r="BLM2653" s="42"/>
      <c r="BLN2653" s="116"/>
      <c r="BLO2653" s="42"/>
      <c r="BLP2653" s="116"/>
      <c r="BLQ2653" s="42"/>
      <c r="BLR2653" s="116"/>
      <c r="BLS2653" s="42"/>
      <c r="BLT2653" s="116"/>
      <c r="BLU2653" s="42"/>
      <c r="BLV2653" s="116"/>
      <c r="BLW2653" s="42"/>
      <c r="BLX2653" s="116"/>
      <c r="BLY2653" s="42"/>
      <c r="BLZ2653" s="116"/>
      <c r="BMA2653" s="42"/>
      <c r="BMB2653" s="116"/>
      <c r="BMC2653" s="42"/>
      <c r="BMD2653" s="116"/>
      <c r="BME2653" s="42"/>
      <c r="BMF2653" s="116"/>
      <c r="BMG2653" s="42"/>
      <c r="BMH2653" s="116"/>
      <c r="BMI2653" s="42"/>
      <c r="BMJ2653" s="116"/>
      <c r="BMK2653" s="42"/>
      <c r="BML2653" s="116"/>
      <c r="BMM2653" s="42"/>
      <c r="BMN2653" s="116"/>
      <c r="BMO2653" s="42"/>
      <c r="BMP2653" s="116"/>
      <c r="BMQ2653" s="42"/>
      <c r="BMR2653" s="116"/>
      <c r="BMS2653" s="42"/>
      <c r="BMT2653" s="116"/>
      <c r="BMU2653" s="42"/>
      <c r="BMV2653" s="116"/>
      <c r="BMW2653" s="42"/>
      <c r="BMX2653" s="116"/>
      <c r="BMY2653" s="42"/>
      <c r="BMZ2653" s="116"/>
      <c r="BNA2653" s="42"/>
      <c r="BNB2653" s="116"/>
      <c r="BNC2653" s="42"/>
      <c r="BND2653" s="116"/>
      <c r="BNE2653" s="42"/>
      <c r="BNF2653" s="116"/>
      <c r="BNG2653" s="42"/>
      <c r="BNH2653" s="116"/>
      <c r="BNI2653" s="42"/>
      <c r="BNJ2653" s="116"/>
      <c r="BNK2653" s="42"/>
      <c r="BNL2653" s="116"/>
      <c r="BNM2653" s="42"/>
      <c r="BNN2653" s="116"/>
      <c r="BNO2653" s="42"/>
      <c r="BNP2653" s="116"/>
      <c r="BNQ2653" s="42"/>
      <c r="BNR2653" s="116"/>
      <c r="BNS2653" s="42"/>
      <c r="BNT2653" s="116"/>
      <c r="BNU2653" s="42"/>
      <c r="BNV2653" s="116"/>
      <c r="BNW2653" s="42"/>
      <c r="BNX2653" s="116"/>
      <c r="BNY2653" s="42"/>
      <c r="BNZ2653" s="116"/>
      <c r="BOA2653" s="42"/>
      <c r="BOB2653" s="116"/>
      <c r="BOC2653" s="42"/>
      <c r="BOD2653" s="116"/>
      <c r="BOE2653" s="42"/>
      <c r="BOF2653" s="116"/>
      <c r="BOG2653" s="42"/>
      <c r="BOH2653" s="116"/>
      <c r="BOI2653" s="42"/>
      <c r="BOJ2653" s="116"/>
      <c r="BOK2653" s="42"/>
      <c r="BOL2653" s="116"/>
      <c r="BOM2653" s="42"/>
      <c r="BON2653" s="116"/>
      <c r="BOO2653" s="42"/>
      <c r="BOP2653" s="116"/>
      <c r="BOQ2653" s="42"/>
      <c r="BOR2653" s="116"/>
      <c r="BOS2653" s="42"/>
      <c r="BOT2653" s="116"/>
      <c r="BOU2653" s="42"/>
      <c r="BOV2653" s="116"/>
      <c r="BOW2653" s="42"/>
      <c r="BOX2653" s="116"/>
      <c r="BOY2653" s="42"/>
      <c r="BOZ2653" s="116"/>
      <c r="BPA2653" s="42"/>
      <c r="BPB2653" s="116"/>
      <c r="BPC2653" s="42"/>
      <c r="BPD2653" s="116"/>
      <c r="BPE2653" s="42"/>
      <c r="BPF2653" s="116"/>
      <c r="BPG2653" s="42"/>
      <c r="BPH2653" s="116"/>
      <c r="BPI2653" s="42"/>
      <c r="BPJ2653" s="116"/>
      <c r="BPK2653" s="42"/>
      <c r="BPL2653" s="116"/>
      <c r="BPM2653" s="42"/>
      <c r="BPN2653" s="116"/>
      <c r="BPO2653" s="42"/>
      <c r="BPP2653" s="116"/>
      <c r="BPQ2653" s="42"/>
      <c r="BPR2653" s="116"/>
      <c r="BPS2653" s="42"/>
      <c r="BPT2653" s="116"/>
      <c r="BPU2653" s="42"/>
      <c r="BPV2653" s="116"/>
      <c r="BPW2653" s="42"/>
      <c r="BPX2653" s="116"/>
      <c r="BPY2653" s="42"/>
      <c r="BPZ2653" s="116"/>
      <c r="BQA2653" s="42"/>
      <c r="BQB2653" s="116"/>
      <c r="BQC2653" s="42"/>
      <c r="BQD2653" s="116"/>
      <c r="BQE2653" s="42"/>
      <c r="BQF2653" s="116"/>
      <c r="BQG2653" s="42"/>
      <c r="BQH2653" s="116"/>
      <c r="BQI2653" s="42"/>
      <c r="BQJ2653" s="116"/>
      <c r="BQK2653" s="42"/>
      <c r="BQL2653" s="116"/>
      <c r="BQM2653" s="42"/>
      <c r="BQN2653" s="116"/>
      <c r="BQO2653" s="42"/>
      <c r="BQP2653" s="116"/>
      <c r="BQQ2653" s="42"/>
      <c r="BQR2653" s="116"/>
      <c r="BQS2653" s="42"/>
      <c r="BQT2653" s="116"/>
      <c r="BQU2653" s="42"/>
      <c r="BQV2653" s="116"/>
      <c r="BQW2653" s="42"/>
      <c r="BQX2653" s="116"/>
      <c r="BQY2653" s="42"/>
      <c r="BQZ2653" s="116"/>
      <c r="BRA2653" s="42"/>
      <c r="BRB2653" s="116"/>
      <c r="BRC2653" s="42"/>
      <c r="BRD2653" s="116"/>
      <c r="BRE2653" s="42"/>
      <c r="BRF2653" s="116"/>
      <c r="BRG2653" s="42"/>
      <c r="BRH2653" s="116"/>
      <c r="BRI2653" s="42"/>
      <c r="BRJ2653" s="116"/>
      <c r="BRK2653" s="42"/>
      <c r="BRL2653" s="116"/>
      <c r="BRM2653" s="42"/>
      <c r="BRN2653" s="116"/>
      <c r="BRO2653" s="42"/>
      <c r="BRP2653" s="116"/>
      <c r="BRQ2653" s="42"/>
      <c r="BRR2653" s="116"/>
      <c r="BRS2653" s="42"/>
      <c r="BRT2653" s="116"/>
      <c r="BRU2653" s="42"/>
      <c r="BRV2653" s="116"/>
      <c r="BRW2653" s="42"/>
      <c r="BRX2653" s="116"/>
      <c r="BRY2653" s="42"/>
      <c r="BRZ2653" s="116"/>
      <c r="BSA2653" s="42"/>
      <c r="BSB2653" s="116"/>
      <c r="BSC2653" s="42"/>
      <c r="BSD2653" s="116"/>
      <c r="BSE2653" s="42"/>
      <c r="BSF2653" s="116"/>
      <c r="BSG2653" s="42"/>
      <c r="BSH2653" s="116"/>
      <c r="BSI2653" s="42"/>
      <c r="BSJ2653" s="116"/>
      <c r="BSK2653" s="42"/>
      <c r="BSL2653" s="116"/>
      <c r="BSM2653" s="42"/>
      <c r="BSN2653" s="116"/>
      <c r="BSO2653" s="42"/>
      <c r="BSP2653" s="116"/>
      <c r="BSQ2653" s="42"/>
      <c r="BSR2653" s="116"/>
      <c r="BSS2653" s="42"/>
      <c r="BST2653" s="116"/>
      <c r="BSU2653" s="42"/>
      <c r="BSV2653" s="116"/>
      <c r="BSW2653" s="42"/>
      <c r="BSX2653" s="116"/>
      <c r="BSY2653" s="42"/>
      <c r="BSZ2653" s="116"/>
      <c r="BTA2653" s="42"/>
      <c r="BTB2653" s="116"/>
      <c r="BTC2653" s="42"/>
      <c r="BTD2653" s="116"/>
      <c r="BTE2653" s="42"/>
      <c r="BTF2653" s="116"/>
      <c r="BTG2653" s="42"/>
      <c r="BTH2653" s="116"/>
      <c r="BTI2653" s="42"/>
      <c r="BTJ2653" s="116"/>
      <c r="BTK2653" s="42"/>
      <c r="BTL2653" s="116"/>
      <c r="BTM2653" s="42"/>
      <c r="BTN2653" s="116"/>
      <c r="BTO2653" s="42"/>
      <c r="BTP2653" s="116"/>
      <c r="BTQ2653" s="42"/>
      <c r="BTR2653" s="116"/>
      <c r="BTS2653" s="42"/>
      <c r="BTT2653" s="116"/>
      <c r="BTU2653" s="42"/>
      <c r="BTV2653" s="116"/>
      <c r="BTW2653" s="42"/>
      <c r="BTX2653" s="116"/>
      <c r="BTY2653" s="42"/>
      <c r="BTZ2653" s="116"/>
      <c r="BUA2653" s="42"/>
      <c r="BUB2653" s="116"/>
      <c r="BUC2653" s="42"/>
      <c r="BUD2653" s="116"/>
      <c r="BUE2653" s="42"/>
      <c r="BUF2653" s="116"/>
      <c r="BUG2653" s="42"/>
      <c r="BUH2653" s="116"/>
      <c r="BUI2653" s="42"/>
      <c r="BUJ2653" s="116"/>
      <c r="BUK2653" s="42"/>
      <c r="BUL2653" s="116"/>
      <c r="BUM2653" s="42"/>
      <c r="BUN2653" s="116"/>
      <c r="BUO2653" s="42"/>
      <c r="BUP2653" s="116"/>
      <c r="BUQ2653" s="42"/>
      <c r="BUR2653" s="116"/>
      <c r="BUS2653" s="42"/>
      <c r="BUT2653" s="116"/>
      <c r="BUU2653" s="42"/>
      <c r="BUV2653" s="116"/>
      <c r="BUW2653" s="42"/>
      <c r="BUX2653" s="116"/>
      <c r="BUY2653" s="42"/>
      <c r="BUZ2653" s="116"/>
      <c r="BVA2653" s="42"/>
      <c r="BVB2653" s="116"/>
      <c r="BVC2653" s="42"/>
      <c r="BVD2653" s="116"/>
      <c r="BVE2653" s="42"/>
      <c r="BVF2653" s="116"/>
      <c r="BVG2653" s="42"/>
      <c r="BVH2653" s="116"/>
      <c r="BVI2653" s="42"/>
      <c r="BVJ2653" s="116"/>
      <c r="BVK2653" s="42"/>
      <c r="BVL2653" s="116"/>
      <c r="BVM2653" s="42"/>
      <c r="BVN2653" s="116"/>
      <c r="BVO2653" s="42"/>
      <c r="BVP2653" s="116"/>
      <c r="BVQ2653" s="42"/>
      <c r="BVR2653" s="116"/>
      <c r="BVS2653" s="42"/>
      <c r="BVT2653" s="116"/>
      <c r="BVU2653" s="42"/>
      <c r="BVV2653" s="116"/>
      <c r="BVW2653" s="42"/>
      <c r="BVX2653" s="116"/>
      <c r="BVY2653" s="42"/>
      <c r="BVZ2653" s="116"/>
      <c r="BWA2653" s="42"/>
      <c r="BWB2653" s="116"/>
      <c r="BWC2653" s="42"/>
      <c r="BWD2653" s="116"/>
      <c r="BWE2653" s="42"/>
      <c r="BWF2653" s="116"/>
      <c r="BWG2653" s="42"/>
      <c r="BWH2653" s="116"/>
      <c r="BWI2653" s="42"/>
      <c r="BWJ2653" s="116"/>
      <c r="BWK2653" s="42"/>
      <c r="BWL2653" s="116"/>
      <c r="BWM2653" s="42"/>
      <c r="BWN2653" s="116"/>
      <c r="BWO2653" s="42"/>
      <c r="BWP2653" s="116"/>
      <c r="BWQ2653" s="42"/>
      <c r="BWR2653" s="116"/>
      <c r="BWS2653" s="42"/>
      <c r="BWT2653" s="116"/>
      <c r="BWU2653" s="42"/>
      <c r="BWV2653" s="116"/>
      <c r="BWW2653" s="42"/>
      <c r="BWX2653" s="116"/>
      <c r="BWY2653" s="42"/>
      <c r="BWZ2653" s="116"/>
      <c r="BXA2653" s="42"/>
      <c r="BXB2653" s="116"/>
      <c r="BXC2653" s="42"/>
      <c r="BXD2653" s="116"/>
      <c r="BXE2653" s="42"/>
      <c r="BXF2653" s="116"/>
      <c r="BXG2653" s="42"/>
      <c r="BXH2653" s="116"/>
      <c r="BXI2653" s="42"/>
      <c r="BXJ2653" s="116"/>
      <c r="BXK2653" s="42"/>
      <c r="BXL2653" s="116"/>
      <c r="BXM2653" s="42"/>
      <c r="BXN2653" s="116"/>
      <c r="BXO2653" s="42"/>
      <c r="BXP2653" s="116"/>
      <c r="BXQ2653" s="42"/>
      <c r="BXR2653" s="116"/>
      <c r="BXS2653" s="42"/>
      <c r="BXT2653" s="116"/>
      <c r="BXU2653" s="42"/>
      <c r="BXV2653" s="116"/>
      <c r="BXW2653" s="42"/>
      <c r="BXX2653" s="116"/>
      <c r="BXY2653" s="42"/>
      <c r="BXZ2653" s="116"/>
      <c r="BYA2653" s="42"/>
      <c r="BYB2653" s="116"/>
      <c r="BYC2653" s="42"/>
      <c r="BYD2653" s="116"/>
      <c r="BYE2653" s="42"/>
      <c r="BYF2653" s="116"/>
      <c r="BYG2653" s="42"/>
      <c r="BYH2653" s="116"/>
      <c r="BYI2653" s="42"/>
      <c r="BYJ2653" s="116"/>
      <c r="BYK2653" s="42"/>
      <c r="BYL2653" s="116"/>
      <c r="BYM2653" s="42"/>
      <c r="BYN2653" s="116"/>
      <c r="BYO2653" s="42"/>
      <c r="BYP2653" s="116"/>
      <c r="BYQ2653" s="42"/>
      <c r="BYR2653" s="116"/>
      <c r="BYS2653" s="42"/>
      <c r="BYT2653" s="116"/>
      <c r="BYU2653" s="42"/>
      <c r="BYV2653" s="116"/>
      <c r="BYW2653" s="42"/>
      <c r="BYX2653" s="116"/>
      <c r="BYY2653" s="42"/>
      <c r="BYZ2653" s="116"/>
      <c r="BZA2653" s="42"/>
      <c r="BZB2653" s="116"/>
      <c r="BZC2653" s="42"/>
      <c r="BZD2653" s="116"/>
      <c r="BZE2653" s="42"/>
      <c r="BZF2653" s="116"/>
      <c r="BZG2653" s="42"/>
      <c r="BZH2653" s="116"/>
      <c r="BZI2653" s="42"/>
      <c r="BZJ2653" s="116"/>
      <c r="BZK2653" s="42"/>
      <c r="BZL2653" s="116"/>
      <c r="BZM2653" s="42"/>
      <c r="BZN2653" s="116"/>
      <c r="BZO2653" s="42"/>
      <c r="BZP2653" s="116"/>
      <c r="BZQ2653" s="42"/>
      <c r="BZR2653" s="116"/>
      <c r="BZS2653" s="42"/>
      <c r="BZT2653" s="116"/>
      <c r="BZU2653" s="42"/>
      <c r="BZV2653" s="116"/>
      <c r="BZW2653" s="42"/>
      <c r="BZX2653" s="116"/>
      <c r="BZY2653" s="42"/>
      <c r="BZZ2653" s="116"/>
      <c r="CAA2653" s="42"/>
      <c r="CAB2653" s="116"/>
      <c r="CAC2653" s="42"/>
      <c r="CAD2653" s="116"/>
      <c r="CAE2653" s="42"/>
      <c r="CAF2653" s="116"/>
      <c r="CAG2653" s="42"/>
      <c r="CAH2653" s="116"/>
      <c r="CAI2653" s="42"/>
      <c r="CAJ2653" s="116"/>
      <c r="CAK2653" s="42"/>
      <c r="CAL2653" s="116"/>
      <c r="CAM2653" s="42"/>
      <c r="CAN2653" s="116"/>
      <c r="CAO2653" s="42"/>
      <c r="CAP2653" s="116"/>
      <c r="CAQ2653" s="42"/>
      <c r="CAR2653" s="116"/>
      <c r="CAS2653" s="42"/>
      <c r="CAT2653" s="116"/>
      <c r="CAU2653" s="42"/>
      <c r="CAV2653" s="116"/>
      <c r="CAW2653" s="42"/>
      <c r="CAX2653" s="116"/>
      <c r="CAY2653" s="42"/>
      <c r="CAZ2653" s="116"/>
      <c r="CBA2653" s="42"/>
      <c r="CBB2653" s="116"/>
      <c r="CBC2653" s="42"/>
      <c r="CBD2653" s="116"/>
      <c r="CBE2653" s="42"/>
      <c r="CBF2653" s="116"/>
      <c r="CBG2653" s="42"/>
      <c r="CBH2653" s="116"/>
      <c r="CBI2653" s="42"/>
      <c r="CBJ2653" s="116"/>
      <c r="CBK2653" s="42"/>
      <c r="CBL2653" s="116"/>
      <c r="CBM2653" s="42"/>
      <c r="CBN2653" s="116"/>
      <c r="CBO2653" s="42"/>
      <c r="CBP2653" s="116"/>
      <c r="CBQ2653" s="42"/>
      <c r="CBR2653" s="116"/>
      <c r="CBS2653" s="42"/>
      <c r="CBT2653" s="116"/>
      <c r="CBU2653" s="42"/>
      <c r="CBV2653" s="116"/>
      <c r="CBW2653" s="42"/>
      <c r="CBX2653" s="116"/>
      <c r="CBY2653" s="42"/>
      <c r="CBZ2653" s="116"/>
      <c r="CCA2653" s="42"/>
      <c r="CCB2653" s="116"/>
      <c r="CCC2653" s="42"/>
      <c r="CCD2653" s="116"/>
      <c r="CCE2653" s="42"/>
      <c r="CCF2653" s="116"/>
      <c r="CCG2653" s="42"/>
      <c r="CCH2653" s="116"/>
      <c r="CCI2653" s="42"/>
      <c r="CCJ2653" s="116"/>
      <c r="CCK2653" s="42"/>
      <c r="CCL2653" s="116"/>
      <c r="CCM2653" s="42"/>
      <c r="CCN2653" s="116"/>
      <c r="CCO2653" s="42"/>
      <c r="CCP2653" s="116"/>
      <c r="CCQ2653" s="42"/>
      <c r="CCR2653" s="116"/>
      <c r="CCS2653" s="42"/>
      <c r="CCT2653" s="116"/>
      <c r="CCU2653" s="42"/>
      <c r="CCV2653" s="116"/>
      <c r="CCW2653" s="42"/>
      <c r="CCX2653" s="116"/>
      <c r="CCY2653" s="42"/>
      <c r="CCZ2653" s="116"/>
      <c r="CDA2653" s="42"/>
      <c r="CDB2653" s="116"/>
      <c r="CDC2653" s="42"/>
      <c r="CDD2653" s="116"/>
      <c r="CDE2653" s="42"/>
      <c r="CDF2653" s="116"/>
      <c r="CDG2653" s="42"/>
      <c r="CDH2653" s="116"/>
      <c r="CDI2653" s="42"/>
      <c r="CDJ2653" s="116"/>
      <c r="CDK2653" s="42"/>
      <c r="CDL2653" s="116"/>
      <c r="CDM2653" s="42"/>
      <c r="CDN2653" s="116"/>
      <c r="CDO2653" s="42"/>
      <c r="CDP2653" s="116"/>
      <c r="CDQ2653" s="42"/>
      <c r="CDR2653" s="116"/>
      <c r="CDS2653" s="42"/>
      <c r="CDT2653" s="116"/>
      <c r="CDU2653" s="42"/>
      <c r="CDV2653" s="116"/>
      <c r="CDW2653" s="42"/>
      <c r="CDX2653" s="116"/>
      <c r="CDY2653" s="42"/>
      <c r="CDZ2653" s="116"/>
      <c r="CEA2653" s="42"/>
      <c r="CEB2653" s="116"/>
      <c r="CEC2653" s="42"/>
      <c r="CED2653" s="116"/>
      <c r="CEE2653" s="42"/>
      <c r="CEF2653" s="116"/>
      <c r="CEG2653" s="42"/>
      <c r="CEH2653" s="116"/>
      <c r="CEI2653" s="42"/>
      <c r="CEJ2653" s="116"/>
      <c r="CEK2653" s="42"/>
      <c r="CEL2653" s="116"/>
      <c r="CEM2653" s="42"/>
      <c r="CEN2653" s="116"/>
      <c r="CEO2653" s="42"/>
      <c r="CEP2653" s="116"/>
      <c r="CEQ2653" s="42"/>
      <c r="CER2653" s="116"/>
      <c r="CES2653" s="42"/>
      <c r="CET2653" s="116"/>
      <c r="CEU2653" s="42"/>
      <c r="CEV2653" s="116"/>
      <c r="CEW2653" s="42"/>
      <c r="CEX2653" s="116"/>
      <c r="CEY2653" s="42"/>
      <c r="CEZ2653" s="116"/>
      <c r="CFA2653" s="42"/>
      <c r="CFB2653" s="116"/>
      <c r="CFC2653" s="42"/>
      <c r="CFD2653" s="116"/>
      <c r="CFE2653" s="42"/>
      <c r="CFF2653" s="116"/>
      <c r="CFG2653" s="42"/>
      <c r="CFH2653" s="116"/>
      <c r="CFI2653" s="42"/>
      <c r="CFJ2653" s="116"/>
      <c r="CFK2653" s="42"/>
      <c r="CFL2653" s="116"/>
      <c r="CFM2653" s="42"/>
      <c r="CFN2653" s="116"/>
      <c r="CFO2653" s="42"/>
      <c r="CFP2653" s="116"/>
      <c r="CFQ2653" s="42"/>
      <c r="CFR2653" s="116"/>
      <c r="CFS2653" s="42"/>
      <c r="CFT2653" s="116"/>
      <c r="CFU2653" s="42"/>
      <c r="CFV2653" s="116"/>
      <c r="CFW2653" s="42"/>
      <c r="CFX2653" s="116"/>
      <c r="CFY2653" s="42"/>
      <c r="CFZ2653" s="116"/>
      <c r="CGA2653" s="42"/>
      <c r="CGB2653" s="116"/>
      <c r="CGC2653" s="42"/>
      <c r="CGD2653" s="116"/>
      <c r="CGE2653" s="42"/>
      <c r="CGF2653" s="116"/>
      <c r="CGG2653" s="42"/>
      <c r="CGH2653" s="116"/>
      <c r="CGI2653" s="42"/>
      <c r="CGJ2653" s="116"/>
      <c r="CGK2653" s="42"/>
      <c r="CGL2653" s="116"/>
      <c r="CGM2653" s="42"/>
      <c r="CGN2653" s="116"/>
      <c r="CGO2653" s="42"/>
      <c r="CGP2653" s="116"/>
      <c r="CGQ2653" s="42"/>
      <c r="CGR2653" s="116"/>
      <c r="CGS2653" s="42"/>
      <c r="CGT2653" s="116"/>
      <c r="CGU2653" s="42"/>
      <c r="CGV2653" s="116"/>
      <c r="CGW2653" s="42"/>
      <c r="CGX2653" s="116"/>
      <c r="CGY2653" s="42"/>
      <c r="CGZ2653" s="116"/>
      <c r="CHA2653" s="42"/>
      <c r="CHB2653" s="116"/>
      <c r="CHC2653" s="42"/>
      <c r="CHD2653" s="116"/>
      <c r="CHE2653" s="42"/>
      <c r="CHF2653" s="116"/>
      <c r="CHG2653" s="42"/>
      <c r="CHH2653" s="116"/>
      <c r="CHI2653" s="42"/>
      <c r="CHJ2653" s="116"/>
      <c r="CHK2653" s="42"/>
      <c r="CHL2653" s="116"/>
      <c r="CHM2653" s="42"/>
      <c r="CHN2653" s="116"/>
      <c r="CHO2653" s="42"/>
      <c r="CHP2653" s="116"/>
      <c r="CHQ2653" s="42"/>
      <c r="CHR2653" s="116"/>
      <c r="CHS2653" s="42"/>
      <c r="CHT2653" s="116"/>
      <c r="CHU2653" s="42"/>
      <c r="CHV2653" s="116"/>
      <c r="CHW2653" s="42"/>
      <c r="CHX2653" s="116"/>
      <c r="CHY2653" s="42"/>
      <c r="CHZ2653" s="116"/>
      <c r="CIA2653" s="42"/>
      <c r="CIB2653" s="116"/>
      <c r="CIC2653" s="42"/>
      <c r="CID2653" s="116"/>
      <c r="CIE2653" s="42"/>
      <c r="CIF2653" s="116"/>
      <c r="CIG2653" s="42"/>
      <c r="CIH2653" s="116"/>
      <c r="CII2653" s="42"/>
      <c r="CIJ2653" s="116"/>
      <c r="CIK2653" s="42"/>
      <c r="CIL2653" s="116"/>
      <c r="CIM2653" s="42"/>
      <c r="CIN2653" s="116"/>
      <c r="CIO2653" s="42"/>
      <c r="CIP2653" s="116"/>
      <c r="CIQ2653" s="42"/>
      <c r="CIR2653" s="116"/>
      <c r="CIS2653" s="42"/>
      <c r="CIT2653" s="116"/>
      <c r="CIU2653" s="42"/>
      <c r="CIV2653" s="116"/>
      <c r="CIW2653" s="42"/>
      <c r="CIX2653" s="116"/>
      <c r="CIY2653" s="42"/>
      <c r="CIZ2653" s="116"/>
      <c r="CJA2653" s="42"/>
      <c r="CJB2653" s="116"/>
      <c r="CJC2653" s="42"/>
      <c r="CJD2653" s="116"/>
      <c r="CJE2653" s="42"/>
      <c r="CJF2653" s="116"/>
      <c r="CJG2653" s="42"/>
      <c r="CJH2653" s="116"/>
      <c r="CJI2653" s="42"/>
      <c r="CJJ2653" s="116"/>
      <c r="CJK2653" s="42"/>
      <c r="CJL2653" s="116"/>
      <c r="CJM2653" s="42"/>
      <c r="CJN2653" s="116"/>
      <c r="CJO2653" s="42"/>
      <c r="CJP2653" s="116"/>
      <c r="CJQ2653" s="42"/>
      <c r="CJR2653" s="116"/>
      <c r="CJS2653" s="42"/>
      <c r="CJT2653" s="116"/>
      <c r="CJU2653" s="42"/>
      <c r="CJV2653" s="116"/>
      <c r="CJW2653" s="42"/>
      <c r="CJX2653" s="116"/>
      <c r="CJY2653" s="42"/>
      <c r="CJZ2653" s="116"/>
      <c r="CKA2653" s="42"/>
      <c r="CKB2653" s="116"/>
      <c r="CKC2653" s="42"/>
      <c r="CKD2653" s="116"/>
      <c r="CKE2653" s="42"/>
      <c r="CKF2653" s="116"/>
      <c r="CKG2653" s="42"/>
      <c r="CKH2653" s="116"/>
      <c r="CKI2653" s="42"/>
      <c r="CKJ2653" s="116"/>
      <c r="CKK2653" s="42"/>
      <c r="CKL2653" s="116"/>
      <c r="CKM2653" s="42"/>
      <c r="CKN2653" s="116"/>
      <c r="CKO2653" s="42"/>
      <c r="CKP2653" s="116"/>
      <c r="CKQ2653" s="42"/>
      <c r="CKR2653" s="116"/>
      <c r="CKS2653" s="42"/>
      <c r="CKT2653" s="116"/>
      <c r="CKU2653" s="42"/>
      <c r="CKV2653" s="116"/>
      <c r="CKW2653" s="42"/>
      <c r="CKX2653" s="116"/>
      <c r="CKY2653" s="42"/>
      <c r="CKZ2653" s="116"/>
      <c r="CLA2653" s="42"/>
      <c r="CLB2653" s="116"/>
      <c r="CLC2653" s="42"/>
      <c r="CLD2653" s="116"/>
      <c r="CLE2653" s="42"/>
      <c r="CLF2653" s="116"/>
      <c r="CLG2653" s="42"/>
      <c r="CLH2653" s="116"/>
      <c r="CLI2653" s="42"/>
      <c r="CLJ2653" s="116"/>
      <c r="CLK2653" s="42"/>
      <c r="CLL2653" s="116"/>
      <c r="CLM2653" s="42"/>
      <c r="CLN2653" s="116"/>
      <c r="CLO2653" s="42"/>
      <c r="CLP2653" s="116"/>
      <c r="CLQ2653" s="42"/>
      <c r="CLR2653" s="116"/>
      <c r="CLS2653" s="42"/>
      <c r="CLT2653" s="116"/>
      <c r="CLU2653" s="42"/>
      <c r="CLV2653" s="116"/>
      <c r="CLW2653" s="42"/>
      <c r="CLX2653" s="116"/>
      <c r="CLY2653" s="42"/>
      <c r="CLZ2653" s="116"/>
      <c r="CMA2653" s="42"/>
      <c r="CMB2653" s="116"/>
      <c r="CMC2653" s="42"/>
      <c r="CMD2653" s="116"/>
      <c r="CME2653" s="42"/>
      <c r="CMF2653" s="116"/>
      <c r="CMG2653" s="42"/>
      <c r="CMH2653" s="116"/>
      <c r="CMI2653" s="42"/>
      <c r="CMJ2653" s="116"/>
      <c r="CMK2653" s="42"/>
      <c r="CML2653" s="116"/>
      <c r="CMM2653" s="42"/>
      <c r="CMN2653" s="116"/>
      <c r="CMO2653" s="42"/>
      <c r="CMP2653" s="116"/>
      <c r="CMQ2653" s="42"/>
      <c r="CMR2653" s="116"/>
      <c r="CMS2653" s="42"/>
      <c r="CMT2653" s="116"/>
      <c r="CMU2653" s="42"/>
      <c r="CMV2653" s="116"/>
      <c r="CMW2653" s="42"/>
      <c r="CMX2653" s="116"/>
      <c r="CMY2653" s="42"/>
      <c r="CMZ2653" s="116"/>
      <c r="CNA2653" s="42"/>
      <c r="CNB2653" s="116"/>
      <c r="CNC2653" s="42"/>
      <c r="CND2653" s="116"/>
      <c r="CNE2653" s="42"/>
      <c r="CNF2653" s="116"/>
      <c r="CNG2653" s="42"/>
      <c r="CNH2653" s="116"/>
      <c r="CNI2653" s="42"/>
      <c r="CNJ2653" s="116"/>
      <c r="CNK2653" s="42"/>
      <c r="CNL2653" s="116"/>
      <c r="CNM2653" s="42"/>
      <c r="CNN2653" s="116"/>
      <c r="CNO2653" s="42"/>
      <c r="CNP2653" s="116"/>
      <c r="CNQ2653" s="42"/>
      <c r="CNR2653" s="116"/>
      <c r="CNS2653" s="42"/>
      <c r="CNT2653" s="116"/>
      <c r="CNU2653" s="42"/>
      <c r="CNV2653" s="116"/>
      <c r="CNW2653" s="42"/>
      <c r="CNX2653" s="116"/>
      <c r="CNY2653" s="42"/>
      <c r="CNZ2653" s="116"/>
      <c r="COA2653" s="42"/>
      <c r="COB2653" s="116"/>
      <c r="COC2653" s="42"/>
      <c r="COD2653" s="116"/>
      <c r="COE2653" s="42"/>
      <c r="COF2653" s="116"/>
      <c r="COG2653" s="42"/>
      <c r="COH2653" s="116"/>
      <c r="COI2653" s="42"/>
      <c r="COJ2653" s="116"/>
      <c r="COK2653" s="42"/>
      <c r="COL2653" s="116"/>
      <c r="COM2653" s="42"/>
      <c r="CON2653" s="116"/>
      <c r="COO2653" s="42"/>
      <c r="COP2653" s="116"/>
      <c r="COQ2653" s="42"/>
      <c r="COR2653" s="116"/>
      <c r="COS2653" s="42"/>
      <c r="COT2653" s="116"/>
      <c r="COU2653" s="42"/>
      <c r="COV2653" s="116"/>
      <c r="COW2653" s="42"/>
      <c r="COX2653" s="116"/>
      <c r="COY2653" s="42"/>
      <c r="COZ2653" s="116"/>
      <c r="CPA2653" s="42"/>
      <c r="CPB2653" s="116"/>
      <c r="CPC2653" s="42"/>
      <c r="CPD2653" s="116"/>
      <c r="CPE2653" s="42"/>
      <c r="CPF2653" s="116"/>
      <c r="CPG2653" s="42"/>
      <c r="CPH2653" s="116"/>
      <c r="CPI2653" s="42"/>
      <c r="CPJ2653" s="116"/>
      <c r="CPK2653" s="42"/>
      <c r="CPL2653" s="116"/>
      <c r="CPM2653" s="42"/>
      <c r="CPN2653" s="116"/>
      <c r="CPO2653" s="42"/>
      <c r="CPP2653" s="116"/>
      <c r="CPQ2653" s="42"/>
      <c r="CPR2653" s="116"/>
      <c r="CPS2653" s="42"/>
      <c r="CPT2653" s="116"/>
      <c r="CPU2653" s="42"/>
      <c r="CPV2653" s="116"/>
      <c r="CPW2653" s="42"/>
      <c r="CPX2653" s="116"/>
      <c r="CPY2653" s="42"/>
      <c r="CPZ2653" s="116"/>
      <c r="CQA2653" s="42"/>
      <c r="CQB2653" s="116"/>
      <c r="CQC2653" s="42"/>
      <c r="CQD2653" s="116"/>
      <c r="CQE2653" s="42"/>
      <c r="CQF2653" s="116"/>
      <c r="CQG2653" s="42"/>
      <c r="CQH2653" s="116"/>
      <c r="CQI2653" s="42"/>
      <c r="CQJ2653" s="116"/>
      <c r="CQK2653" s="42"/>
      <c r="CQL2653" s="116"/>
      <c r="CQM2653" s="42"/>
      <c r="CQN2653" s="116"/>
      <c r="CQO2653" s="42"/>
      <c r="CQP2653" s="116"/>
      <c r="CQQ2653" s="42"/>
      <c r="CQR2653" s="116"/>
      <c r="CQS2653" s="42"/>
      <c r="CQT2653" s="116"/>
      <c r="CQU2653" s="42"/>
      <c r="CQV2653" s="116"/>
      <c r="CQW2653" s="42"/>
      <c r="CQX2653" s="116"/>
      <c r="CQY2653" s="42"/>
      <c r="CQZ2653" s="116"/>
      <c r="CRA2653" s="42"/>
      <c r="CRB2653" s="116"/>
      <c r="CRC2653" s="42"/>
      <c r="CRD2653" s="116"/>
      <c r="CRE2653" s="42"/>
      <c r="CRF2653" s="116"/>
      <c r="CRG2653" s="42"/>
      <c r="CRH2653" s="116"/>
      <c r="CRI2653" s="42"/>
      <c r="CRJ2653" s="116"/>
      <c r="CRK2653" s="42"/>
      <c r="CRL2653" s="116"/>
      <c r="CRM2653" s="42"/>
      <c r="CRN2653" s="116"/>
      <c r="CRO2653" s="42"/>
      <c r="CRP2653" s="116"/>
      <c r="CRQ2653" s="42"/>
      <c r="CRR2653" s="116"/>
      <c r="CRS2653" s="42"/>
      <c r="CRT2653" s="116"/>
      <c r="CRU2653" s="42"/>
      <c r="CRV2653" s="116"/>
      <c r="CRW2653" s="42"/>
      <c r="CRX2653" s="116"/>
      <c r="CRY2653" s="42"/>
      <c r="CRZ2653" s="116"/>
      <c r="CSA2653" s="42"/>
      <c r="CSB2653" s="116"/>
      <c r="CSC2653" s="42"/>
      <c r="CSD2653" s="116"/>
      <c r="CSE2653" s="42"/>
      <c r="CSF2653" s="116"/>
      <c r="CSG2653" s="42"/>
      <c r="CSH2653" s="116"/>
      <c r="CSI2653" s="42"/>
      <c r="CSJ2653" s="116"/>
      <c r="CSK2653" s="42"/>
      <c r="CSL2653" s="116"/>
      <c r="CSM2653" s="42"/>
      <c r="CSN2653" s="116"/>
      <c r="CSO2653" s="42"/>
      <c r="CSP2653" s="116"/>
      <c r="CSQ2653" s="42"/>
      <c r="CSR2653" s="116"/>
      <c r="CSS2653" s="42"/>
      <c r="CST2653" s="116"/>
      <c r="CSU2653" s="42"/>
      <c r="CSV2653" s="116"/>
      <c r="CSW2653" s="42"/>
      <c r="CSX2653" s="116"/>
      <c r="CSY2653" s="42"/>
      <c r="CSZ2653" s="116"/>
      <c r="CTA2653" s="42"/>
      <c r="CTB2653" s="116"/>
      <c r="CTC2653" s="42"/>
      <c r="CTD2653" s="116"/>
      <c r="CTE2653" s="42"/>
      <c r="CTF2653" s="116"/>
      <c r="CTG2653" s="42"/>
      <c r="CTH2653" s="116"/>
      <c r="CTI2653" s="42"/>
      <c r="CTJ2653" s="116"/>
      <c r="CTK2653" s="42"/>
      <c r="CTL2653" s="116"/>
      <c r="CTM2653" s="42"/>
      <c r="CTN2653" s="116"/>
      <c r="CTO2653" s="42"/>
      <c r="CTP2653" s="116"/>
      <c r="CTQ2653" s="42"/>
      <c r="CTR2653" s="116"/>
      <c r="CTS2653" s="42"/>
      <c r="CTT2653" s="116"/>
      <c r="CTU2653" s="42"/>
      <c r="CTV2653" s="116"/>
      <c r="CTW2653" s="42"/>
      <c r="CTX2653" s="116"/>
      <c r="CTY2653" s="42"/>
      <c r="CTZ2653" s="116"/>
      <c r="CUA2653" s="42"/>
      <c r="CUB2653" s="116"/>
      <c r="CUC2653" s="42"/>
      <c r="CUD2653" s="116"/>
      <c r="CUE2653" s="42"/>
      <c r="CUF2653" s="116"/>
      <c r="CUG2653" s="42"/>
      <c r="CUH2653" s="116"/>
      <c r="CUI2653" s="42"/>
      <c r="CUJ2653" s="116"/>
      <c r="CUK2653" s="42"/>
      <c r="CUL2653" s="116"/>
      <c r="CUM2653" s="42"/>
      <c r="CUN2653" s="116"/>
      <c r="CUO2653" s="42"/>
      <c r="CUP2653" s="116"/>
      <c r="CUQ2653" s="42"/>
      <c r="CUR2653" s="116"/>
      <c r="CUS2653" s="42"/>
      <c r="CUT2653" s="116"/>
      <c r="CUU2653" s="42"/>
      <c r="CUV2653" s="116"/>
      <c r="CUW2653" s="42"/>
      <c r="CUX2653" s="116"/>
      <c r="CUY2653" s="42"/>
      <c r="CUZ2653" s="116"/>
      <c r="CVA2653" s="42"/>
      <c r="CVB2653" s="116"/>
      <c r="CVC2653" s="42"/>
      <c r="CVD2653" s="116"/>
      <c r="CVE2653" s="42"/>
      <c r="CVF2653" s="116"/>
      <c r="CVG2653" s="42"/>
      <c r="CVH2653" s="116"/>
      <c r="CVI2653" s="42"/>
      <c r="CVJ2653" s="116"/>
      <c r="CVK2653" s="42"/>
      <c r="CVL2653" s="116"/>
      <c r="CVM2653" s="42"/>
      <c r="CVN2653" s="116"/>
      <c r="CVO2653" s="42"/>
      <c r="CVP2653" s="116"/>
      <c r="CVQ2653" s="42"/>
      <c r="CVR2653" s="116"/>
      <c r="CVS2653" s="42"/>
      <c r="CVT2653" s="116"/>
      <c r="CVU2653" s="42"/>
      <c r="CVV2653" s="116"/>
      <c r="CVW2653" s="42"/>
      <c r="CVX2653" s="116"/>
      <c r="CVY2653" s="42"/>
      <c r="CVZ2653" s="116"/>
      <c r="CWA2653" s="42"/>
      <c r="CWB2653" s="116"/>
      <c r="CWC2653" s="42"/>
      <c r="CWD2653" s="116"/>
      <c r="CWE2653" s="42"/>
      <c r="CWF2653" s="116"/>
      <c r="CWG2653" s="42"/>
      <c r="CWH2653" s="116"/>
      <c r="CWI2653" s="42"/>
      <c r="CWJ2653" s="116"/>
      <c r="CWK2653" s="42"/>
      <c r="CWL2653" s="116"/>
      <c r="CWM2653" s="42"/>
      <c r="CWN2653" s="116"/>
      <c r="CWO2653" s="42"/>
      <c r="CWP2653" s="116"/>
      <c r="CWQ2653" s="42"/>
      <c r="CWR2653" s="116"/>
      <c r="CWS2653" s="42"/>
      <c r="CWT2653" s="116"/>
      <c r="CWU2653" s="42"/>
      <c r="CWV2653" s="116"/>
      <c r="CWW2653" s="42"/>
      <c r="CWX2653" s="116"/>
      <c r="CWY2653" s="42"/>
      <c r="CWZ2653" s="116"/>
      <c r="CXA2653" s="42"/>
      <c r="CXB2653" s="116"/>
      <c r="CXC2653" s="42"/>
      <c r="CXD2653" s="116"/>
      <c r="CXE2653" s="42"/>
      <c r="CXF2653" s="116"/>
      <c r="CXG2653" s="42"/>
      <c r="CXH2653" s="116"/>
      <c r="CXI2653" s="42"/>
      <c r="CXJ2653" s="116"/>
      <c r="CXK2653" s="42"/>
      <c r="CXL2653" s="116"/>
      <c r="CXM2653" s="42"/>
      <c r="CXN2653" s="116"/>
      <c r="CXO2653" s="42"/>
      <c r="CXP2653" s="116"/>
      <c r="CXQ2653" s="42"/>
      <c r="CXR2653" s="116"/>
      <c r="CXS2653" s="42"/>
      <c r="CXT2653" s="116"/>
      <c r="CXU2653" s="42"/>
      <c r="CXV2653" s="116"/>
      <c r="CXW2653" s="42"/>
      <c r="CXX2653" s="116"/>
      <c r="CXY2653" s="42"/>
      <c r="CXZ2653" s="116"/>
      <c r="CYA2653" s="42"/>
      <c r="CYB2653" s="116"/>
      <c r="CYC2653" s="42"/>
      <c r="CYD2653" s="116"/>
      <c r="CYE2653" s="42"/>
      <c r="CYF2653" s="116"/>
      <c r="CYG2653" s="42"/>
      <c r="CYH2653" s="116"/>
      <c r="CYI2653" s="42"/>
      <c r="CYJ2653" s="116"/>
      <c r="CYK2653" s="42"/>
      <c r="CYL2653" s="116"/>
      <c r="CYM2653" s="42"/>
      <c r="CYN2653" s="116"/>
      <c r="CYO2653" s="42"/>
      <c r="CYP2653" s="116"/>
      <c r="CYQ2653" s="42"/>
      <c r="CYR2653" s="116"/>
      <c r="CYS2653" s="42"/>
      <c r="CYT2653" s="116"/>
      <c r="CYU2653" s="42"/>
      <c r="CYV2653" s="116"/>
      <c r="CYW2653" s="42"/>
      <c r="CYX2653" s="116"/>
      <c r="CYY2653" s="42"/>
      <c r="CYZ2653" s="116"/>
      <c r="CZA2653" s="42"/>
      <c r="CZB2653" s="116"/>
      <c r="CZC2653" s="42"/>
      <c r="CZD2653" s="116"/>
      <c r="CZE2653" s="42"/>
      <c r="CZF2653" s="116"/>
      <c r="CZG2653" s="42"/>
      <c r="CZH2653" s="116"/>
      <c r="CZI2653" s="42"/>
      <c r="CZJ2653" s="116"/>
      <c r="CZK2653" s="42"/>
      <c r="CZL2653" s="116"/>
      <c r="CZM2653" s="42"/>
      <c r="CZN2653" s="116"/>
      <c r="CZO2653" s="42"/>
      <c r="CZP2653" s="116"/>
      <c r="CZQ2653" s="42"/>
      <c r="CZR2653" s="116"/>
      <c r="CZS2653" s="42"/>
      <c r="CZT2653" s="116"/>
      <c r="CZU2653" s="42"/>
      <c r="CZV2653" s="116"/>
      <c r="CZW2653" s="42"/>
      <c r="CZX2653" s="116"/>
      <c r="CZY2653" s="42"/>
      <c r="CZZ2653" s="116"/>
      <c r="DAA2653" s="42"/>
      <c r="DAB2653" s="116"/>
      <c r="DAC2653" s="42"/>
      <c r="DAD2653" s="116"/>
      <c r="DAE2653" s="42"/>
      <c r="DAF2653" s="116"/>
      <c r="DAG2653" s="42"/>
      <c r="DAH2653" s="116"/>
      <c r="DAI2653" s="42"/>
      <c r="DAJ2653" s="116"/>
      <c r="DAK2653" s="42"/>
      <c r="DAL2653" s="116"/>
      <c r="DAM2653" s="42"/>
      <c r="DAN2653" s="116"/>
      <c r="DAO2653" s="42"/>
      <c r="DAP2653" s="116"/>
      <c r="DAQ2653" s="42"/>
      <c r="DAR2653" s="116"/>
      <c r="DAS2653" s="42"/>
      <c r="DAT2653" s="116"/>
      <c r="DAU2653" s="42"/>
      <c r="DAV2653" s="116"/>
      <c r="DAW2653" s="42"/>
      <c r="DAX2653" s="116"/>
      <c r="DAY2653" s="42"/>
      <c r="DAZ2653" s="116"/>
      <c r="DBA2653" s="42"/>
      <c r="DBB2653" s="116"/>
      <c r="DBC2653" s="42"/>
      <c r="DBD2653" s="116"/>
      <c r="DBE2653" s="42"/>
      <c r="DBF2653" s="116"/>
      <c r="DBG2653" s="42"/>
      <c r="DBH2653" s="116"/>
      <c r="DBI2653" s="42"/>
      <c r="DBJ2653" s="116"/>
      <c r="DBK2653" s="42"/>
      <c r="DBL2653" s="116"/>
      <c r="DBM2653" s="42"/>
      <c r="DBN2653" s="116"/>
      <c r="DBO2653" s="42"/>
      <c r="DBP2653" s="116"/>
      <c r="DBQ2653" s="42"/>
      <c r="DBR2653" s="116"/>
      <c r="DBS2653" s="42"/>
      <c r="DBT2653" s="116"/>
      <c r="DBU2653" s="42"/>
      <c r="DBV2653" s="116"/>
      <c r="DBW2653" s="42"/>
      <c r="DBX2653" s="116"/>
      <c r="DBY2653" s="42"/>
      <c r="DBZ2653" s="116"/>
      <c r="DCA2653" s="42"/>
      <c r="DCB2653" s="116"/>
      <c r="DCC2653" s="42"/>
      <c r="DCD2653" s="116"/>
      <c r="DCE2653" s="42"/>
      <c r="DCF2653" s="116"/>
      <c r="DCG2653" s="42"/>
      <c r="DCH2653" s="116"/>
      <c r="DCI2653" s="42"/>
      <c r="DCJ2653" s="116"/>
      <c r="DCK2653" s="42"/>
      <c r="DCL2653" s="116"/>
      <c r="DCM2653" s="42"/>
      <c r="DCN2653" s="116"/>
      <c r="DCO2653" s="42"/>
      <c r="DCP2653" s="116"/>
      <c r="DCQ2653" s="42"/>
      <c r="DCR2653" s="116"/>
      <c r="DCS2653" s="42"/>
      <c r="DCT2653" s="116"/>
      <c r="DCU2653" s="42"/>
      <c r="DCV2653" s="116"/>
      <c r="DCW2653" s="42"/>
      <c r="DCX2653" s="116"/>
      <c r="DCY2653" s="42"/>
      <c r="DCZ2653" s="116"/>
      <c r="DDA2653" s="42"/>
      <c r="DDB2653" s="116"/>
      <c r="DDC2653" s="42"/>
      <c r="DDD2653" s="116"/>
      <c r="DDE2653" s="42"/>
      <c r="DDF2653" s="116"/>
      <c r="DDG2653" s="42"/>
      <c r="DDH2653" s="116"/>
      <c r="DDI2653" s="42"/>
      <c r="DDJ2653" s="116"/>
      <c r="DDK2653" s="42"/>
      <c r="DDL2653" s="116"/>
      <c r="DDM2653" s="42"/>
      <c r="DDN2653" s="116"/>
      <c r="DDO2653" s="42"/>
      <c r="DDP2653" s="116"/>
      <c r="DDQ2653" s="42"/>
      <c r="DDR2653" s="116"/>
      <c r="DDS2653" s="42"/>
      <c r="DDT2653" s="116"/>
      <c r="DDU2653" s="42"/>
      <c r="DDV2653" s="116"/>
      <c r="DDW2653" s="42"/>
      <c r="DDX2653" s="116"/>
      <c r="DDY2653" s="42"/>
      <c r="DDZ2653" s="116"/>
      <c r="DEA2653" s="42"/>
      <c r="DEB2653" s="116"/>
      <c r="DEC2653" s="42"/>
      <c r="DED2653" s="116"/>
      <c r="DEE2653" s="42"/>
      <c r="DEF2653" s="116"/>
      <c r="DEG2653" s="42"/>
      <c r="DEH2653" s="116"/>
      <c r="DEI2653" s="42"/>
      <c r="DEJ2653" s="116"/>
      <c r="DEK2653" s="42"/>
      <c r="DEL2653" s="116"/>
      <c r="DEM2653" s="42"/>
      <c r="DEN2653" s="116"/>
      <c r="DEO2653" s="42"/>
      <c r="DEP2653" s="116"/>
      <c r="DEQ2653" s="42"/>
      <c r="DER2653" s="116"/>
      <c r="DES2653" s="42"/>
      <c r="DET2653" s="116"/>
      <c r="DEU2653" s="42"/>
      <c r="DEV2653" s="116"/>
      <c r="DEW2653" s="42"/>
      <c r="DEX2653" s="116"/>
      <c r="DEY2653" s="42"/>
      <c r="DEZ2653" s="116"/>
      <c r="DFA2653" s="42"/>
      <c r="DFB2653" s="116"/>
      <c r="DFC2653" s="42"/>
      <c r="DFD2653" s="116"/>
      <c r="DFE2653" s="42"/>
      <c r="DFF2653" s="116"/>
      <c r="DFG2653" s="42"/>
      <c r="DFH2653" s="116"/>
      <c r="DFI2653" s="42"/>
      <c r="DFJ2653" s="116"/>
      <c r="DFK2653" s="42"/>
      <c r="DFL2653" s="116"/>
      <c r="DFM2653" s="42"/>
      <c r="DFN2653" s="116"/>
      <c r="DFO2653" s="42"/>
      <c r="DFP2653" s="116"/>
      <c r="DFQ2653" s="42"/>
      <c r="DFR2653" s="116"/>
      <c r="DFS2653" s="42"/>
      <c r="DFT2653" s="116"/>
      <c r="DFU2653" s="42"/>
      <c r="DFV2653" s="116"/>
      <c r="DFW2653" s="42"/>
      <c r="DFX2653" s="116"/>
      <c r="DFY2653" s="42"/>
      <c r="DFZ2653" s="116"/>
      <c r="DGA2653" s="42"/>
      <c r="DGB2653" s="116"/>
      <c r="DGC2653" s="42"/>
      <c r="DGD2653" s="116"/>
      <c r="DGE2653" s="42"/>
      <c r="DGF2653" s="116"/>
      <c r="DGG2653" s="42"/>
      <c r="DGH2653" s="116"/>
      <c r="DGI2653" s="42"/>
      <c r="DGJ2653" s="116"/>
      <c r="DGK2653" s="42"/>
      <c r="DGL2653" s="116"/>
      <c r="DGM2653" s="42"/>
      <c r="DGN2653" s="116"/>
      <c r="DGO2653" s="42"/>
      <c r="DGP2653" s="116"/>
      <c r="DGQ2653" s="42"/>
      <c r="DGR2653" s="116"/>
      <c r="DGS2653" s="42"/>
      <c r="DGT2653" s="116"/>
      <c r="DGU2653" s="42"/>
      <c r="DGV2653" s="116"/>
      <c r="DGW2653" s="42"/>
      <c r="DGX2653" s="116"/>
      <c r="DGY2653" s="42"/>
      <c r="DGZ2653" s="116"/>
      <c r="DHA2653" s="42"/>
      <c r="DHB2653" s="116"/>
      <c r="DHC2653" s="42"/>
      <c r="DHD2653" s="116"/>
      <c r="DHE2653" s="42"/>
      <c r="DHF2653" s="116"/>
      <c r="DHG2653" s="42"/>
      <c r="DHH2653" s="116"/>
      <c r="DHI2653" s="42"/>
      <c r="DHJ2653" s="116"/>
      <c r="DHK2653" s="42"/>
      <c r="DHL2653" s="116"/>
      <c r="DHM2653" s="42"/>
      <c r="DHN2653" s="116"/>
      <c r="DHO2653" s="42"/>
      <c r="DHP2653" s="116"/>
      <c r="DHQ2653" s="42"/>
      <c r="DHR2653" s="116"/>
      <c r="DHS2653" s="42"/>
      <c r="DHT2653" s="116"/>
      <c r="DHU2653" s="42"/>
      <c r="DHV2653" s="116"/>
      <c r="DHW2653" s="42"/>
      <c r="DHX2653" s="116"/>
      <c r="DHY2653" s="42"/>
      <c r="DHZ2653" s="116"/>
      <c r="DIA2653" s="42"/>
      <c r="DIB2653" s="116"/>
      <c r="DIC2653" s="42"/>
      <c r="DID2653" s="116"/>
      <c r="DIE2653" s="42"/>
      <c r="DIF2653" s="116"/>
      <c r="DIG2653" s="42"/>
      <c r="DIH2653" s="116"/>
      <c r="DII2653" s="42"/>
      <c r="DIJ2653" s="116"/>
      <c r="DIK2653" s="42"/>
      <c r="DIL2653" s="116"/>
      <c r="DIM2653" s="42"/>
      <c r="DIN2653" s="116"/>
      <c r="DIO2653" s="42"/>
      <c r="DIP2653" s="116"/>
      <c r="DIQ2653" s="42"/>
      <c r="DIR2653" s="116"/>
      <c r="DIS2653" s="42"/>
      <c r="DIT2653" s="116"/>
      <c r="DIU2653" s="42"/>
      <c r="DIV2653" s="116"/>
      <c r="DIW2653" s="42"/>
      <c r="DIX2653" s="116"/>
      <c r="DIY2653" s="42"/>
      <c r="DIZ2653" s="116"/>
      <c r="DJA2653" s="42"/>
      <c r="DJB2653" s="116"/>
      <c r="DJC2653" s="42"/>
      <c r="DJD2653" s="116"/>
      <c r="DJE2653" s="42"/>
      <c r="DJF2653" s="116"/>
      <c r="DJG2653" s="42"/>
      <c r="DJH2653" s="116"/>
      <c r="DJI2653" s="42"/>
      <c r="DJJ2653" s="116"/>
      <c r="DJK2653" s="42"/>
      <c r="DJL2653" s="116"/>
      <c r="DJM2653" s="42"/>
      <c r="DJN2653" s="116"/>
      <c r="DJO2653" s="42"/>
      <c r="DJP2653" s="116"/>
      <c r="DJQ2653" s="42"/>
      <c r="DJR2653" s="116"/>
      <c r="DJS2653" s="42"/>
      <c r="DJT2653" s="116"/>
      <c r="DJU2653" s="42"/>
      <c r="DJV2653" s="116"/>
      <c r="DJW2653" s="42"/>
      <c r="DJX2653" s="116"/>
      <c r="DJY2653" s="42"/>
      <c r="DJZ2653" s="116"/>
      <c r="DKA2653" s="42"/>
      <c r="DKB2653" s="116"/>
      <c r="DKC2653" s="42"/>
      <c r="DKD2653" s="116"/>
      <c r="DKE2653" s="42"/>
      <c r="DKF2653" s="116"/>
      <c r="DKG2653" s="42"/>
      <c r="DKH2653" s="116"/>
      <c r="DKI2653" s="42"/>
      <c r="DKJ2653" s="116"/>
      <c r="DKK2653" s="42"/>
      <c r="DKL2653" s="116"/>
      <c r="DKM2653" s="42"/>
      <c r="DKN2653" s="116"/>
      <c r="DKO2653" s="42"/>
      <c r="DKP2653" s="116"/>
      <c r="DKQ2653" s="42"/>
      <c r="DKR2653" s="116"/>
      <c r="DKS2653" s="42"/>
      <c r="DKT2653" s="116"/>
      <c r="DKU2653" s="42"/>
      <c r="DKV2653" s="116"/>
      <c r="DKW2653" s="42"/>
      <c r="DKX2653" s="116"/>
      <c r="DKY2653" s="42"/>
      <c r="DKZ2653" s="116"/>
      <c r="DLA2653" s="42"/>
      <c r="DLB2653" s="116"/>
      <c r="DLC2653" s="42"/>
      <c r="DLD2653" s="116"/>
      <c r="DLE2653" s="42"/>
      <c r="DLF2653" s="116"/>
      <c r="DLG2653" s="42"/>
      <c r="DLH2653" s="116"/>
      <c r="DLI2653" s="42"/>
      <c r="DLJ2653" s="116"/>
      <c r="DLK2653" s="42"/>
      <c r="DLL2653" s="116"/>
      <c r="DLM2653" s="42"/>
      <c r="DLN2653" s="116"/>
      <c r="DLO2653" s="42"/>
      <c r="DLP2653" s="116"/>
      <c r="DLQ2653" s="42"/>
      <c r="DLR2653" s="116"/>
      <c r="DLS2653" s="42"/>
      <c r="DLT2653" s="116"/>
      <c r="DLU2653" s="42"/>
      <c r="DLV2653" s="116"/>
      <c r="DLW2653" s="42"/>
      <c r="DLX2653" s="116"/>
      <c r="DLY2653" s="42"/>
      <c r="DLZ2653" s="116"/>
      <c r="DMA2653" s="42"/>
      <c r="DMB2653" s="116"/>
      <c r="DMC2653" s="42"/>
      <c r="DMD2653" s="116"/>
      <c r="DME2653" s="42"/>
      <c r="DMF2653" s="116"/>
      <c r="DMG2653" s="42"/>
      <c r="DMH2653" s="116"/>
      <c r="DMI2653" s="42"/>
      <c r="DMJ2653" s="116"/>
      <c r="DMK2653" s="42"/>
      <c r="DML2653" s="116"/>
      <c r="DMM2653" s="42"/>
      <c r="DMN2653" s="116"/>
      <c r="DMO2653" s="42"/>
      <c r="DMP2653" s="116"/>
      <c r="DMQ2653" s="42"/>
      <c r="DMR2653" s="116"/>
      <c r="DMS2653" s="42"/>
      <c r="DMT2653" s="116"/>
      <c r="DMU2653" s="42"/>
      <c r="DMV2653" s="116"/>
      <c r="DMW2653" s="42"/>
      <c r="DMX2653" s="116"/>
      <c r="DMY2653" s="42"/>
      <c r="DMZ2653" s="116"/>
      <c r="DNA2653" s="42"/>
      <c r="DNB2653" s="116"/>
      <c r="DNC2653" s="42"/>
      <c r="DND2653" s="116"/>
      <c r="DNE2653" s="42"/>
      <c r="DNF2653" s="116"/>
      <c r="DNG2653" s="42"/>
      <c r="DNH2653" s="116"/>
      <c r="DNI2653" s="42"/>
      <c r="DNJ2653" s="116"/>
      <c r="DNK2653" s="42"/>
      <c r="DNL2653" s="116"/>
      <c r="DNM2653" s="42"/>
      <c r="DNN2653" s="116"/>
      <c r="DNO2653" s="42"/>
      <c r="DNP2653" s="116"/>
      <c r="DNQ2653" s="42"/>
      <c r="DNR2653" s="116"/>
      <c r="DNS2653" s="42"/>
      <c r="DNT2653" s="116"/>
      <c r="DNU2653" s="42"/>
      <c r="DNV2653" s="116"/>
      <c r="DNW2653" s="42"/>
      <c r="DNX2653" s="116"/>
      <c r="DNY2653" s="42"/>
      <c r="DNZ2653" s="116"/>
      <c r="DOA2653" s="42"/>
      <c r="DOB2653" s="116"/>
      <c r="DOC2653" s="42"/>
      <c r="DOD2653" s="116"/>
      <c r="DOE2653" s="42"/>
      <c r="DOF2653" s="116"/>
      <c r="DOG2653" s="42"/>
      <c r="DOH2653" s="116"/>
      <c r="DOI2653" s="42"/>
      <c r="DOJ2653" s="116"/>
      <c r="DOK2653" s="42"/>
      <c r="DOL2653" s="116"/>
      <c r="DOM2653" s="42"/>
      <c r="DON2653" s="116"/>
      <c r="DOO2653" s="42"/>
      <c r="DOP2653" s="116"/>
      <c r="DOQ2653" s="42"/>
      <c r="DOR2653" s="116"/>
      <c r="DOS2653" s="42"/>
      <c r="DOT2653" s="116"/>
      <c r="DOU2653" s="42"/>
      <c r="DOV2653" s="116"/>
      <c r="DOW2653" s="42"/>
      <c r="DOX2653" s="116"/>
      <c r="DOY2653" s="42"/>
      <c r="DOZ2653" s="116"/>
      <c r="DPA2653" s="42"/>
      <c r="DPB2653" s="116"/>
      <c r="DPC2653" s="42"/>
      <c r="DPD2653" s="116"/>
      <c r="DPE2653" s="42"/>
      <c r="DPF2653" s="116"/>
      <c r="DPG2653" s="42"/>
      <c r="DPH2653" s="116"/>
      <c r="DPI2653" s="42"/>
      <c r="DPJ2653" s="116"/>
      <c r="DPK2653" s="42"/>
      <c r="DPL2653" s="116"/>
      <c r="DPM2653" s="42"/>
      <c r="DPN2653" s="116"/>
      <c r="DPO2653" s="42"/>
      <c r="DPP2653" s="116"/>
      <c r="DPQ2653" s="42"/>
      <c r="DPR2653" s="116"/>
      <c r="DPS2653" s="42"/>
      <c r="DPT2653" s="116"/>
      <c r="DPU2653" s="42"/>
      <c r="DPV2653" s="116"/>
      <c r="DPW2653" s="42"/>
      <c r="DPX2653" s="116"/>
      <c r="DPY2653" s="42"/>
      <c r="DPZ2653" s="116"/>
      <c r="DQA2653" s="42"/>
      <c r="DQB2653" s="116"/>
      <c r="DQC2653" s="42"/>
      <c r="DQD2653" s="116"/>
      <c r="DQE2653" s="42"/>
      <c r="DQF2653" s="116"/>
      <c r="DQG2653" s="42"/>
      <c r="DQH2653" s="116"/>
      <c r="DQI2653" s="42"/>
      <c r="DQJ2653" s="116"/>
      <c r="DQK2653" s="42"/>
      <c r="DQL2653" s="116"/>
      <c r="DQM2653" s="42"/>
      <c r="DQN2653" s="116"/>
      <c r="DQO2653" s="42"/>
      <c r="DQP2653" s="116"/>
      <c r="DQQ2653" s="42"/>
      <c r="DQR2653" s="116"/>
      <c r="DQS2653" s="42"/>
      <c r="DQT2653" s="116"/>
      <c r="DQU2653" s="42"/>
      <c r="DQV2653" s="116"/>
      <c r="DQW2653" s="42"/>
      <c r="DQX2653" s="116"/>
      <c r="DQY2653" s="42"/>
      <c r="DQZ2653" s="116"/>
      <c r="DRA2653" s="42"/>
      <c r="DRB2653" s="116"/>
      <c r="DRC2653" s="42"/>
      <c r="DRD2653" s="116"/>
      <c r="DRE2653" s="42"/>
      <c r="DRF2653" s="116"/>
      <c r="DRG2653" s="42"/>
      <c r="DRH2653" s="116"/>
      <c r="DRI2653" s="42"/>
      <c r="DRJ2653" s="116"/>
      <c r="DRK2653" s="42"/>
      <c r="DRL2653" s="116"/>
      <c r="DRM2653" s="42"/>
      <c r="DRN2653" s="116"/>
      <c r="DRO2653" s="42"/>
      <c r="DRP2653" s="116"/>
      <c r="DRQ2653" s="42"/>
      <c r="DRR2653" s="116"/>
      <c r="DRS2653" s="42"/>
      <c r="DRT2653" s="116"/>
      <c r="DRU2653" s="42"/>
      <c r="DRV2653" s="116"/>
      <c r="DRW2653" s="42"/>
      <c r="DRX2653" s="116"/>
      <c r="DRY2653" s="42"/>
      <c r="DRZ2653" s="116"/>
      <c r="DSA2653" s="42"/>
      <c r="DSB2653" s="116"/>
      <c r="DSC2653" s="42"/>
      <c r="DSD2653" s="116"/>
      <c r="DSE2653" s="42"/>
      <c r="DSF2653" s="116"/>
      <c r="DSG2653" s="42"/>
      <c r="DSH2653" s="116"/>
      <c r="DSI2653" s="42"/>
      <c r="DSJ2653" s="116"/>
      <c r="DSK2653" s="42"/>
      <c r="DSL2653" s="116"/>
      <c r="DSM2653" s="42"/>
      <c r="DSN2653" s="116"/>
      <c r="DSO2653" s="42"/>
      <c r="DSP2653" s="116"/>
      <c r="DSQ2653" s="42"/>
      <c r="DSR2653" s="116"/>
      <c r="DSS2653" s="42"/>
      <c r="DST2653" s="116"/>
      <c r="DSU2653" s="42"/>
      <c r="DSV2653" s="116"/>
      <c r="DSW2653" s="42"/>
      <c r="DSX2653" s="116"/>
      <c r="DSY2653" s="42"/>
      <c r="DSZ2653" s="116"/>
      <c r="DTA2653" s="42"/>
      <c r="DTB2653" s="116"/>
      <c r="DTC2653" s="42"/>
      <c r="DTD2653" s="116"/>
      <c r="DTE2653" s="42"/>
      <c r="DTF2653" s="116"/>
      <c r="DTG2653" s="42"/>
      <c r="DTH2653" s="116"/>
      <c r="DTI2653" s="42"/>
      <c r="DTJ2653" s="116"/>
      <c r="DTK2653" s="42"/>
      <c r="DTL2653" s="116"/>
      <c r="DTM2653" s="42"/>
      <c r="DTN2653" s="116"/>
      <c r="DTO2653" s="42"/>
      <c r="DTP2653" s="116"/>
      <c r="DTQ2653" s="42"/>
      <c r="DTR2653" s="116"/>
      <c r="DTS2653" s="42"/>
      <c r="DTT2653" s="116"/>
      <c r="DTU2653" s="42"/>
      <c r="DTV2653" s="116"/>
      <c r="DTW2653" s="42"/>
      <c r="DTX2653" s="116"/>
      <c r="DTY2653" s="42"/>
      <c r="DTZ2653" s="116"/>
      <c r="DUA2653" s="42"/>
      <c r="DUB2653" s="116"/>
      <c r="DUC2653" s="42"/>
      <c r="DUD2653" s="116"/>
      <c r="DUE2653" s="42"/>
      <c r="DUF2653" s="116"/>
      <c r="DUG2653" s="42"/>
      <c r="DUH2653" s="116"/>
      <c r="DUI2653" s="42"/>
      <c r="DUJ2653" s="116"/>
      <c r="DUK2653" s="42"/>
      <c r="DUL2653" s="116"/>
      <c r="DUM2653" s="42"/>
      <c r="DUN2653" s="116"/>
      <c r="DUO2653" s="42"/>
      <c r="DUP2653" s="116"/>
      <c r="DUQ2653" s="42"/>
      <c r="DUR2653" s="116"/>
      <c r="DUS2653" s="42"/>
      <c r="DUT2653" s="116"/>
      <c r="DUU2653" s="42"/>
      <c r="DUV2653" s="116"/>
      <c r="DUW2653" s="42"/>
      <c r="DUX2653" s="116"/>
      <c r="DUY2653" s="42"/>
      <c r="DUZ2653" s="116"/>
      <c r="DVA2653" s="42"/>
      <c r="DVB2653" s="116"/>
      <c r="DVC2653" s="42"/>
      <c r="DVD2653" s="116"/>
      <c r="DVE2653" s="42"/>
      <c r="DVF2653" s="116"/>
      <c r="DVG2653" s="42"/>
      <c r="DVH2653" s="116"/>
      <c r="DVI2653" s="42"/>
      <c r="DVJ2653" s="116"/>
      <c r="DVK2653" s="42"/>
      <c r="DVL2653" s="116"/>
      <c r="DVM2653" s="42"/>
      <c r="DVN2653" s="116"/>
      <c r="DVO2653" s="42"/>
      <c r="DVP2653" s="116"/>
      <c r="DVQ2653" s="42"/>
      <c r="DVR2653" s="116"/>
      <c r="DVS2653" s="42"/>
      <c r="DVT2653" s="116"/>
      <c r="DVU2653" s="42"/>
      <c r="DVV2653" s="116"/>
      <c r="DVW2653" s="42"/>
      <c r="DVX2653" s="116"/>
      <c r="DVY2653" s="42"/>
      <c r="DVZ2653" s="116"/>
      <c r="DWA2653" s="42"/>
      <c r="DWB2653" s="116"/>
      <c r="DWC2653" s="42"/>
      <c r="DWD2653" s="116"/>
      <c r="DWE2653" s="42"/>
      <c r="DWF2653" s="116"/>
      <c r="DWG2653" s="42"/>
      <c r="DWH2653" s="116"/>
      <c r="DWI2653" s="42"/>
      <c r="DWJ2653" s="116"/>
      <c r="DWK2653" s="42"/>
      <c r="DWL2653" s="116"/>
      <c r="DWM2653" s="42"/>
      <c r="DWN2653" s="116"/>
      <c r="DWO2653" s="42"/>
      <c r="DWP2653" s="116"/>
      <c r="DWQ2653" s="42"/>
      <c r="DWR2653" s="116"/>
      <c r="DWS2653" s="42"/>
      <c r="DWT2653" s="116"/>
      <c r="DWU2653" s="42"/>
      <c r="DWV2653" s="116"/>
      <c r="DWW2653" s="42"/>
      <c r="DWX2653" s="116"/>
      <c r="DWY2653" s="42"/>
      <c r="DWZ2653" s="116"/>
      <c r="DXA2653" s="42"/>
      <c r="DXB2653" s="116"/>
      <c r="DXC2653" s="42"/>
      <c r="DXD2653" s="116"/>
      <c r="DXE2653" s="42"/>
      <c r="DXF2653" s="116"/>
      <c r="DXG2653" s="42"/>
      <c r="DXH2653" s="116"/>
      <c r="DXI2653" s="42"/>
      <c r="DXJ2653" s="116"/>
      <c r="DXK2653" s="42"/>
      <c r="DXL2653" s="116"/>
      <c r="DXM2653" s="42"/>
      <c r="DXN2653" s="116"/>
      <c r="DXO2653" s="42"/>
      <c r="DXP2653" s="116"/>
      <c r="DXQ2653" s="42"/>
      <c r="DXR2653" s="116"/>
      <c r="DXS2653" s="42"/>
      <c r="DXT2653" s="116"/>
      <c r="DXU2653" s="42"/>
      <c r="DXV2653" s="116"/>
      <c r="DXW2653" s="42"/>
      <c r="DXX2653" s="116"/>
      <c r="DXY2653" s="42"/>
      <c r="DXZ2653" s="116"/>
      <c r="DYA2653" s="42"/>
      <c r="DYB2653" s="116"/>
      <c r="DYC2653" s="42"/>
      <c r="DYD2653" s="116"/>
      <c r="DYE2653" s="42"/>
      <c r="DYF2653" s="116"/>
      <c r="DYG2653" s="42"/>
      <c r="DYH2653" s="116"/>
      <c r="DYI2653" s="42"/>
      <c r="DYJ2653" s="116"/>
      <c r="DYK2653" s="42"/>
      <c r="DYL2653" s="116"/>
      <c r="DYM2653" s="42"/>
      <c r="DYN2653" s="116"/>
      <c r="DYO2653" s="42"/>
      <c r="DYP2653" s="116"/>
      <c r="DYQ2653" s="42"/>
      <c r="DYR2653" s="116"/>
      <c r="DYS2653" s="42"/>
      <c r="DYT2653" s="116"/>
      <c r="DYU2653" s="42"/>
      <c r="DYV2653" s="116"/>
      <c r="DYW2653" s="42"/>
      <c r="DYX2653" s="116"/>
      <c r="DYY2653" s="42"/>
      <c r="DYZ2653" s="116"/>
      <c r="DZA2653" s="42"/>
      <c r="DZB2653" s="116"/>
      <c r="DZC2653" s="42"/>
      <c r="DZD2653" s="116"/>
      <c r="DZE2653" s="42"/>
      <c r="DZF2653" s="116"/>
      <c r="DZG2653" s="42"/>
      <c r="DZH2653" s="116"/>
      <c r="DZI2653" s="42"/>
      <c r="DZJ2653" s="116"/>
      <c r="DZK2653" s="42"/>
      <c r="DZL2653" s="116"/>
      <c r="DZM2653" s="42"/>
      <c r="DZN2653" s="116"/>
      <c r="DZO2653" s="42"/>
      <c r="DZP2653" s="116"/>
      <c r="DZQ2653" s="42"/>
      <c r="DZR2653" s="116"/>
      <c r="DZS2653" s="42"/>
      <c r="DZT2653" s="116"/>
      <c r="DZU2653" s="42"/>
      <c r="DZV2653" s="116"/>
      <c r="DZW2653" s="42"/>
      <c r="DZX2653" s="116"/>
      <c r="DZY2653" s="42"/>
      <c r="DZZ2653" s="116"/>
      <c r="EAA2653" s="42"/>
      <c r="EAB2653" s="116"/>
      <c r="EAC2653" s="42"/>
      <c r="EAD2653" s="116"/>
      <c r="EAE2653" s="42"/>
      <c r="EAF2653" s="116"/>
      <c r="EAG2653" s="42"/>
      <c r="EAH2653" s="116"/>
      <c r="EAI2653" s="42"/>
      <c r="EAJ2653" s="116"/>
      <c r="EAK2653" s="42"/>
      <c r="EAL2653" s="116"/>
      <c r="EAM2653" s="42"/>
      <c r="EAN2653" s="116"/>
      <c r="EAO2653" s="42"/>
      <c r="EAP2653" s="116"/>
      <c r="EAQ2653" s="42"/>
      <c r="EAR2653" s="116"/>
      <c r="EAS2653" s="42"/>
      <c r="EAT2653" s="116"/>
      <c r="EAU2653" s="42"/>
      <c r="EAV2653" s="116"/>
      <c r="EAW2653" s="42"/>
      <c r="EAX2653" s="116"/>
      <c r="EAY2653" s="42"/>
      <c r="EAZ2653" s="116"/>
      <c r="EBA2653" s="42"/>
      <c r="EBB2653" s="116"/>
      <c r="EBC2653" s="42"/>
      <c r="EBD2653" s="116"/>
      <c r="EBE2653" s="42"/>
      <c r="EBF2653" s="116"/>
      <c r="EBG2653" s="42"/>
      <c r="EBH2653" s="116"/>
      <c r="EBI2653" s="42"/>
      <c r="EBJ2653" s="116"/>
      <c r="EBK2653" s="42"/>
      <c r="EBL2653" s="116"/>
      <c r="EBM2653" s="42"/>
      <c r="EBN2653" s="116"/>
      <c r="EBO2653" s="42"/>
      <c r="EBP2653" s="116"/>
      <c r="EBQ2653" s="42"/>
      <c r="EBR2653" s="116"/>
      <c r="EBS2653" s="42"/>
      <c r="EBT2653" s="116"/>
      <c r="EBU2653" s="42"/>
      <c r="EBV2653" s="116"/>
      <c r="EBW2653" s="42"/>
      <c r="EBX2653" s="116"/>
      <c r="EBY2653" s="42"/>
      <c r="EBZ2653" s="116"/>
      <c r="ECA2653" s="42"/>
      <c r="ECB2653" s="116"/>
      <c r="ECC2653" s="42"/>
      <c r="ECD2653" s="116"/>
      <c r="ECE2653" s="42"/>
      <c r="ECF2653" s="116"/>
      <c r="ECG2653" s="42"/>
      <c r="ECH2653" s="116"/>
      <c r="ECI2653" s="42"/>
      <c r="ECJ2653" s="116"/>
      <c r="ECK2653" s="42"/>
      <c r="ECL2653" s="116"/>
      <c r="ECM2653" s="42"/>
      <c r="ECN2653" s="116"/>
      <c r="ECO2653" s="42"/>
      <c r="ECP2653" s="116"/>
      <c r="ECQ2653" s="42"/>
      <c r="ECR2653" s="116"/>
      <c r="ECS2653" s="42"/>
      <c r="ECT2653" s="116"/>
      <c r="ECU2653" s="42"/>
      <c r="ECV2653" s="116"/>
      <c r="ECW2653" s="42"/>
      <c r="ECX2653" s="116"/>
      <c r="ECY2653" s="42"/>
      <c r="ECZ2653" s="116"/>
      <c r="EDA2653" s="42"/>
      <c r="EDB2653" s="116"/>
      <c r="EDC2653" s="42"/>
      <c r="EDD2653" s="116"/>
      <c r="EDE2653" s="42"/>
      <c r="EDF2653" s="116"/>
      <c r="EDG2653" s="42"/>
      <c r="EDH2653" s="116"/>
      <c r="EDI2653" s="42"/>
      <c r="EDJ2653" s="116"/>
      <c r="EDK2653" s="42"/>
      <c r="EDL2653" s="116"/>
      <c r="EDM2653" s="42"/>
      <c r="EDN2653" s="116"/>
      <c r="EDO2653" s="42"/>
      <c r="EDP2653" s="116"/>
      <c r="EDQ2653" s="42"/>
      <c r="EDR2653" s="116"/>
      <c r="EDS2653" s="42"/>
      <c r="EDT2653" s="116"/>
      <c r="EDU2653" s="42"/>
      <c r="EDV2653" s="116"/>
      <c r="EDW2653" s="42"/>
      <c r="EDX2653" s="116"/>
      <c r="EDY2653" s="42"/>
      <c r="EDZ2653" s="116"/>
      <c r="EEA2653" s="42"/>
      <c r="EEB2653" s="116"/>
      <c r="EEC2653" s="42"/>
      <c r="EED2653" s="116"/>
      <c r="EEE2653" s="42"/>
      <c r="EEF2653" s="116"/>
      <c r="EEG2653" s="42"/>
      <c r="EEH2653" s="116"/>
      <c r="EEI2653" s="42"/>
      <c r="EEJ2653" s="116"/>
      <c r="EEK2653" s="42"/>
      <c r="EEL2653" s="116"/>
      <c r="EEM2653" s="42"/>
      <c r="EEN2653" s="116"/>
      <c r="EEO2653" s="42"/>
      <c r="EEP2653" s="116"/>
      <c r="EEQ2653" s="42"/>
      <c r="EER2653" s="116"/>
      <c r="EES2653" s="42"/>
      <c r="EET2653" s="116"/>
      <c r="EEU2653" s="42"/>
      <c r="EEV2653" s="116"/>
      <c r="EEW2653" s="42"/>
      <c r="EEX2653" s="116"/>
      <c r="EEY2653" s="42"/>
      <c r="EEZ2653" s="116"/>
      <c r="EFA2653" s="42"/>
      <c r="EFB2653" s="116"/>
      <c r="EFC2653" s="42"/>
      <c r="EFD2653" s="116"/>
      <c r="EFE2653" s="42"/>
      <c r="EFF2653" s="116"/>
      <c r="EFG2653" s="42"/>
      <c r="EFH2653" s="116"/>
      <c r="EFI2653" s="42"/>
      <c r="EFJ2653" s="116"/>
      <c r="EFK2653" s="42"/>
      <c r="EFL2653" s="116"/>
      <c r="EFM2653" s="42"/>
      <c r="EFN2653" s="116"/>
      <c r="EFO2653" s="42"/>
      <c r="EFP2653" s="116"/>
      <c r="EFQ2653" s="42"/>
      <c r="EFR2653" s="116"/>
      <c r="EFS2653" s="42"/>
      <c r="EFT2653" s="116"/>
      <c r="EFU2653" s="42"/>
      <c r="EFV2653" s="116"/>
      <c r="EFW2653" s="42"/>
      <c r="EFX2653" s="116"/>
      <c r="EFY2653" s="42"/>
      <c r="EFZ2653" s="116"/>
      <c r="EGA2653" s="42"/>
      <c r="EGB2653" s="116"/>
      <c r="EGC2653" s="42"/>
      <c r="EGD2653" s="116"/>
      <c r="EGE2653" s="42"/>
      <c r="EGF2653" s="116"/>
      <c r="EGG2653" s="42"/>
      <c r="EGH2653" s="116"/>
      <c r="EGI2653" s="42"/>
      <c r="EGJ2653" s="116"/>
      <c r="EGK2653" s="42"/>
      <c r="EGL2653" s="116"/>
      <c r="EGM2653" s="42"/>
      <c r="EGN2653" s="116"/>
      <c r="EGO2653" s="42"/>
      <c r="EGP2653" s="116"/>
      <c r="EGQ2653" s="42"/>
      <c r="EGR2653" s="116"/>
      <c r="EGS2653" s="42"/>
      <c r="EGT2653" s="116"/>
      <c r="EGU2653" s="42"/>
      <c r="EGV2653" s="116"/>
      <c r="EGW2653" s="42"/>
      <c r="EGX2653" s="116"/>
      <c r="EGY2653" s="42"/>
      <c r="EGZ2653" s="116"/>
      <c r="EHA2653" s="42"/>
      <c r="EHB2653" s="116"/>
      <c r="EHC2653" s="42"/>
      <c r="EHD2653" s="116"/>
      <c r="EHE2653" s="42"/>
      <c r="EHF2653" s="116"/>
      <c r="EHG2653" s="42"/>
      <c r="EHH2653" s="116"/>
      <c r="EHI2653" s="42"/>
      <c r="EHJ2653" s="116"/>
      <c r="EHK2653" s="42"/>
      <c r="EHL2653" s="116"/>
      <c r="EHM2653" s="42"/>
      <c r="EHN2653" s="116"/>
      <c r="EHO2653" s="42"/>
      <c r="EHP2653" s="116"/>
      <c r="EHQ2653" s="42"/>
      <c r="EHR2653" s="116"/>
      <c r="EHS2653" s="42"/>
      <c r="EHT2653" s="116"/>
      <c r="EHU2653" s="42"/>
      <c r="EHV2653" s="116"/>
      <c r="EHW2653" s="42"/>
      <c r="EHX2653" s="116"/>
      <c r="EHY2653" s="42"/>
      <c r="EHZ2653" s="116"/>
      <c r="EIA2653" s="42"/>
      <c r="EIB2653" s="116"/>
      <c r="EIC2653" s="42"/>
      <c r="EID2653" s="116"/>
      <c r="EIE2653" s="42"/>
      <c r="EIF2653" s="116"/>
      <c r="EIG2653" s="42"/>
      <c r="EIH2653" s="116"/>
      <c r="EII2653" s="42"/>
      <c r="EIJ2653" s="116"/>
      <c r="EIK2653" s="42"/>
      <c r="EIL2653" s="116"/>
      <c r="EIM2653" s="42"/>
      <c r="EIN2653" s="116"/>
      <c r="EIO2653" s="42"/>
      <c r="EIP2653" s="116"/>
      <c r="EIQ2653" s="42"/>
      <c r="EIR2653" s="116"/>
      <c r="EIS2653" s="42"/>
      <c r="EIT2653" s="116"/>
      <c r="EIU2653" s="42"/>
      <c r="EIV2653" s="116"/>
      <c r="EIW2653" s="42"/>
      <c r="EIX2653" s="116"/>
      <c r="EIY2653" s="42"/>
      <c r="EIZ2653" s="116"/>
      <c r="EJA2653" s="42"/>
      <c r="EJB2653" s="116"/>
      <c r="EJC2653" s="42"/>
      <c r="EJD2653" s="116"/>
      <c r="EJE2653" s="42"/>
      <c r="EJF2653" s="116"/>
      <c r="EJG2653" s="42"/>
      <c r="EJH2653" s="116"/>
      <c r="EJI2653" s="42"/>
      <c r="EJJ2653" s="116"/>
      <c r="EJK2653" s="42"/>
      <c r="EJL2653" s="116"/>
      <c r="EJM2653" s="42"/>
      <c r="EJN2653" s="116"/>
      <c r="EJO2653" s="42"/>
      <c r="EJP2653" s="116"/>
      <c r="EJQ2653" s="42"/>
      <c r="EJR2653" s="116"/>
      <c r="EJS2653" s="42"/>
      <c r="EJT2653" s="116"/>
      <c r="EJU2653" s="42"/>
      <c r="EJV2653" s="116"/>
      <c r="EJW2653" s="42"/>
      <c r="EJX2653" s="116"/>
      <c r="EJY2653" s="42"/>
      <c r="EJZ2653" s="116"/>
      <c r="EKA2653" s="42"/>
      <c r="EKB2653" s="116"/>
      <c r="EKC2653" s="42"/>
      <c r="EKD2653" s="116"/>
      <c r="EKE2653" s="42"/>
      <c r="EKF2653" s="116"/>
      <c r="EKG2653" s="42"/>
      <c r="EKH2653" s="116"/>
      <c r="EKI2653" s="42"/>
      <c r="EKJ2653" s="116"/>
      <c r="EKK2653" s="42"/>
      <c r="EKL2653" s="116"/>
      <c r="EKM2653" s="42"/>
      <c r="EKN2653" s="116"/>
      <c r="EKO2653" s="42"/>
      <c r="EKP2653" s="116"/>
      <c r="EKQ2653" s="42"/>
      <c r="EKR2653" s="116"/>
      <c r="EKS2653" s="42"/>
      <c r="EKT2653" s="116"/>
      <c r="EKU2653" s="42"/>
      <c r="EKV2653" s="116"/>
      <c r="EKW2653" s="42"/>
      <c r="EKX2653" s="116"/>
      <c r="EKY2653" s="42"/>
      <c r="EKZ2653" s="116"/>
      <c r="ELA2653" s="42"/>
      <c r="ELB2653" s="116"/>
      <c r="ELC2653" s="42"/>
      <c r="ELD2653" s="116"/>
      <c r="ELE2653" s="42"/>
      <c r="ELF2653" s="116"/>
      <c r="ELG2653" s="42"/>
      <c r="ELH2653" s="116"/>
      <c r="ELI2653" s="42"/>
      <c r="ELJ2653" s="116"/>
      <c r="ELK2653" s="42"/>
      <c r="ELL2653" s="116"/>
      <c r="ELM2653" s="42"/>
      <c r="ELN2653" s="116"/>
      <c r="ELO2653" s="42"/>
      <c r="ELP2653" s="116"/>
      <c r="ELQ2653" s="42"/>
      <c r="ELR2653" s="116"/>
      <c r="ELS2653" s="42"/>
      <c r="ELT2653" s="116"/>
      <c r="ELU2653" s="42"/>
      <c r="ELV2653" s="116"/>
      <c r="ELW2653" s="42"/>
      <c r="ELX2653" s="116"/>
      <c r="ELY2653" s="42"/>
      <c r="ELZ2653" s="116"/>
      <c r="EMA2653" s="42"/>
      <c r="EMB2653" s="116"/>
      <c r="EMC2653" s="42"/>
      <c r="EMD2653" s="116"/>
      <c r="EME2653" s="42"/>
      <c r="EMF2653" s="116"/>
      <c r="EMG2653" s="42"/>
      <c r="EMH2653" s="116"/>
      <c r="EMI2653" s="42"/>
      <c r="EMJ2653" s="116"/>
      <c r="EMK2653" s="42"/>
      <c r="EML2653" s="116"/>
      <c r="EMM2653" s="42"/>
      <c r="EMN2653" s="116"/>
      <c r="EMO2653" s="42"/>
      <c r="EMP2653" s="116"/>
      <c r="EMQ2653" s="42"/>
      <c r="EMR2653" s="116"/>
      <c r="EMS2653" s="42"/>
      <c r="EMT2653" s="116"/>
      <c r="EMU2653" s="42"/>
      <c r="EMV2653" s="116"/>
      <c r="EMW2653" s="42"/>
      <c r="EMX2653" s="116"/>
      <c r="EMY2653" s="42"/>
      <c r="EMZ2653" s="116"/>
      <c r="ENA2653" s="42"/>
      <c r="ENB2653" s="116"/>
      <c r="ENC2653" s="42"/>
      <c r="END2653" s="116"/>
      <c r="ENE2653" s="42"/>
      <c r="ENF2653" s="116"/>
      <c r="ENG2653" s="42"/>
      <c r="ENH2653" s="116"/>
      <c r="ENI2653" s="42"/>
      <c r="ENJ2653" s="116"/>
      <c r="ENK2653" s="42"/>
      <c r="ENL2653" s="116"/>
      <c r="ENM2653" s="42"/>
      <c r="ENN2653" s="116"/>
      <c r="ENO2653" s="42"/>
      <c r="ENP2653" s="116"/>
      <c r="ENQ2653" s="42"/>
      <c r="ENR2653" s="116"/>
      <c r="ENS2653" s="42"/>
      <c r="ENT2653" s="116"/>
      <c r="ENU2653" s="42"/>
      <c r="ENV2653" s="116"/>
      <c r="ENW2653" s="42"/>
      <c r="ENX2653" s="116"/>
      <c r="ENY2653" s="42"/>
      <c r="ENZ2653" s="116"/>
      <c r="EOA2653" s="42"/>
      <c r="EOB2653" s="116"/>
      <c r="EOC2653" s="42"/>
      <c r="EOD2653" s="116"/>
      <c r="EOE2653" s="42"/>
      <c r="EOF2653" s="116"/>
      <c r="EOG2653" s="42"/>
      <c r="EOH2653" s="116"/>
      <c r="EOI2653" s="42"/>
      <c r="EOJ2653" s="116"/>
      <c r="EOK2653" s="42"/>
      <c r="EOL2653" s="116"/>
      <c r="EOM2653" s="42"/>
      <c r="EON2653" s="116"/>
      <c r="EOO2653" s="42"/>
      <c r="EOP2653" s="116"/>
      <c r="EOQ2653" s="42"/>
      <c r="EOR2653" s="116"/>
      <c r="EOS2653" s="42"/>
      <c r="EOT2653" s="116"/>
      <c r="EOU2653" s="42"/>
      <c r="EOV2653" s="116"/>
      <c r="EOW2653" s="42"/>
      <c r="EOX2653" s="116"/>
      <c r="EOY2653" s="42"/>
      <c r="EOZ2653" s="116"/>
      <c r="EPA2653" s="42"/>
      <c r="EPB2653" s="116"/>
      <c r="EPC2653" s="42"/>
      <c r="EPD2653" s="116"/>
      <c r="EPE2653" s="42"/>
      <c r="EPF2653" s="116"/>
      <c r="EPG2653" s="42"/>
      <c r="EPH2653" s="116"/>
      <c r="EPI2653" s="42"/>
      <c r="EPJ2653" s="116"/>
      <c r="EPK2653" s="42"/>
      <c r="EPL2653" s="116"/>
      <c r="EPM2653" s="42"/>
      <c r="EPN2653" s="116"/>
      <c r="EPO2653" s="42"/>
      <c r="EPP2653" s="116"/>
      <c r="EPQ2653" s="42"/>
      <c r="EPR2653" s="116"/>
      <c r="EPS2653" s="42"/>
      <c r="EPT2653" s="116"/>
      <c r="EPU2653" s="42"/>
      <c r="EPV2653" s="116"/>
      <c r="EPW2653" s="42"/>
      <c r="EPX2653" s="116"/>
      <c r="EPY2653" s="42"/>
      <c r="EPZ2653" s="116"/>
      <c r="EQA2653" s="42"/>
      <c r="EQB2653" s="116"/>
      <c r="EQC2653" s="42"/>
      <c r="EQD2653" s="116"/>
      <c r="EQE2653" s="42"/>
      <c r="EQF2653" s="116"/>
      <c r="EQG2653" s="42"/>
      <c r="EQH2653" s="116"/>
      <c r="EQI2653" s="42"/>
      <c r="EQJ2653" s="116"/>
      <c r="EQK2653" s="42"/>
      <c r="EQL2653" s="116"/>
      <c r="EQM2653" s="42"/>
      <c r="EQN2653" s="116"/>
      <c r="EQO2653" s="42"/>
      <c r="EQP2653" s="116"/>
      <c r="EQQ2653" s="42"/>
      <c r="EQR2653" s="116"/>
      <c r="EQS2653" s="42"/>
      <c r="EQT2653" s="116"/>
      <c r="EQU2653" s="42"/>
      <c r="EQV2653" s="116"/>
      <c r="EQW2653" s="42"/>
      <c r="EQX2653" s="116"/>
      <c r="EQY2653" s="42"/>
      <c r="EQZ2653" s="116"/>
      <c r="ERA2653" s="42"/>
      <c r="ERB2653" s="116"/>
      <c r="ERC2653" s="42"/>
      <c r="ERD2653" s="116"/>
      <c r="ERE2653" s="42"/>
      <c r="ERF2653" s="116"/>
      <c r="ERG2653" s="42"/>
      <c r="ERH2653" s="116"/>
      <c r="ERI2653" s="42"/>
      <c r="ERJ2653" s="116"/>
      <c r="ERK2653" s="42"/>
      <c r="ERL2653" s="116"/>
      <c r="ERM2653" s="42"/>
      <c r="ERN2653" s="116"/>
      <c r="ERO2653" s="42"/>
      <c r="ERP2653" s="116"/>
      <c r="ERQ2653" s="42"/>
      <c r="ERR2653" s="116"/>
      <c r="ERS2653" s="42"/>
      <c r="ERT2653" s="116"/>
      <c r="ERU2653" s="42"/>
      <c r="ERV2653" s="116"/>
      <c r="ERW2653" s="42"/>
      <c r="ERX2653" s="116"/>
      <c r="ERY2653" s="42"/>
      <c r="ERZ2653" s="116"/>
      <c r="ESA2653" s="42"/>
      <c r="ESB2653" s="116"/>
      <c r="ESC2653" s="42"/>
      <c r="ESD2653" s="116"/>
      <c r="ESE2653" s="42"/>
      <c r="ESF2653" s="116"/>
      <c r="ESG2653" s="42"/>
      <c r="ESH2653" s="116"/>
      <c r="ESI2653" s="42"/>
      <c r="ESJ2653" s="116"/>
      <c r="ESK2653" s="42"/>
      <c r="ESL2653" s="116"/>
      <c r="ESM2653" s="42"/>
      <c r="ESN2653" s="116"/>
      <c r="ESO2653" s="42"/>
      <c r="ESP2653" s="116"/>
      <c r="ESQ2653" s="42"/>
      <c r="ESR2653" s="116"/>
      <c r="ESS2653" s="42"/>
      <c r="EST2653" s="116"/>
      <c r="ESU2653" s="42"/>
      <c r="ESV2653" s="116"/>
      <c r="ESW2653" s="42"/>
      <c r="ESX2653" s="116"/>
      <c r="ESY2653" s="42"/>
      <c r="ESZ2653" s="116"/>
      <c r="ETA2653" s="42"/>
      <c r="ETB2653" s="116"/>
      <c r="ETC2653" s="42"/>
      <c r="ETD2653" s="116"/>
      <c r="ETE2653" s="42"/>
      <c r="ETF2653" s="116"/>
      <c r="ETG2653" s="42"/>
      <c r="ETH2653" s="116"/>
      <c r="ETI2653" s="42"/>
      <c r="ETJ2653" s="116"/>
      <c r="ETK2653" s="42"/>
      <c r="ETL2653" s="116"/>
      <c r="ETM2653" s="42"/>
      <c r="ETN2653" s="116"/>
      <c r="ETO2653" s="42"/>
      <c r="ETP2653" s="116"/>
      <c r="ETQ2653" s="42"/>
      <c r="ETR2653" s="116"/>
      <c r="ETS2653" s="42"/>
      <c r="ETT2653" s="116"/>
      <c r="ETU2653" s="42"/>
      <c r="ETV2653" s="116"/>
      <c r="ETW2653" s="42"/>
      <c r="ETX2653" s="116"/>
      <c r="ETY2653" s="42"/>
      <c r="ETZ2653" s="116"/>
      <c r="EUA2653" s="42"/>
      <c r="EUB2653" s="116"/>
      <c r="EUC2653" s="42"/>
      <c r="EUD2653" s="116"/>
      <c r="EUE2653" s="42"/>
      <c r="EUF2653" s="116"/>
      <c r="EUG2653" s="42"/>
      <c r="EUH2653" s="116"/>
      <c r="EUI2653" s="42"/>
      <c r="EUJ2653" s="116"/>
      <c r="EUK2653" s="42"/>
      <c r="EUL2653" s="116"/>
      <c r="EUM2653" s="42"/>
      <c r="EUN2653" s="116"/>
      <c r="EUO2653" s="42"/>
      <c r="EUP2653" s="116"/>
      <c r="EUQ2653" s="42"/>
      <c r="EUR2653" s="116"/>
      <c r="EUS2653" s="42"/>
      <c r="EUT2653" s="116"/>
      <c r="EUU2653" s="42"/>
      <c r="EUV2653" s="116"/>
      <c r="EUW2653" s="42"/>
      <c r="EUX2653" s="116"/>
      <c r="EUY2653" s="42"/>
      <c r="EUZ2653" s="116"/>
      <c r="EVA2653" s="42"/>
      <c r="EVB2653" s="116"/>
      <c r="EVC2653" s="42"/>
      <c r="EVD2653" s="116"/>
      <c r="EVE2653" s="42"/>
      <c r="EVF2653" s="116"/>
      <c r="EVG2653" s="42"/>
      <c r="EVH2653" s="116"/>
      <c r="EVI2653" s="42"/>
      <c r="EVJ2653" s="116"/>
      <c r="EVK2653" s="42"/>
      <c r="EVL2653" s="116"/>
      <c r="EVM2653" s="42"/>
      <c r="EVN2653" s="116"/>
      <c r="EVO2653" s="42"/>
      <c r="EVP2653" s="116"/>
      <c r="EVQ2653" s="42"/>
      <c r="EVR2653" s="116"/>
      <c r="EVS2653" s="42"/>
      <c r="EVT2653" s="116"/>
      <c r="EVU2653" s="42"/>
      <c r="EVV2653" s="116"/>
      <c r="EVW2653" s="42"/>
      <c r="EVX2653" s="116"/>
      <c r="EVY2653" s="42"/>
      <c r="EVZ2653" s="116"/>
      <c r="EWA2653" s="42"/>
      <c r="EWB2653" s="116"/>
      <c r="EWC2653" s="42"/>
      <c r="EWD2653" s="116"/>
      <c r="EWE2653" s="42"/>
      <c r="EWF2653" s="116"/>
      <c r="EWG2653" s="42"/>
      <c r="EWH2653" s="116"/>
      <c r="EWI2653" s="42"/>
      <c r="EWJ2653" s="116"/>
      <c r="EWK2653" s="42"/>
      <c r="EWL2653" s="116"/>
      <c r="EWM2653" s="42"/>
      <c r="EWN2653" s="116"/>
      <c r="EWO2653" s="42"/>
      <c r="EWP2653" s="116"/>
      <c r="EWQ2653" s="42"/>
      <c r="EWR2653" s="116"/>
      <c r="EWS2653" s="42"/>
      <c r="EWT2653" s="116"/>
      <c r="EWU2653" s="42"/>
      <c r="EWV2653" s="116"/>
      <c r="EWW2653" s="42"/>
      <c r="EWX2653" s="116"/>
      <c r="EWY2653" s="42"/>
      <c r="EWZ2653" s="116"/>
      <c r="EXA2653" s="42"/>
      <c r="EXB2653" s="116"/>
      <c r="EXC2653" s="42"/>
      <c r="EXD2653" s="116"/>
      <c r="EXE2653" s="42"/>
      <c r="EXF2653" s="116"/>
      <c r="EXG2653" s="42"/>
      <c r="EXH2653" s="116"/>
      <c r="EXI2653" s="42"/>
      <c r="EXJ2653" s="116"/>
      <c r="EXK2653" s="42"/>
      <c r="EXL2653" s="116"/>
      <c r="EXM2653" s="42"/>
      <c r="EXN2653" s="116"/>
      <c r="EXO2653" s="42"/>
      <c r="EXP2653" s="116"/>
      <c r="EXQ2653" s="42"/>
      <c r="EXR2653" s="116"/>
      <c r="EXS2653" s="42"/>
      <c r="EXT2653" s="116"/>
      <c r="EXU2653" s="42"/>
      <c r="EXV2653" s="116"/>
      <c r="EXW2653" s="42"/>
      <c r="EXX2653" s="116"/>
      <c r="EXY2653" s="42"/>
      <c r="EXZ2653" s="116"/>
      <c r="EYA2653" s="42"/>
      <c r="EYB2653" s="116"/>
      <c r="EYC2653" s="42"/>
      <c r="EYD2653" s="116"/>
      <c r="EYE2653" s="42"/>
      <c r="EYF2653" s="116"/>
      <c r="EYG2653" s="42"/>
      <c r="EYH2653" s="116"/>
      <c r="EYI2653" s="42"/>
      <c r="EYJ2653" s="116"/>
      <c r="EYK2653" s="42"/>
      <c r="EYL2653" s="116"/>
      <c r="EYM2653" s="42"/>
      <c r="EYN2653" s="116"/>
      <c r="EYO2653" s="42"/>
      <c r="EYP2653" s="116"/>
      <c r="EYQ2653" s="42"/>
      <c r="EYR2653" s="116"/>
      <c r="EYS2653" s="42"/>
      <c r="EYT2653" s="116"/>
      <c r="EYU2653" s="42"/>
      <c r="EYV2653" s="116"/>
      <c r="EYW2653" s="42"/>
      <c r="EYX2653" s="116"/>
      <c r="EYY2653" s="42"/>
      <c r="EYZ2653" s="116"/>
      <c r="EZA2653" s="42"/>
      <c r="EZB2653" s="116"/>
      <c r="EZC2653" s="42"/>
      <c r="EZD2653" s="116"/>
      <c r="EZE2653" s="42"/>
      <c r="EZF2653" s="116"/>
      <c r="EZG2653" s="42"/>
      <c r="EZH2653" s="116"/>
      <c r="EZI2653" s="42"/>
      <c r="EZJ2653" s="116"/>
      <c r="EZK2653" s="42"/>
      <c r="EZL2653" s="116"/>
      <c r="EZM2653" s="42"/>
      <c r="EZN2653" s="116"/>
      <c r="EZO2653" s="42"/>
      <c r="EZP2653" s="116"/>
      <c r="EZQ2653" s="42"/>
      <c r="EZR2653" s="116"/>
      <c r="EZS2653" s="42"/>
      <c r="EZT2653" s="116"/>
      <c r="EZU2653" s="42"/>
      <c r="EZV2653" s="116"/>
      <c r="EZW2653" s="42"/>
      <c r="EZX2653" s="116"/>
      <c r="EZY2653" s="42"/>
      <c r="EZZ2653" s="116"/>
      <c r="FAA2653" s="42"/>
      <c r="FAB2653" s="116"/>
      <c r="FAC2653" s="42"/>
      <c r="FAD2653" s="116"/>
      <c r="FAE2653" s="42"/>
      <c r="FAF2653" s="116"/>
      <c r="FAG2653" s="42"/>
      <c r="FAH2653" s="116"/>
      <c r="FAI2653" s="42"/>
      <c r="FAJ2653" s="116"/>
      <c r="FAK2653" s="42"/>
      <c r="FAL2653" s="116"/>
      <c r="FAM2653" s="42"/>
      <c r="FAN2653" s="116"/>
      <c r="FAO2653" s="42"/>
      <c r="FAP2653" s="116"/>
      <c r="FAQ2653" s="42"/>
      <c r="FAR2653" s="116"/>
      <c r="FAS2653" s="42"/>
      <c r="FAT2653" s="116"/>
      <c r="FAU2653" s="42"/>
      <c r="FAV2653" s="116"/>
      <c r="FAW2653" s="42"/>
      <c r="FAX2653" s="116"/>
      <c r="FAY2653" s="42"/>
      <c r="FAZ2653" s="116"/>
      <c r="FBA2653" s="42"/>
      <c r="FBB2653" s="116"/>
      <c r="FBC2653" s="42"/>
      <c r="FBD2653" s="116"/>
      <c r="FBE2653" s="42"/>
      <c r="FBF2653" s="116"/>
      <c r="FBG2653" s="42"/>
      <c r="FBH2653" s="116"/>
      <c r="FBI2653" s="42"/>
      <c r="FBJ2653" s="116"/>
      <c r="FBK2653" s="42"/>
      <c r="FBL2653" s="116"/>
      <c r="FBM2653" s="42"/>
      <c r="FBN2653" s="116"/>
      <c r="FBO2653" s="42"/>
      <c r="FBP2653" s="116"/>
      <c r="FBQ2653" s="42"/>
      <c r="FBR2653" s="116"/>
      <c r="FBS2653" s="42"/>
      <c r="FBT2653" s="116"/>
      <c r="FBU2653" s="42"/>
      <c r="FBV2653" s="116"/>
      <c r="FBW2653" s="42"/>
      <c r="FBX2653" s="116"/>
      <c r="FBY2653" s="42"/>
      <c r="FBZ2653" s="116"/>
      <c r="FCA2653" s="42"/>
      <c r="FCB2653" s="116"/>
      <c r="FCC2653" s="42"/>
      <c r="FCD2653" s="116"/>
      <c r="FCE2653" s="42"/>
      <c r="FCF2653" s="116"/>
      <c r="FCG2653" s="42"/>
      <c r="FCH2653" s="116"/>
      <c r="FCI2653" s="42"/>
      <c r="FCJ2653" s="116"/>
      <c r="FCK2653" s="42"/>
      <c r="FCL2653" s="116"/>
      <c r="FCM2653" s="42"/>
      <c r="FCN2653" s="116"/>
      <c r="FCO2653" s="42"/>
      <c r="FCP2653" s="116"/>
      <c r="FCQ2653" s="42"/>
      <c r="FCR2653" s="116"/>
      <c r="FCS2653" s="42"/>
      <c r="FCT2653" s="116"/>
      <c r="FCU2653" s="42"/>
      <c r="FCV2653" s="116"/>
      <c r="FCW2653" s="42"/>
      <c r="FCX2653" s="116"/>
      <c r="FCY2653" s="42"/>
      <c r="FCZ2653" s="116"/>
      <c r="FDA2653" s="42"/>
      <c r="FDB2653" s="116"/>
      <c r="FDC2653" s="42"/>
      <c r="FDD2653" s="116"/>
      <c r="FDE2653" s="42"/>
      <c r="FDF2653" s="116"/>
      <c r="FDG2653" s="42"/>
      <c r="FDH2653" s="116"/>
      <c r="FDI2653" s="42"/>
      <c r="FDJ2653" s="116"/>
      <c r="FDK2653" s="42"/>
      <c r="FDL2653" s="116"/>
      <c r="FDM2653" s="42"/>
      <c r="FDN2653" s="116"/>
      <c r="FDO2653" s="42"/>
      <c r="FDP2653" s="116"/>
      <c r="FDQ2653" s="42"/>
      <c r="FDR2653" s="116"/>
      <c r="FDS2653" s="42"/>
      <c r="FDT2653" s="116"/>
      <c r="FDU2653" s="42"/>
      <c r="FDV2653" s="116"/>
      <c r="FDW2653" s="42"/>
      <c r="FDX2653" s="116"/>
      <c r="FDY2653" s="42"/>
      <c r="FDZ2653" s="116"/>
      <c r="FEA2653" s="42"/>
      <c r="FEB2653" s="116"/>
      <c r="FEC2653" s="42"/>
      <c r="FED2653" s="116"/>
      <c r="FEE2653" s="42"/>
      <c r="FEF2653" s="116"/>
      <c r="FEG2653" s="42"/>
      <c r="FEH2653" s="116"/>
      <c r="FEI2653" s="42"/>
      <c r="FEJ2653" s="116"/>
      <c r="FEK2653" s="42"/>
      <c r="FEL2653" s="116"/>
      <c r="FEM2653" s="42"/>
      <c r="FEN2653" s="116"/>
      <c r="FEO2653" s="42"/>
      <c r="FEP2653" s="116"/>
      <c r="FEQ2653" s="42"/>
      <c r="FER2653" s="116"/>
      <c r="FES2653" s="42"/>
      <c r="FET2653" s="116"/>
      <c r="FEU2653" s="42"/>
      <c r="FEV2653" s="116"/>
      <c r="FEW2653" s="42"/>
      <c r="FEX2653" s="116"/>
      <c r="FEY2653" s="42"/>
      <c r="FEZ2653" s="116"/>
      <c r="FFA2653" s="42"/>
      <c r="FFB2653" s="116"/>
      <c r="FFC2653" s="42"/>
      <c r="FFD2653" s="116"/>
      <c r="FFE2653" s="42"/>
      <c r="FFF2653" s="116"/>
      <c r="FFG2653" s="42"/>
      <c r="FFH2653" s="116"/>
      <c r="FFI2653" s="42"/>
      <c r="FFJ2653" s="116"/>
      <c r="FFK2653" s="42"/>
      <c r="FFL2653" s="116"/>
      <c r="FFM2653" s="42"/>
      <c r="FFN2653" s="116"/>
      <c r="FFO2653" s="42"/>
      <c r="FFP2653" s="116"/>
      <c r="FFQ2653" s="42"/>
      <c r="FFR2653" s="116"/>
      <c r="FFS2653" s="42"/>
      <c r="FFT2653" s="116"/>
      <c r="FFU2653" s="42"/>
      <c r="FFV2653" s="116"/>
      <c r="FFW2653" s="42"/>
      <c r="FFX2653" s="116"/>
      <c r="FFY2653" s="42"/>
      <c r="FFZ2653" s="116"/>
      <c r="FGA2653" s="42"/>
      <c r="FGB2653" s="116"/>
      <c r="FGC2653" s="42"/>
      <c r="FGD2653" s="116"/>
      <c r="FGE2653" s="42"/>
      <c r="FGF2653" s="116"/>
      <c r="FGG2653" s="42"/>
      <c r="FGH2653" s="116"/>
      <c r="FGI2653" s="42"/>
      <c r="FGJ2653" s="116"/>
      <c r="FGK2653" s="42"/>
      <c r="FGL2653" s="116"/>
      <c r="FGM2653" s="42"/>
      <c r="FGN2653" s="116"/>
      <c r="FGO2653" s="42"/>
      <c r="FGP2653" s="116"/>
      <c r="FGQ2653" s="42"/>
      <c r="FGR2653" s="116"/>
      <c r="FGS2653" s="42"/>
      <c r="FGT2653" s="116"/>
      <c r="FGU2653" s="42"/>
      <c r="FGV2653" s="116"/>
      <c r="FGW2653" s="42"/>
      <c r="FGX2653" s="116"/>
      <c r="FGY2653" s="42"/>
      <c r="FGZ2653" s="116"/>
      <c r="FHA2653" s="42"/>
      <c r="FHB2653" s="116"/>
      <c r="FHC2653" s="42"/>
      <c r="FHD2653" s="116"/>
      <c r="FHE2653" s="42"/>
      <c r="FHF2653" s="116"/>
      <c r="FHG2653" s="42"/>
      <c r="FHH2653" s="116"/>
      <c r="FHI2653" s="42"/>
      <c r="FHJ2653" s="116"/>
      <c r="FHK2653" s="42"/>
      <c r="FHL2653" s="116"/>
      <c r="FHM2653" s="42"/>
      <c r="FHN2653" s="116"/>
      <c r="FHO2653" s="42"/>
      <c r="FHP2653" s="116"/>
      <c r="FHQ2653" s="42"/>
      <c r="FHR2653" s="116"/>
      <c r="FHS2653" s="42"/>
      <c r="FHT2653" s="116"/>
      <c r="FHU2653" s="42"/>
      <c r="FHV2653" s="116"/>
      <c r="FHW2653" s="42"/>
      <c r="FHX2653" s="116"/>
      <c r="FHY2653" s="42"/>
      <c r="FHZ2653" s="116"/>
      <c r="FIA2653" s="42"/>
      <c r="FIB2653" s="116"/>
      <c r="FIC2653" s="42"/>
      <c r="FID2653" s="116"/>
      <c r="FIE2653" s="42"/>
      <c r="FIF2653" s="116"/>
      <c r="FIG2653" s="42"/>
      <c r="FIH2653" s="116"/>
      <c r="FII2653" s="42"/>
      <c r="FIJ2653" s="116"/>
      <c r="FIK2653" s="42"/>
      <c r="FIL2653" s="116"/>
      <c r="FIM2653" s="42"/>
      <c r="FIN2653" s="116"/>
      <c r="FIO2653" s="42"/>
      <c r="FIP2653" s="116"/>
      <c r="FIQ2653" s="42"/>
      <c r="FIR2653" s="116"/>
      <c r="FIS2653" s="42"/>
      <c r="FIT2653" s="116"/>
      <c r="FIU2653" s="42"/>
      <c r="FIV2653" s="116"/>
      <c r="FIW2653" s="42"/>
      <c r="FIX2653" s="116"/>
      <c r="FIY2653" s="42"/>
      <c r="FIZ2653" s="116"/>
      <c r="FJA2653" s="42"/>
      <c r="FJB2653" s="116"/>
      <c r="FJC2653" s="42"/>
      <c r="FJD2653" s="116"/>
      <c r="FJE2653" s="42"/>
      <c r="FJF2653" s="116"/>
      <c r="FJG2653" s="42"/>
      <c r="FJH2653" s="116"/>
      <c r="FJI2653" s="42"/>
      <c r="FJJ2653" s="116"/>
      <c r="FJK2653" s="42"/>
      <c r="FJL2653" s="116"/>
      <c r="FJM2653" s="42"/>
      <c r="FJN2653" s="116"/>
      <c r="FJO2653" s="42"/>
      <c r="FJP2653" s="116"/>
      <c r="FJQ2653" s="42"/>
      <c r="FJR2653" s="116"/>
      <c r="FJS2653" s="42"/>
      <c r="FJT2653" s="116"/>
      <c r="FJU2653" s="42"/>
      <c r="FJV2653" s="116"/>
      <c r="FJW2653" s="42"/>
      <c r="FJX2653" s="116"/>
      <c r="FJY2653" s="42"/>
      <c r="FJZ2653" s="116"/>
      <c r="FKA2653" s="42"/>
      <c r="FKB2653" s="116"/>
      <c r="FKC2653" s="42"/>
      <c r="FKD2653" s="116"/>
      <c r="FKE2653" s="42"/>
      <c r="FKF2653" s="116"/>
      <c r="FKG2653" s="42"/>
      <c r="FKH2653" s="116"/>
      <c r="FKI2653" s="42"/>
      <c r="FKJ2653" s="116"/>
      <c r="FKK2653" s="42"/>
      <c r="FKL2653" s="116"/>
      <c r="FKM2653" s="42"/>
      <c r="FKN2653" s="116"/>
      <c r="FKO2653" s="42"/>
      <c r="FKP2653" s="116"/>
      <c r="FKQ2653" s="42"/>
      <c r="FKR2653" s="116"/>
      <c r="FKS2653" s="42"/>
      <c r="FKT2653" s="116"/>
      <c r="FKU2653" s="42"/>
      <c r="FKV2653" s="116"/>
      <c r="FKW2653" s="42"/>
      <c r="FKX2653" s="116"/>
      <c r="FKY2653" s="42"/>
      <c r="FKZ2653" s="116"/>
      <c r="FLA2653" s="42"/>
      <c r="FLB2653" s="116"/>
      <c r="FLC2653" s="42"/>
      <c r="FLD2653" s="116"/>
      <c r="FLE2653" s="42"/>
      <c r="FLF2653" s="116"/>
      <c r="FLG2653" s="42"/>
      <c r="FLH2653" s="116"/>
      <c r="FLI2653" s="42"/>
      <c r="FLJ2653" s="116"/>
      <c r="FLK2653" s="42"/>
      <c r="FLL2653" s="116"/>
      <c r="FLM2653" s="42"/>
      <c r="FLN2653" s="116"/>
      <c r="FLO2653" s="42"/>
      <c r="FLP2653" s="116"/>
      <c r="FLQ2653" s="42"/>
      <c r="FLR2653" s="116"/>
      <c r="FLS2653" s="42"/>
      <c r="FLT2653" s="116"/>
      <c r="FLU2653" s="42"/>
      <c r="FLV2653" s="116"/>
      <c r="FLW2653" s="42"/>
      <c r="FLX2653" s="116"/>
      <c r="FLY2653" s="42"/>
      <c r="FLZ2653" s="116"/>
      <c r="FMA2653" s="42"/>
      <c r="FMB2653" s="116"/>
      <c r="FMC2653" s="42"/>
      <c r="FMD2653" s="116"/>
      <c r="FME2653" s="42"/>
      <c r="FMF2653" s="116"/>
      <c r="FMG2653" s="42"/>
      <c r="FMH2653" s="116"/>
      <c r="FMI2653" s="42"/>
      <c r="FMJ2653" s="116"/>
      <c r="FMK2653" s="42"/>
      <c r="FML2653" s="116"/>
      <c r="FMM2653" s="42"/>
      <c r="FMN2653" s="116"/>
      <c r="FMO2653" s="42"/>
      <c r="FMP2653" s="116"/>
      <c r="FMQ2653" s="42"/>
      <c r="FMR2653" s="116"/>
      <c r="FMS2653" s="42"/>
      <c r="FMT2653" s="116"/>
      <c r="FMU2653" s="42"/>
      <c r="FMV2653" s="116"/>
      <c r="FMW2653" s="42"/>
      <c r="FMX2653" s="116"/>
      <c r="FMY2653" s="42"/>
      <c r="FMZ2653" s="116"/>
      <c r="FNA2653" s="42"/>
      <c r="FNB2653" s="116"/>
      <c r="FNC2653" s="42"/>
      <c r="FND2653" s="116"/>
      <c r="FNE2653" s="42"/>
      <c r="FNF2653" s="116"/>
      <c r="FNG2653" s="42"/>
      <c r="FNH2653" s="116"/>
      <c r="FNI2653" s="42"/>
      <c r="FNJ2653" s="116"/>
      <c r="FNK2653" s="42"/>
      <c r="FNL2653" s="116"/>
      <c r="FNM2653" s="42"/>
      <c r="FNN2653" s="116"/>
      <c r="FNO2653" s="42"/>
      <c r="FNP2653" s="116"/>
      <c r="FNQ2653" s="42"/>
      <c r="FNR2653" s="116"/>
      <c r="FNS2653" s="42"/>
      <c r="FNT2653" s="116"/>
      <c r="FNU2653" s="42"/>
      <c r="FNV2653" s="116"/>
      <c r="FNW2653" s="42"/>
      <c r="FNX2653" s="116"/>
      <c r="FNY2653" s="42"/>
      <c r="FNZ2653" s="116"/>
      <c r="FOA2653" s="42"/>
      <c r="FOB2653" s="116"/>
      <c r="FOC2653" s="42"/>
      <c r="FOD2653" s="116"/>
      <c r="FOE2653" s="42"/>
      <c r="FOF2653" s="116"/>
      <c r="FOG2653" s="42"/>
      <c r="FOH2653" s="116"/>
      <c r="FOI2653" s="42"/>
      <c r="FOJ2653" s="116"/>
      <c r="FOK2653" s="42"/>
      <c r="FOL2653" s="116"/>
      <c r="FOM2653" s="42"/>
      <c r="FON2653" s="116"/>
      <c r="FOO2653" s="42"/>
      <c r="FOP2653" s="116"/>
      <c r="FOQ2653" s="42"/>
      <c r="FOR2653" s="116"/>
      <c r="FOS2653" s="42"/>
      <c r="FOT2653" s="116"/>
      <c r="FOU2653" s="42"/>
      <c r="FOV2653" s="116"/>
      <c r="FOW2653" s="42"/>
      <c r="FOX2653" s="116"/>
      <c r="FOY2653" s="42"/>
      <c r="FOZ2653" s="116"/>
      <c r="FPA2653" s="42"/>
      <c r="FPB2653" s="116"/>
      <c r="FPC2653" s="42"/>
      <c r="FPD2653" s="116"/>
      <c r="FPE2653" s="42"/>
      <c r="FPF2653" s="116"/>
      <c r="FPG2653" s="42"/>
      <c r="FPH2653" s="116"/>
      <c r="FPI2653" s="42"/>
      <c r="FPJ2653" s="116"/>
      <c r="FPK2653" s="42"/>
      <c r="FPL2653" s="116"/>
      <c r="FPM2653" s="42"/>
      <c r="FPN2653" s="116"/>
      <c r="FPO2653" s="42"/>
      <c r="FPP2653" s="116"/>
      <c r="FPQ2653" s="42"/>
      <c r="FPR2653" s="116"/>
      <c r="FPS2653" s="42"/>
      <c r="FPT2653" s="116"/>
      <c r="FPU2653" s="42"/>
      <c r="FPV2653" s="116"/>
      <c r="FPW2653" s="42"/>
      <c r="FPX2653" s="116"/>
      <c r="FPY2653" s="42"/>
      <c r="FPZ2653" s="116"/>
      <c r="FQA2653" s="42"/>
      <c r="FQB2653" s="116"/>
      <c r="FQC2653" s="42"/>
      <c r="FQD2653" s="116"/>
      <c r="FQE2653" s="42"/>
      <c r="FQF2653" s="116"/>
      <c r="FQG2653" s="42"/>
      <c r="FQH2653" s="116"/>
      <c r="FQI2653" s="42"/>
      <c r="FQJ2653" s="116"/>
      <c r="FQK2653" s="42"/>
      <c r="FQL2653" s="116"/>
      <c r="FQM2653" s="42"/>
      <c r="FQN2653" s="116"/>
      <c r="FQO2653" s="42"/>
      <c r="FQP2653" s="116"/>
      <c r="FQQ2653" s="42"/>
      <c r="FQR2653" s="116"/>
      <c r="FQS2653" s="42"/>
      <c r="FQT2653" s="116"/>
      <c r="FQU2653" s="42"/>
      <c r="FQV2653" s="116"/>
      <c r="FQW2653" s="42"/>
      <c r="FQX2653" s="116"/>
      <c r="FQY2653" s="42"/>
      <c r="FQZ2653" s="116"/>
      <c r="FRA2653" s="42"/>
      <c r="FRB2653" s="116"/>
      <c r="FRC2653" s="42"/>
      <c r="FRD2653" s="116"/>
      <c r="FRE2653" s="42"/>
      <c r="FRF2653" s="116"/>
      <c r="FRG2653" s="42"/>
      <c r="FRH2653" s="116"/>
      <c r="FRI2653" s="42"/>
      <c r="FRJ2653" s="116"/>
      <c r="FRK2653" s="42"/>
      <c r="FRL2653" s="116"/>
      <c r="FRM2653" s="42"/>
      <c r="FRN2653" s="116"/>
      <c r="FRO2653" s="42"/>
      <c r="FRP2653" s="116"/>
      <c r="FRQ2653" s="42"/>
      <c r="FRR2653" s="116"/>
      <c r="FRS2653" s="42"/>
      <c r="FRT2653" s="116"/>
      <c r="FRU2653" s="42"/>
      <c r="FRV2653" s="116"/>
      <c r="FRW2653" s="42"/>
      <c r="FRX2653" s="116"/>
      <c r="FRY2653" s="42"/>
      <c r="FRZ2653" s="116"/>
      <c r="FSA2653" s="42"/>
      <c r="FSB2653" s="116"/>
      <c r="FSC2653" s="42"/>
      <c r="FSD2653" s="116"/>
      <c r="FSE2653" s="42"/>
      <c r="FSF2653" s="116"/>
      <c r="FSG2653" s="42"/>
      <c r="FSH2653" s="116"/>
      <c r="FSI2653" s="42"/>
      <c r="FSJ2653" s="116"/>
      <c r="FSK2653" s="42"/>
      <c r="FSL2653" s="116"/>
      <c r="FSM2653" s="42"/>
      <c r="FSN2653" s="116"/>
      <c r="FSO2653" s="42"/>
      <c r="FSP2653" s="116"/>
      <c r="FSQ2653" s="42"/>
      <c r="FSR2653" s="116"/>
      <c r="FSS2653" s="42"/>
      <c r="FST2653" s="116"/>
      <c r="FSU2653" s="42"/>
      <c r="FSV2653" s="116"/>
      <c r="FSW2653" s="42"/>
      <c r="FSX2653" s="116"/>
      <c r="FSY2653" s="42"/>
      <c r="FSZ2653" s="116"/>
      <c r="FTA2653" s="42"/>
      <c r="FTB2653" s="116"/>
      <c r="FTC2653" s="42"/>
      <c r="FTD2653" s="116"/>
      <c r="FTE2653" s="42"/>
      <c r="FTF2653" s="116"/>
      <c r="FTG2653" s="42"/>
      <c r="FTH2653" s="116"/>
      <c r="FTI2653" s="42"/>
      <c r="FTJ2653" s="116"/>
      <c r="FTK2653" s="42"/>
      <c r="FTL2653" s="116"/>
      <c r="FTM2653" s="42"/>
      <c r="FTN2653" s="116"/>
      <c r="FTO2653" s="42"/>
      <c r="FTP2653" s="116"/>
      <c r="FTQ2653" s="42"/>
      <c r="FTR2653" s="116"/>
      <c r="FTS2653" s="42"/>
      <c r="FTT2653" s="116"/>
      <c r="FTU2653" s="42"/>
      <c r="FTV2653" s="116"/>
      <c r="FTW2653" s="42"/>
      <c r="FTX2653" s="116"/>
      <c r="FTY2653" s="42"/>
      <c r="FTZ2653" s="116"/>
      <c r="FUA2653" s="42"/>
      <c r="FUB2653" s="116"/>
      <c r="FUC2653" s="42"/>
      <c r="FUD2653" s="116"/>
      <c r="FUE2653" s="42"/>
      <c r="FUF2653" s="116"/>
      <c r="FUG2653" s="42"/>
      <c r="FUH2653" s="116"/>
      <c r="FUI2653" s="42"/>
      <c r="FUJ2653" s="116"/>
      <c r="FUK2653" s="42"/>
      <c r="FUL2653" s="116"/>
      <c r="FUM2653" s="42"/>
      <c r="FUN2653" s="116"/>
      <c r="FUO2653" s="42"/>
      <c r="FUP2653" s="116"/>
      <c r="FUQ2653" s="42"/>
      <c r="FUR2653" s="116"/>
      <c r="FUS2653" s="42"/>
      <c r="FUT2653" s="116"/>
      <c r="FUU2653" s="42"/>
      <c r="FUV2653" s="116"/>
      <c r="FUW2653" s="42"/>
      <c r="FUX2653" s="116"/>
      <c r="FUY2653" s="42"/>
      <c r="FUZ2653" s="116"/>
      <c r="FVA2653" s="42"/>
      <c r="FVB2653" s="116"/>
      <c r="FVC2653" s="42"/>
      <c r="FVD2653" s="116"/>
      <c r="FVE2653" s="42"/>
      <c r="FVF2653" s="116"/>
      <c r="FVG2653" s="42"/>
      <c r="FVH2653" s="116"/>
      <c r="FVI2653" s="42"/>
      <c r="FVJ2653" s="116"/>
      <c r="FVK2653" s="42"/>
      <c r="FVL2653" s="116"/>
      <c r="FVM2653" s="42"/>
      <c r="FVN2653" s="116"/>
      <c r="FVO2653" s="42"/>
      <c r="FVP2653" s="116"/>
      <c r="FVQ2653" s="42"/>
      <c r="FVR2653" s="116"/>
      <c r="FVS2653" s="42"/>
      <c r="FVT2653" s="116"/>
      <c r="FVU2653" s="42"/>
      <c r="FVV2653" s="116"/>
      <c r="FVW2653" s="42"/>
      <c r="FVX2653" s="116"/>
      <c r="FVY2653" s="42"/>
      <c r="FVZ2653" s="116"/>
      <c r="FWA2653" s="42"/>
      <c r="FWB2653" s="116"/>
      <c r="FWC2653" s="42"/>
      <c r="FWD2653" s="116"/>
      <c r="FWE2653" s="42"/>
      <c r="FWF2653" s="116"/>
      <c r="FWG2653" s="42"/>
      <c r="FWH2653" s="116"/>
      <c r="FWI2653" s="42"/>
      <c r="FWJ2653" s="116"/>
      <c r="FWK2653" s="42"/>
      <c r="FWL2653" s="116"/>
      <c r="FWM2653" s="42"/>
      <c r="FWN2653" s="116"/>
      <c r="FWO2653" s="42"/>
      <c r="FWP2653" s="116"/>
      <c r="FWQ2653" s="42"/>
      <c r="FWR2653" s="116"/>
      <c r="FWS2653" s="42"/>
      <c r="FWT2653" s="116"/>
      <c r="FWU2653" s="42"/>
      <c r="FWV2653" s="116"/>
      <c r="FWW2653" s="42"/>
      <c r="FWX2653" s="116"/>
      <c r="FWY2653" s="42"/>
      <c r="FWZ2653" s="116"/>
      <c r="FXA2653" s="42"/>
      <c r="FXB2653" s="116"/>
      <c r="FXC2653" s="42"/>
      <c r="FXD2653" s="116"/>
      <c r="FXE2653" s="42"/>
      <c r="FXF2653" s="116"/>
      <c r="FXG2653" s="42"/>
      <c r="FXH2653" s="116"/>
      <c r="FXI2653" s="42"/>
      <c r="FXJ2653" s="116"/>
      <c r="FXK2653" s="42"/>
      <c r="FXL2653" s="116"/>
      <c r="FXM2653" s="42"/>
      <c r="FXN2653" s="116"/>
      <c r="FXO2653" s="42"/>
      <c r="FXP2653" s="116"/>
      <c r="FXQ2653" s="42"/>
      <c r="FXR2653" s="116"/>
      <c r="FXS2653" s="42"/>
      <c r="FXT2653" s="116"/>
      <c r="FXU2653" s="42"/>
      <c r="FXV2653" s="116"/>
      <c r="FXW2653" s="42"/>
      <c r="FXX2653" s="116"/>
      <c r="FXY2653" s="42"/>
      <c r="FXZ2653" s="116"/>
      <c r="FYA2653" s="42"/>
      <c r="FYB2653" s="116"/>
      <c r="FYC2653" s="42"/>
      <c r="FYD2653" s="116"/>
      <c r="FYE2653" s="42"/>
      <c r="FYF2653" s="116"/>
      <c r="FYG2653" s="42"/>
      <c r="FYH2653" s="116"/>
      <c r="FYI2653" s="42"/>
      <c r="FYJ2653" s="116"/>
      <c r="FYK2653" s="42"/>
      <c r="FYL2653" s="116"/>
      <c r="FYM2653" s="42"/>
      <c r="FYN2653" s="116"/>
      <c r="FYO2653" s="42"/>
      <c r="FYP2653" s="116"/>
      <c r="FYQ2653" s="42"/>
      <c r="FYR2653" s="116"/>
      <c r="FYS2653" s="42"/>
      <c r="FYT2653" s="116"/>
      <c r="FYU2653" s="42"/>
      <c r="FYV2653" s="116"/>
      <c r="FYW2653" s="42"/>
      <c r="FYX2653" s="116"/>
      <c r="FYY2653" s="42"/>
      <c r="FYZ2653" s="116"/>
      <c r="FZA2653" s="42"/>
      <c r="FZB2653" s="116"/>
      <c r="FZC2653" s="42"/>
      <c r="FZD2653" s="116"/>
      <c r="FZE2653" s="42"/>
      <c r="FZF2653" s="116"/>
      <c r="FZG2653" s="42"/>
      <c r="FZH2653" s="116"/>
      <c r="FZI2653" s="42"/>
      <c r="FZJ2653" s="116"/>
      <c r="FZK2653" s="42"/>
      <c r="FZL2653" s="116"/>
      <c r="FZM2653" s="42"/>
      <c r="FZN2653" s="116"/>
      <c r="FZO2653" s="42"/>
      <c r="FZP2653" s="116"/>
      <c r="FZQ2653" s="42"/>
      <c r="FZR2653" s="116"/>
      <c r="FZS2653" s="42"/>
      <c r="FZT2653" s="116"/>
      <c r="FZU2653" s="42"/>
      <c r="FZV2653" s="116"/>
      <c r="FZW2653" s="42"/>
      <c r="FZX2653" s="116"/>
      <c r="FZY2653" s="42"/>
      <c r="FZZ2653" s="116"/>
      <c r="GAA2653" s="42"/>
      <c r="GAB2653" s="116"/>
      <c r="GAC2653" s="42"/>
      <c r="GAD2653" s="116"/>
      <c r="GAE2653" s="42"/>
      <c r="GAF2653" s="116"/>
      <c r="GAG2653" s="42"/>
      <c r="GAH2653" s="116"/>
      <c r="GAI2653" s="42"/>
      <c r="GAJ2653" s="116"/>
      <c r="GAK2653" s="42"/>
      <c r="GAL2653" s="116"/>
      <c r="GAM2653" s="42"/>
      <c r="GAN2653" s="116"/>
      <c r="GAO2653" s="42"/>
      <c r="GAP2653" s="116"/>
      <c r="GAQ2653" s="42"/>
      <c r="GAR2653" s="116"/>
      <c r="GAS2653" s="42"/>
      <c r="GAT2653" s="116"/>
      <c r="GAU2653" s="42"/>
      <c r="GAV2653" s="116"/>
      <c r="GAW2653" s="42"/>
      <c r="GAX2653" s="116"/>
      <c r="GAY2653" s="42"/>
      <c r="GAZ2653" s="116"/>
      <c r="GBA2653" s="42"/>
      <c r="GBB2653" s="116"/>
      <c r="GBC2653" s="42"/>
      <c r="GBD2653" s="116"/>
      <c r="GBE2653" s="42"/>
      <c r="GBF2653" s="116"/>
      <c r="GBG2653" s="42"/>
      <c r="GBH2653" s="116"/>
      <c r="GBI2653" s="42"/>
      <c r="GBJ2653" s="116"/>
      <c r="GBK2653" s="42"/>
      <c r="GBL2653" s="116"/>
      <c r="GBM2653" s="42"/>
      <c r="GBN2653" s="116"/>
      <c r="GBO2653" s="42"/>
      <c r="GBP2653" s="116"/>
      <c r="GBQ2653" s="42"/>
      <c r="GBR2653" s="116"/>
      <c r="GBS2653" s="42"/>
      <c r="GBT2653" s="116"/>
      <c r="GBU2653" s="42"/>
      <c r="GBV2653" s="116"/>
      <c r="GBW2653" s="42"/>
      <c r="GBX2653" s="116"/>
      <c r="GBY2653" s="42"/>
      <c r="GBZ2653" s="116"/>
      <c r="GCA2653" s="42"/>
      <c r="GCB2653" s="116"/>
      <c r="GCC2653" s="42"/>
      <c r="GCD2653" s="116"/>
      <c r="GCE2653" s="42"/>
      <c r="GCF2653" s="116"/>
      <c r="GCG2653" s="42"/>
      <c r="GCH2653" s="116"/>
      <c r="GCI2653" s="42"/>
      <c r="GCJ2653" s="116"/>
      <c r="GCK2653" s="42"/>
      <c r="GCL2653" s="116"/>
      <c r="GCM2653" s="42"/>
      <c r="GCN2653" s="116"/>
      <c r="GCO2653" s="42"/>
      <c r="GCP2653" s="116"/>
      <c r="GCQ2653" s="42"/>
      <c r="GCR2653" s="116"/>
      <c r="GCS2653" s="42"/>
      <c r="GCT2653" s="116"/>
      <c r="GCU2653" s="42"/>
      <c r="GCV2653" s="116"/>
      <c r="GCW2653" s="42"/>
      <c r="GCX2653" s="116"/>
      <c r="GCY2653" s="42"/>
      <c r="GCZ2653" s="116"/>
      <c r="GDA2653" s="42"/>
      <c r="GDB2653" s="116"/>
      <c r="GDC2653" s="42"/>
      <c r="GDD2653" s="116"/>
      <c r="GDE2653" s="42"/>
      <c r="GDF2653" s="116"/>
      <c r="GDG2653" s="42"/>
      <c r="GDH2653" s="116"/>
      <c r="GDI2653" s="42"/>
      <c r="GDJ2653" s="116"/>
      <c r="GDK2653" s="42"/>
      <c r="GDL2653" s="116"/>
      <c r="GDM2653" s="42"/>
      <c r="GDN2653" s="116"/>
      <c r="GDO2653" s="42"/>
      <c r="GDP2653" s="116"/>
      <c r="GDQ2653" s="42"/>
      <c r="GDR2653" s="116"/>
      <c r="GDS2653" s="42"/>
      <c r="GDT2653" s="116"/>
      <c r="GDU2653" s="42"/>
      <c r="GDV2653" s="116"/>
      <c r="GDW2653" s="42"/>
      <c r="GDX2653" s="116"/>
      <c r="GDY2653" s="42"/>
      <c r="GDZ2653" s="116"/>
      <c r="GEA2653" s="42"/>
      <c r="GEB2653" s="116"/>
      <c r="GEC2653" s="42"/>
      <c r="GED2653" s="116"/>
      <c r="GEE2653" s="42"/>
      <c r="GEF2653" s="116"/>
      <c r="GEG2653" s="42"/>
      <c r="GEH2653" s="116"/>
      <c r="GEI2653" s="42"/>
      <c r="GEJ2653" s="116"/>
      <c r="GEK2653" s="42"/>
      <c r="GEL2653" s="116"/>
      <c r="GEM2653" s="42"/>
      <c r="GEN2653" s="116"/>
      <c r="GEO2653" s="42"/>
      <c r="GEP2653" s="116"/>
      <c r="GEQ2653" s="42"/>
      <c r="GER2653" s="116"/>
      <c r="GES2653" s="42"/>
      <c r="GET2653" s="116"/>
      <c r="GEU2653" s="42"/>
      <c r="GEV2653" s="116"/>
      <c r="GEW2653" s="42"/>
      <c r="GEX2653" s="116"/>
      <c r="GEY2653" s="42"/>
      <c r="GEZ2653" s="116"/>
      <c r="GFA2653" s="42"/>
      <c r="GFB2653" s="116"/>
      <c r="GFC2653" s="42"/>
      <c r="GFD2653" s="116"/>
      <c r="GFE2653" s="42"/>
      <c r="GFF2653" s="116"/>
      <c r="GFG2653" s="42"/>
      <c r="GFH2653" s="116"/>
      <c r="GFI2653" s="42"/>
      <c r="GFJ2653" s="116"/>
      <c r="GFK2653" s="42"/>
      <c r="GFL2653" s="116"/>
      <c r="GFM2653" s="42"/>
      <c r="GFN2653" s="116"/>
      <c r="GFO2653" s="42"/>
      <c r="GFP2653" s="116"/>
      <c r="GFQ2653" s="42"/>
      <c r="GFR2653" s="116"/>
      <c r="GFS2653" s="42"/>
      <c r="GFT2653" s="116"/>
      <c r="GFU2653" s="42"/>
      <c r="GFV2653" s="116"/>
      <c r="GFW2653" s="42"/>
      <c r="GFX2653" s="116"/>
      <c r="GFY2653" s="42"/>
      <c r="GFZ2653" s="116"/>
      <c r="GGA2653" s="42"/>
      <c r="GGB2653" s="116"/>
      <c r="GGC2653" s="42"/>
      <c r="GGD2653" s="116"/>
      <c r="GGE2653" s="42"/>
      <c r="GGF2653" s="116"/>
      <c r="GGG2653" s="42"/>
      <c r="GGH2653" s="116"/>
      <c r="GGI2653" s="42"/>
      <c r="GGJ2653" s="116"/>
      <c r="GGK2653" s="42"/>
      <c r="GGL2653" s="116"/>
      <c r="GGM2653" s="42"/>
      <c r="GGN2653" s="116"/>
      <c r="GGO2653" s="42"/>
      <c r="GGP2653" s="116"/>
      <c r="GGQ2653" s="42"/>
      <c r="GGR2653" s="116"/>
      <c r="GGS2653" s="42"/>
      <c r="GGT2653" s="116"/>
      <c r="GGU2653" s="42"/>
      <c r="GGV2653" s="116"/>
      <c r="GGW2653" s="42"/>
      <c r="GGX2653" s="116"/>
      <c r="GGY2653" s="42"/>
      <c r="GGZ2653" s="116"/>
      <c r="GHA2653" s="42"/>
      <c r="GHB2653" s="116"/>
      <c r="GHC2653" s="42"/>
      <c r="GHD2653" s="116"/>
      <c r="GHE2653" s="42"/>
      <c r="GHF2653" s="116"/>
      <c r="GHG2653" s="42"/>
      <c r="GHH2653" s="116"/>
      <c r="GHI2653" s="42"/>
      <c r="GHJ2653" s="116"/>
      <c r="GHK2653" s="42"/>
      <c r="GHL2653" s="116"/>
      <c r="GHM2653" s="42"/>
      <c r="GHN2653" s="116"/>
      <c r="GHO2653" s="42"/>
      <c r="GHP2653" s="116"/>
      <c r="GHQ2653" s="42"/>
      <c r="GHR2653" s="116"/>
      <c r="GHS2653" s="42"/>
      <c r="GHT2653" s="116"/>
      <c r="GHU2653" s="42"/>
      <c r="GHV2653" s="116"/>
      <c r="GHW2653" s="42"/>
      <c r="GHX2653" s="116"/>
      <c r="GHY2653" s="42"/>
      <c r="GHZ2653" s="116"/>
      <c r="GIA2653" s="42"/>
      <c r="GIB2653" s="116"/>
      <c r="GIC2653" s="42"/>
      <c r="GID2653" s="116"/>
      <c r="GIE2653" s="42"/>
      <c r="GIF2653" s="116"/>
      <c r="GIG2653" s="42"/>
      <c r="GIH2653" s="116"/>
      <c r="GII2653" s="42"/>
      <c r="GIJ2653" s="116"/>
      <c r="GIK2653" s="42"/>
      <c r="GIL2653" s="116"/>
      <c r="GIM2653" s="42"/>
      <c r="GIN2653" s="116"/>
      <c r="GIO2653" s="42"/>
      <c r="GIP2653" s="116"/>
      <c r="GIQ2653" s="42"/>
      <c r="GIR2653" s="116"/>
      <c r="GIS2653" s="42"/>
      <c r="GIT2653" s="116"/>
      <c r="GIU2653" s="42"/>
      <c r="GIV2653" s="116"/>
      <c r="GIW2653" s="42"/>
      <c r="GIX2653" s="116"/>
      <c r="GIY2653" s="42"/>
      <c r="GIZ2653" s="116"/>
      <c r="GJA2653" s="42"/>
      <c r="GJB2653" s="116"/>
      <c r="GJC2653" s="42"/>
      <c r="GJD2653" s="116"/>
      <c r="GJE2653" s="42"/>
      <c r="GJF2653" s="116"/>
      <c r="GJG2653" s="42"/>
      <c r="GJH2653" s="116"/>
      <c r="GJI2653" s="42"/>
      <c r="GJJ2653" s="116"/>
      <c r="GJK2653" s="42"/>
      <c r="GJL2653" s="116"/>
      <c r="GJM2653" s="42"/>
      <c r="GJN2653" s="116"/>
      <c r="GJO2653" s="42"/>
      <c r="GJP2653" s="116"/>
      <c r="GJQ2653" s="42"/>
      <c r="GJR2653" s="116"/>
      <c r="GJS2653" s="42"/>
      <c r="GJT2653" s="116"/>
      <c r="GJU2653" s="42"/>
      <c r="GJV2653" s="116"/>
      <c r="GJW2653" s="42"/>
      <c r="GJX2653" s="116"/>
      <c r="GJY2653" s="42"/>
      <c r="GJZ2653" s="116"/>
      <c r="GKA2653" s="42"/>
      <c r="GKB2653" s="116"/>
      <c r="GKC2653" s="42"/>
      <c r="GKD2653" s="116"/>
      <c r="GKE2653" s="42"/>
      <c r="GKF2653" s="116"/>
      <c r="GKG2653" s="42"/>
      <c r="GKH2653" s="116"/>
      <c r="GKI2653" s="42"/>
      <c r="GKJ2653" s="116"/>
      <c r="GKK2653" s="42"/>
      <c r="GKL2653" s="116"/>
      <c r="GKM2653" s="42"/>
      <c r="GKN2653" s="116"/>
      <c r="GKO2653" s="42"/>
      <c r="GKP2653" s="116"/>
      <c r="GKQ2653" s="42"/>
      <c r="GKR2653" s="116"/>
      <c r="GKS2653" s="42"/>
      <c r="GKT2653" s="116"/>
      <c r="GKU2653" s="42"/>
      <c r="GKV2653" s="116"/>
      <c r="GKW2653" s="42"/>
      <c r="GKX2653" s="116"/>
      <c r="GKY2653" s="42"/>
      <c r="GKZ2653" s="116"/>
      <c r="GLA2653" s="42"/>
      <c r="GLB2653" s="116"/>
      <c r="GLC2653" s="42"/>
      <c r="GLD2653" s="116"/>
      <c r="GLE2653" s="42"/>
      <c r="GLF2653" s="116"/>
      <c r="GLG2653" s="42"/>
      <c r="GLH2653" s="116"/>
      <c r="GLI2653" s="42"/>
      <c r="GLJ2653" s="116"/>
      <c r="GLK2653" s="42"/>
      <c r="GLL2653" s="116"/>
      <c r="GLM2653" s="42"/>
      <c r="GLN2653" s="116"/>
      <c r="GLO2653" s="42"/>
      <c r="GLP2653" s="116"/>
      <c r="GLQ2653" s="42"/>
      <c r="GLR2653" s="116"/>
      <c r="GLS2653" s="42"/>
      <c r="GLT2653" s="116"/>
      <c r="GLU2653" s="42"/>
      <c r="GLV2653" s="116"/>
      <c r="GLW2653" s="42"/>
      <c r="GLX2653" s="116"/>
      <c r="GLY2653" s="42"/>
      <c r="GLZ2653" s="116"/>
      <c r="GMA2653" s="42"/>
      <c r="GMB2653" s="116"/>
      <c r="GMC2653" s="42"/>
      <c r="GMD2653" s="116"/>
      <c r="GME2653" s="42"/>
      <c r="GMF2653" s="116"/>
      <c r="GMG2653" s="42"/>
      <c r="GMH2653" s="116"/>
      <c r="GMI2653" s="42"/>
      <c r="GMJ2653" s="116"/>
      <c r="GMK2653" s="42"/>
      <c r="GML2653" s="116"/>
      <c r="GMM2653" s="42"/>
      <c r="GMN2653" s="116"/>
      <c r="GMO2653" s="42"/>
      <c r="GMP2653" s="116"/>
      <c r="GMQ2653" s="42"/>
      <c r="GMR2653" s="116"/>
      <c r="GMS2653" s="42"/>
      <c r="GMT2653" s="116"/>
      <c r="GMU2653" s="42"/>
      <c r="GMV2653" s="116"/>
      <c r="GMW2653" s="42"/>
      <c r="GMX2653" s="116"/>
      <c r="GMY2653" s="42"/>
      <c r="GMZ2653" s="116"/>
      <c r="GNA2653" s="42"/>
      <c r="GNB2653" s="116"/>
      <c r="GNC2653" s="42"/>
      <c r="GND2653" s="116"/>
      <c r="GNE2653" s="42"/>
      <c r="GNF2653" s="116"/>
      <c r="GNG2653" s="42"/>
      <c r="GNH2653" s="116"/>
      <c r="GNI2653" s="42"/>
      <c r="GNJ2653" s="116"/>
      <c r="GNK2653" s="42"/>
      <c r="GNL2653" s="116"/>
      <c r="GNM2653" s="42"/>
      <c r="GNN2653" s="116"/>
      <c r="GNO2653" s="42"/>
      <c r="GNP2653" s="116"/>
      <c r="GNQ2653" s="42"/>
      <c r="GNR2653" s="116"/>
      <c r="GNS2653" s="42"/>
      <c r="GNT2653" s="116"/>
      <c r="GNU2653" s="42"/>
      <c r="GNV2653" s="116"/>
      <c r="GNW2653" s="42"/>
      <c r="GNX2653" s="116"/>
      <c r="GNY2653" s="42"/>
      <c r="GNZ2653" s="116"/>
      <c r="GOA2653" s="42"/>
      <c r="GOB2653" s="116"/>
      <c r="GOC2653" s="42"/>
      <c r="GOD2653" s="116"/>
      <c r="GOE2653" s="42"/>
      <c r="GOF2653" s="116"/>
      <c r="GOG2653" s="42"/>
      <c r="GOH2653" s="116"/>
      <c r="GOI2653" s="42"/>
      <c r="GOJ2653" s="116"/>
      <c r="GOK2653" s="42"/>
      <c r="GOL2653" s="116"/>
      <c r="GOM2653" s="42"/>
      <c r="GON2653" s="116"/>
      <c r="GOO2653" s="42"/>
      <c r="GOP2653" s="116"/>
      <c r="GOQ2653" s="42"/>
      <c r="GOR2653" s="116"/>
      <c r="GOS2653" s="42"/>
      <c r="GOT2653" s="116"/>
      <c r="GOU2653" s="42"/>
      <c r="GOV2653" s="116"/>
      <c r="GOW2653" s="42"/>
      <c r="GOX2653" s="116"/>
      <c r="GOY2653" s="42"/>
      <c r="GOZ2653" s="116"/>
      <c r="GPA2653" s="42"/>
      <c r="GPB2653" s="116"/>
      <c r="GPC2653" s="42"/>
      <c r="GPD2653" s="116"/>
      <c r="GPE2653" s="42"/>
      <c r="GPF2653" s="116"/>
      <c r="GPG2653" s="42"/>
      <c r="GPH2653" s="116"/>
      <c r="GPI2653" s="42"/>
      <c r="GPJ2653" s="116"/>
      <c r="GPK2653" s="42"/>
      <c r="GPL2653" s="116"/>
      <c r="GPM2653" s="42"/>
      <c r="GPN2653" s="116"/>
      <c r="GPO2653" s="42"/>
      <c r="GPP2653" s="116"/>
      <c r="GPQ2653" s="42"/>
      <c r="GPR2653" s="116"/>
      <c r="GPS2653" s="42"/>
      <c r="GPT2653" s="116"/>
      <c r="GPU2653" s="42"/>
      <c r="GPV2653" s="116"/>
      <c r="GPW2653" s="42"/>
      <c r="GPX2653" s="116"/>
      <c r="GPY2653" s="42"/>
      <c r="GPZ2653" s="116"/>
      <c r="GQA2653" s="42"/>
      <c r="GQB2653" s="116"/>
      <c r="GQC2653" s="42"/>
      <c r="GQD2653" s="116"/>
      <c r="GQE2653" s="42"/>
      <c r="GQF2653" s="116"/>
      <c r="GQG2653" s="42"/>
      <c r="GQH2653" s="116"/>
      <c r="GQI2653" s="42"/>
      <c r="GQJ2653" s="116"/>
      <c r="GQK2653" s="42"/>
      <c r="GQL2653" s="116"/>
      <c r="GQM2653" s="42"/>
      <c r="GQN2653" s="116"/>
      <c r="GQO2653" s="42"/>
      <c r="GQP2653" s="116"/>
      <c r="GQQ2653" s="42"/>
      <c r="GQR2653" s="116"/>
      <c r="GQS2653" s="42"/>
      <c r="GQT2653" s="116"/>
      <c r="GQU2653" s="42"/>
      <c r="GQV2653" s="116"/>
      <c r="GQW2653" s="42"/>
      <c r="GQX2653" s="116"/>
      <c r="GQY2653" s="42"/>
      <c r="GQZ2653" s="116"/>
      <c r="GRA2653" s="42"/>
      <c r="GRB2653" s="116"/>
      <c r="GRC2653" s="42"/>
      <c r="GRD2653" s="116"/>
      <c r="GRE2653" s="42"/>
      <c r="GRF2653" s="116"/>
      <c r="GRG2653" s="42"/>
      <c r="GRH2653" s="116"/>
      <c r="GRI2653" s="42"/>
      <c r="GRJ2653" s="116"/>
      <c r="GRK2653" s="42"/>
      <c r="GRL2653" s="116"/>
      <c r="GRM2653" s="42"/>
      <c r="GRN2653" s="116"/>
      <c r="GRO2653" s="42"/>
      <c r="GRP2653" s="116"/>
      <c r="GRQ2653" s="42"/>
      <c r="GRR2653" s="116"/>
      <c r="GRS2653" s="42"/>
      <c r="GRT2653" s="116"/>
      <c r="GRU2653" s="42"/>
      <c r="GRV2653" s="116"/>
      <c r="GRW2653" s="42"/>
      <c r="GRX2653" s="116"/>
      <c r="GRY2653" s="42"/>
      <c r="GRZ2653" s="116"/>
      <c r="GSA2653" s="42"/>
      <c r="GSB2653" s="116"/>
      <c r="GSC2653" s="42"/>
      <c r="GSD2653" s="116"/>
      <c r="GSE2653" s="42"/>
      <c r="GSF2653" s="116"/>
      <c r="GSG2653" s="42"/>
      <c r="GSH2653" s="116"/>
      <c r="GSI2653" s="42"/>
      <c r="GSJ2653" s="116"/>
      <c r="GSK2653" s="42"/>
      <c r="GSL2653" s="116"/>
      <c r="GSM2653" s="42"/>
      <c r="GSN2653" s="116"/>
      <c r="GSO2653" s="42"/>
      <c r="GSP2653" s="116"/>
      <c r="GSQ2653" s="42"/>
      <c r="GSR2653" s="116"/>
      <c r="GSS2653" s="42"/>
      <c r="GST2653" s="116"/>
      <c r="GSU2653" s="42"/>
      <c r="GSV2653" s="116"/>
      <c r="GSW2653" s="42"/>
      <c r="GSX2653" s="116"/>
      <c r="GSY2653" s="42"/>
      <c r="GSZ2653" s="116"/>
      <c r="GTA2653" s="42"/>
      <c r="GTB2653" s="116"/>
      <c r="GTC2653" s="42"/>
      <c r="GTD2653" s="116"/>
      <c r="GTE2653" s="42"/>
      <c r="GTF2653" s="116"/>
      <c r="GTG2653" s="42"/>
      <c r="GTH2653" s="116"/>
      <c r="GTI2653" s="42"/>
      <c r="GTJ2653" s="116"/>
      <c r="GTK2653" s="42"/>
      <c r="GTL2653" s="116"/>
      <c r="GTM2653" s="42"/>
      <c r="GTN2653" s="116"/>
      <c r="GTO2653" s="42"/>
      <c r="GTP2653" s="116"/>
      <c r="GTQ2653" s="42"/>
      <c r="GTR2653" s="116"/>
      <c r="GTS2653" s="42"/>
      <c r="GTT2653" s="116"/>
      <c r="GTU2653" s="42"/>
      <c r="GTV2653" s="116"/>
      <c r="GTW2653" s="42"/>
      <c r="GTX2653" s="116"/>
      <c r="GTY2653" s="42"/>
      <c r="GTZ2653" s="116"/>
      <c r="GUA2653" s="42"/>
      <c r="GUB2653" s="116"/>
      <c r="GUC2653" s="42"/>
      <c r="GUD2653" s="116"/>
      <c r="GUE2653" s="42"/>
      <c r="GUF2653" s="116"/>
      <c r="GUG2653" s="42"/>
      <c r="GUH2653" s="116"/>
      <c r="GUI2653" s="42"/>
      <c r="GUJ2653" s="116"/>
      <c r="GUK2653" s="42"/>
      <c r="GUL2653" s="116"/>
      <c r="GUM2653" s="42"/>
      <c r="GUN2653" s="116"/>
      <c r="GUO2653" s="42"/>
      <c r="GUP2653" s="116"/>
      <c r="GUQ2653" s="42"/>
      <c r="GUR2653" s="116"/>
      <c r="GUS2653" s="42"/>
      <c r="GUT2653" s="116"/>
      <c r="GUU2653" s="42"/>
      <c r="GUV2653" s="116"/>
      <c r="GUW2653" s="42"/>
      <c r="GUX2653" s="116"/>
      <c r="GUY2653" s="42"/>
      <c r="GUZ2653" s="116"/>
      <c r="GVA2653" s="42"/>
      <c r="GVB2653" s="116"/>
      <c r="GVC2653" s="42"/>
      <c r="GVD2653" s="116"/>
      <c r="GVE2653" s="42"/>
      <c r="GVF2653" s="116"/>
      <c r="GVG2653" s="42"/>
      <c r="GVH2653" s="116"/>
      <c r="GVI2653" s="42"/>
      <c r="GVJ2653" s="116"/>
      <c r="GVK2653" s="42"/>
      <c r="GVL2653" s="116"/>
      <c r="GVM2653" s="42"/>
      <c r="GVN2653" s="116"/>
      <c r="GVO2653" s="42"/>
      <c r="GVP2653" s="116"/>
      <c r="GVQ2653" s="42"/>
      <c r="GVR2653" s="116"/>
      <c r="GVS2653" s="42"/>
      <c r="GVT2653" s="116"/>
      <c r="GVU2653" s="42"/>
      <c r="GVV2653" s="116"/>
      <c r="GVW2653" s="42"/>
      <c r="GVX2653" s="116"/>
      <c r="GVY2653" s="42"/>
      <c r="GVZ2653" s="116"/>
      <c r="GWA2653" s="42"/>
      <c r="GWB2653" s="116"/>
      <c r="GWC2653" s="42"/>
      <c r="GWD2653" s="116"/>
      <c r="GWE2653" s="42"/>
      <c r="GWF2653" s="116"/>
      <c r="GWG2653" s="42"/>
      <c r="GWH2653" s="116"/>
      <c r="GWI2653" s="42"/>
      <c r="GWJ2653" s="116"/>
      <c r="GWK2653" s="42"/>
      <c r="GWL2653" s="116"/>
      <c r="GWM2653" s="42"/>
      <c r="GWN2653" s="116"/>
      <c r="GWO2653" s="42"/>
      <c r="GWP2653" s="116"/>
      <c r="GWQ2653" s="42"/>
      <c r="GWR2653" s="116"/>
      <c r="GWS2653" s="42"/>
      <c r="GWT2653" s="116"/>
      <c r="GWU2653" s="42"/>
      <c r="GWV2653" s="116"/>
      <c r="GWW2653" s="42"/>
      <c r="GWX2653" s="116"/>
      <c r="GWY2653" s="42"/>
      <c r="GWZ2653" s="116"/>
      <c r="GXA2653" s="42"/>
      <c r="GXB2653" s="116"/>
      <c r="GXC2653" s="42"/>
      <c r="GXD2653" s="116"/>
      <c r="GXE2653" s="42"/>
      <c r="GXF2653" s="116"/>
      <c r="GXG2653" s="42"/>
      <c r="GXH2653" s="116"/>
      <c r="GXI2653" s="42"/>
      <c r="GXJ2653" s="116"/>
      <c r="GXK2653" s="42"/>
      <c r="GXL2653" s="116"/>
      <c r="GXM2653" s="42"/>
      <c r="GXN2653" s="116"/>
      <c r="GXO2653" s="42"/>
      <c r="GXP2653" s="116"/>
      <c r="GXQ2653" s="42"/>
      <c r="GXR2653" s="116"/>
      <c r="GXS2653" s="42"/>
      <c r="GXT2653" s="116"/>
      <c r="GXU2653" s="42"/>
      <c r="GXV2653" s="116"/>
      <c r="GXW2653" s="42"/>
      <c r="GXX2653" s="116"/>
      <c r="GXY2653" s="42"/>
      <c r="GXZ2653" s="116"/>
      <c r="GYA2653" s="42"/>
      <c r="GYB2653" s="116"/>
      <c r="GYC2653" s="42"/>
      <c r="GYD2653" s="116"/>
      <c r="GYE2653" s="42"/>
      <c r="GYF2653" s="116"/>
      <c r="GYG2653" s="42"/>
      <c r="GYH2653" s="116"/>
      <c r="GYI2653" s="42"/>
      <c r="GYJ2653" s="116"/>
      <c r="GYK2653" s="42"/>
      <c r="GYL2653" s="116"/>
      <c r="GYM2653" s="42"/>
      <c r="GYN2653" s="116"/>
      <c r="GYO2653" s="42"/>
      <c r="GYP2653" s="116"/>
      <c r="GYQ2653" s="42"/>
      <c r="GYR2653" s="116"/>
      <c r="GYS2653" s="42"/>
      <c r="GYT2653" s="116"/>
      <c r="GYU2653" s="42"/>
      <c r="GYV2653" s="116"/>
      <c r="GYW2653" s="42"/>
      <c r="GYX2653" s="116"/>
      <c r="GYY2653" s="42"/>
      <c r="GYZ2653" s="116"/>
      <c r="GZA2653" s="42"/>
      <c r="GZB2653" s="116"/>
      <c r="GZC2653" s="42"/>
      <c r="GZD2653" s="116"/>
      <c r="GZE2653" s="42"/>
      <c r="GZF2653" s="116"/>
      <c r="GZG2653" s="42"/>
      <c r="GZH2653" s="116"/>
      <c r="GZI2653" s="42"/>
      <c r="GZJ2653" s="116"/>
      <c r="GZK2653" s="42"/>
      <c r="GZL2653" s="116"/>
      <c r="GZM2653" s="42"/>
      <c r="GZN2653" s="116"/>
      <c r="GZO2653" s="42"/>
      <c r="GZP2653" s="116"/>
      <c r="GZQ2653" s="42"/>
      <c r="GZR2653" s="116"/>
      <c r="GZS2653" s="42"/>
      <c r="GZT2653" s="116"/>
      <c r="GZU2653" s="42"/>
      <c r="GZV2653" s="116"/>
      <c r="GZW2653" s="42"/>
      <c r="GZX2653" s="116"/>
      <c r="GZY2653" s="42"/>
      <c r="GZZ2653" s="116"/>
      <c r="HAA2653" s="42"/>
      <c r="HAB2653" s="116"/>
      <c r="HAC2653" s="42"/>
      <c r="HAD2653" s="116"/>
      <c r="HAE2653" s="42"/>
      <c r="HAF2653" s="116"/>
      <c r="HAG2653" s="42"/>
      <c r="HAH2653" s="116"/>
      <c r="HAI2653" s="42"/>
      <c r="HAJ2653" s="116"/>
      <c r="HAK2653" s="42"/>
      <c r="HAL2653" s="116"/>
      <c r="HAM2653" s="42"/>
      <c r="HAN2653" s="116"/>
      <c r="HAO2653" s="42"/>
      <c r="HAP2653" s="116"/>
      <c r="HAQ2653" s="42"/>
      <c r="HAR2653" s="116"/>
      <c r="HAS2653" s="42"/>
      <c r="HAT2653" s="116"/>
      <c r="HAU2653" s="42"/>
      <c r="HAV2653" s="116"/>
      <c r="HAW2653" s="42"/>
      <c r="HAX2653" s="116"/>
      <c r="HAY2653" s="42"/>
      <c r="HAZ2653" s="116"/>
      <c r="HBA2653" s="42"/>
      <c r="HBB2653" s="116"/>
      <c r="HBC2653" s="42"/>
      <c r="HBD2653" s="116"/>
      <c r="HBE2653" s="42"/>
      <c r="HBF2653" s="116"/>
      <c r="HBG2653" s="42"/>
      <c r="HBH2653" s="116"/>
      <c r="HBI2653" s="42"/>
      <c r="HBJ2653" s="116"/>
      <c r="HBK2653" s="42"/>
      <c r="HBL2653" s="116"/>
      <c r="HBM2653" s="42"/>
      <c r="HBN2653" s="116"/>
      <c r="HBO2653" s="42"/>
      <c r="HBP2653" s="116"/>
      <c r="HBQ2653" s="42"/>
      <c r="HBR2653" s="116"/>
      <c r="HBS2653" s="42"/>
      <c r="HBT2653" s="116"/>
      <c r="HBU2653" s="42"/>
      <c r="HBV2653" s="116"/>
      <c r="HBW2653" s="42"/>
      <c r="HBX2653" s="116"/>
      <c r="HBY2653" s="42"/>
      <c r="HBZ2653" s="116"/>
      <c r="HCA2653" s="42"/>
      <c r="HCB2653" s="116"/>
      <c r="HCC2653" s="42"/>
      <c r="HCD2653" s="116"/>
      <c r="HCE2653" s="42"/>
      <c r="HCF2653" s="116"/>
      <c r="HCG2653" s="42"/>
      <c r="HCH2653" s="116"/>
      <c r="HCI2653" s="42"/>
      <c r="HCJ2653" s="116"/>
      <c r="HCK2653" s="42"/>
      <c r="HCL2653" s="116"/>
      <c r="HCM2653" s="42"/>
      <c r="HCN2653" s="116"/>
      <c r="HCO2653" s="42"/>
      <c r="HCP2653" s="116"/>
      <c r="HCQ2653" s="42"/>
      <c r="HCR2653" s="116"/>
      <c r="HCS2653" s="42"/>
      <c r="HCT2653" s="116"/>
      <c r="HCU2653" s="42"/>
      <c r="HCV2653" s="116"/>
      <c r="HCW2653" s="42"/>
      <c r="HCX2653" s="116"/>
      <c r="HCY2653" s="42"/>
      <c r="HCZ2653" s="116"/>
      <c r="HDA2653" s="42"/>
      <c r="HDB2653" s="116"/>
      <c r="HDC2653" s="42"/>
      <c r="HDD2653" s="116"/>
      <c r="HDE2653" s="42"/>
      <c r="HDF2653" s="116"/>
      <c r="HDG2653" s="42"/>
      <c r="HDH2653" s="116"/>
      <c r="HDI2653" s="42"/>
      <c r="HDJ2653" s="116"/>
      <c r="HDK2653" s="42"/>
      <c r="HDL2653" s="116"/>
      <c r="HDM2653" s="42"/>
      <c r="HDN2653" s="116"/>
      <c r="HDO2653" s="42"/>
      <c r="HDP2653" s="116"/>
      <c r="HDQ2653" s="42"/>
      <c r="HDR2653" s="116"/>
      <c r="HDS2653" s="42"/>
      <c r="HDT2653" s="116"/>
      <c r="HDU2653" s="42"/>
      <c r="HDV2653" s="116"/>
      <c r="HDW2653" s="42"/>
      <c r="HDX2653" s="116"/>
      <c r="HDY2653" s="42"/>
      <c r="HDZ2653" s="116"/>
      <c r="HEA2653" s="42"/>
      <c r="HEB2653" s="116"/>
      <c r="HEC2653" s="42"/>
      <c r="HED2653" s="116"/>
      <c r="HEE2653" s="42"/>
      <c r="HEF2653" s="116"/>
      <c r="HEG2653" s="42"/>
      <c r="HEH2653" s="116"/>
      <c r="HEI2653" s="42"/>
      <c r="HEJ2653" s="116"/>
      <c r="HEK2653" s="42"/>
      <c r="HEL2653" s="116"/>
      <c r="HEM2653" s="42"/>
      <c r="HEN2653" s="116"/>
      <c r="HEO2653" s="42"/>
      <c r="HEP2653" s="116"/>
      <c r="HEQ2653" s="42"/>
      <c r="HER2653" s="116"/>
      <c r="HES2653" s="42"/>
      <c r="HET2653" s="116"/>
      <c r="HEU2653" s="42"/>
      <c r="HEV2653" s="116"/>
      <c r="HEW2653" s="42"/>
      <c r="HEX2653" s="116"/>
      <c r="HEY2653" s="42"/>
      <c r="HEZ2653" s="116"/>
      <c r="HFA2653" s="42"/>
      <c r="HFB2653" s="116"/>
      <c r="HFC2653" s="42"/>
      <c r="HFD2653" s="116"/>
      <c r="HFE2653" s="42"/>
      <c r="HFF2653" s="116"/>
      <c r="HFG2653" s="42"/>
      <c r="HFH2653" s="116"/>
      <c r="HFI2653" s="42"/>
      <c r="HFJ2653" s="116"/>
      <c r="HFK2653" s="42"/>
      <c r="HFL2653" s="116"/>
      <c r="HFM2653" s="42"/>
      <c r="HFN2653" s="116"/>
      <c r="HFO2653" s="42"/>
      <c r="HFP2653" s="116"/>
      <c r="HFQ2653" s="42"/>
      <c r="HFR2653" s="116"/>
      <c r="HFS2653" s="42"/>
      <c r="HFT2653" s="116"/>
      <c r="HFU2653" s="42"/>
      <c r="HFV2653" s="116"/>
      <c r="HFW2653" s="42"/>
      <c r="HFX2653" s="116"/>
      <c r="HFY2653" s="42"/>
      <c r="HFZ2653" s="116"/>
      <c r="HGA2653" s="42"/>
      <c r="HGB2653" s="116"/>
      <c r="HGC2653" s="42"/>
      <c r="HGD2653" s="116"/>
      <c r="HGE2653" s="42"/>
      <c r="HGF2653" s="116"/>
      <c r="HGG2653" s="42"/>
      <c r="HGH2653" s="116"/>
      <c r="HGI2653" s="42"/>
      <c r="HGJ2653" s="116"/>
      <c r="HGK2653" s="42"/>
      <c r="HGL2653" s="116"/>
      <c r="HGM2653" s="42"/>
      <c r="HGN2653" s="116"/>
      <c r="HGO2653" s="42"/>
      <c r="HGP2653" s="116"/>
      <c r="HGQ2653" s="42"/>
      <c r="HGR2653" s="116"/>
      <c r="HGS2653" s="42"/>
      <c r="HGT2653" s="116"/>
      <c r="HGU2653" s="42"/>
      <c r="HGV2653" s="116"/>
      <c r="HGW2653" s="42"/>
      <c r="HGX2653" s="116"/>
      <c r="HGY2653" s="42"/>
      <c r="HGZ2653" s="116"/>
      <c r="HHA2653" s="42"/>
      <c r="HHB2653" s="116"/>
      <c r="HHC2653" s="42"/>
      <c r="HHD2653" s="116"/>
      <c r="HHE2653" s="42"/>
      <c r="HHF2653" s="116"/>
      <c r="HHG2653" s="42"/>
      <c r="HHH2653" s="116"/>
      <c r="HHI2653" s="42"/>
      <c r="HHJ2653" s="116"/>
      <c r="HHK2653" s="42"/>
      <c r="HHL2653" s="116"/>
      <c r="HHM2653" s="42"/>
      <c r="HHN2653" s="116"/>
      <c r="HHO2653" s="42"/>
      <c r="HHP2653" s="116"/>
      <c r="HHQ2653" s="42"/>
      <c r="HHR2653" s="116"/>
      <c r="HHS2653" s="42"/>
      <c r="HHT2653" s="116"/>
      <c r="HHU2653" s="42"/>
      <c r="HHV2653" s="116"/>
      <c r="HHW2653" s="42"/>
      <c r="HHX2653" s="116"/>
      <c r="HHY2653" s="42"/>
      <c r="HHZ2653" s="116"/>
      <c r="HIA2653" s="42"/>
      <c r="HIB2653" s="116"/>
      <c r="HIC2653" s="42"/>
      <c r="HID2653" s="116"/>
      <c r="HIE2653" s="42"/>
      <c r="HIF2653" s="116"/>
      <c r="HIG2653" s="42"/>
      <c r="HIH2653" s="116"/>
      <c r="HII2653" s="42"/>
      <c r="HIJ2653" s="116"/>
      <c r="HIK2653" s="42"/>
      <c r="HIL2653" s="116"/>
      <c r="HIM2653" s="42"/>
      <c r="HIN2653" s="116"/>
      <c r="HIO2653" s="42"/>
      <c r="HIP2653" s="116"/>
      <c r="HIQ2653" s="42"/>
      <c r="HIR2653" s="116"/>
      <c r="HIS2653" s="42"/>
      <c r="HIT2653" s="116"/>
      <c r="HIU2653" s="42"/>
      <c r="HIV2653" s="116"/>
      <c r="HIW2653" s="42"/>
      <c r="HIX2653" s="116"/>
      <c r="HIY2653" s="42"/>
      <c r="HIZ2653" s="116"/>
      <c r="HJA2653" s="42"/>
      <c r="HJB2653" s="116"/>
      <c r="HJC2653" s="42"/>
      <c r="HJD2653" s="116"/>
      <c r="HJE2653" s="42"/>
      <c r="HJF2653" s="116"/>
      <c r="HJG2653" s="42"/>
      <c r="HJH2653" s="116"/>
      <c r="HJI2653" s="42"/>
      <c r="HJJ2653" s="116"/>
      <c r="HJK2653" s="42"/>
      <c r="HJL2653" s="116"/>
      <c r="HJM2653" s="42"/>
      <c r="HJN2653" s="116"/>
      <c r="HJO2653" s="42"/>
      <c r="HJP2653" s="116"/>
      <c r="HJQ2653" s="42"/>
      <c r="HJR2653" s="116"/>
      <c r="HJS2653" s="42"/>
      <c r="HJT2653" s="116"/>
      <c r="HJU2653" s="42"/>
      <c r="HJV2653" s="116"/>
      <c r="HJW2653" s="42"/>
      <c r="HJX2653" s="116"/>
      <c r="HJY2653" s="42"/>
      <c r="HJZ2653" s="116"/>
      <c r="HKA2653" s="42"/>
      <c r="HKB2653" s="116"/>
      <c r="HKC2653" s="42"/>
      <c r="HKD2653" s="116"/>
      <c r="HKE2653" s="42"/>
      <c r="HKF2653" s="116"/>
      <c r="HKG2653" s="42"/>
      <c r="HKH2653" s="116"/>
      <c r="HKI2653" s="42"/>
      <c r="HKJ2653" s="116"/>
      <c r="HKK2653" s="42"/>
      <c r="HKL2653" s="116"/>
      <c r="HKM2653" s="42"/>
      <c r="HKN2653" s="116"/>
      <c r="HKO2653" s="42"/>
      <c r="HKP2653" s="116"/>
      <c r="HKQ2653" s="42"/>
      <c r="HKR2653" s="116"/>
      <c r="HKS2653" s="42"/>
      <c r="HKT2653" s="116"/>
      <c r="HKU2653" s="42"/>
      <c r="HKV2653" s="116"/>
      <c r="HKW2653" s="42"/>
      <c r="HKX2653" s="116"/>
      <c r="HKY2653" s="42"/>
      <c r="HKZ2653" s="116"/>
      <c r="HLA2653" s="42"/>
      <c r="HLB2653" s="116"/>
      <c r="HLC2653" s="42"/>
      <c r="HLD2653" s="116"/>
      <c r="HLE2653" s="42"/>
      <c r="HLF2653" s="116"/>
      <c r="HLG2653" s="42"/>
      <c r="HLH2653" s="116"/>
      <c r="HLI2653" s="42"/>
      <c r="HLJ2653" s="116"/>
      <c r="HLK2653" s="42"/>
      <c r="HLL2653" s="116"/>
      <c r="HLM2653" s="42"/>
      <c r="HLN2653" s="116"/>
      <c r="HLO2653" s="42"/>
      <c r="HLP2653" s="116"/>
      <c r="HLQ2653" s="42"/>
      <c r="HLR2653" s="116"/>
      <c r="HLS2653" s="42"/>
      <c r="HLT2653" s="116"/>
      <c r="HLU2653" s="42"/>
      <c r="HLV2653" s="116"/>
      <c r="HLW2653" s="42"/>
      <c r="HLX2653" s="116"/>
      <c r="HLY2653" s="42"/>
      <c r="HLZ2653" s="116"/>
      <c r="HMA2653" s="42"/>
      <c r="HMB2653" s="116"/>
      <c r="HMC2653" s="42"/>
      <c r="HMD2653" s="116"/>
      <c r="HME2653" s="42"/>
      <c r="HMF2653" s="116"/>
      <c r="HMG2653" s="42"/>
      <c r="HMH2653" s="116"/>
      <c r="HMI2653" s="42"/>
      <c r="HMJ2653" s="116"/>
      <c r="HMK2653" s="42"/>
      <c r="HML2653" s="116"/>
      <c r="HMM2653" s="42"/>
      <c r="HMN2653" s="116"/>
      <c r="HMO2653" s="42"/>
      <c r="HMP2653" s="116"/>
      <c r="HMQ2653" s="42"/>
      <c r="HMR2653" s="116"/>
      <c r="HMS2653" s="42"/>
      <c r="HMT2653" s="116"/>
      <c r="HMU2653" s="42"/>
      <c r="HMV2653" s="116"/>
      <c r="HMW2653" s="42"/>
      <c r="HMX2653" s="116"/>
      <c r="HMY2653" s="42"/>
      <c r="HMZ2653" s="116"/>
      <c r="HNA2653" s="42"/>
      <c r="HNB2653" s="116"/>
      <c r="HNC2653" s="42"/>
      <c r="HND2653" s="116"/>
      <c r="HNE2653" s="42"/>
      <c r="HNF2653" s="116"/>
      <c r="HNG2653" s="42"/>
      <c r="HNH2653" s="116"/>
      <c r="HNI2653" s="42"/>
      <c r="HNJ2653" s="116"/>
      <c r="HNK2653" s="42"/>
      <c r="HNL2653" s="116"/>
      <c r="HNM2653" s="42"/>
      <c r="HNN2653" s="116"/>
      <c r="HNO2653" s="42"/>
      <c r="HNP2653" s="116"/>
      <c r="HNQ2653" s="42"/>
      <c r="HNR2653" s="116"/>
      <c r="HNS2653" s="42"/>
      <c r="HNT2653" s="116"/>
      <c r="HNU2653" s="42"/>
      <c r="HNV2653" s="116"/>
      <c r="HNW2653" s="42"/>
      <c r="HNX2653" s="116"/>
      <c r="HNY2653" s="42"/>
      <c r="HNZ2653" s="116"/>
      <c r="HOA2653" s="42"/>
      <c r="HOB2653" s="116"/>
      <c r="HOC2653" s="42"/>
      <c r="HOD2653" s="116"/>
      <c r="HOE2653" s="42"/>
      <c r="HOF2653" s="116"/>
      <c r="HOG2653" s="42"/>
      <c r="HOH2653" s="116"/>
      <c r="HOI2653" s="42"/>
      <c r="HOJ2653" s="116"/>
      <c r="HOK2653" s="42"/>
      <c r="HOL2653" s="116"/>
      <c r="HOM2653" s="42"/>
      <c r="HON2653" s="116"/>
      <c r="HOO2653" s="42"/>
      <c r="HOP2653" s="116"/>
      <c r="HOQ2653" s="42"/>
      <c r="HOR2653" s="116"/>
      <c r="HOS2653" s="42"/>
      <c r="HOT2653" s="116"/>
      <c r="HOU2653" s="42"/>
      <c r="HOV2653" s="116"/>
      <c r="HOW2653" s="42"/>
      <c r="HOX2653" s="116"/>
      <c r="HOY2653" s="42"/>
      <c r="HOZ2653" s="116"/>
      <c r="HPA2653" s="42"/>
      <c r="HPB2653" s="116"/>
      <c r="HPC2653" s="42"/>
      <c r="HPD2653" s="116"/>
      <c r="HPE2653" s="42"/>
      <c r="HPF2653" s="116"/>
      <c r="HPG2653" s="42"/>
      <c r="HPH2653" s="116"/>
      <c r="HPI2653" s="42"/>
      <c r="HPJ2653" s="116"/>
      <c r="HPK2653" s="42"/>
      <c r="HPL2653" s="116"/>
      <c r="HPM2653" s="42"/>
      <c r="HPN2653" s="116"/>
      <c r="HPO2653" s="42"/>
      <c r="HPP2653" s="116"/>
      <c r="HPQ2653" s="42"/>
      <c r="HPR2653" s="116"/>
      <c r="HPS2653" s="42"/>
      <c r="HPT2653" s="116"/>
      <c r="HPU2653" s="42"/>
      <c r="HPV2653" s="116"/>
      <c r="HPW2653" s="42"/>
      <c r="HPX2653" s="116"/>
      <c r="HPY2653" s="42"/>
      <c r="HPZ2653" s="116"/>
      <c r="HQA2653" s="42"/>
      <c r="HQB2653" s="116"/>
      <c r="HQC2653" s="42"/>
      <c r="HQD2653" s="116"/>
      <c r="HQE2653" s="42"/>
      <c r="HQF2653" s="116"/>
      <c r="HQG2653" s="42"/>
      <c r="HQH2653" s="116"/>
      <c r="HQI2653" s="42"/>
      <c r="HQJ2653" s="116"/>
      <c r="HQK2653" s="42"/>
      <c r="HQL2653" s="116"/>
      <c r="HQM2653" s="42"/>
      <c r="HQN2653" s="116"/>
      <c r="HQO2653" s="42"/>
      <c r="HQP2653" s="116"/>
      <c r="HQQ2653" s="42"/>
      <c r="HQR2653" s="116"/>
      <c r="HQS2653" s="42"/>
      <c r="HQT2653" s="116"/>
      <c r="HQU2653" s="42"/>
      <c r="HQV2653" s="116"/>
      <c r="HQW2653" s="42"/>
      <c r="HQX2653" s="116"/>
      <c r="HQY2653" s="42"/>
      <c r="HQZ2653" s="116"/>
      <c r="HRA2653" s="42"/>
      <c r="HRB2653" s="116"/>
      <c r="HRC2653" s="42"/>
      <c r="HRD2653" s="116"/>
      <c r="HRE2653" s="42"/>
      <c r="HRF2653" s="116"/>
      <c r="HRG2653" s="42"/>
      <c r="HRH2653" s="116"/>
      <c r="HRI2653" s="42"/>
      <c r="HRJ2653" s="116"/>
      <c r="HRK2653" s="42"/>
      <c r="HRL2653" s="116"/>
      <c r="HRM2653" s="42"/>
      <c r="HRN2653" s="116"/>
      <c r="HRO2653" s="42"/>
      <c r="HRP2653" s="116"/>
      <c r="HRQ2653" s="42"/>
      <c r="HRR2653" s="116"/>
      <c r="HRS2653" s="42"/>
      <c r="HRT2653" s="116"/>
      <c r="HRU2653" s="42"/>
      <c r="HRV2653" s="116"/>
      <c r="HRW2653" s="42"/>
      <c r="HRX2653" s="116"/>
      <c r="HRY2653" s="42"/>
      <c r="HRZ2653" s="116"/>
      <c r="HSA2653" s="42"/>
      <c r="HSB2653" s="116"/>
      <c r="HSC2653" s="42"/>
      <c r="HSD2653" s="116"/>
      <c r="HSE2653" s="42"/>
      <c r="HSF2653" s="116"/>
      <c r="HSG2653" s="42"/>
      <c r="HSH2653" s="116"/>
      <c r="HSI2653" s="42"/>
      <c r="HSJ2653" s="116"/>
      <c r="HSK2653" s="42"/>
      <c r="HSL2653" s="116"/>
      <c r="HSM2653" s="42"/>
      <c r="HSN2653" s="116"/>
      <c r="HSO2653" s="42"/>
      <c r="HSP2653" s="116"/>
      <c r="HSQ2653" s="42"/>
      <c r="HSR2653" s="116"/>
      <c r="HSS2653" s="42"/>
      <c r="HST2653" s="116"/>
      <c r="HSU2653" s="42"/>
      <c r="HSV2653" s="116"/>
      <c r="HSW2653" s="42"/>
      <c r="HSX2653" s="116"/>
      <c r="HSY2653" s="42"/>
      <c r="HSZ2653" s="116"/>
      <c r="HTA2653" s="42"/>
      <c r="HTB2653" s="116"/>
      <c r="HTC2653" s="42"/>
      <c r="HTD2653" s="116"/>
      <c r="HTE2653" s="42"/>
      <c r="HTF2653" s="116"/>
      <c r="HTG2653" s="42"/>
      <c r="HTH2653" s="116"/>
      <c r="HTI2653" s="42"/>
      <c r="HTJ2653" s="116"/>
      <c r="HTK2653" s="42"/>
      <c r="HTL2653" s="116"/>
      <c r="HTM2653" s="42"/>
      <c r="HTN2653" s="116"/>
      <c r="HTO2653" s="42"/>
      <c r="HTP2653" s="116"/>
      <c r="HTQ2653" s="42"/>
      <c r="HTR2653" s="116"/>
      <c r="HTS2653" s="42"/>
      <c r="HTT2653" s="116"/>
      <c r="HTU2653" s="42"/>
      <c r="HTV2653" s="116"/>
      <c r="HTW2653" s="42"/>
      <c r="HTX2653" s="116"/>
      <c r="HTY2653" s="42"/>
      <c r="HTZ2653" s="116"/>
      <c r="HUA2653" s="42"/>
      <c r="HUB2653" s="116"/>
      <c r="HUC2653" s="42"/>
      <c r="HUD2653" s="116"/>
      <c r="HUE2653" s="42"/>
      <c r="HUF2653" s="116"/>
      <c r="HUG2653" s="42"/>
      <c r="HUH2653" s="116"/>
      <c r="HUI2653" s="42"/>
      <c r="HUJ2653" s="116"/>
      <c r="HUK2653" s="42"/>
      <c r="HUL2653" s="116"/>
      <c r="HUM2653" s="42"/>
      <c r="HUN2653" s="116"/>
      <c r="HUO2653" s="42"/>
      <c r="HUP2653" s="116"/>
      <c r="HUQ2653" s="42"/>
      <c r="HUR2653" s="116"/>
      <c r="HUS2653" s="42"/>
      <c r="HUT2653" s="116"/>
      <c r="HUU2653" s="42"/>
      <c r="HUV2653" s="116"/>
      <c r="HUW2653" s="42"/>
      <c r="HUX2653" s="116"/>
      <c r="HUY2653" s="42"/>
      <c r="HUZ2653" s="116"/>
      <c r="HVA2653" s="42"/>
      <c r="HVB2653" s="116"/>
      <c r="HVC2653" s="42"/>
      <c r="HVD2653" s="116"/>
      <c r="HVE2653" s="42"/>
      <c r="HVF2653" s="116"/>
      <c r="HVG2653" s="42"/>
      <c r="HVH2653" s="116"/>
      <c r="HVI2653" s="42"/>
      <c r="HVJ2653" s="116"/>
      <c r="HVK2653" s="42"/>
      <c r="HVL2653" s="116"/>
      <c r="HVM2653" s="42"/>
      <c r="HVN2653" s="116"/>
      <c r="HVO2653" s="42"/>
      <c r="HVP2653" s="116"/>
      <c r="HVQ2653" s="42"/>
      <c r="HVR2653" s="116"/>
      <c r="HVS2653" s="42"/>
      <c r="HVT2653" s="116"/>
      <c r="HVU2653" s="42"/>
      <c r="HVV2653" s="116"/>
      <c r="HVW2653" s="42"/>
      <c r="HVX2653" s="116"/>
      <c r="HVY2653" s="42"/>
      <c r="HVZ2653" s="116"/>
      <c r="HWA2653" s="42"/>
      <c r="HWB2653" s="116"/>
      <c r="HWC2653" s="42"/>
      <c r="HWD2653" s="116"/>
      <c r="HWE2653" s="42"/>
      <c r="HWF2653" s="116"/>
      <c r="HWG2653" s="42"/>
      <c r="HWH2653" s="116"/>
      <c r="HWI2653" s="42"/>
      <c r="HWJ2653" s="116"/>
      <c r="HWK2653" s="42"/>
      <c r="HWL2653" s="116"/>
      <c r="HWM2653" s="42"/>
      <c r="HWN2653" s="116"/>
      <c r="HWO2653" s="42"/>
      <c r="HWP2653" s="116"/>
      <c r="HWQ2653" s="42"/>
      <c r="HWR2653" s="116"/>
      <c r="HWS2653" s="42"/>
      <c r="HWT2653" s="116"/>
      <c r="HWU2653" s="42"/>
      <c r="HWV2653" s="116"/>
      <c r="HWW2653" s="42"/>
      <c r="HWX2653" s="116"/>
      <c r="HWY2653" s="42"/>
      <c r="HWZ2653" s="116"/>
      <c r="HXA2653" s="42"/>
      <c r="HXB2653" s="116"/>
      <c r="HXC2653" s="42"/>
      <c r="HXD2653" s="116"/>
      <c r="HXE2653" s="42"/>
      <c r="HXF2653" s="116"/>
      <c r="HXG2653" s="42"/>
      <c r="HXH2653" s="116"/>
      <c r="HXI2653" s="42"/>
      <c r="HXJ2653" s="116"/>
      <c r="HXK2653" s="42"/>
      <c r="HXL2653" s="116"/>
      <c r="HXM2653" s="42"/>
      <c r="HXN2653" s="116"/>
      <c r="HXO2653" s="42"/>
      <c r="HXP2653" s="116"/>
      <c r="HXQ2653" s="42"/>
      <c r="HXR2653" s="116"/>
      <c r="HXS2653" s="42"/>
      <c r="HXT2653" s="116"/>
      <c r="HXU2653" s="42"/>
      <c r="HXV2653" s="116"/>
      <c r="HXW2653" s="42"/>
      <c r="HXX2653" s="116"/>
      <c r="HXY2653" s="42"/>
      <c r="HXZ2653" s="116"/>
      <c r="HYA2653" s="42"/>
      <c r="HYB2653" s="116"/>
      <c r="HYC2653" s="42"/>
      <c r="HYD2653" s="116"/>
      <c r="HYE2653" s="42"/>
      <c r="HYF2653" s="116"/>
      <c r="HYG2653" s="42"/>
      <c r="HYH2653" s="116"/>
      <c r="HYI2653" s="42"/>
      <c r="HYJ2653" s="116"/>
      <c r="HYK2653" s="42"/>
      <c r="HYL2653" s="116"/>
      <c r="HYM2653" s="42"/>
      <c r="HYN2653" s="116"/>
      <c r="HYO2653" s="42"/>
      <c r="HYP2653" s="116"/>
      <c r="HYQ2653" s="42"/>
      <c r="HYR2653" s="116"/>
      <c r="HYS2653" s="42"/>
      <c r="HYT2653" s="116"/>
      <c r="HYU2653" s="42"/>
      <c r="HYV2653" s="116"/>
      <c r="HYW2653" s="42"/>
      <c r="HYX2653" s="116"/>
      <c r="HYY2653" s="42"/>
      <c r="HYZ2653" s="116"/>
      <c r="HZA2653" s="42"/>
      <c r="HZB2653" s="116"/>
      <c r="HZC2653" s="42"/>
      <c r="HZD2653" s="116"/>
      <c r="HZE2653" s="42"/>
      <c r="HZF2653" s="116"/>
      <c r="HZG2653" s="42"/>
      <c r="HZH2653" s="116"/>
      <c r="HZI2653" s="42"/>
      <c r="HZJ2653" s="116"/>
      <c r="HZK2653" s="42"/>
      <c r="HZL2653" s="116"/>
      <c r="HZM2653" s="42"/>
      <c r="HZN2653" s="116"/>
      <c r="HZO2653" s="42"/>
      <c r="HZP2653" s="116"/>
      <c r="HZQ2653" s="42"/>
      <c r="HZR2653" s="116"/>
      <c r="HZS2653" s="42"/>
      <c r="HZT2653" s="116"/>
      <c r="HZU2653" s="42"/>
      <c r="HZV2653" s="116"/>
      <c r="HZW2653" s="42"/>
      <c r="HZX2653" s="116"/>
      <c r="HZY2653" s="42"/>
      <c r="HZZ2653" s="116"/>
      <c r="IAA2653" s="42"/>
      <c r="IAB2653" s="116"/>
      <c r="IAC2653" s="42"/>
      <c r="IAD2653" s="116"/>
      <c r="IAE2653" s="42"/>
      <c r="IAF2653" s="116"/>
      <c r="IAG2653" s="42"/>
      <c r="IAH2653" s="116"/>
      <c r="IAI2653" s="42"/>
      <c r="IAJ2653" s="116"/>
      <c r="IAK2653" s="42"/>
      <c r="IAL2653" s="116"/>
      <c r="IAM2653" s="42"/>
      <c r="IAN2653" s="116"/>
      <c r="IAO2653" s="42"/>
      <c r="IAP2653" s="116"/>
      <c r="IAQ2653" s="42"/>
      <c r="IAR2653" s="116"/>
      <c r="IAS2653" s="42"/>
      <c r="IAT2653" s="116"/>
      <c r="IAU2653" s="42"/>
      <c r="IAV2653" s="116"/>
      <c r="IAW2653" s="42"/>
      <c r="IAX2653" s="116"/>
      <c r="IAY2653" s="42"/>
      <c r="IAZ2653" s="116"/>
      <c r="IBA2653" s="42"/>
      <c r="IBB2653" s="116"/>
      <c r="IBC2653" s="42"/>
      <c r="IBD2653" s="116"/>
      <c r="IBE2653" s="42"/>
      <c r="IBF2653" s="116"/>
      <c r="IBG2653" s="42"/>
      <c r="IBH2653" s="116"/>
      <c r="IBI2653" s="42"/>
      <c r="IBJ2653" s="116"/>
      <c r="IBK2653" s="42"/>
      <c r="IBL2653" s="116"/>
      <c r="IBM2653" s="42"/>
      <c r="IBN2653" s="116"/>
      <c r="IBO2653" s="42"/>
      <c r="IBP2653" s="116"/>
      <c r="IBQ2653" s="42"/>
      <c r="IBR2653" s="116"/>
      <c r="IBS2653" s="42"/>
      <c r="IBT2653" s="116"/>
      <c r="IBU2653" s="42"/>
      <c r="IBV2653" s="116"/>
      <c r="IBW2653" s="42"/>
      <c r="IBX2653" s="116"/>
      <c r="IBY2653" s="42"/>
      <c r="IBZ2653" s="116"/>
      <c r="ICA2653" s="42"/>
      <c r="ICB2653" s="116"/>
      <c r="ICC2653" s="42"/>
      <c r="ICD2653" s="116"/>
      <c r="ICE2653" s="42"/>
      <c r="ICF2653" s="116"/>
      <c r="ICG2653" s="42"/>
      <c r="ICH2653" s="116"/>
      <c r="ICI2653" s="42"/>
      <c r="ICJ2653" s="116"/>
      <c r="ICK2653" s="42"/>
      <c r="ICL2653" s="116"/>
      <c r="ICM2653" s="42"/>
      <c r="ICN2653" s="116"/>
      <c r="ICO2653" s="42"/>
      <c r="ICP2653" s="116"/>
      <c r="ICQ2653" s="42"/>
      <c r="ICR2653" s="116"/>
      <c r="ICS2653" s="42"/>
      <c r="ICT2653" s="116"/>
      <c r="ICU2653" s="42"/>
      <c r="ICV2653" s="116"/>
      <c r="ICW2653" s="42"/>
      <c r="ICX2653" s="116"/>
      <c r="ICY2653" s="42"/>
      <c r="ICZ2653" s="116"/>
      <c r="IDA2653" s="42"/>
      <c r="IDB2653" s="116"/>
      <c r="IDC2653" s="42"/>
      <c r="IDD2653" s="116"/>
      <c r="IDE2653" s="42"/>
      <c r="IDF2653" s="116"/>
      <c r="IDG2653" s="42"/>
      <c r="IDH2653" s="116"/>
      <c r="IDI2653" s="42"/>
      <c r="IDJ2653" s="116"/>
      <c r="IDK2653" s="42"/>
      <c r="IDL2653" s="116"/>
      <c r="IDM2653" s="42"/>
      <c r="IDN2653" s="116"/>
      <c r="IDO2653" s="42"/>
      <c r="IDP2653" s="116"/>
      <c r="IDQ2653" s="42"/>
      <c r="IDR2653" s="116"/>
      <c r="IDS2653" s="42"/>
      <c r="IDT2653" s="116"/>
      <c r="IDU2653" s="42"/>
      <c r="IDV2653" s="116"/>
      <c r="IDW2653" s="42"/>
      <c r="IDX2653" s="116"/>
      <c r="IDY2653" s="42"/>
      <c r="IDZ2653" s="116"/>
      <c r="IEA2653" s="42"/>
      <c r="IEB2653" s="116"/>
      <c r="IEC2653" s="42"/>
      <c r="IED2653" s="116"/>
      <c r="IEE2653" s="42"/>
      <c r="IEF2653" s="116"/>
      <c r="IEG2653" s="42"/>
      <c r="IEH2653" s="116"/>
      <c r="IEI2653" s="42"/>
      <c r="IEJ2653" s="116"/>
      <c r="IEK2653" s="42"/>
      <c r="IEL2653" s="116"/>
      <c r="IEM2653" s="42"/>
      <c r="IEN2653" s="116"/>
      <c r="IEO2653" s="42"/>
      <c r="IEP2653" s="116"/>
      <c r="IEQ2653" s="42"/>
      <c r="IER2653" s="116"/>
      <c r="IES2653" s="42"/>
      <c r="IET2653" s="116"/>
      <c r="IEU2653" s="42"/>
      <c r="IEV2653" s="116"/>
      <c r="IEW2653" s="42"/>
      <c r="IEX2653" s="116"/>
      <c r="IEY2653" s="42"/>
      <c r="IEZ2653" s="116"/>
      <c r="IFA2653" s="42"/>
      <c r="IFB2653" s="116"/>
      <c r="IFC2653" s="42"/>
      <c r="IFD2653" s="116"/>
      <c r="IFE2653" s="42"/>
      <c r="IFF2653" s="116"/>
      <c r="IFG2653" s="42"/>
      <c r="IFH2653" s="116"/>
      <c r="IFI2653" s="42"/>
      <c r="IFJ2653" s="116"/>
      <c r="IFK2653" s="42"/>
      <c r="IFL2653" s="116"/>
      <c r="IFM2653" s="42"/>
      <c r="IFN2653" s="116"/>
      <c r="IFO2653" s="42"/>
      <c r="IFP2653" s="116"/>
      <c r="IFQ2653" s="42"/>
      <c r="IFR2653" s="116"/>
      <c r="IFS2653" s="42"/>
      <c r="IFT2653" s="116"/>
      <c r="IFU2653" s="42"/>
      <c r="IFV2653" s="116"/>
      <c r="IFW2653" s="42"/>
      <c r="IFX2653" s="116"/>
      <c r="IFY2653" s="42"/>
      <c r="IFZ2653" s="116"/>
      <c r="IGA2653" s="42"/>
      <c r="IGB2653" s="116"/>
      <c r="IGC2653" s="42"/>
      <c r="IGD2653" s="116"/>
      <c r="IGE2653" s="42"/>
      <c r="IGF2653" s="116"/>
      <c r="IGG2653" s="42"/>
      <c r="IGH2653" s="116"/>
      <c r="IGI2653" s="42"/>
      <c r="IGJ2653" s="116"/>
      <c r="IGK2653" s="42"/>
      <c r="IGL2653" s="116"/>
      <c r="IGM2653" s="42"/>
      <c r="IGN2653" s="116"/>
      <c r="IGO2653" s="42"/>
      <c r="IGP2653" s="116"/>
      <c r="IGQ2653" s="42"/>
      <c r="IGR2653" s="116"/>
      <c r="IGS2653" s="42"/>
      <c r="IGT2653" s="116"/>
      <c r="IGU2653" s="42"/>
      <c r="IGV2653" s="116"/>
      <c r="IGW2653" s="42"/>
      <c r="IGX2653" s="116"/>
      <c r="IGY2653" s="42"/>
      <c r="IGZ2653" s="116"/>
      <c r="IHA2653" s="42"/>
      <c r="IHB2653" s="116"/>
      <c r="IHC2653" s="42"/>
      <c r="IHD2653" s="116"/>
      <c r="IHE2653" s="42"/>
      <c r="IHF2653" s="116"/>
      <c r="IHG2653" s="42"/>
      <c r="IHH2653" s="116"/>
      <c r="IHI2653" s="42"/>
      <c r="IHJ2653" s="116"/>
      <c r="IHK2653" s="42"/>
      <c r="IHL2653" s="116"/>
      <c r="IHM2653" s="42"/>
      <c r="IHN2653" s="116"/>
      <c r="IHO2653" s="42"/>
      <c r="IHP2653" s="116"/>
      <c r="IHQ2653" s="42"/>
      <c r="IHR2653" s="116"/>
      <c r="IHS2653" s="42"/>
      <c r="IHT2653" s="116"/>
      <c r="IHU2653" s="42"/>
      <c r="IHV2653" s="116"/>
      <c r="IHW2653" s="42"/>
      <c r="IHX2653" s="116"/>
      <c r="IHY2653" s="42"/>
      <c r="IHZ2653" s="116"/>
      <c r="IIA2653" s="42"/>
      <c r="IIB2653" s="116"/>
      <c r="IIC2653" s="42"/>
      <c r="IID2653" s="116"/>
      <c r="IIE2653" s="42"/>
      <c r="IIF2653" s="116"/>
      <c r="IIG2653" s="42"/>
      <c r="IIH2653" s="116"/>
      <c r="III2653" s="42"/>
      <c r="IIJ2653" s="116"/>
      <c r="IIK2653" s="42"/>
      <c r="IIL2653" s="116"/>
      <c r="IIM2653" s="42"/>
      <c r="IIN2653" s="116"/>
      <c r="IIO2653" s="42"/>
      <c r="IIP2653" s="116"/>
      <c r="IIQ2653" s="42"/>
      <c r="IIR2653" s="116"/>
      <c r="IIS2653" s="42"/>
      <c r="IIT2653" s="116"/>
      <c r="IIU2653" s="42"/>
      <c r="IIV2653" s="116"/>
      <c r="IIW2653" s="42"/>
      <c r="IIX2653" s="116"/>
      <c r="IIY2653" s="42"/>
      <c r="IIZ2653" s="116"/>
      <c r="IJA2653" s="42"/>
      <c r="IJB2653" s="116"/>
      <c r="IJC2653" s="42"/>
      <c r="IJD2653" s="116"/>
      <c r="IJE2653" s="42"/>
      <c r="IJF2653" s="116"/>
      <c r="IJG2653" s="42"/>
      <c r="IJH2653" s="116"/>
      <c r="IJI2653" s="42"/>
      <c r="IJJ2653" s="116"/>
      <c r="IJK2653" s="42"/>
      <c r="IJL2653" s="116"/>
      <c r="IJM2653" s="42"/>
      <c r="IJN2653" s="116"/>
      <c r="IJO2653" s="42"/>
      <c r="IJP2653" s="116"/>
      <c r="IJQ2653" s="42"/>
      <c r="IJR2653" s="116"/>
      <c r="IJS2653" s="42"/>
      <c r="IJT2653" s="116"/>
      <c r="IJU2653" s="42"/>
      <c r="IJV2653" s="116"/>
      <c r="IJW2653" s="42"/>
      <c r="IJX2653" s="116"/>
      <c r="IJY2653" s="42"/>
      <c r="IJZ2653" s="116"/>
      <c r="IKA2653" s="42"/>
      <c r="IKB2653" s="116"/>
      <c r="IKC2653" s="42"/>
      <c r="IKD2653" s="116"/>
      <c r="IKE2653" s="42"/>
      <c r="IKF2653" s="116"/>
      <c r="IKG2653" s="42"/>
      <c r="IKH2653" s="116"/>
      <c r="IKI2653" s="42"/>
      <c r="IKJ2653" s="116"/>
      <c r="IKK2653" s="42"/>
      <c r="IKL2653" s="116"/>
      <c r="IKM2653" s="42"/>
      <c r="IKN2653" s="116"/>
      <c r="IKO2653" s="42"/>
      <c r="IKP2653" s="116"/>
      <c r="IKQ2653" s="42"/>
      <c r="IKR2653" s="116"/>
      <c r="IKS2653" s="42"/>
      <c r="IKT2653" s="116"/>
      <c r="IKU2653" s="42"/>
      <c r="IKV2653" s="116"/>
      <c r="IKW2653" s="42"/>
      <c r="IKX2653" s="116"/>
      <c r="IKY2653" s="42"/>
      <c r="IKZ2653" s="116"/>
      <c r="ILA2653" s="42"/>
      <c r="ILB2653" s="116"/>
      <c r="ILC2653" s="42"/>
      <c r="ILD2653" s="116"/>
      <c r="ILE2653" s="42"/>
      <c r="ILF2653" s="116"/>
      <c r="ILG2653" s="42"/>
      <c r="ILH2653" s="116"/>
      <c r="ILI2653" s="42"/>
      <c r="ILJ2653" s="116"/>
      <c r="ILK2653" s="42"/>
      <c r="ILL2653" s="116"/>
      <c r="ILM2653" s="42"/>
      <c r="ILN2653" s="116"/>
      <c r="ILO2653" s="42"/>
      <c r="ILP2653" s="116"/>
      <c r="ILQ2653" s="42"/>
      <c r="ILR2653" s="116"/>
      <c r="ILS2653" s="42"/>
      <c r="ILT2653" s="116"/>
      <c r="ILU2653" s="42"/>
      <c r="ILV2653" s="116"/>
      <c r="ILW2653" s="42"/>
      <c r="ILX2653" s="116"/>
      <c r="ILY2653" s="42"/>
      <c r="ILZ2653" s="116"/>
      <c r="IMA2653" s="42"/>
      <c r="IMB2653" s="116"/>
      <c r="IMC2653" s="42"/>
      <c r="IMD2653" s="116"/>
      <c r="IME2653" s="42"/>
      <c r="IMF2653" s="116"/>
      <c r="IMG2653" s="42"/>
      <c r="IMH2653" s="116"/>
      <c r="IMI2653" s="42"/>
      <c r="IMJ2653" s="116"/>
      <c r="IMK2653" s="42"/>
      <c r="IML2653" s="116"/>
      <c r="IMM2653" s="42"/>
      <c r="IMN2653" s="116"/>
      <c r="IMO2653" s="42"/>
      <c r="IMP2653" s="116"/>
      <c r="IMQ2653" s="42"/>
      <c r="IMR2653" s="116"/>
      <c r="IMS2653" s="42"/>
      <c r="IMT2653" s="116"/>
      <c r="IMU2653" s="42"/>
      <c r="IMV2653" s="116"/>
      <c r="IMW2653" s="42"/>
      <c r="IMX2653" s="116"/>
      <c r="IMY2653" s="42"/>
      <c r="IMZ2653" s="116"/>
      <c r="INA2653" s="42"/>
      <c r="INB2653" s="116"/>
      <c r="INC2653" s="42"/>
      <c r="IND2653" s="116"/>
      <c r="INE2653" s="42"/>
      <c r="INF2653" s="116"/>
      <c r="ING2653" s="42"/>
      <c r="INH2653" s="116"/>
      <c r="INI2653" s="42"/>
      <c r="INJ2653" s="116"/>
      <c r="INK2653" s="42"/>
      <c r="INL2653" s="116"/>
      <c r="INM2653" s="42"/>
      <c r="INN2653" s="116"/>
      <c r="INO2653" s="42"/>
      <c r="INP2653" s="116"/>
      <c r="INQ2653" s="42"/>
      <c r="INR2653" s="116"/>
      <c r="INS2653" s="42"/>
      <c r="INT2653" s="116"/>
      <c r="INU2653" s="42"/>
      <c r="INV2653" s="116"/>
      <c r="INW2653" s="42"/>
      <c r="INX2653" s="116"/>
      <c r="INY2653" s="42"/>
      <c r="INZ2653" s="116"/>
      <c r="IOA2653" s="42"/>
      <c r="IOB2653" s="116"/>
      <c r="IOC2653" s="42"/>
      <c r="IOD2653" s="116"/>
      <c r="IOE2653" s="42"/>
      <c r="IOF2653" s="116"/>
      <c r="IOG2653" s="42"/>
      <c r="IOH2653" s="116"/>
      <c r="IOI2653" s="42"/>
      <c r="IOJ2653" s="116"/>
      <c r="IOK2653" s="42"/>
      <c r="IOL2653" s="116"/>
      <c r="IOM2653" s="42"/>
      <c r="ION2653" s="116"/>
      <c r="IOO2653" s="42"/>
      <c r="IOP2653" s="116"/>
      <c r="IOQ2653" s="42"/>
      <c r="IOR2653" s="116"/>
      <c r="IOS2653" s="42"/>
      <c r="IOT2653" s="116"/>
      <c r="IOU2653" s="42"/>
      <c r="IOV2653" s="116"/>
      <c r="IOW2653" s="42"/>
      <c r="IOX2653" s="116"/>
      <c r="IOY2653" s="42"/>
      <c r="IOZ2653" s="116"/>
      <c r="IPA2653" s="42"/>
      <c r="IPB2653" s="116"/>
      <c r="IPC2653" s="42"/>
      <c r="IPD2653" s="116"/>
      <c r="IPE2653" s="42"/>
      <c r="IPF2653" s="116"/>
      <c r="IPG2653" s="42"/>
      <c r="IPH2653" s="116"/>
      <c r="IPI2653" s="42"/>
      <c r="IPJ2653" s="116"/>
      <c r="IPK2653" s="42"/>
      <c r="IPL2653" s="116"/>
      <c r="IPM2653" s="42"/>
      <c r="IPN2653" s="116"/>
      <c r="IPO2653" s="42"/>
      <c r="IPP2653" s="116"/>
      <c r="IPQ2653" s="42"/>
      <c r="IPR2653" s="116"/>
      <c r="IPS2653" s="42"/>
      <c r="IPT2653" s="116"/>
      <c r="IPU2653" s="42"/>
      <c r="IPV2653" s="116"/>
      <c r="IPW2653" s="42"/>
      <c r="IPX2653" s="116"/>
      <c r="IPY2653" s="42"/>
      <c r="IPZ2653" s="116"/>
      <c r="IQA2653" s="42"/>
      <c r="IQB2653" s="116"/>
      <c r="IQC2653" s="42"/>
      <c r="IQD2653" s="116"/>
      <c r="IQE2653" s="42"/>
      <c r="IQF2653" s="116"/>
      <c r="IQG2653" s="42"/>
      <c r="IQH2653" s="116"/>
      <c r="IQI2653" s="42"/>
      <c r="IQJ2653" s="116"/>
      <c r="IQK2653" s="42"/>
      <c r="IQL2653" s="116"/>
      <c r="IQM2653" s="42"/>
      <c r="IQN2653" s="116"/>
      <c r="IQO2653" s="42"/>
      <c r="IQP2653" s="116"/>
      <c r="IQQ2653" s="42"/>
      <c r="IQR2653" s="116"/>
      <c r="IQS2653" s="42"/>
      <c r="IQT2653" s="116"/>
      <c r="IQU2653" s="42"/>
      <c r="IQV2653" s="116"/>
      <c r="IQW2653" s="42"/>
      <c r="IQX2653" s="116"/>
      <c r="IQY2653" s="42"/>
      <c r="IQZ2653" s="116"/>
      <c r="IRA2653" s="42"/>
      <c r="IRB2653" s="116"/>
      <c r="IRC2653" s="42"/>
      <c r="IRD2653" s="116"/>
      <c r="IRE2653" s="42"/>
      <c r="IRF2653" s="116"/>
      <c r="IRG2653" s="42"/>
      <c r="IRH2653" s="116"/>
      <c r="IRI2653" s="42"/>
      <c r="IRJ2653" s="116"/>
      <c r="IRK2653" s="42"/>
      <c r="IRL2653" s="116"/>
      <c r="IRM2653" s="42"/>
      <c r="IRN2653" s="116"/>
      <c r="IRO2653" s="42"/>
      <c r="IRP2653" s="116"/>
      <c r="IRQ2653" s="42"/>
      <c r="IRR2653" s="116"/>
      <c r="IRS2653" s="42"/>
      <c r="IRT2653" s="116"/>
      <c r="IRU2653" s="42"/>
      <c r="IRV2653" s="116"/>
      <c r="IRW2653" s="42"/>
      <c r="IRX2653" s="116"/>
      <c r="IRY2653" s="42"/>
      <c r="IRZ2653" s="116"/>
      <c r="ISA2653" s="42"/>
      <c r="ISB2653" s="116"/>
      <c r="ISC2653" s="42"/>
      <c r="ISD2653" s="116"/>
      <c r="ISE2653" s="42"/>
      <c r="ISF2653" s="116"/>
      <c r="ISG2653" s="42"/>
      <c r="ISH2653" s="116"/>
      <c r="ISI2653" s="42"/>
      <c r="ISJ2653" s="116"/>
      <c r="ISK2653" s="42"/>
      <c r="ISL2653" s="116"/>
      <c r="ISM2653" s="42"/>
      <c r="ISN2653" s="116"/>
      <c r="ISO2653" s="42"/>
      <c r="ISP2653" s="116"/>
      <c r="ISQ2653" s="42"/>
      <c r="ISR2653" s="116"/>
      <c r="ISS2653" s="42"/>
      <c r="IST2653" s="116"/>
      <c r="ISU2653" s="42"/>
      <c r="ISV2653" s="116"/>
      <c r="ISW2653" s="42"/>
      <c r="ISX2653" s="116"/>
      <c r="ISY2653" s="42"/>
      <c r="ISZ2653" s="116"/>
      <c r="ITA2653" s="42"/>
      <c r="ITB2653" s="116"/>
      <c r="ITC2653" s="42"/>
      <c r="ITD2653" s="116"/>
      <c r="ITE2653" s="42"/>
      <c r="ITF2653" s="116"/>
      <c r="ITG2653" s="42"/>
      <c r="ITH2653" s="116"/>
      <c r="ITI2653" s="42"/>
      <c r="ITJ2653" s="116"/>
      <c r="ITK2653" s="42"/>
      <c r="ITL2653" s="116"/>
      <c r="ITM2653" s="42"/>
      <c r="ITN2653" s="116"/>
      <c r="ITO2653" s="42"/>
      <c r="ITP2653" s="116"/>
      <c r="ITQ2653" s="42"/>
      <c r="ITR2653" s="116"/>
      <c r="ITS2653" s="42"/>
      <c r="ITT2653" s="116"/>
      <c r="ITU2653" s="42"/>
      <c r="ITV2653" s="116"/>
      <c r="ITW2653" s="42"/>
      <c r="ITX2653" s="116"/>
      <c r="ITY2653" s="42"/>
      <c r="ITZ2653" s="116"/>
      <c r="IUA2653" s="42"/>
      <c r="IUB2653" s="116"/>
      <c r="IUC2653" s="42"/>
      <c r="IUD2653" s="116"/>
      <c r="IUE2653" s="42"/>
      <c r="IUF2653" s="116"/>
      <c r="IUG2653" s="42"/>
      <c r="IUH2653" s="116"/>
      <c r="IUI2653" s="42"/>
      <c r="IUJ2653" s="116"/>
      <c r="IUK2653" s="42"/>
      <c r="IUL2653" s="116"/>
      <c r="IUM2653" s="42"/>
      <c r="IUN2653" s="116"/>
      <c r="IUO2653" s="42"/>
      <c r="IUP2653" s="116"/>
      <c r="IUQ2653" s="42"/>
      <c r="IUR2653" s="116"/>
      <c r="IUS2653" s="42"/>
      <c r="IUT2653" s="116"/>
      <c r="IUU2653" s="42"/>
      <c r="IUV2653" s="116"/>
      <c r="IUW2653" s="42"/>
      <c r="IUX2653" s="116"/>
      <c r="IUY2653" s="42"/>
      <c r="IUZ2653" s="116"/>
      <c r="IVA2653" s="42"/>
      <c r="IVB2653" s="116"/>
      <c r="IVC2653" s="42"/>
      <c r="IVD2653" s="116"/>
      <c r="IVE2653" s="42"/>
      <c r="IVF2653" s="116"/>
      <c r="IVG2653" s="42"/>
      <c r="IVH2653" s="116"/>
      <c r="IVI2653" s="42"/>
      <c r="IVJ2653" s="116"/>
      <c r="IVK2653" s="42"/>
      <c r="IVL2653" s="116"/>
      <c r="IVM2653" s="42"/>
      <c r="IVN2653" s="116"/>
      <c r="IVO2653" s="42"/>
      <c r="IVP2653" s="116"/>
      <c r="IVQ2653" s="42"/>
      <c r="IVR2653" s="116"/>
      <c r="IVS2653" s="42"/>
      <c r="IVT2653" s="116"/>
      <c r="IVU2653" s="42"/>
      <c r="IVV2653" s="116"/>
      <c r="IVW2653" s="42"/>
      <c r="IVX2653" s="116"/>
      <c r="IVY2653" s="42"/>
      <c r="IVZ2653" s="116"/>
      <c r="IWA2653" s="42"/>
      <c r="IWB2653" s="116"/>
      <c r="IWC2653" s="42"/>
      <c r="IWD2653" s="116"/>
      <c r="IWE2653" s="42"/>
      <c r="IWF2653" s="116"/>
      <c r="IWG2653" s="42"/>
      <c r="IWH2653" s="116"/>
      <c r="IWI2653" s="42"/>
      <c r="IWJ2653" s="116"/>
      <c r="IWK2653" s="42"/>
      <c r="IWL2653" s="116"/>
      <c r="IWM2653" s="42"/>
      <c r="IWN2653" s="116"/>
      <c r="IWO2653" s="42"/>
      <c r="IWP2653" s="116"/>
      <c r="IWQ2653" s="42"/>
      <c r="IWR2653" s="116"/>
      <c r="IWS2653" s="42"/>
      <c r="IWT2653" s="116"/>
      <c r="IWU2653" s="42"/>
      <c r="IWV2653" s="116"/>
      <c r="IWW2653" s="42"/>
      <c r="IWX2653" s="116"/>
      <c r="IWY2653" s="42"/>
      <c r="IWZ2653" s="116"/>
      <c r="IXA2653" s="42"/>
      <c r="IXB2653" s="116"/>
      <c r="IXC2653" s="42"/>
      <c r="IXD2653" s="116"/>
      <c r="IXE2653" s="42"/>
      <c r="IXF2653" s="116"/>
      <c r="IXG2653" s="42"/>
      <c r="IXH2653" s="116"/>
      <c r="IXI2653" s="42"/>
      <c r="IXJ2653" s="116"/>
      <c r="IXK2653" s="42"/>
      <c r="IXL2653" s="116"/>
      <c r="IXM2653" s="42"/>
      <c r="IXN2653" s="116"/>
      <c r="IXO2653" s="42"/>
      <c r="IXP2653" s="116"/>
      <c r="IXQ2653" s="42"/>
      <c r="IXR2653" s="116"/>
      <c r="IXS2653" s="42"/>
      <c r="IXT2653" s="116"/>
      <c r="IXU2653" s="42"/>
      <c r="IXV2653" s="116"/>
      <c r="IXW2653" s="42"/>
      <c r="IXX2653" s="116"/>
      <c r="IXY2653" s="42"/>
      <c r="IXZ2653" s="116"/>
      <c r="IYA2653" s="42"/>
      <c r="IYB2653" s="116"/>
      <c r="IYC2653" s="42"/>
      <c r="IYD2653" s="116"/>
      <c r="IYE2653" s="42"/>
      <c r="IYF2653" s="116"/>
      <c r="IYG2653" s="42"/>
      <c r="IYH2653" s="116"/>
      <c r="IYI2653" s="42"/>
      <c r="IYJ2653" s="116"/>
      <c r="IYK2653" s="42"/>
      <c r="IYL2653" s="116"/>
      <c r="IYM2653" s="42"/>
      <c r="IYN2653" s="116"/>
      <c r="IYO2653" s="42"/>
      <c r="IYP2653" s="116"/>
      <c r="IYQ2653" s="42"/>
      <c r="IYR2653" s="116"/>
      <c r="IYS2653" s="42"/>
      <c r="IYT2653" s="116"/>
      <c r="IYU2653" s="42"/>
      <c r="IYV2653" s="116"/>
      <c r="IYW2653" s="42"/>
      <c r="IYX2653" s="116"/>
      <c r="IYY2653" s="42"/>
      <c r="IYZ2653" s="116"/>
      <c r="IZA2653" s="42"/>
      <c r="IZB2653" s="116"/>
      <c r="IZC2653" s="42"/>
      <c r="IZD2653" s="116"/>
      <c r="IZE2653" s="42"/>
      <c r="IZF2653" s="116"/>
      <c r="IZG2653" s="42"/>
      <c r="IZH2653" s="116"/>
      <c r="IZI2653" s="42"/>
      <c r="IZJ2653" s="116"/>
      <c r="IZK2653" s="42"/>
      <c r="IZL2653" s="116"/>
      <c r="IZM2653" s="42"/>
      <c r="IZN2653" s="116"/>
      <c r="IZO2653" s="42"/>
      <c r="IZP2653" s="116"/>
      <c r="IZQ2653" s="42"/>
      <c r="IZR2653" s="116"/>
      <c r="IZS2653" s="42"/>
      <c r="IZT2653" s="116"/>
      <c r="IZU2653" s="42"/>
      <c r="IZV2653" s="116"/>
      <c r="IZW2653" s="42"/>
      <c r="IZX2653" s="116"/>
      <c r="IZY2653" s="42"/>
      <c r="IZZ2653" s="116"/>
      <c r="JAA2653" s="42"/>
      <c r="JAB2653" s="116"/>
      <c r="JAC2653" s="42"/>
      <c r="JAD2653" s="116"/>
      <c r="JAE2653" s="42"/>
      <c r="JAF2653" s="116"/>
      <c r="JAG2653" s="42"/>
      <c r="JAH2653" s="116"/>
      <c r="JAI2653" s="42"/>
      <c r="JAJ2653" s="116"/>
      <c r="JAK2653" s="42"/>
      <c r="JAL2653" s="116"/>
      <c r="JAM2653" s="42"/>
      <c r="JAN2653" s="116"/>
      <c r="JAO2653" s="42"/>
      <c r="JAP2653" s="116"/>
      <c r="JAQ2653" s="42"/>
      <c r="JAR2653" s="116"/>
      <c r="JAS2653" s="42"/>
      <c r="JAT2653" s="116"/>
      <c r="JAU2653" s="42"/>
      <c r="JAV2653" s="116"/>
      <c r="JAW2653" s="42"/>
      <c r="JAX2653" s="116"/>
      <c r="JAY2653" s="42"/>
      <c r="JAZ2653" s="116"/>
      <c r="JBA2653" s="42"/>
      <c r="JBB2653" s="116"/>
      <c r="JBC2653" s="42"/>
      <c r="JBD2653" s="116"/>
      <c r="JBE2653" s="42"/>
      <c r="JBF2653" s="116"/>
      <c r="JBG2653" s="42"/>
      <c r="JBH2653" s="116"/>
      <c r="JBI2653" s="42"/>
      <c r="JBJ2653" s="116"/>
      <c r="JBK2653" s="42"/>
      <c r="JBL2653" s="116"/>
      <c r="JBM2653" s="42"/>
      <c r="JBN2653" s="116"/>
      <c r="JBO2653" s="42"/>
      <c r="JBP2653" s="116"/>
      <c r="JBQ2653" s="42"/>
      <c r="JBR2653" s="116"/>
      <c r="JBS2653" s="42"/>
      <c r="JBT2653" s="116"/>
      <c r="JBU2653" s="42"/>
      <c r="JBV2653" s="116"/>
      <c r="JBW2653" s="42"/>
      <c r="JBX2653" s="116"/>
      <c r="JBY2653" s="42"/>
      <c r="JBZ2653" s="116"/>
      <c r="JCA2653" s="42"/>
      <c r="JCB2653" s="116"/>
      <c r="JCC2653" s="42"/>
      <c r="JCD2653" s="116"/>
      <c r="JCE2653" s="42"/>
      <c r="JCF2653" s="116"/>
      <c r="JCG2653" s="42"/>
      <c r="JCH2653" s="116"/>
      <c r="JCI2653" s="42"/>
      <c r="JCJ2653" s="116"/>
      <c r="JCK2653" s="42"/>
      <c r="JCL2653" s="116"/>
      <c r="JCM2653" s="42"/>
      <c r="JCN2653" s="116"/>
      <c r="JCO2653" s="42"/>
      <c r="JCP2653" s="116"/>
      <c r="JCQ2653" s="42"/>
      <c r="JCR2653" s="116"/>
      <c r="JCS2653" s="42"/>
      <c r="JCT2653" s="116"/>
      <c r="JCU2653" s="42"/>
      <c r="JCV2653" s="116"/>
      <c r="JCW2653" s="42"/>
      <c r="JCX2653" s="116"/>
      <c r="JCY2653" s="42"/>
      <c r="JCZ2653" s="116"/>
      <c r="JDA2653" s="42"/>
      <c r="JDB2653" s="116"/>
      <c r="JDC2653" s="42"/>
      <c r="JDD2653" s="116"/>
      <c r="JDE2653" s="42"/>
      <c r="JDF2653" s="116"/>
      <c r="JDG2653" s="42"/>
      <c r="JDH2653" s="116"/>
      <c r="JDI2653" s="42"/>
      <c r="JDJ2653" s="116"/>
      <c r="JDK2653" s="42"/>
      <c r="JDL2653" s="116"/>
      <c r="JDM2653" s="42"/>
      <c r="JDN2653" s="116"/>
      <c r="JDO2653" s="42"/>
      <c r="JDP2653" s="116"/>
      <c r="JDQ2653" s="42"/>
      <c r="JDR2653" s="116"/>
      <c r="JDS2653" s="42"/>
      <c r="JDT2653" s="116"/>
      <c r="JDU2653" s="42"/>
      <c r="JDV2653" s="116"/>
      <c r="JDW2653" s="42"/>
      <c r="JDX2653" s="116"/>
      <c r="JDY2653" s="42"/>
      <c r="JDZ2653" s="116"/>
      <c r="JEA2653" s="42"/>
      <c r="JEB2653" s="116"/>
      <c r="JEC2653" s="42"/>
      <c r="JED2653" s="116"/>
      <c r="JEE2653" s="42"/>
      <c r="JEF2653" s="116"/>
      <c r="JEG2653" s="42"/>
      <c r="JEH2653" s="116"/>
      <c r="JEI2653" s="42"/>
      <c r="JEJ2653" s="116"/>
      <c r="JEK2653" s="42"/>
      <c r="JEL2653" s="116"/>
      <c r="JEM2653" s="42"/>
      <c r="JEN2653" s="116"/>
      <c r="JEO2653" s="42"/>
      <c r="JEP2653" s="116"/>
      <c r="JEQ2653" s="42"/>
      <c r="JER2653" s="116"/>
      <c r="JES2653" s="42"/>
      <c r="JET2653" s="116"/>
      <c r="JEU2653" s="42"/>
      <c r="JEV2653" s="116"/>
      <c r="JEW2653" s="42"/>
      <c r="JEX2653" s="116"/>
      <c r="JEY2653" s="42"/>
      <c r="JEZ2653" s="116"/>
      <c r="JFA2653" s="42"/>
      <c r="JFB2653" s="116"/>
      <c r="JFC2653" s="42"/>
      <c r="JFD2653" s="116"/>
      <c r="JFE2653" s="42"/>
      <c r="JFF2653" s="116"/>
      <c r="JFG2653" s="42"/>
      <c r="JFH2653" s="116"/>
      <c r="JFI2653" s="42"/>
      <c r="JFJ2653" s="116"/>
      <c r="JFK2653" s="42"/>
      <c r="JFL2653" s="116"/>
      <c r="JFM2653" s="42"/>
      <c r="JFN2653" s="116"/>
      <c r="JFO2653" s="42"/>
      <c r="JFP2653" s="116"/>
      <c r="JFQ2653" s="42"/>
      <c r="JFR2653" s="116"/>
      <c r="JFS2653" s="42"/>
      <c r="JFT2653" s="116"/>
      <c r="JFU2653" s="42"/>
      <c r="JFV2653" s="116"/>
      <c r="JFW2653" s="42"/>
      <c r="JFX2653" s="116"/>
      <c r="JFY2653" s="42"/>
      <c r="JFZ2653" s="116"/>
      <c r="JGA2653" s="42"/>
      <c r="JGB2653" s="116"/>
      <c r="JGC2653" s="42"/>
      <c r="JGD2653" s="116"/>
      <c r="JGE2653" s="42"/>
      <c r="JGF2653" s="116"/>
      <c r="JGG2653" s="42"/>
      <c r="JGH2653" s="116"/>
      <c r="JGI2653" s="42"/>
      <c r="JGJ2653" s="116"/>
      <c r="JGK2653" s="42"/>
      <c r="JGL2653" s="116"/>
      <c r="JGM2653" s="42"/>
      <c r="JGN2653" s="116"/>
      <c r="JGO2653" s="42"/>
      <c r="JGP2653" s="116"/>
      <c r="JGQ2653" s="42"/>
      <c r="JGR2653" s="116"/>
      <c r="JGS2653" s="42"/>
      <c r="JGT2653" s="116"/>
      <c r="JGU2653" s="42"/>
      <c r="JGV2653" s="116"/>
      <c r="JGW2653" s="42"/>
      <c r="JGX2653" s="116"/>
      <c r="JGY2653" s="42"/>
      <c r="JGZ2653" s="116"/>
      <c r="JHA2653" s="42"/>
      <c r="JHB2653" s="116"/>
      <c r="JHC2653" s="42"/>
      <c r="JHD2653" s="116"/>
      <c r="JHE2653" s="42"/>
      <c r="JHF2653" s="116"/>
      <c r="JHG2653" s="42"/>
      <c r="JHH2653" s="116"/>
      <c r="JHI2653" s="42"/>
      <c r="JHJ2653" s="116"/>
      <c r="JHK2653" s="42"/>
      <c r="JHL2653" s="116"/>
      <c r="JHM2653" s="42"/>
      <c r="JHN2653" s="116"/>
      <c r="JHO2653" s="42"/>
      <c r="JHP2653" s="116"/>
      <c r="JHQ2653" s="42"/>
      <c r="JHR2653" s="116"/>
      <c r="JHS2653" s="42"/>
      <c r="JHT2653" s="116"/>
      <c r="JHU2653" s="42"/>
      <c r="JHV2653" s="116"/>
      <c r="JHW2653" s="42"/>
      <c r="JHX2653" s="116"/>
      <c r="JHY2653" s="42"/>
      <c r="JHZ2653" s="116"/>
      <c r="JIA2653" s="42"/>
      <c r="JIB2653" s="116"/>
      <c r="JIC2653" s="42"/>
      <c r="JID2653" s="116"/>
      <c r="JIE2653" s="42"/>
      <c r="JIF2653" s="116"/>
      <c r="JIG2653" s="42"/>
      <c r="JIH2653" s="116"/>
      <c r="JII2653" s="42"/>
      <c r="JIJ2653" s="116"/>
      <c r="JIK2653" s="42"/>
      <c r="JIL2653" s="116"/>
      <c r="JIM2653" s="42"/>
      <c r="JIN2653" s="116"/>
      <c r="JIO2653" s="42"/>
      <c r="JIP2653" s="116"/>
      <c r="JIQ2653" s="42"/>
      <c r="JIR2653" s="116"/>
      <c r="JIS2653" s="42"/>
      <c r="JIT2653" s="116"/>
      <c r="JIU2653" s="42"/>
      <c r="JIV2653" s="116"/>
      <c r="JIW2653" s="42"/>
      <c r="JIX2653" s="116"/>
      <c r="JIY2653" s="42"/>
      <c r="JIZ2653" s="116"/>
      <c r="JJA2653" s="42"/>
      <c r="JJB2653" s="116"/>
      <c r="JJC2653" s="42"/>
      <c r="JJD2653" s="116"/>
      <c r="JJE2653" s="42"/>
      <c r="JJF2653" s="116"/>
      <c r="JJG2653" s="42"/>
      <c r="JJH2653" s="116"/>
      <c r="JJI2653" s="42"/>
      <c r="JJJ2653" s="116"/>
      <c r="JJK2653" s="42"/>
      <c r="JJL2653" s="116"/>
      <c r="JJM2653" s="42"/>
      <c r="JJN2653" s="116"/>
      <c r="JJO2653" s="42"/>
      <c r="JJP2653" s="116"/>
      <c r="JJQ2653" s="42"/>
      <c r="JJR2653" s="116"/>
      <c r="JJS2653" s="42"/>
      <c r="JJT2653" s="116"/>
      <c r="JJU2653" s="42"/>
      <c r="JJV2653" s="116"/>
      <c r="JJW2653" s="42"/>
      <c r="JJX2653" s="116"/>
      <c r="JJY2653" s="42"/>
      <c r="JJZ2653" s="116"/>
      <c r="JKA2653" s="42"/>
      <c r="JKB2653" s="116"/>
      <c r="JKC2653" s="42"/>
      <c r="JKD2653" s="116"/>
      <c r="JKE2653" s="42"/>
      <c r="JKF2653" s="116"/>
      <c r="JKG2653" s="42"/>
      <c r="JKH2653" s="116"/>
      <c r="JKI2653" s="42"/>
      <c r="JKJ2653" s="116"/>
      <c r="JKK2653" s="42"/>
      <c r="JKL2653" s="116"/>
      <c r="JKM2653" s="42"/>
      <c r="JKN2653" s="116"/>
      <c r="JKO2653" s="42"/>
      <c r="JKP2653" s="116"/>
      <c r="JKQ2653" s="42"/>
      <c r="JKR2653" s="116"/>
      <c r="JKS2653" s="42"/>
      <c r="JKT2653" s="116"/>
      <c r="JKU2653" s="42"/>
      <c r="JKV2653" s="116"/>
      <c r="JKW2653" s="42"/>
      <c r="JKX2653" s="116"/>
      <c r="JKY2653" s="42"/>
      <c r="JKZ2653" s="116"/>
      <c r="JLA2653" s="42"/>
      <c r="JLB2653" s="116"/>
      <c r="JLC2653" s="42"/>
      <c r="JLD2653" s="116"/>
      <c r="JLE2653" s="42"/>
      <c r="JLF2653" s="116"/>
      <c r="JLG2653" s="42"/>
      <c r="JLH2653" s="116"/>
      <c r="JLI2653" s="42"/>
      <c r="JLJ2653" s="116"/>
      <c r="JLK2653" s="42"/>
      <c r="JLL2653" s="116"/>
      <c r="JLM2653" s="42"/>
      <c r="JLN2653" s="116"/>
      <c r="JLO2653" s="42"/>
      <c r="JLP2653" s="116"/>
      <c r="JLQ2653" s="42"/>
      <c r="JLR2653" s="116"/>
      <c r="JLS2653" s="42"/>
      <c r="JLT2653" s="116"/>
      <c r="JLU2653" s="42"/>
      <c r="JLV2653" s="116"/>
      <c r="JLW2653" s="42"/>
      <c r="JLX2653" s="116"/>
      <c r="JLY2653" s="42"/>
      <c r="JLZ2653" s="116"/>
      <c r="JMA2653" s="42"/>
      <c r="JMB2653" s="116"/>
      <c r="JMC2653" s="42"/>
      <c r="JMD2653" s="116"/>
      <c r="JME2653" s="42"/>
      <c r="JMF2653" s="116"/>
      <c r="JMG2653" s="42"/>
      <c r="JMH2653" s="116"/>
      <c r="JMI2653" s="42"/>
      <c r="JMJ2653" s="116"/>
      <c r="JMK2653" s="42"/>
      <c r="JML2653" s="116"/>
      <c r="JMM2653" s="42"/>
      <c r="JMN2653" s="116"/>
      <c r="JMO2653" s="42"/>
      <c r="JMP2653" s="116"/>
      <c r="JMQ2653" s="42"/>
      <c r="JMR2653" s="116"/>
      <c r="JMS2653" s="42"/>
      <c r="JMT2653" s="116"/>
      <c r="JMU2653" s="42"/>
      <c r="JMV2653" s="116"/>
      <c r="JMW2653" s="42"/>
      <c r="JMX2653" s="116"/>
      <c r="JMY2653" s="42"/>
      <c r="JMZ2653" s="116"/>
      <c r="JNA2653" s="42"/>
      <c r="JNB2653" s="116"/>
      <c r="JNC2653" s="42"/>
      <c r="JND2653" s="116"/>
      <c r="JNE2653" s="42"/>
      <c r="JNF2653" s="116"/>
      <c r="JNG2653" s="42"/>
      <c r="JNH2653" s="116"/>
      <c r="JNI2653" s="42"/>
      <c r="JNJ2653" s="116"/>
      <c r="JNK2653" s="42"/>
      <c r="JNL2653" s="116"/>
      <c r="JNM2653" s="42"/>
      <c r="JNN2653" s="116"/>
      <c r="JNO2653" s="42"/>
      <c r="JNP2653" s="116"/>
      <c r="JNQ2653" s="42"/>
      <c r="JNR2653" s="116"/>
      <c r="JNS2653" s="42"/>
      <c r="JNT2653" s="116"/>
      <c r="JNU2653" s="42"/>
      <c r="JNV2653" s="116"/>
      <c r="JNW2653" s="42"/>
      <c r="JNX2653" s="116"/>
      <c r="JNY2653" s="42"/>
      <c r="JNZ2653" s="116"/>
      <c r="JOA2653" s="42"/>
      <c r="JOB2653" s="116"/>
      <c r="JOC2653" s="42"/>
      <c r="JOD2653" s="116"/>
      <c r="JOE2653" s="42"/>
      <c r="JOF2653" s="116"/>
      <c r="JOG2653" s="42"/>
      <c r="JOH2653" s="116"/>
      <c r="JOI2653" s="42"/>
      <c r="JOJ2653" s="116"/>
      <c r="JOK2653" s="42"/>
      <c r="JOL2653" s="116"/>
      <c r="JOM2653" s="42"/>
      <c r="JON2653" s="116"/>
      <c r="JOO2653" s="42"/>
      <c r="JOP2653" s="116"/>
      <c r="JOQ2653" s="42"/>
      <c r="JOR2653" s="116"/>
      <c r="JOS2653" s="42"/>
      <c r="JOT2653" s="116"/>
      <c r="JOU2653" s="42"/>
      <c r="JOV2653" s="116"/>
      <c r="JOW2653" s="42"/>
      <c r="JOX2653" s="116"/>
      <c r="JOY2653" s="42"/>
      <c r="JOZ2653" s="116"/>
      <c r="JPA2653" s="42"/>
      <c r="JPB2653" s="116"/>
      <c r="JPC2653" s="42"/>
      <c r="JPD2653" s="116"/>
      <c r="JPE2653" s="42"/>
      <c r="JPF2653" s="116"/>
      <c r="JPG2653" s="42"/>
      <c r="JPH2653" s="116"/>
      <c r="JPI2653" s="42"/>
      <c r="JPJ2653" s="116"/>
      <c r="JPK2653" s="42"/>
      <c r="JPL2653" s="116"/>
      <c r="JPM2653" s="42"/>
      <c r="JPN2653" s="116"/>
      <c r="JPO2653" s="42"/>
      <c r="JPP2653" s="116"/>
      <c r="JPQ2653" s="42"/>
      <c r="JPR2653" s="116"/>
      <c r="JPS2653" s="42"/>
      <c r="JPT2653" s="116"/>
      <c r="JPU2653" s="42"/>
      <c r="JPV2653" s="116"/>
      <c r="JPW2653" s="42"/>
      <c r="JPX2653" s="116"/>
      <c r="JPY2653" s="42"/>
      <c r="JPZ2653" s="116"/>
      <c r="JQA2653" s="42"/>
      <c r="JQB2653" s="116"/>
      <c r="JQC2653" s="42"/>
      <c r="JQD2653" s="116"/>
      <c r="JQE2653" s="42"/>
      <c r="JQF2653" s="116"/>
      <c r="JQG2653" s="42"/>
      <c r="JQH2653" s="116"/>
      <c r="JQI2653" s="42"/>
      <c r="JQJ2653" s="116"/>
      <c r="JQK2653" s="42"/>
      <c r="JQL2653" s="116"/>
      <c r="JQM2653" s="42"/>
      <c r="JQN2653" s="116"/>
      <c r="JQO2653" s="42"/>
      <c r="JQP2653" s="116"/>
      <c r="JQQ2653" s="42"/>
      <c r="JQR2653" s="116"/>
      <c r="JQS2653" s="42"/>
      <c r="JQT2653" s="116"/>
      <c r="JQU2653" s="42"/>
      <c r="JQV2653" s="116"/>
      <c r="JQW2653" s="42"/>
      <c r="JQX2653" s="116"/>
      <c r="JQY2653" s="42"/>
      <c r="JQZ2653" s="116"/>
      <c r="JRA2653" s="42"/>
      <c r="JRB2653" s="116"/>
      <c r="JRC2653" s="42"/>
      <c r="JRD2653" s="116"/>
      <c r="JRE2653" s="42"/>
      <c r="JRF2653" s="116"/>
      <c r="JRG2653" s="42"/>
      <c r="JRH2653" s="116"/>
      <c r="JRI2653" s="42"/>
      <c r="JRJ2653" s="116"/>
      <c r="JRK2653" s="42"/>
      <c r="JRL2653" s="116"/>
      <c r="JRM2653" s="42"/>
      <c r="JRN2653" s="116"/>
      <c r="JRO2653" s="42"/>
      <c r="JRP2653" s="116"/>
      <c r="JRQ2653" s="42"/>
      <c r="JRR2653" s="116"/>
      <c r="JRS2653" s="42"/>
      <c r="JRT2653" s="116"/>
      <c r="JRU2653" s="42"/>
      <c r="JRV2653" s="116"/>
      <c r="JRW2653" s="42"/>
      <c r="JRX2653" s="116"/>
      <c r="JRY2653" s="42"/>
      <c r="JRZ2653" s="116"/>
      <c r="JSA2653" s="42"/>
      <c r="JSB2653" s="116"/>
      <c r="JSC2653" s="42"/>
      <c r="JSD2653" s="116"/>
      <c r="JSE2653" s="42"/>
      <c r="JSF2653" s="116"/>
      <c r="JSG2653" s="42"/>
      <c r="JSH2653" s="116"/>
      <c r="JSI2653" s="42"/>
      <c r="JSJ2653" s="116"/>
      <c r="JSK2653" s="42"/>
      <c r="JSL2653" s="116"/>
      <c r="JSM2653" s="42"/>
      <c r="JSN2653" s="116"/>
      <c r="JSO2653" s="42"/>
      <c r="JSP2653" s="116"/>
      <c r="JSQ2653" s="42"/>
      <c r="JSR2653" s="116"/>
      <c r="JSS2653" s="42"/>
      <c r="JST2653" s="116"/>
      <c r="JSU2653" s="42"/>
      <c r="JSV2653" s="116"/>
      <c r="JSW2653" s="42"/>
      <c r="JSX2653" s="116"/>
      <c r="JSY2653" s="42"/>
      <c r="JSZ2653" s="116"/>
      <c r="JTA2653" s="42"/>
      <c r="JTB2653" s="116"/>
      <c r="JTC2653" s="42"/>
      <c r="JTD2653" s="116"/>
      <c r="JTE2653" s="42"/>
      <c r="JTF2653" s="116"/>
      <c r="JTG2653" s="42"/>
      <c r="JTH2653" s="116"/>
      <c r="JTI2653" s="42"/>
      <c r="JTJ2653" s="116"/>
      <c r="JTK2653" s="42"/>
      <c r="JTL2653" s="116"/>
      <c r="JTM2653" s="42"/>
      <c r="JTN2653" s="116"/>
      <c r="JTO2653" s="42"/>
      <c r="JTP2653" s="116"/>
      <c r="JTQ2653" s="42"/>
      <c r="JTR2653" s="116"/>
      <c r="JTS2653" s="42"/>
      <c r="JTT2653" s="116"/>
      <c r="JTU2653" s="42"/>
      <c r="JTV2653" s="116"/>
      <c r="JTW2653" s="42"/>
      <c r="JTX2653" s="116"/>
      <c r="JTY2653" s="42"/>
      <c r="JTZ2653" s="116"/>
      <c r="JUA2653" s="42"/>
      <c r="JUB2653" s="116"/>
      <c r="JUC2653" s="42"/>
      <c r="JUD2653" s="116"/>
      <c r="JUE2653" s="42"/>
      <c r="JUF2653" s="116"/>
      <c r="JUG2653" s="42"/>
      <c r="JUH2653" s="116"/>
      <c r="JUI2653" s="42"/>
      <c r="JUJ2653" s="116"/>
      <c r="JUK2653" s="42"/>
      <c r="JUL2653" s="116"/>
      <c r="JUM2653" s="42"/>
      <c r="JUN2653" s="116"/>
      <c r="JUO2653" s="42"/>
      <c r="JUP2653" s="116"/>
      <c r="JUQ2653" s="42"/>
      <c r="JUR2653" s="116"/>
      <c r="JUS2653" s="42"/>
      <c r="JUT2653" s="116"/>
      <c r="JUU2653" s="42"/>
      <c r="JUV2653" s="116"/>
      <c r="JUW2653" s="42"/>
      <c r="JUX2653" s="116"/>
      <c r="JUY2653" s="42"/>
      <c r="JUZ2653" s="116"/>
      <c r="JVA2653" s="42"/>
      <c r="JVB2653" s="116"/>
      <c r="JVC2653" s="42"/>
      <c r="JVD2653" s="116"/>
      <c r="JVE2653" s="42"/>
      <c r="JVF2653" s="116"/>
      <c r="JVG2653" s="42"/>
      <c r="JVH2653" s="116"/>
      <c r="JVI2653" s="42"/>
      <c r="JVJ2653" s="116"/>
      <c r="JVK2653" s="42"/>
      <c r="JVL2653" s="116"/>
      <c r="JVM2653" s="42"/>
      <c r="JVN2653" s="116"/>
      <c r="JVO2653" s="42"/>
      <c r="JVP2653" s="116"/>
      <c r="JVQ2653" s="42"/>
      <c r="JVR2653" s="116"/>
      <c r="JVS2653" s="42"/>
      <c r="JVT2653" s="116"/>
      <c r="JVU2653" s="42"/>
      <c r="JVV2653" s="116"/>
      <c r="JVW2653" s="42"/>
      <c r="JVX2653" s="116"/>
      <c r="JVY2653" s="42"/>
      <c r="JVZ2653" s="116"/>
      <c r="JWA2653" s="42"/>
      <c r="JWB2653" s="116"/>
      <c r="JWC2653" s="42"/>
      <c r="JWD2653" s="116"/>
      <c r="JWE2653" s="42"/>
      <c r="JWF2653" s="116"/>
      <c r="JWG2653" s="42"/>
      <c r="JWH2653" s="116"/>
      <c r="JWI2653" s="42"/>
      <c r="JWJ2653" s="116"/>
      <c r="JWK2653" s="42"/>
      <c r="JWL2653" s="116"/>
      <c r="JWM2653" s="42"/>
      <c r="JWN2653" s="116"/>
      <c r="JWO2653" s="42"/>
      <c r="JWP2653" s="116"/>
      <c r="JWQ2653" s="42"/>
      <c r="JWR2653" s="116"/>
      <c r="JWS2653" s="42"/>
      <c r="JWT2653" s="116"/>
      <c r="JWU2653" s="42"/>
      <c r="JWV2653" s="116"/>
      <c r="JWW2653" s="42"/>
      <c r="JWX2653" s="116"/>
      <c r="JWY2653" s="42"/>
      <c r="JWZ2653" s="116"/>
      <c r="JXA2653" s="42"/>
      <c r="JXB2653" s="116"/>
      <c r="JXC2653" s="42"/>
      <c r="JXD2653" s="116"/>
      <c r="JXE2653" s="42"/>
      <c r="JXF2653" s="116"/>
      <c r="JXG2653" s="42"/>
      <c r="JXH2653" s="116"/>
      <c r="JXI2653" s="42"/>
      <c r="JXJ2653" s="116"/>
      <c r="JXK2653" s="42"/>
      <c r="JXL2653" s="116"/>
      <c r="JXM2653" s="42"/>
      <c r="JXN2653" s="116"/>
      <c r="JXO2653" s="42"/>
      <c r="JXP2653" s="116"/>
      <c r="JXQ2653" s="42"/>
      <c r="JXR2653" s="116"/>
      <c r="JXS2653" s="42"/>
      <c r="JXT2653" s="116"/>
      <c r="JXU2653" s="42"/>
      <c r="JXV2653" s="116"/>
      <c r="JXW2653" s="42"/>
      <c r="JXX2653" s="116"/>
      <c r="JXY2653" s="42"/>
      <c r="JXZ2653" s="116"/>
      <c r="JYA2653" s="42"/>
      <c r="JYB2653" s="116"/>
      <c r="JYC2653" s="42"/>
      <c r="JYD2653" s="116"/>
      <c r="JYE2653" s="42"/>
      <c r="JYF2653" s="116"/>
      <c r="JYG2653" s="42"/>
      <c r="JYH2653" s="116"/>
      <c r="JYI2653" s="42"/>
      <c r="JYJ2653" s="116"/>
      <c r="JYK2653" s="42"/>
      <c r="JYL2653" s="116"/>
      <c r="JYM2653" s="42"/>
      <c r="JYN2653" s="116"/>
      <c r="JYO2653" s="42"/>
      <c r="JYP2653" s="116"/>
      <c r="JYQ2653" s="42"/>
      <c r="JYR2653" s="116"/>
      <c r="JYS2653" s="42"/>
      <c r="JYT2653" s="116"/>
      <c r="JYU2653" s="42"/>
      <c r="JYV2653" s="116"/>
      <c r="JYW2653" s="42"/>
      <c r="JYX2653" s="116"/>
      <c r="JYY2653" s="42"/>
      <c r="JYZ2653" s="116"/>
      <c r="JZA2653" s="42"/>
      <c r="JZB2653" s="116"/>
      <c r="JZC2653" s="42"/>
      <c r="JZD2653" s="116"/>
      <c r="JZE2653" s="42"/>
      <c r="JZF2653" s="116"/>
      <c r="JZG2653" s="42"/>
      <c r="JZH2653" s="116"/>
      <c r="JZI2653" s="42"/>
      <c r="JZJ2653" s="116"/>
      <c r="JZK2653" s="42"/>
      <c r="JZL2653" s="116"/>
      <c r="JZM2653" s="42"/>
      <c r="JZN2653" s="116"/>
      <c r="JZO2653" s="42"/>
      <c r="JZP2653" s="116"/>
      <c r="JZQ2653" s="42"/>
      <c r="JZR2653" s="116"/>
      <c r="JZS2653" s="42"/>
      <c r="JZT2653" s="116"/>
      <c r="JZU2653" s="42"/>
      <c r="JZV2653" s="116"/>
      <c r="JZW2653" s="42"/>
      <c r="JZX2653" s="116"/>
      <c r="JZY2653" s="42"/>
      <c r="JZZ2653" s="116"/>
      <c r="KAA2653" s="42"/>
      <c r="KAB2653" s="116"/>
      <c r="KAC2653" s="42"/>
      <c r="KAD2653" s="116"/>
      <c r="KAE2653" s="42"/>
      <c r="KAF2653" s="116"/>
      <c r="KAG2653" s="42"/>
      <c r="KAH2653" s="116"/>
      <c r="KAI2653" s="42"/>
      <c r="KAJ2653" s="116"/>
      <c r="KAK2653" s="42"/>
      <c r="KAL2653" s="116"/>
      <c r="KAM2653" s="42"/>
      <c r="KAN2653" s="116"/>
      <c r="KAO2653" s="42"/>
      <c r="KAP2653" s="116"/>
      <c r="KAQ2653" s="42"/>
      <c r="KAR2653" s="116"/>
      <c r="KAS2653" s="42"/>
      <c r="KAT2653" s="116"/>
      <c r="KAU2653" s="42"/>
      <c r="KAV2653" s="116"/>
      <c r="KAW2653" s="42"/>
      <c r="KAX2653" s="116"/>
      <c r="KAY2653" s="42"/>
      <c r="KAZ2653" s="116"/>
      <c r="KBA2653" s="42"/>
      <c r="KBB2653" s="116"/>
      <c r="KBC2653" s="42"/>
      <c r="KBD2653" s="116"/>
      <c r="KBE2653" s="42"/>
      <c r="KBF2653" s="116"/>
      <c r="KBG2653" s="42"/>
      <c r="KBH2653" s="116"/>
      <c r="KBI2653" s="42"/>
      <c r="KBJ2653" s="116"/>
      <c r="KBK2653" s="42"/>
      <c r="KBL2653" s="116"/>
      <c r="KBM2653" s="42"/>
      <c r="KBN2653" s="116"/>
      <c r="KBO2653" s="42"/>
      <c r="KBP2653" s="116"/>
      <c r="KBQ2653" s="42"/>
      <c r="KBR2653" s="116"/>
      <c r="KBS2653" s="42"/>
      <c r="KBT2653" s="116"/>
      <c r="KBU2653" s="42"/>
      <c r="KBV2653" s="116"/>
      <c r="KBW2653" s="42"/>
      <c r="KBX2653" s="116"/>
      <c r="KBY2653" s="42"/>
      <c r="KBZ2653" s="116"/>
      <c r="KCA2653" s="42"/>
      <c r="KCB2653" s="116"/>
      <c r="KCC2653" s="42"/>
      <c r="KCD2653" s="116"/>
      <c r="KCE2653" s="42"/>
      <c r="KCF2653" s="116"/>
      <c r="KCG2653" s="42"/>
      <c r="KCH2653" s="116"/>
      <c r="KCI2653" s="42"/>
      <c r="KCJ2653" s="116"/>
      <c r="KCK2653" s="42"/>
      <c r="KCL2653" s="116"/>
      <c r="KCM2653" s="42"/>
      <c r="KCN2653" s="116"/>
      <c r="KCO2653" s="42"/>
      <c r="KCP2653" s="116"/>
      <c r="KCQ2653" s="42"/>
      <c r="KCR2653" s="116"/>
      <c r="KCS2653" s="42"/>
      <c r="KCT2653" s="116"/>
      <c r="KCU2653" s="42"/>
      <c r="KCV2653" s="116"/>
      <c r="KCW2653" s="42"/>
      <c r="KCX2653" s="116"/>
      <c r="KCY2653" s="42"/>
      <c r="KCZ2653" s="116"/>
      <c r="KDA2653" s="42"/>
      <c r="KDB2653" s="116"/>
      <c r="KDC2653" s="42"/>
      <c r="KDD2653" s="116"/>
      <c r="KDE2653" s="42"/>
      <c r="KDF2653" s="116"/>
      <c r="KDG2653" s="42"/>
      <c r="KDH2653" s="116"/>
      <c r="KDI2653" s="42"/>
      <c r="KDJ2653" s="116"/>
      <c r="KDK2653" s="42"/>
      <c r="KDL2653" s="116"/>
      <c r="KDM2653" s="42"/>
      <c r="KDN2653" s="116"/>
      <c r="KDO2653" s="42"/>
      <c r="KDP2653" s="116"/>
      <c r="KDQ2653" s="42"/>
      <c r="KDR2653" s="116"/>
      <c r="KDS2653" s="42"/>
      <c r="KDT2653" s="116"/>
      <c r="KDU2653" s="42"/>
      <c r="KDV2653" s="116"/>
      <c r="KDW2653" s="42"/>
      <c r="KDX2653" s="116"/>
      <c r="KDY2653" s="42"/>
      <c r="KDZ2653" s="116"/>
      <c r="KEA2653" s="42"/>
      <c r="KEB2653" s="116"/>
      <c r="KEC2653" s="42"/>
      <c r="KED2653" s="116"/>
      <c r="KEE2653" s="42"/>
      <c r="KEF2653" s="116"/>
      <c r="KEG2653" s="42"/>
      <c r="KEH2653" s="116"/>
      <c r="KEI2653" s="42"/>
      <c r="KEJ2653" s="116"/>
      <c r="KEK2653" s="42"/>
      <c r="KEL2653" s="116"/>
      <c r="KEM2653" s="42"/>
      <c r="KEN2653" s="116"/>
      <c r="KEO2653" s="42"/>
      <c r="KEP2653" s="116"/>
      <c r="KEQ2653" s="42"/>
      <c r="KER2653" s="116"/>
      <c r="KES2653" s="42"/>
      <c r="KET2653" s="116"/>
      <c r="KEU2653" s="42"/>
      <c r="KEV2653" s="116"/>
      <c r="KEW2653" s="42"/>
      <c r="KEX2653" s="116"/>
      <c r="KEY2653" s="42"/>
      <c r="KEZ2653" s="116"/>
      <c r="KFA2653" s="42"/>
      <c r="KFB2653" s="116"/>
      <c r="KFC2653" s="42"/>
      <c r="KFD2653" s="116"/>
      <c r="KFE2653" s="42"/>
      <c r="KFF2653" s="116"/>
      <c r="KFG2653" s="42"/>
      <c r="KFH2653" s="116"/>
      <c r="KFI2653" s="42"/>
      <c r="KFJ2653" s="116"/>
      <c r="KFK2653" s="42"/>
      <c r="KFL2653" s="116"/>
      <c r="KFM2653" s="42"/>
      <c r="KFN2653" s="116"/>
      <c r="KFO2653" s="42"/>
      <c r="KFP2653" s="116"/>
      <c r="KFQ2653" s="42"/>
      <c r="KFR2653" s="116"/>
      <c r="KFS2653" s="42"/>
      <c r="KFT2653" s="116"/>
      <c r="KFU2653" s="42"/>
      <c r="KFV2653" s="116"/>
      <c r="KFW2653" s="42"/>
      <c r="KFX2653" s="116"/>
      <c r="KFY2653" s="42"/>
      <c r="KFZ2653" s="116"/>
      <c r="KGA2653" s="42"/>
      <c r="KGB2653" s="116"/>
      <c r="KGC2653" s="42"/>
      <c r="KGD2653" s="116"/>
      <c r="KGE2653" s="42"/>
      <c r="KGF2653" s="116"/>
      <c r="KGG2653" s="42"/>
      <c r="KGH2653" s="116"/>
      <c r="KGI2653" s="42"/>
      <c r="KGJ2653" s="116"/>
      <c r="KGK2653" s="42"/>
      <c r="KGL2653" s="116"/>
      <c r="KGM2653" s="42"/>
      <c r="KGN2653" s="116"/>
      <c r="KGO2653" s="42"/>
      <c r="KGP2653" s="116"/>
      <c r="KGQ2653" s="42"/>
      <c r="KGR2653" s="116"/>
      <c r="KGS2653" s="42"/>
      <c r="KGT2653" s="116"/>
      <c r="KGU2653" s="42"/>
      <c r="KGV2653" s="116"/>
      <c r="KGW2653" s="42"/>
      <c r="KGX2653" s="116"/>
      <c r="KGY2653" s="42"/>
      <c r="KGZ2653" s="116"/>
      <c r="KHA2653" s="42"/>
      <c r="KHB2653" s="116"/>
      <c r="KHC2653" s="42"/>
      <c r="KHD2653" s="116"/>
      <c r="KHE2653" s="42"/>
      <c r="KHF2653" s="116"/>
      <c r="KHG2653" s="42"/>
      <c r="KHH2653" s="116"/>
      <c r="KHI2653" s="42"/>
      <c r="KHJ2653" s="116"/>
      <c r="KHK2653" s="42"/>
      <c r="KHL2653" s="116"/>
      <c r="KHM2653" s="42"/>
      <c r="KHN2653" s="116"/>
      <c r="KHO2653" s="42"/>
      <c r="KHP2653" s="116"/>
      <c r="KHQ2653" s="42"/>
      <c r="KHR2653" s="116"/>
      <c r="KHS2653" s="42"/>
      <c r="KHT2653" s="116"/>
      <c r="KHU2653" s="42"/>
      <c r="KHV2653" s="116"/>
      <c r="KHW2653" s="42"/>
      <c r="KHX2653" s="116"/>
      <c r="KHY2653" s="42"/>
      <c r="KHZ2653" s="116"/>
      <c r="KIA2653" s="42"/>
      <c r="KIB2653" s="116"/>
      <c r="KIC2653" s="42"/>
      <c r="KID2653" s="116"/>
      <c r="KIE2653" s="42"/>
      <c r="KIF2653" s="116"/>
      <c r="KIG2653" s="42"/>
      <c r="KIH2653" s="116"/>
      <c r="KII2653" s="42"/>
      <c r="KIJ2653" s="116"/>
      <c r="KIK2653" s="42"/>
      <c r="KIL2653" s="116"/>
      <c r="KIM2653" s="42"/>
      <c r="KIN2653" s="116"/>
      <c r="KIO2653" s="42"/>
      <c r="KIP2653" s="116"/>
      <c r="KIQ2653" s="42"/>
      <c r="KIR2653" s="116"/>
      <c r="KIS2653" s="42"/>
      <c r="KIT2653" s="116"/>
      <c r="KIU2653" s="42"/>
      <c r="KIV2653" s="116"/>
      <c r="KIW2653" s="42"/>
      <c r="KIX2653" s="116"/>
      <c r="KIY2653" s="42"/>
      <c r="KIZ2653" s="116"/>
      <c r="KJA2653" s="42"/>
      <c r="KJB2653" s="116"/>
      <c r="KJC2653" s="42"/>
      <c r="KJD2653" s="116"/>
      <c r="KJE2653" s="42"/>
      <c r="KJF2653" s="116"/>
      <c r="KJG2653" s="42"/>
      <c r="KJH2653" s="116"/>
      <c r="KJI2653" s="42"/>
      <c r="KJJ2653" s="116"/>
      <c r="KJK2653" s="42"/>
      <c r="KJL2653" s="116"/>
      <c r="KJM2653" s="42"/>
      <c r="KJN2653" s="116"/>
      <c r="KJO2653" s="42"/>
      <c r="KJP2653" s="116"/>
      <c r="KJQ2653" s="42"/>
      <c r="KJR2653" s="116"/>
      <c r="KJS2653" s="42"/>
      <c r="KJT2653" s="116"/>
      <c r="KJU2653" s="42"/>
      <c r="KJV2653" s="116"/>
      <c r="KJW2653" s="42"/>
      <c r="KJX2653" s="116"/>
      <c r="KJY2653" s="42"/>
      <c r="KJZ2653" s="116"/>
      <c r="KKA2653" s="42"/>
      <c r="KKB2653" s="116"/>
      <c r="KKC2653" s="42"/>
      <c r="KKD2653" s="116"/>
      <c r="KKE2653" s="42"/>
      <c r="KKF2653" s="116"/>
      <c r="KKG2653" s="42"/>
      <c r="KKH2653" s="116"/>
      <c r="KKI2653" s="42"/>
      <c r="KKJ2653" s="116"/>
      <c r="KKK2653" s="42"/>
      <c r="KKL2653" s="116"/>
      <c r="KKM2653" s="42"/>
      <c r="KKN2653" s="116"/>
      <c r="KKO2653" s="42"/>
      <c r="KKP2653" s="116"/>
      <c r="KKQ2653" s="42"/>
      <c r="KKR2653" s="116"/>
      <c r="KKS2653" s="42"/>
      <c r="KKT2653" s="116"/>
      <c r="KKU2653" s="42"/>
      <c r="KKV2653" s="116"/>
      <c r="KKW2653" s="42"/>
      <c r="KKX2653" s="116"/>
      <c r="KKY2653" s="42"/>
      <c r="KKZ2653" s="116"/>
      <c r="KLA2653" s="42"/>
      <c r="KLB2653" s="116"/>
      <c r="KLC2653" s="42"/>
      <c r="KLD2653" s="116"/>
      <c r="KLE2653" s="42"/>
      <c r="KLF2653" s="116"/>
      <c r="KLG2653" s="42"/>
      <c r="KLH2653" s="116"/>
      <c r="KLI2653" s="42"/>
      <c r="KLJ2653" s="116"/>
      <c r="KLK2653" s="42"/>
      <c r="KLL2653" s="116"/>
      <c r="KLM2653" s="42"/>
      <c r="KLN2653" s="116"/>
      <c r="KLO2653" s="42"/>
      <c r="KLP2653" s="116"/>
      <c r="KLQ2653" s="42"/>
      <c r="KLR2653" s="116"/>
      <c r="KLS2653" s="42"/>
      <c r="KLT2653" s="116"/>
      <c r="KLU2653" s="42"/>
      <c r="KLV2653" s="116"/>
      <c r="KLW2653" s="42"/>
      <c r="KLX2653" s="116"/>
      <c r="KLY2653" s="42"/>
      <c r="KLZ2653" s="116"/>
      <c r="KMA2653" s="42"/>
      <c r="KMB2653" s="116"/>
      <c r="KMC2653" s="42"/>
      <c r="KMD2653" s="116"/>
      <c r="KME2653" s="42"/>
      <c r="KMF2653" s="116"/>
      <c r="KMG2653" s="42"/>
      <c r="KMH2653" s="116"/>
      <c r="KMI2653" s="42"/>
      <c r="KMJ2653" s="116"/>
      <c r="KMK2653" s="42"/>
      <c r="KML2653" s="116"/>
      <c r="KMM2653" s="42"/>
      <c r="KMN2653" s="116"/>
      <c r="KMO2653" s="42"/>
      <c r="KMP2653" s="116"/>
      <c r="KMQ2653" s="42"/>
      <c r="KMR2653" s="116"/>
      <c r="KMS2653" s="42"/>
      <c r="KMT2653" s="116"/>
      <c r="KMU2653" s="42"/>
      <c r="KMV2653" s="116"/>
      <c r="KMW2653" s="42"/>
      <c r="KMX2653" s="116"/>
      <c r="KMY2653" s="42"/>
      <c r="KMZ2653" s="116"/>
      <c r="KNA2653" s="42"/>
      <c r="KNB2653" s="116"/>
      <c r="KNC2653" s="42"/>
      <c r="KND2653" s="116"/>
      <c r="KNE2653" s="42"/>
      <c r="KNF2653" s="116"/>
      <c r="KNG2653" s="42"/>
      <c r="KNH2653" s="116"/>
      <c r="KNI2653" s="42"/>
      <c r="KNJ2653" s="116"/>
      <c r="KNK2653" s="42"/>
      <c r="KNL2653" s="116"/>
      <c r="KNM2653" s="42"/>
      <c r="KNN2653" s="116"/>
      <c r="KNO2653" s="42"/>
      <c r="KNP2653" s="116"/>
      <c r="KNQ2653" s="42"/>
      <c r="KNR2653" s="116"/>
      <c r="KNS2653" s="42"/>
      <c r="KNT2653" s="116"/>
      <c r="KNU2653" s="42"/>
      <c r="KNV2653" s="116"/>
      <c r="KNW2653" s="42"/>
      <c r="KNX2653" s="116"/>
      <c r="KNY2653" s="42"/>
      <c r="KNZ2653" s="116"/>
      <c r="KOA2653" s="42"/>
      <c r="KOB2653" s="116"/>
      <c r="KOC2653" s="42"/>
      <c r="KOD2653" s="116"/>
      <c r="KOE2653" s="42"/>
      <c r="KOF2653" s="116"/>
      <c r="KOG2653" s="42"/>
      <c r="KOH2653" s="116"/>
      <c r="KOI2653" s="42"/>
      <c r="KOJ2653" s="116"/>
      <c r="KOK2653" s="42"/>
      <c r="KOL2653" s="116"/>
      <c r="KOM2653" s="42"/>
      <c r="KON2653" s="116"/>
      <c r="KOO2653" s="42"/>
      <c r="KOP2653" s="116"/>
      <c r="KOQ2653" s="42"/>
      <c r="KOR2653" s="116"/>
      <c r="KOS2653" s="42"/>
      <c r="KOT2653" s="116"/>
      <c r="KOU2653" s="42"/>
      <c r="KOV2653" s="116"/>
      <c r="KOW2653" s="42"/>
      <c r="KOX2653" s="116"/>
      <c r="KOY2653" s="42"/>
      <c r="KOZ2653" s="116"/>
      <c r="KPA2653" s="42"/>
      <c r="KPB2653" s="116"/>
      <c r="KPC2653" s="42"/>
      <c r="KPD2653" s="116"/>
      <c r="KPE2653" s="42"/>
      <c r="KPF2653" s="116"/>
      <c r="KPG2653" s="42"/>
      <c r="KPH2653" s="116"/>
      <c r="KPI2653" s="42"/>
      <c r="KPJ2653" s="116"/>
      <c r="KPK2653" s="42"/>
      <c r="KPL2653" s="116"/>
      <c r="KPM2653" s="42"/>
      <c r="KPN2653" s="116"/>
      <c r="KPO2653" s="42"/>
      <c r="KPP2653" s="116"/>
      <c r="KPQ2653" s="42"/>
      <c r="KPR2653" s="116"/>
      <c r="KPS2653" s="42"/>
      <c r="KPT2653" s="116"/>
      <c r="KPU2653" s="42"/>
      <c r="KPV2653" s="116"/>
      <c r="KPW2653" s="42"/>
      <c r="KPX2653" s="116"/>
      <c r="KPY2653" s="42"/>
      <c r="KPZ2653" s="116"/>
      <c r="KQA2653" s="42"/>
      <c r="KQB2653" s="116"/>
      <c r="KQC2653" s="42"/>
      <c r="KQD2653" s="116"/>
      <c r="KQE2653" s="42"/>
      <c r="KQF2653" s="116"/>
      <c r="KQG2653" s="42"/>
      <c r="KQH2653" s="116"/>
      <c r="KQI2653" s="42"/>
      <c r="KQJ2653" s="116"/>
      <c r="KQK2653" s="42"/>
      <c r="KQL2653" s="116"/>
      <c r="KQM2653" s="42"/>
      <c r="KQN2653" s="116"/>
      <c r="KQO2653" s="42"/>
      <c r="KQP2653" s="116"/>
      <c r="KQQ2653" s="42"/>
      <c r="KQR2653" s="116"/>
      <c r="KQS2653" s="42"/>
      <c r="KQT2653" s="116"/>
      <c r="KQU2653" s="42"/>
      <c r="KQV2653" s="116"/>
      <c r="KQW2653" s="42"/>
      <c r="KQX2653" s="116"/>
      <c r="KQY2653" s="42"/>
      <c r="KQZ2653" s="116"/>
      <c r="KRA2653" s="42"/>
      <c r="KRB2653" s="116"/>
      <c r="KRC2653" s="42"/>
      <c r="KRD2653" s="116"/>
      <c r="KRE2653" s="42"/>
      <c r="KRF2653" s="116"/>
      <c r="KRG2653" s="42"/>
      <c r="KRH2653" s="116"/>
      <c r="KRI2653" s="42"/>
      <c r="KRJ2653" s="116"/>
      <c r="KRK2653" s="42"/>
      <c r="KRL2653" s="116"/>
      <c r="KRM2653" s="42"/>
      <c r="KRN2653" s="116"/>
      <c r="KRO2653" s="42"/>
      <c r="KRP2653" s="116"/>
      <c r="KRQ2653" s="42"/>
      <c r="KRR2653" s="116"/>
      <c r="KRS2653" s="42"/>
      <c r="KRT2653" s="116"/>
      <c r="KRU2653" s="42"/>
      <c r="KRV2653" s="116"/>
      <c r="KRW2653" s="42"/>
      <c r="KRX2653" s="116"/>
      <c r="KRY2653" s="42"/>
      <c r="KRZ2653" s="116"/>
      <c r="KSA2653" s="42"/>
      <c r="KSB2653" s="116"/>
      <c r="KSC2653" s="42"/>
      <c r="KSD2653" s="116"/>
      <c r="KSE2653" s="42"/>
      <c r="KSF2653" s="116"/>
      <c r="KSG2653" s="42"/>
      <c r="KSH2653" s="116"/>
      <c r="KSI2653" s="42"/>
      <c r="KSJ2653" s="116"/>
      <c r="KSK2653" s="42"/>
      <c r="KSL2653" s="116"/>
      <c r="KSM2653" s="42"/>
      <c r="KSN2653" s="116"/>
      <c r="KSO2653" s="42"/>
      <c r="KSP2653" s="116"/>
      <c r="KSQ2653" s="42"/>
      <c r="KSR2653" s="116"/>
      <c r="KSS2653" s="42"/>
      <c r="KST2653" s="116"/>
      <c r="KSU2653" s="42"/>
      <c r="KSV2653" s="116"/>
      <c r="KSW2653" s="42"/>
      <c r="KSX2653" s="116"/>
      <c r="KSY2653" s="42"/>
      <c r="KSZ2653" s="116"/>
      <c r="KTA2653" s="42"/>
      <c r="KTB2653" s="116"/>
      <c r="KTC2653" s="42"/>
      <c r="KTD2653" s="116"/>
      <c r="KTE2653" s="42"/>
      <c r="KTF2653" s="116"/>
      <c r="KTG2653" s="42"/>
      <c r="KTH2653" s="116"/>
      <c r="KTI2653" s="42"/>
      <c r="KTJ2653" s="116"/>
      <c r="KTK2653" s="42"/>
      <c r="KTL2653" s="116"/>
      <c r="KTM2653" s="42"/>
      <c r="KTN2653" s="116"/>
      <c r="KTO2653" s="42"/>
      <c r="KTP2653" s="116"/>
      <c r="KTQ2653" s="42"/>
      <c r="KTR2653" s="116"/>
      <c r="KTS2653" s="42"/>
      <c r="KTT2653" s="116"/>
      <c r="KTU2653" s="42"/>
      <c r="KTV2653" s="116"/>
      <c r="KTW2653" s="42"/>
      <c r="KTX2653" s="116"/>
      <c r="KTY2653" s="42"/>
      <c r="KTZ2653" s="116"/>
      <c r="KUA2653" s="42"/>
      <c r="KUB2653" s="116"/>
      <c r="KUC2653" s="42"/>
      <c r="KUD2653" s="116"/>
      <c r="KUE2653" s="42"/>
      <c r="KUF2653" s="116"/>
      <c r="KUG2653" s="42"/>
      <c r="KUH2653" s="116"/>
      <c r="KUI2653" s="42"/>
      <c r="KUJ2653" s="116"/>
      <c r="KUK2653" s="42"/>
      <c r="KUL2653" s="116"/>
      <c r="KUM2653" s="42"/>
      <c r="KUN2653" s="116"/>
      <c r="KUO2653" s="42"/>
      <c r="KUP2653" s="116"/>
      <c r="KUQ2653" s="42"/>
      <c r="KUR2653" s="116"/>
      <c r="KUS2653" s="42"/>
      <c r="KUT2653" s="116"/>
      <c r="KUU2653" s="42"/>
      <c r="KUV2653" s="116"/>
      <c r="KUW2653" s="42"/>
      <c r="KUX2653" s="116"/>
      <c r="KUY2653" s="42"/>
      <c r="KUZ2653" s="116"/>
      <c r="KVA2653" s="42"/>
      <c r="KVB2653" s="116"/>
      <c r="KVC2653" s="42"/>
      <c r="KVD2653" s="116"/>
      <c r="KVE2653" s="42"/>
      <c r="KVF2653" s="116"/>
      <c r="KVG2653" s="42"/>
      <c r="KVH2653" s="116"/>
      <c r="KVI2653" s="42"/>
      <c r="KVJ2653" s="116"/>
      <c r="KVK2653" s="42"/>
      <c r="KVL2653" s="116"/>
      <c r="KVM2653" s="42"/>
      <c r="KVN2653" s="116"/>
      <c r="KVO2653" s="42"/>
      <c r="KVP2653" s="116"/>
      <c r="KVQ2653" s="42"/>
      <c r="KVR2653" s="116"/>
      <c r="KVS2653" s="42"/>
      <c r="KVT2653" s="116"/>
      <c r="KVU2653" s="42"/>
      <c r="KVV2653" s="116"/>
      <c r="KVW2653" s="42"/>
      <c r="KVX2653" s="116"/>
      <c r="KVY2653" s="42"/>
      <c r="KVZ2653" s="116"/>
      <c r="KWA2653" s="42"/>
      <c r="KWB2653" s="116"/>
      <c r="KWC2653" s="42"/>
      <c r="KWD2653" s="116"/>
      <c r="KWE2653" s="42"/>
      <c r="KWF2653" s="116"/>
      <c r="KWG2653" s="42"/>
      <c r="KWH2653" s="116"/>
      <c r="KWI2653" s="42"/>
      <c r="KWJ2653" s="116"/>
      <c r="KWK2653" s="42"/>
      <c r="KWL2653" s="116"/>
      <c r="KWM2653" s="42"/>
      <c r="KWN2653" s="116"/>
      <c r="KWO2653" s="42"/>
      <c r="KWP2653" s="116"/>
      <c r="KWQ2653" s="42"/>
      <c r="KWR2653" s="116"/>
      <c r="KWS2653" s="42"/>
      <c r="KWT2653" s="116"/>
      <c r="KWU2653" s="42"/>
      <c r="KWV2653" s="116"/>
      <c r="KWW2653" s="42"/>
      <c r="KWX2653" s="116"/>
      <c r="KWY2653" s="42"/>
      <c r="KWZ2653" s="116"/>
      <c r="KXA2653" s="42"/>
      <c r="KXB2653" s="116"/>
      <c r="KXC2653" s="42"/>
      <c r="KXD2653" s="116"/>
      <c r="KXE2653" s="42"/>
      <c r="KXF2653" s="116"/>
      <c r="KXG2653" s="42"/>
      <c r="KXH2653" s="116"/>
      <c r="KXI2653" s="42"/>
      <c r="KXJ2653" s="116"/>
      <c r="KXK2653" s="42"/>
      <c r="KXL2653" s="116"/>
      <c r="KXM2653" s="42"/>
      <c r="KXN2653" s="116"/>
      <c r="KXO2653" s="42"/>
      <c r="KXP2653" s="116"/>
      <c r="KXQ2653" s="42"/>
      <c r="KXR2653" s="116"/>
      <c r="KXS2653" s="42"/>
      <c r="KXT2653" s="116"/>
      <c r="KXU2653" s="42"/>
      <c r="KXV2653" s="116"/>
      <c r="KXW2653" s="42"/>
      <c r="KXX2653" s="116"/>
      <c r="KXY2653" s="42"/>
      <c r="KXZ2653" s="116"/>
      <c r="KYA2653" s="42"/>
      <c r="KYB2653" s="116"/>
      <c r="KYC2653" s="42"/>
      <c r="KYD2653" s="116"/>
      <c r="KYE2653" s="42"/>
      <c r="KYF2653" s="116"/>
      <c r="KYG2653" s="42"/>
      <c r="KYH2653" s="116"/>
      <c r="KYI2653" s="42"/>
      <c r="KYJ2653" s="116"/>
      <c r="KYK2653" s="42"/>
      <c r="KYL2653" s="116"/>
      <c r="KYM2653" s="42"/>
      <c r="KYN2653" s="116"/>
      <c r="KYO2653" s="42"/>
      <c r="KYP2653" s="116"/>
      <c r="KYQ2653" s="42"/>
      <c r="KYR2653" s="116"/>
      <c r="KYS2653" s="42"/>
      <c r="KYT2653" s="116"/>
      <c r="KYU2653" s="42"/>
      <c r="KYV2653" s="116"/>
      <c r="KYW2653" s="42"/>
      <c r="KYX2653" s="116"/>
      <c r="KYY2653" s="42"/>
      <c r="KYZ2653" s="116"/>
      <c r="KZA2653" s="42"/>
      <c r="KZB2653" s="116"/>
      <c r="KZC2653" s="42"/>
      <c r="KZD2653" s="116"/>
      <c r="KZE2653" s="42"/>
      <c r="KZF2653" s="116"/>
      <c r="KZG2653" s="42"/>
      <c r="KZH2653" s="116"/>
      <c r="KZI2653" s="42"/>
      <c r="KZJ2653" s="116"/>
      <c r="KZK2653" s="42"/>
      <c r="KZL2653" s="116"/>
      <c r="KZM2653" s="42"/>
      <c r="KZN2653" s="116"/>
      <c r="KZO2653" s="42"/>
      <c r="KZP2653" s="116"/>
      <c r="KZQ2653" s="42"/>
      <c r="KZR2653" s="116"/>
      <c r="KZS2653" s="42"/>
      <c r="KZT2653" s="116"/>
      <c r="KZU2653" s="42"/>
      <c r="KZV2653" s="116"/>
      <c r="KZW2653" s="42"/>
      <c r="KZX2653" s="116"/>
      <c r="KZY2653" s="42"/>
      <c r="KZZ2653" s="116"/>
      <c r="LAA2653" s="42"/>
      <c r="LAB2653" s="116"/>
      <c r="LAC2653" s="42"/>
      <c r="LAD2653" s="116"/>
      <c r="LAE2653" s="42"/>
      <c r="LAF2653" s="116"/>
      <c r="LAG2653" s="42"/>
      <c r="LAH2653" s="116"/>
      <c r="LAI2653" s="42"/>
      <c r="LAJ2653" s="116"/>
      <c r="LAK2653" s="42"/>
      <c r="LAL2653" s="116"/>
      <c r="LAM2653" s="42"/>
      <c r="LAN2653" s="116"/>
      <c r="LAO2653" s="42"/>
      <c r="LAP2653" s="116"/>
      <c r="LAQ2653" s="42"/>
      <c r="LAR2653" s="116"/>
      <c r="LAS2653" s="42"/>
      <c r="LAT2653" s="116"/>
      <c r="LAU2653" s="42"/>
      <c r="LAV2653" s="116"/>
      <c r="LAW2653" s="42"/>
      <c r="LAX2653" s="116"/>
      <c r="LAY2653" s="42"/>
      <c r="LAZ2653" s="116"/>
      <c r="LBA2653" s="42"/>
      <c r="LBB2653" s="116"/>
      <c r="LBC2653" s="42"/>
      <c r="LBD2653" s="116"/>
      <c r="LBE2653" s="42"/>
      <c r="LBF2653" s="116"/>
      <c r="LBG2653" s="42"/>
      <c r="LBH2653" s="116"/>
      <c r="LBI2653" s="42"/>
      <c r="LBJ2653" s="116"/>
      <c r="LBK2653" s="42"/>
      <c r="LBL2653" s="116"/>
      <c r="LBM2653" s="42"/>
      <c r="LBN2653" s="116"/>
      <c r="LBO2653" s="42"/>
      <c r="LBP2653" s="116"/>
      <c r="LBQ2653" s="42"/>
      <c r="LBR2653" s="116"/>
      <c r="LBS2653" s="42"/>
      <c r="LBT2653" s="116"/>
      <c r="LBU2653" s="42"/>
      <c r="LBV2653" s="116"/>
      <c r="LBW2653" s="42"/>
      <c r="LBX2653" s="116"/>
      <c r="LBY2653" s="42"/>
      <c r="LBZ2653" s="116"/>
      <c r="LCA2653" s="42"/>
      <c r="LCB2653" s="116"/>
      <c r="LCC2653" s="42"/>
      <c r="LCD2653" s="116"/>
      <c r="LCE2653" s="42"/>
      <c r="LCF2653" s="116"/>
      <c r="LCG2653" s="42"/>
      <c r="LCH2653" s="116"/>
      <c r="LCI2653" s="42"/>
      <c r="LCJ2653" s="116"/>
      <c r="LCK2653" s="42"/>
      <c r="LCL2653" s="116"/>
      <c r="LCM2653" s="42"/>
      <c r="LCN2653" s="116"/>
      <c r="LCO2653" s="42"/>
      <c r="LCP2653" s="116"/>
      <c r="LCQ2653" s="42"/>
      <c r="LCR2653" s="116"/>
      <c r="LCS2653" s="42"/>
      <c r="LCT2653" s="116"/>
      <c r="LCU2653" s="42"/>
      <c r="LCV2653" s="116"/>
      <c r="LCW2653" s="42"/>
      <c r="LCX2653" s="116"/>
      <c r="LCY2653" s="42"/>
      <c r="LCZ2653" s="116"/>
      <c r="LDA2653" s="42"/>
      <c r="LDB2653" s="116"/>
      <c r="LDC2653" s="42"/>
      <c r="LDD2653" s="116"/>
      <c r="LDE2653" s="42"/>
      <c r="LDF2653" s="116"/>
      <c r="LDG2653" s="42"/>
      <c r="LDH2653" s="116"/>
      <c r="LDI2653" s="42"/>
      <c r="LDJ2653" s="116"/>
      <c r="LDK2653" s="42"/>
      <c r="LDL2653" s="116"/>
      <c r="LDM2653" s="42"/>
      <c r="LDN2653" s="116"/>
      <c r="LDO2653" s="42"/>
      <c r="LDP2653" s="116"/>
      <c r="LDQ2653" s="42"/>
      <c r="LDR2653" s="116"/>
      <c r="LDS2653" s="42"/>
      <c r="LDT2653" s="116"/>
      <c r="LDU2653" s="42"/>
      <c r="LDV2653" s="116"/>
      <c r="LDW2653" s="42"/>
      <c r="LDX2653" s="116"/>
      <c r="LDY2653" s="42"/>
      <c r="LDZ2653" s="116"/>
      <c r="LEA2653" s="42"/>
      <c r="LEB2653" s="116"/>
      <c r="LEC2653" s="42"/>
      <c r="LED2653" s="116"/>
      <c r="LEE2653" s="42"/>
      <c r="LEF2653" s="116"/>
      <c r="LEG2653" s="42"/>
      <c r="LEH2653" s="116"/>
      <c r="LEI2653" s="42"/>
      <c r="LEJ2653" s="116"/>
      <c r="LEK2653" s="42"/>
      <c r="LEL2653" s="116"/>
      <c r="LEM2653" s="42"/>
      <c r="LEN2653" s="116"/>
      <c r="LEO2653" s="42"/>
      <c r="LEP2653" s="116"/>
      <c r="LEQ2653" s="42"/>
      <c r="LER2653" s="116"/>
      <c r="LES2653" s="42"/>
      <c r="LET2653" s="116"/>
      <c r="LEU2653" s="42"/>
      <c r="LEV2653" s="116"/>
      <c r="LEW2653" s="42"/>
      <c r="LEX2653" s="116"/>
      <c r="LEY2653" s="42"/>
      <c r="LEZ2653" s="116"/>
      <c r="LFA2653" s="42"/>
      <c r="LFB2653" s="116"/>
      <c r="LFC2653" s="42"/>
      <c r="LFD2653" s="116"/>
      <c r="LFE2653" s="42"/>
      <c r="LFF2653" s="116"/>
      <c r="LFG2653" s="42"/>
      <c r="LFH2653" s="116"/>
      <c r="LFI2653" s="42"/>
      <c r="LFJ2653" s="116"/>
      <c r="LFK2653" s="42"/>
      <c r="LFL2653" s="116"/>
      <c r="LFM2653" s="42"/>
      <c r="LFN2653" s="116"/>
      <c r="LFO2653" s="42"/>
      <c r="LFP2653" s="116"/>
      <c r="LFQ2653" s="42"/>
      <c r="LFR2653" s="116"/>
      <c r="LFS2653" s="42"/>
      <c r="LFT2653" s="116"/>
      <c r="LFU2653" s="42"/>
      <c r="LFV2653" s="116"/>
      <c r="LFW2653" s="42"/>
      <c r="LFX2653" s="116"/>
      <c r="LFY2653" s="42"/>
      <c r="LFZ2653" s="116"/>
      <c r="LGA2653" s="42"/>
      <c r="LGB2653" s="116"/>
      <c r="LGC2653" s="42"/>
      <c r="LGD2653" s="116"/>
      <c r="LGE2653" s="42"/>
      <c r="LGF2653" s="116"/>
      <c r="LGG2653" s="42"/>
      <c r="LGH2653" s="116"/>
      <c r="LGI2653" s="42"/>
      <c r="LGJ2653" s="116"/>
      <c r="LGK2653" s="42"/>
      <c r="LGL2653" s="116"/>
      <c r="LGM2653" s="42"/>
      <c r="LGN2653" s="116"/>
      <c r="LGO2653" s="42"/>
      <c r="LGP2653" s="116"/>
      <c r="LGQ2653" s="42"/>
      <c r="LGR2653" s="116"/>
      <c r="LGS2653" s="42"/>
      <c r="LGT2653" s="116"/>
      <c r="LGU2653" s="42"/>
      <c r="LGV2653" s="116"/>
      <c r="LGW2653" s="42"/>
      <c r="LGX2653" s="116"/>
      <c r="LGY2653" s="42"/>
      <c r="LGZ2653" s="116"/>
      <c r="LHA2653" s="42"/>
      <c r="LHB2653" s="116"/>
      <c r="LHC2653" s="42"/>
      <c r="LHD2653" s="116"/>
      <c r="LHE2653" s="42"/>
      <c r="LHF2653" s="116"/>
      <c r="LHG2653" s="42"/>
      <c r="LHH2653" s="116"/>
      <c r="LHI2653" s="42"/>
      <c r="LHJ2653" s="116"/>
      <c r="LHK2653" s="42"/>
      <c r="LHL2653" s="116"/>
      <c r="LHM2653" s="42"/>
      <c r="LHN2653" s="116"/>
      <c r="LHO2653" s="42"/>
      <c r="LHP2653" s="116"/>
      <c r="LHQ2653" s="42"/>
      <c r="LHR2653" s="116"/>
      <c r="LHS2653" s="42"/>
      <c r="LHT2653" s="116"/>
      <c r="LHU2653" s="42"/>
      <c r="LHV2653" s="116"/>
      <c r="LHW2653" s="42"/>
      <c r="LHX2653" s="116"/>
      <c r="LHY2653" s="42"/>
      <c r="LHZ2653" s="116"/>
      <c r="LIA2653" s="42"/>
      <c r="LIB2653" s="116"/>
      <c r="LIC2653" s="42"/>
      <c r="LID2653" s="116"/>
      <c r="LIE2653" s="42"/>
      <c r="LIF2653" s="116"/>
      <c r="LIG2653" s="42"/>
      <c r="LIH2653" s="116"/>
      <c r="LII2653" s="42"/>
      <c r="LIJ2653" s="116"/>
      <c r="LIK2653" s="42"/>
      <c r="LIL2653" s="116"/>
      <c r="LIM2653" s="42"/>
      <c r="LIN2653" s="116"/>
      <c r="LIO2653" s="42"/>
      <c r="LIP2653" s="116"/>
      <c r="LIQ2653" s="42"/>
      <c r="LIR2653" s="116"/>
      <c r="LIS2653" s="42"/>
      <c r="LIT2653" s="116"/>
      <c r="LIU2653" s="42"/>
      <c r="LIV2653" s="116"/>
      <c r="LIW2653" s="42"/>
      <c r="LIX2653" s="116"/>
      <c r="LIY2653" s="42"/>
      <c r="LIZ2653" s="116"/>
      <c r="LJA2653" s="42"/>
      <c r="LJB2653" s="116"/>
      <c r="LJC2653" s="42"/>
      <c r="LJD2653" s="116"/>
      <c r="LJE2653" s="42"/>
      <c r="LJF2653" s="116"/>
      <c r="LJG2653" s="42"/>
      <c r="LJH2653" s="116"/>
      <c r="LJI2653" s="42"/>
      <c r="LJJ2653" s="116"/>
      <c r="LJK2653" s="42"/>
      <c r="LJL2653" s="116"/>
      <c r="LJM2653" s="42"/>
      <c r="LJN2653" s="116"/>
      <c r="LJO2653" s="42"/>
      <c r="LJP2653" s="116"/>
      <c r="LJQ2653" s="42"/>
      <c r="LJR2653" s="116"/>
      <c r="LJS2653" s="42"/>
      <c r="LJT2653" s="116"/>
      <c r="LJU2653" s="42"/>
      <c r="LJV2653" s="116"/>
      <c r="LJW2653" s="42"/>
      <c r="LJX2653" s="116"/>
      <c r="LJY2653" s="42"/>
      <c r="LJZ2653" s="116"/>
      <c r="LKA2653" s="42"/>
      <c r="LKB2653" s="116"/>
      <c r="LKC2653" s="42"/>
      <c r="LKD2653" s="116"/>
      <c r="LKE2653" s="42"/>
      <c r="LKF2653" s="116"/>
      <c r="LKG2653" s="42"/>
      <c r="LKH2653" s="116"/>
      <c r="LKI2653" s="42"/>
      <c r="LKJ2653" s="116"/>
      <c r="LKK2653" s="42"/>
      <c r="LKL2653" s="116"/>
      <c r="LKM2653" s="42"/>
      <c r="LKN2653" s="116"/>
      <c r="LKO2653" s="42"/>
      <c r="LKP2653" s="116"/>
      <c r="LKQ2653" s="42"/>
      <c r="LKR2653" s="116"/>
      <c r="LKS2653" s="42"/>
      <c r="LKT2653" s="116"/>
      <c r="LKU2653" s="42"/>
      <c r="LKV2653" s="116"/>
      <c r="LKW2653" s="42"/>
      <c r="LKX2653" s="116"/>
      <c r="LKY2653" s="42"/>
      <c r="LKZ2653" s="116"/>
      <c r="LLA2653" s="42"/>
      <c r="LLB2653" s="116"/>
      <c r="LLC2653" s="42"/>
      <c r="LLD2653" s="116"/>
      <c r="LLE2653" s="42"/>
      <c r="LLF2653" s="116"/>
      <c r="LLG2653" s="42"/>
      <c r="LLH2653" s="116"/>
      <c r="LLI2653" s="42"/>
      <c r="LLJ2653" s="116"/>
      <c r="LLK2653" s="42"/>
      <c r="LLL2653" s="116"/>
      <c r="LLM2653" s="42"/>
      <c r="LLN2653" s="116"/>
      <c r="LLO2653" s="42"/>
      <c r="LLP2653" s="116"/>
      <c r="LLQ2653" s="42"/>
      <c r="LLR2653" s="116"/>
      <c r="LLS2653" s="42"/>
      <c r="LLT2653" s="116"/>
      <c r="LLU2653" s="42"/>
      <c r="LLV2653" s="116"/>
      <c r="LLW2653" s="42"/>
      <c r="LLX2653" s="116"/>
      <c r="LLY2653" s="42"/>
      <c r="LLZ2653" s="116"/>
      <c r="LMA2653" s="42"/>
      <c r="LMB2653" s="116"/>
      <c r="LMC2653" s="42"/>
      <c r="LMD2653" s="116"/>
      <c r="LME2653" s="42"/>
      <c r="LMF2653" s="116"/>
      <c r="LMG2653" s="42"/>
      <c r="LMH2653" s="116"/>
      <c r="LMI2653" s="42"/>
      <c r="LMJ2653" s="116"/>
      <c r="LMK2653" s="42"/>
      <c r="LML2653" s="116"/>
      <c r="LMM2653" s="42"/>
      <c r="LMN2653" s="116"/>
      <c r="LMO2653" s="42"/>
      <c r="LMP2653" s="116"/>
      <c r="LMQ2653" s="42"/>
      <c r="LMR2653" s="116"/>
      <c r="LMS2653" s="42"/>
      <c r="LMT2653" s="116"/>
      <c r="LMU2653" s="42"/>
      <c r="LMV2653" s="116"/>
      <c r="LMW2653" s="42"/>
      <c r="LMX2653" s="116"/>
      <c r="LMY2653" s="42"/>
      <c r="LMZ2653" s="116"/>
      <c r="LNA2653" s="42"/>
      <c r="LNB2653" s="116"/>
      <c r="LNC2653" s="42"/>
      <c r="LND2653" s="116"/>
      <c r="LNE2653" s="42"/>
      <c r="LNF2653" s="116"/>
      <c r="LNG2653" s="42"/>
      <c r="LNH2653" s="116"/>
      <c r="LNI2653" s="42"/>
      <c r="LNJ2653" s="116"/>
      <c r="LNK2653" s="42"/>
      <c r="LNL2653" s="116"/>
      <c r="LNM2653" s="42"/>
      <c r="LNN2653" s="116"/>
      <c r="LNO2653" s="42"/>
      <c r="LNP2653" s="116"/>
      <c r="LNQ2653" s="42"/>
      <c r="LNR2653" s="116"/>
      <c r="LNS2653" s="42"/>
      <c r="LNT2653" s="116"/>
      <c r="LNU2653" s="42"/>
      <c r="LNV2653" s="116"/>
      <c r="LNW2653" s="42"/>
      <c r="LNX2653" s="116"/>
      <c r="LNY2653" s="42"/>
      <c r="LNZ2653" s="116"/>
      <c r="LOA2653" s="42"/>
      <c r="LOB2653" s="116"/>
      <c r="LOC2653" s="42"/>
      <c r="LOD2653" s="116"/>
      <c r="LOE2653" s="42"/>
      <c r="LOF2653" s="116"/>
      <c r="LOG2653" s="42"/>
      <c r="LOH2653" s="116"/>
      <c r="LOI2653" s="42"/>
      <c r="LOJ2653" s="116"/>
      <c r="LOK2653" s="42"/>
      <c r="LOL2653" s="116"/>
      <c r="LOM2653" s="42"/>
      <c r="LON2653" s="116"/>
      <c r="LOO2653" s="42"/>
      <c r="LOP2653" s="116"/>
      <c r="LOQ2653" s="42"/>
      <c r="LOR2653" s="116"/>
      <c r="LOS2653" s="42"/>
      <c r="LOT2653" s="116"/>
      <c r="LOU2653" s="42"/>
      <c r="LOV2653" s="116"/>
      <c r="LOW2653" s="42"/>
      <c r="LOX2653" s="116"/>
      <c r="LOY2653" s="42"/>
      <c r="LOZ2653" s="116"/>
      <c r="LPA2653" s="42"/>
      <c r="LPB2653" s="116"/>
      <c r="LPC2653" s="42"/>
      <c r="LPD2653" s="116"/>
      <c r="LPE2653" s="42"/>
      <c r="LPF2653" s="116"/>
      <c r="LPG2653" s="42"/>
      <c r="LPH2653" s="116"/>
      <c r="LPI2653" s="42"/>
      <c r="LPJ2653" s="116"/>
      <c r="LPK2653" s="42"/>
      <c r="LPL2653" s="116"/>
      <c r="LPM2653" s="42"/>
      <c r="LPN2653" s="116"/>
      <c r="LPO2653" s="42"/>
      <c r="LPP2653" s="116"/>
      <c r="LPQ2653" s="42"/>
      <c r="LPR2653" s="116"/>
      <c r="LPS2653" s="42"/>
      <c r="LPT2653" s="116"/>
      <c r="LPU2653" s="42"/>
      <c r="LPV2653" s="116"/>
      <c r="LPW2653" s="42"/>
      <c r="LPX2653" s="116"/>
      <c r="LPY2653" s="42"/>
      <c r="LPZ2653" s="116"/>
      <c r="LQA2653" s="42"/>
      <c r="LQB2653" s="116"/>
      <c r="LQC2653" s="42"/>
      <c r="LQD2653" s="116"/>
      <c r="LQE2653" s="42"/>
      <c r="LQF2653" s="116"/>
      <c r="LQG2653" s="42"/>
      <c r="LQH2653" s="116"/>
      <c r="LQI2653" s="42"/>
      <c r="LQJ2653" s="116"/>
      <c r="LQK2653" s="42"/>
      <c r="LQL2653" s="116"/>
      <c r="LQM2653" s="42"/>
      <c r="LQN2653" s="116"/>
      <c r="LQO2653" s="42"/>
      <c r="LQP2653" s="116"/>
      <c r="LQQ2653" s="42"/>
      <c r="LQR2653" s="116"/>
      <c r="LQS2653" s="42"/>
      <c r="LQT2653" s="116"/>
      <c r="LQU2653" s="42"/>
      <c r="LQV2653" s="116"/>
      <c r="LQW2653" s="42"/>
      <c r="LQX2653" s="116"/>
      <c r="LQY2653" s="42"/>
      <c r="LQZ2653" s="116"/>
      <c r="LRA2653" s="42"/>
      <c r="LRB2653" s="116"/>
      <c r="LRC2653" s="42"/>
      <c r="LRD2653" s="116"/>
      <c r="LRE2653" s="42"/>
      <c r="LRF2653" s="116"/>
      <c r="LRG2653" s="42"/>
      <c r="LRH2653" s="116"/>
      <c r="LRI2653" s="42"/>
      <c r="LRJ2653" s="116"/>
      <c r="LRK2653" s="42"/>
      <c r="LRL2653" s="116"/>
      <c r="LRM2653" s="42"/>
      <c r="LRN2653" s="116"/>
      <c r="LRO2653" s="42"/>
      <c r="LRP2653" s="116"/>
      <c r="LRQ2653" s="42"/>
      <c r="LRR2653" s="116"/>
      <c r="LRS2653" s="42"/>
      <c r="LRT2653" s="116"/>
      <c r="LRU2653" s="42"/>
      <c r="LRV2653" s="116"/>
      <c r="LRW2653" s="42"/>
      <c r="LRX2653" s="116"/>
      <c r="LRY2653" s="42"/>
      <c r="LRZ2653" s="116"/>
      <c r="LSA2653" s="42"/>
      <c r="LSB2653" s="116"/>
      <c r="LSC2653" s="42"/>
      <c r="LSD2653" s="116"/>
      <c r="LSE2653" s="42"/>
      <c r="LSF2653" s="116"/>
      <c r="LSG2653" s="42"/>
      <c r="LSH2653" s="116"/>
      <c r="LSI2653" s="42"/>
      <c r="LSJ2653" s="116"/>
      <c r="LSK2653" s="42"/>
      <c r="LSL2653" s="116"/>
      <c r="LSM2653" s="42"/>
      <c r="LSN2653" s="116"/>
      <c r="LSO2653" s="42"/>
      <c r="LSP2653" s="116"/>
      <c r="LSQ2653" s="42"/>
      <c r="LSR2653" s="116"/>
      <c r="LSS2653" s="42"/>
      <c r="LST2653" s="116"/>
      <c r="LSU2653" s="42"/>
      <c r="LSV2653" s="116"/>
      <c r="LSW2653" s="42"/>
      <c r="LSX2653" s="116"/>
      <c r="LSY2653" s="42"/>
      <c r="LSZ2653" s="116"/>
      <c r="LTA2653" s="42"/>
      <c r="LTB2653" s="116"/>
      <c r="LTC2653" s="42"/>
      <c r="LTD2653" s="116"/>
      <c r="LTE2653" s="42"/>
      <c r="LTF2653" s="116"/>
      <c r="LTG2653" s="42"/>
      <c r="LTH2653" s="116"/>
      <c r="LTI2653" s="42"/>
      <c r="LTJ2653" s="116"/>
      <c r="LTK2653" s="42"/>
      <c r="LTL2653" s="116"/>
      <c r="LTM2653" s="42"/>
      <c r="LTN2653" s="116"/>
      <c r="LTO2653" s="42"/>
      <c r="LTP2653" s="116"/>
      <c r="LTQ2653" s="42"/>
      <c r="LTR2653" s="116"/>
      <c r="LTS2653" s="42"/>
      <c r="LTT2653" s="116"/>
      <c r="LTU2653" s="42"/>
      <c r="LTV2653" s="116"/>
      <c r="LTW2653" s="42"/>
      <c r="LTX2653" s="116"/>
      <c r="LTY2653" s="42"/>
      <c r="LTZ2653" s="116"/>
      <c r="LUA2653" s="42"/>
      <c r="LUB2653" s="116"/>
      <c r="LUC2653" s="42"/>
      <c r="LUD2653" s="116"/>
      <c r="LUE2653" s="42"/>
      <c r="LUF2653" s="116"/>
      <c r="LUG2653" s="42"/>
      <c r="LUH2653" s="116"/>
      <c r="LUI2653" s="42"/>
      <c r="LUJ2653" s="116"/>
      <c r="LUK2653" s="42"/>
      <c r="LUL2653" s="116"/>
      <c r="LUM2653" s="42"/>
      <c r="LUN2653" s="116"/>
      <c r="LUO2653" s="42"/>
      <c r="LUP2653" s="116"/>
      <c r="LUQ2653" s="42"/>
      <c r="LUR2653" s="116"/>
      <c r="LUS2653" s="42"/>
      <c r="LUT2653" s="116"/>
      <c r="LUU2653" s="42"/>
      <c r="LUV2653" s="116"/>
      <c r="LUW2653" s="42"/>
      <c r="LUX2653" s="116"/>
      <c r="LUY2653" s="42"/>
      <c r="LUZ2653" s="116"/>
      <c r="LVA2653" s="42"/>
      <c r="LVB2653" s="116"/>
      <c r="LVC2653" s="42"/>
      <c r="LVD2653" s="116"/>
      <c r="LVE2653" s="42"/>
      <c r="LVF2653" s="116"/>
      <c r="LVG2653" s="42"/>
      <c r="LVH2653" s="116"/>
      <c r="LVI2653" s="42"/>
      <c r="LVJ2653" s="116"/>
      <c r="LVK2653" s="42"/>
      <c r="LVL2653" s="116"/>
      <c r="LVM2653" s="42"/>
      <c r="LVN2653" s="116"/>
      <c r="LVO2653" s="42"/>
      <c r="LVP2653" s="116"/>
      <c r="LVQ2653" s="42"/>
      <c r="LVR2653" s="116"/>
      <c r="LVS2653" s="42"/>
      <c r="LVT2653" s="116"/>
      <c r="LVU2653" s="42"/>
      <c r="LVV2653" s="116"/>
      <c r="LVW2653" s="42"/>
      <c r="LVX2653" s="116"/>
      <c r="LVY2653" s="42"/>
      <c r="LVZ2653" s="116"/>
      <c r="LWA2653" s="42"/>
      <c r="LWB2653" s="116"/>
      <c r="LWC2653" s="42"/>
      <c r="LWD2653" s="116"/>
      <c r="LWE2653" s="42"/>
      <c r="LWF2653" s="116"/>
      <c r="LWG2653" s="42"/>
      <c r="LWH2653" s="116"/>
      <c r="LWI2653" s="42"/>
      <c r="LWJ2653" s="116"/>
      <c r="LWK2653" s="42"/>
      <c r="LWL2653" s="116"/>
      <c r="LWM2653" s="42"/>
      <c r="LWN2653" s="116"/>
      <c r="LWO2653" s="42"/>
      <c r="LWP2653" s="116"/>
      <c r="LWQ2653" s="42"/>
      <c r="LWR2653" s="116"/>
      <c r="LWS2653" s="42"/>
      <c r="LWT2653" s="116"/>
      <c r="LWU2653" s="42"/>
      <c r="LWV2653" s="116"/>
      <c r="LWW2653" s="42"/>
      <c r="LWX2653" s="116"/>
      <c r="LWY2653" s="42"/>
      <c r="LWZ2653" s="116"/>
      <c r="LXA2653" s="42"/>
      <c r="LXB2653" s="116"/>
      <c r="LXC2653" s="42"/>
      <c r="LXD2653" s="116"/>
      <c r="LXE2653" s="42"/>
      <c r="LXF2653" s="116"/>
      <c r="LXG2653" s="42"/>
      <c r="LXH2653" s="116"/>
      <c r="LXI2653" s="42"/>
      <c r="LXJ2653" s="116"/>
      <c r="LXK2653" s="42"/>
      <c r="LXL2653" s="116"/>
      <c r="LXM2653" s="42"/>
      <c r="LXN2653" s="116"/>
      <c r="LXO2653" s="42"/>
      <c r="LXP2653" s="116"/>
      <c r="LXQ2653" s="42"/>
      <c r="LXR2653" s="116"/>
      <c r="LXS2653" s="42"/>
      <c r="LXT2653" s="116"/>
      <c r="LXU2653" s="42"/>
      <c r="LXV2653" s="116"/>
      <c r="LXW2653" s="42"/>
      <c r="LXX2653" s="116"/>
      <c r="LXY2653" s="42"/>
      <c r="LXZ2653" s="116"/>
      <c r="LYA2653" s="42"/>
      <c r="LYB2653" s="116"/>
      <c r="LYC2653" s="42"/>
      <c r="LYD2653" s="116"/>
      <c r="LYE2653" s="42"/>
      <c r="LYF2653" s="116"/>
      <c r="LYG2653" s="42"/>
      <c r="LYH2653" s="116"/>
      <c r="LYI2653" s="42"/>
      <c r="LYJ2653" s="116"/>
      <c r="LYK2653" s="42"/>
      <c r="LYL2653" s="116"/>
      <c r="LYM2653" s="42"/>
      <c r="LYN2653" s="116"/>
      <c r="LYO2653" s="42"/>
      <c r="LYP2653" s="116"/>
      <c r="LYQ2653" s="42"/>
      <c r="LYR2653" s="116"/>
      <c r="LYS2653" s="42"/>
      <c r="LYT2653" s="116"/>
      <c r="LYU2653" s="42"/>
      <c r="LYV2653" s="116"/>
      <c r="LYW2653" s="42"/>
      <c r="LYX2653" s="116"/>
      <c r="LYY2653" s="42"/>
      <c r="LYZ2653" s="116"/>
      <c r="LZA2653" s="42"/>
      <c r="LZB2653" s="116"/>
      <c r="LZC2653" s="42"/>
      <c r="LZD2653" s="116"/>
      <c r="LZE2653" s="42"/>
      <c r="LZF2653" s="116"/>
      <c r="LZG2653" s="42"/>
      <c r="LZH2653" s="116"/>
      <c r="LZI2653" s="42"/>
      <c r="LZJ2653" s="116"/>
      <c r="LZK2653" s="42"/>
      <c r="LZL2653" s="116"/>
      <c r="LZM2653" s="42"/>
      <c r="LZN2653" s="116"/>
      <c r="LZO2653" s="42"/>
      <c r="LZP2653" s="116"/>
      <c r="LZQ2653" s="42"/>
      <c r="LZR2653" s="116"/>
      <c r="LZS2653" s="42"/>
      <c r="LZT2653" s="116"/>
      <c r="LZU2653" s="42"/>
      <c r="LZV2653" s="116"/>
      <c r="LZW2653" s="42"/>
      <c r="LZX2653" s="116"/>
      <c r="LZY2653" s="42"/>
      <c r="LZZ2653" s="116"/>
      <c r="MAA2653" s="42"/>
      <c r="MAB2653" s="116"/>
      <c r="MAC2653" s="42"/>
      <c r="MAD2653" s="116"/>
      <c r="MAE2653" s="42"/>
      <c r="MAF2653" s="116"/>
      <c r="MAG2653" s="42"/>
      <c r="MAH2653" s="116"/>
      <c r="MAI2653" s="42"/>
      <c r="MAJ2653" s="116"/>
      <c r="MAK2653" s="42"/>
      <c r="MAL2653" s="116"/>
      <c r="MAM2653" s="42"/>
      <c r="MAN2653" s="116"/>
      <c r="MAO2653" s="42"/>
      <c r="MAP2653" s="116"/>
      <c r="MAQ2653" s="42"/>
      <c r="MAR2653" s="116"/>
      <c r="MAS2653" s="42"/>
      <c r="MAT2653" s="116"/>
      <c r="MAU2653" s="42"/>
      <c r="MAV2653" s="116"/>
      <c r="MAW2653" s="42"/>
      <c r="MAX2653" s="116"/>
      <c r="MAY2653" s="42"/>
      <c r="MAZ2653" s="116"/>
      <c r="MBA2653" s="42"/>
      <c r="MBB2653" s="116"/>
      <c r="MBC2653" s="42"/>
      <c r="MBD2653" s="116"/>
      <c r="MBE2653" s="42"/>
      <c r="MBF2653" s="116"/>
      <c r="MBG2653" s="42"/>
      <c r="MBH2653" s="116"/>
      <c r="MBI2653" s="42"/>
      <c r="MBJ2653" s="116"/>
      <c r="MBK2653" s="42"/>
      <c r="MBL2653" s="116"/>
      <c r="MBM2653" s="42"/>
      <c r="MBN2653" s="116"/>
      <c r="MBO2653" s="42"/>
      <c r="MBP2653" s="116"/>
      <c r="MBQ2653" s="42"/>
      <c r="MBR2653" s="116"/>
      <c r="MBS2653" s="42"/>
      <c r="MBT2653" s="116"/>
      <c r="MBU2653" s="42"/>
      <c r="MBV2653" s="116"/>
      <c r="MBW2653" s="42"/>
      <c r="MBX2653" s="116"/>
      <c r="MBY2653" s="42"/>
      <c r="MBZ2653" s="116"/>
      <c r="MCA2653" s="42"/>
      <c r="MCB2653" s="116"/>
      <c r="MCC2653" s="42"/>
      <c r="MCD2653" s="116"/>
      <c r="MCE2653" s="42"/>
      <c r="MCF2653" s="116"/>
      <c r="MCG2653" s="42"/>
      <c r="MCH2653" s="116"/>
      <c r="MCI2653" s="42"/>
      <c r="MCJ2653" s="116"/>
      <c r="MCK2653" s="42"/>
      <c r="MCL2653" s="116"/>
      <c r="MCM2653" s="42"/>
      <c r="MCN2653" s="116"/>
      <c r="MCO2653" s="42"/>
      <c r="MCP2653" s="116"/>
      <c r="MCQ2653" s="42"/>
      <c r="MCR2653" s="116"/>
      <c r="MCS2653" s="42"/>
      <c r="MCT2653" s="116"/>
      <c r="MCU2653" s="42"/>
      <c r="MCV2653" s="116"/>
      <c r="MCW2653" s="42"/>
      <c r="MCX2653" s="116"/>
      <c r="MCY2653" s="42"/>
      <c r="MCZ2653" s="116"/>
      <c r="MDA2653" s="42"/>
      <c r="MDB2653" s="116"/>
      <c r="MDC2653" s="42"/>
      <c r="MDD2653" s="116"/>
      <c r="MDE2653" s="42"/>
      <c r="MDF2653" s="116"/>
      <c r="MDG2653" s="42"/>
      <c r="MDH2653" s="116"/>
      <c r="MDI2653" s="42"/>
      <c r="MDJ2653" s="116"/>
      <c r="MDK2653" s="42"/>
      <c r="MDL2653" s="116"/>
      <c r="MDM2653" s="42"/>
      <c r="MDN2653" s="116"/>
      <c r="MDO2653" s="42"/>
      <c r="MDP2653" s="116"/>
      <c r="MDQ2653" s="42"/>
      <c r="MDR2653" s="116"/>
      <c r="MDS2653" s="42"/>
      <c r="MDT2653" s="116"/>
      <c r="MDU2653" s="42"/>
      <c r="MDV2653" s="116"/>
      <c r="MDW2653" s="42"/>
      <c r="MDX2653" s="116"/>
      <c r="MDY2653" s="42"/>
      <c r="MDZ2653" s="116"/>
      <c r="MEA2653" s="42"/>
      <c r="MEB2653" s="116"/>
      <c r="MEC2653" s="42"/>
      <c r="MED2653" s="116"/>
      <c r="MEE2653" s="42"/>
      <c r="MEF2653" s="116"/>
      <c r="MEG2653" s="42"/>
      <c r="MEH2653" s="116"/>
      <c r="MEI2653" s="42"/>
      <c r="MEJ2653" s="116"/>
      <c r="MEK2653" s="42"/>
      <c r="MEL2653" s="116"/>
      <c r="MEM2653" s="42"/>
      <c r="MEN2653" s="116"/>
      <c r="MEO2653" s="42"/>
      <c r="MEP2653" s="116"/>
      <c r="MEQ2653" s="42"/>
      <c r="MER2653" s="116"/>
      <c r="MES2653" s="42"/>
      <c r="MET2653" s="116"/>
      <c r="MEU2653" s="42"/>
      <c r="MEV2653" s="116"/>
      <c r="MEW2653" s="42"/>
      <c r="MEX2653" s="116"/>
      <c r="MEY2653" s="42"/>
      <c r="MEZ2653" s="116"/>
      <c r="MFA2653" s="42"/>
      <c r="MFB2653" s="116"/>
      <c r="MFC2653" s="42"/>
      <c r="MFD2653" s="116"/>
      <c r="MFE2653" s="42"/>
      <c r="MFF2653" s="116"/>
      <c r="MFG2653" s="42"/>
      <c r="MFH2653" s="116"/>
      <c r="MFI2653" s="42"/>
      <c r="MFJ2653" s="116"/>
      <c r="MFK2653" s="42"/>
      <c r="MFL2653" s="116"/>
      <c r="MFM2653" s="42"/>
      <c r="MFN2653" s="116"/>
      <c r="MFO2653" s="42"/>
      <c r="MFP2653" s="116"/>
      <c r="MFQ2653" s="42"/>
      <c r="MFR2653" s="116"/>
      <c r="MFS2653" s="42"/>
      <c r="MFT2653" s="116"/>
      <c r="MFU2653" s="42"/>
      <c r="MFV2653" s="116"/>
      <c r="MFW2653" s="42"/>
      <c r="MFX2653" s="116"/>
      <c r="MFY2653" s="42"/>
      <c r="MFZ2653" s="116"/>
      <c r="MGA2653" s="42"/>
      <c r="MGB2653" s="116"/>
      <c r="MGC2653" s="42"/>
      <c r="MGD2653" s="116"/>
      <c r="MGE2653" s="42"/>
      <c r="MGF2653" s="116"/>
      <c r="MGG2653" s="42"/>
      <c r="MGH2653" s="116"/>
      <c r="MGI2653" s="42"/>
      <c r="MGJ2653" s="116"/>
      <c r="MGK2653" s="42"/>
      <c r="MGL2653" s="116"/>
      <c r="MGM2653" s="42"/>
      <c r="MGN2653" s="116"/>
      <c r="MGO2653" s="42"/>
      <c r="MGP2653" s="116"/>
      <c r="MGQ2653" s="42"/>
      <c r="MGR2653" s="116"/>
      <c r="MGS2653" s="42"/>
      <c r="MGT2653" s="116"/>
      <c r="MGU2653" s="42"/>
      <c r="MGV2653" s="116"/>
      <c r="MGW2653" s="42"/>
      <c r="MGX2653" s="116"/>
      <c r="MGY2653" s="42"/>
      <c r="MGZ2653" s="116"/>
      <c r="MHA2653" s="42"/>
      <c r="MHB2653" s="116"/>
      <c r="MHC2653" s="42"/>
      <c r="MHD2653" s="116"/>
      <c r="MHE2653" s="42"/>
      <c r="MHF2653" s="116"/>
      <c r="MHG2653" s="42"/>
      <c r="MHH2653" s="116"/>
      <c r="MHI2653" s="42"/>
      <c r="MHJ2653" s="116"/>
      <c r="MHK2653" s="42"/>
      <c r="MHL2653" s="116"/>
      <c r="MHM2653" s="42"/>
      <c r="MHN2653" s="116"/>
      <c r="MHO2653" s="42"/>
      <c r="MHP2653" s="116"/>
      <c r="MHQ2653" s="42"/>
      <c r="MHR2653" s="116"/>
      <c r="MHS2653" s="42"/>
      <c r="MHT2653" s="116"/>
      <c r="MHU2653" s="42"/>
      <c r="MHV2653" s="116"/>
      <c r="MHW2653" s="42"/>
      <c r="MHX2653" s="116"/>
      <c r="MHY2653" s="42"/>
      <c r="MHZ2653" s="116"/>
      <c r="MIA2653" s="42"/>
      <c r="MIB2653" s="116"/>
      <c r="MIC2653" s="42"/>
      <c r="MID2653" s="116"/>
      <c r="MIE2653" s="42"/>
      <c r="MIF2653" s="116"/>
      <c r="MIG2653" s="42"/>
      <c r="MIH2653" s="116"/>
      <c r="MII2653" s="42"/>
      <c r="MIJ2653" s="116"/>
      <c r="MIK2653" s="42"/>
      <c r="MIL2653" s="116"/>
      <c r="MIM2653" s="42"/>
      <c r="MIN2653" s="116"/>
      <c r="MIO2653" s="42"/>
      <c r="MIP2653" s="116"/>
      <c r="MIQ2653" s="42"/>
      <c r="MIR2653" s="116"/>
      <c r="MIS2653" s="42"/>
      <c r="MIT2653" s="116"/>
      <c r="MIU2653" s="42"/>
      <c r="MIV2653" s="116"/>
      <c r="MIW2653" s="42"/>
      <c r="MIX2653" s="116"/>
      <c r="MIY2653" s="42"/>
      <c r="MIZ2653" s="116"/>
      <c r="MJA2653" s="42"/>
      <c r="MJB2653" s="116"/>
      <c r="MJC2653" s="42"/>
      <c r="MJD2653" s="116"/>
      <c r="MJE2653" s="42"/>
      <c r="MJF2653" s="116"/>
      <c r="MJG2653" s="42"/>
      <c r="MJH2653" s="116"/>
      <c r="MJI2653" s="42"/>
      <c r="MJJ2653" s="116"/>
      <c r="MJK2653" s="42"/>
      <c r="MJL2653" s="116"/>
      <c r="MJM2653" s="42"/>
      <c r="MJN2653" s="116"/>
      <c r="MJO2653" s="42"/>
      <c r="MJP2653" s="116"/>
      <c r="MJQ2653" s="42"/>
      <c r="MJR2653" s="116"/>
      <c r="MJS2653" s="42"/>
      <c r="MJT2653" s="116"/>
      <c r="MJU2653" s="42"/>
      <c r="MJV2653" s="116"/>
      <c r="MJW2653" s="42"/>
      <c r="MJX2653" s="116"/>
      <c r="MJY2653" s="42"/>
      <c r="MJZ2653" s="116"/>
      <c r="MKA2653" s="42"/>
      <c r="MKB2653" s="116"/>
      <c r="MKC2653" s="42"/>
      <c r="MKD2653" s="116"/>
      <c r="MKE2653" s="42"/>
      <c r="MKF2653" s="116"/>
      <c r="MKG2653" s="42"/>
      <c r="MKH2653" s="116"/>
      <c r="MKI2653" s="42"/>
      <c r="MKJ2653" s="116"/>
      <c r="MKK2653" s="42"/>
      <c r="MKL2653" s="116"/>
      <c r="MKM2653" s="42"/>
      <c r="MKN2653" s="116"/>
      <c r="MKO2653" s="42"/>
      <c r="MKP2653" s="116"/>
      <c r="MKQ2653" s="42"/>
      <c r="MKR2653" s="116"/>
      <c r="MKS2653" s="42"/>
      <c r="MKT2653" s="116"/>
      <c r="MKU2653" s="42"/>
      <c r="MKV2653" s="116"/>
      <c r="MKW2653" s="42"/>
      <c r="MKX2653" s="116"/>
      <c r="MKY2653" s="42"/>
      <c r="MKZ2653" s="116"/>
      <c r="MLA2653" s="42"/>
      <c r="MLB2653" s="116"/>
      <c r="MLC2653" s="42"/>
      <c r="MLD2653" s="116"/>
      <c r="MLE2653" s="42"/>
      <c r="MLF2653" s="116"/>
      <c r="MLG2653" s="42"/>
      <c r="MLH2653" s="116"/>
      <c r="MLI2653" s="42"/>
      <c r="MLJ2653" s="116"/>
      <c r="MLK2653" s="42"/>
      <c r="MLL2653" s="116"/>
      <c r="MLM2653" s="42"/>
      <c r="MLN2653" s="116"/>
      <c r="MLO2653" s="42"/>
      <c r="MLP2653" s="116"/>
      <c r="MLQ2653" s="42"/>
      <c r="MLR2653" s="116"/>
      <c r="MLS2653" s="42"/>
      <c r="MLT2653" s="116"/>
      <c r="MLU2653" s="42"/>
      <c r="MLV2653" s="116"/>
      <c r="MLW2653" s="42"/>
      <c r="MLX2653" s="116"/>
      <c r="MLY2653" s="42"/>
      <c r="MLZ2653" s="116"/>
      <c r="MMA2653" s="42"/>
      <c r="MMB2653" s="116"/>
      <c r="MMC2653" s="42"/>
      <c r="MMD2653" s="116"/>
      <c r="MME2653" s="42"/>
      <c r="MMF2653" s="116"/>
      <c r="MMG2653" s="42"/>
      <c r="MMH2653" s="116"/>
      <c r="MMI2653" s="42"/>
      <c r="MMJ2653" s="116"/>
      <c r="MMK2653" s="42"/>
      <c r="MML2653" s="116"/>
      <c r="MMM2653" s="42"/>
      <c r="MMN2653" s="116"/>
      <c r="MMO2653" s="42"/>
      <c r="MMP2653" s="116"/>
      <c r="MMQ2653" s="42"/>
      <c r="MMR2653" s="116"/>
      <c r="MMS2653" s="42"/>
      <c r="MMT2653" s="116"/>
      <c r="MMU2653" s="42"/>
      <c r="MMV2653" s="116"/>
      <c r="MMW2653" s="42"/>
      <c r="MMX2653" s="116"/>
      <c r="MMY2653" s="42"/>
      <c r="MMZ2653" s="116"/>
      <c r="MNA2653" s="42"/>
      <c r="MNB2653" s="116"/>
      <c r="MNC2653" s="42"/>
      <c r="MND2653" s="116"/>
      <c r="MNE2653" s="42"/>
      <c r="MNF2653" s="116"/>
      <c r="MNG2653" s="42"/>
      <c r="MNH2653" s="116"/>
      <c r="MNI2653" s="42"/>
      <c r="MNJ2653" s="116"/>
      <c r="MNK2653" s="42"/>
      <c r="MNL2653" s="116"/>
      <c r="MNM2653" s="42"/>
      <c r="MNN2653" s="116"/>
      <c r="MNO2653" s="42"/>
      <c r="MNP2653" s="116"/>
      <c r="MNQ2653" s="42"/>
      <c r="MNR2653" s="116"/>
      <c r="MNS2653" s="42"/>
      <c r="MNT2653" s="116"/>
      <c r="MNU2653" s="42"/>
      <c r="MNV2653" s="116"/>
      <c r="MNW2653" s="42"/>
      <c r="MNX2653" s="116"/>
      <c r="MNY2653" s="42"/>
      <c r="MNZ2653" s="116"/>
      <c r="MOA2653" s="42"/>
      <c r="MOB2653" s="116"/>
      <c r="MOC2653" s="42"/>
      <c r="MOD2653" s="116"/>
      <c r="MOE2653" s="42"/>
      <c r="MOF2653" s="116"/>
      <c r="MOG2653" s="42"/>
      <c r="MOH2653" s="116"/>
      <c r="MOI2653" s="42"/>
      <c r="MOJ2653" s="116"/>
      <c r="MOK2653" s="42"/>
      <c r="MOL2653" s="116"/>
      <c r="MOM2653" s="42"/>
      <c r="MON2653" s="116"/>
      <c r="MOO2653" s="42"/>
      <c r="MOP2653" s="116"/>
      <c r="MOQ2653" s="42"/>
      <c r="MOR2653" s="116"/>
      <c r="MOS2653" s="42"/>
      <c r="MOT2653" s="116"/>
      <c r="MOU2653" s="42"/>
      <c r="MOV2653" s="116"/>
      <c r="MOW2653" s="42"/>
      <c r="MOX2653" s="116"/>
      <c r="MOY2653" s="42"/>
      <c r="MOZ2653" s="116"/>
      <c r="MPA2653" s="42"/>
      <c r="MPB2653" s="116"/>
      <c r="MPC2653" s="42"/>
      <c r="MPD2653" s="116"/>
      <c r="MPE2653" s="42"/>
      <c r="MPF2653" s="116"/>
      <c r="MPG2653" s="42"/>
      <c r="MPH2653" s="116"/>
      <c r="MPI2653" s="42"/>
      <c r="MPJ2653" s="116"/>
      <c r="MPK2653" s="42"/>
      <c r="MPL2653" s="116"/>
      <c r="MPM2653" s="42"/>
      <c r="MPN2653" s="116"/>
      <c r="MPO2653" s="42"/>
      <c r="MPP2653" s="116"/>
      <c r="MPQ2653" s="42"/>
      <c r="MPR2653" s="116"/>
      <c r="MPS2653" s="42"/>
      <c r="MPT2653" s="116"/>
      <c r="MPU2653" s="42"/>
      <c r="MPV2653" s="116"/>
      <c r="MPW2653" s="42"/>
      <c r="MPX2653" s="116"/>
      <c r="MPY2653" s="42"/>
      <c r="MPZ2653" s="116"/>
      <c r="MQA2653" s="42"/>
      <c r="MQB2653" s="116"/>
      <c r="MQC2653" s="42"/>
      <c r="MQD2653" s="116"/>
      <c r="MQE2653" s="42"/>
      <c r="MQF2653" s="116"/>
      <c r="MQG2653" s="42"/>
      <c r="MQH2653" s="116"/>
      <c r="MQI2653" s="42"/>
      <c r="MQJ2653" s="116"/>
      <c r="MQK2653" s="42"/>
      <c r="MQL2653" s="116"/>
      <c r="MQM2653" s="42"/>
      <c r="MQN2653" s="116"/>
      <c r="MQO2653" s="42"/>
      <c r="MQP2653" s="116"/>
      <c r="MQQ2653" s="42"/>
      <c r="MQR2653" s="116"/>
      <c r="MQS2653" s="42"/>
      <c r="MQT2653" s="116"/>
      <c r="MQU2653" s="42"/>
      <c r="MQV2653" s="116"/>
      <c r="MQW2653" s="42"/>
      <c r="MQX2653" s="116"/>
      <c r="MQY2653" s="42"/>
      <c r="MQZ2653" s="116"/>
      <c r="MRA2653" s="42"/>
      <c r="MRB2653" s="116"/>
      <c r="MRC2653" s="42"/>
      <c r="MRD2653" s="116"/>
      <c r="MRE2653" s="42"/>
      <c r="MRF2653" s="116"/>
      <c r="MRG2653" s="42"/>
      <c r="MRH2653" s="116"/>
      <c r="MRI2653" s="42"/>
      <c r="MRJ2653" s="116"/>
      <c r="MRK2653" s="42"/>
      <c r="MRL2653" s="116"/>
      <c r="MRM2653" s="42"/>
      <c r="MRN2653" s="116"/>
      <c r="MRO2653" s="42"/>
      <c r="MRP2653" s="116"/>
      <c r="MRQ2653" s="42"/>
      <c r="MRR2653" s="116"/>
      <c r="MRS2653" s="42"/>
      <c r="MRT2653" s="116"/>
      <c r="MRU2653" s="42"/>
      <c r="MRV2653" s="116"/>
      <c r="MRW2653" s="42"/>
      <c r="MRX2653" s="116"/>
      <c r="MRY2653" s="42"/>
      <c r="MRZ2653" s="116"/>
      <c r="MSA2653" s="42"/>
      <c r="MSB2653" s="116"/>
      <c r="MSC2653" s="42"/>
      <c r="MSD2653" s="116"/>
      <c r="MSE2653" s="42"/>
      <c r="MSF2653" s="116"/>
      <c r="MSG2653" s="42"/>
      <c r="MSH2653" s="116"/>
      <c r="MSI2653" s="42"/>
      <c r="MSJ2653" s="116"/>
      <c r="MSK2653" s="42"/>
      <c r="MSL2653" s="116"/>
      <c r="MSM2653" s="42"/>
      <c r="MSN2653" s="116"/>
      <c r="MSO2653" s="42"/>
      <c r="MSP2653" s="116"/>
      <c r="MSQ2653" s="42"/>
      <c r="MSR2653" s="116"/>
      <c r="MSS2653" s="42"/>
      <c r="MST2653" s="116"/>
      <c r="MSU2653" s="42"/>
      <c r="MSV2653" s="116"/>
      <c r="MSW2653" s="42"/>
      <c r="MSX2653" s="116"/>
      <c r="MSY2653" s="42"/>
      <c r="MSZ2653" s="116"/>
      <c r="MTA2653" s="42"/>
      <c r="MTB2653" s="116"/>
      <c r="MTC2653" s="42"/>
      <c r="MTD2653" s="116"/>
      <c r="MTE2653" s="42"/>
      <c r="MTF2653" s="116"/>
      <c r="MTG2653" s="42"/>
      <c r="MTH2653" s="116"/>
      <c r="MTI2653" s="42"/>
      <c r="MTJ2653" s="116"/>
      <c r="MTK2653" s="42"/>
      <c r="MTL2653" s="116"/>
      <c r="MTM2653" s="42"/>
      <c r="MTN2653" s="116"/>
      <c r="MTO2653" s="42"/>
      <c r="MTP2653" s="116"/>
      <c r="MTQ2653" s="42"/>
      <c r="MTR2653" s="116"/>
      <c r="MTS2653" s="42"/>
      <c r="MTT2653" s="116"/>
      <c r="MTU2653" s="42"/>
      <c r="MTV2653" s="116"/>
      <c r="MTW2653" s="42"/>
      <c r="MTX2653" s="116"/>
      <c r="MTY2653" s="42"/>
      <c r="MTZ2653" s="116"/>
      <c r="MUA2653" s="42"/>
      <c r="MUB2653" s="116"/>
      <c r="MUC2653" s="42"/>
      <c r="MUD2653" s="116"/>
      <c r="MUE2653" s="42"/>
      <c r="MUF2653" s="116"/>
      <c r="MUG2653" s="42"/>
      <c r="MUH2653" s="116"/>
      <c r="MUI2653" s="42"/>
      <c r="MUJ2653" s="116"/>
      <c r="MUK2653" s="42"/>
      <c r="MUL2653" s="116"/>
      <c r="MUM2653" s="42"/>
      <c r="MUN2653" s="116"/>
      <c r="MUO2653" s="42"/>
      <c r="MUP2653" s="116"/>
      <c r="MUQ2653" s="42"/>
      <c r="MUR2653" s="116"/>
      <c r="MUS2653" s="42"/>
      <c r="MUT2653" s="116"/>
      <c r="MUU2653" s="42"/>
      <c r="MUV2653" s="116"/>
      <c r="MUW2653" s="42"/>
      <c r="MUX2653" s="116"/>
      <c r="MUY2653" s="42"/>
      <c r="MUZ2653" s="116"/>
      <c r="MVA2653" s="42"/>
      <c r="MVB2653" s="116"/>
      <c r="MVC2653" s="42"/>
      <c r="MVD2653" s="116"/>
      <c r="MVE2653" s="42"/>
      <c r="MVF2653" s="116"/>
      <c r="MVG2653" s="42"/>
      <c r="MVH2653" s="116"/>
      <c r="MVI2653" s="42"/>
      <c r="MVJ2653" s="116"/>
      <c r="MVK2653" s="42"/>
      <c r="MVL2653" s="116"/>
      <c r="MVM2653" s="42"/>
      <c r="MVN2653" s="116"/>
      <c r="MVO2653" s="42"/>
      <c r="MVP2653" s="116"/>
      <c r="MVQ2653" s="42"/>
      <c r="MVR2653" s="116"/>
      <c r="MVS2653" s="42"/>
      <c r="MVT2653" s="116"/>
      <c r="MVU2653" s="42"/>
      <c r="MVV2653" s="116"/>
      <c r="MVW2653" s="42"/>
      <c r="MVX2653" s="116"/>
      <c r="MVY2653" s="42"/>
      <c r="MVZ2653" s="116"/>
      <c r="MWA2653" s="42"/>
      <c r="MWB2653" s="116"/>
      <c r="MWC2653" s="42"/>
      <c r="MWD2653" s="116"/>
      <c r="MWE2653" s="42"/>
      <c r="MWF2653" s="116"/>
      <c r="MWG2653" s="42"/>
      <c r="MWH2653" s="116"/>
      <c r="MWI2653" s="42"/>
      <c r="MWJ2653" s="116"/>
      <c r="MWK2653" s="42"/>
      <c r="MWL2653" s="116"/>
      <c r="MWM2653" s="42"/>
      <c r="MWN2653" s="116"/>
      <c r="MWO2653" s="42"/>
      <c r="MWP2653" s="116"/>
      <c r="MWQ2653" s="42"/>
      <c r="MWR2653" s="116"/>
      <c r="MWS2653" s="42"/>
      <c r="MWT2653" s="116"/>
      <c r="MWU2653" s="42"/>
      <c r="MWV2653" s="116"/>
      <c r="MWW2653" s="42"/>
      <c r="MWX2653" s="116"/>
      <c r="MWY2653" s="42"/>
      <c r="MWZ2653" s="116"/>
      <c r="MXA2653" s="42"/>
      <c r="MXB2653" s="116"/>
      <c r="MXC2653" s="42"/>
      <c r="MXD2653" s="116"/>
      <c r="MXE2653" s="42"/>
      <c r="MXF2653" s="116"/>
      <c r="MXG2653" s="42"/>
      <c r="MXH2653" s="116"/>
      <c r="MXI2653" s="42"/>
      <c r="MXJ2653" s="116"/>
      <c r="MXK2653" s="42"/>
      <c r="MXL2653" s="116"/>
      <c r="MXM2653" s="42"/>
      <c r="MXN2653" s="116"/>
      <c r="MXO2653" s="42"/>
      <c r="MXP2653" s="116"/>
      <c r="MXQ2653" s="42"/>
      <c r="MXR2653" s="116"/>
      <c r="MXS2653" s="42"/>
      <c r="MXT2653" s="116"/>
      <c r="MXU2653" s="42"/>
      <c r="MXV2653" s="116"/>
      <c r="MXW2653" s="42"/>
      <c r="MXX2653" s="116"/>
      <c r="MXY2653" s="42"/>
      <c r="MXZ2653" s="116"/>
      <c r="MYA2653" s="42"/>
      <c r="MYB2653" s="116"/>
      <c r="MYC2653" s="42"/>
      <c r="MYD2653" s="116"/>
      <c r="MYE2653" s="42"/>
      <c r="MYF2653" s="116"/>
      <c r="MYG2653" s="42"/>
      <c r="MYH2653" s="116"/>
      <c r="MYI2653" s="42"/>
      <c r="MYJ2653" s="116"/>
      <c r="MYK2653" s="42"/>
      <c r="MYL2653" s="116"/>
      <c r="MYM2653" s="42"/>
      <c r="MYN2653" s="116"/>
      <c r="MYO2653" s="42"/>
      <c r="MYP2653" s="116"/>
      <c r="MYQ2653" s="42"/>
      <c r="MYR2653" s="116"/>
      <c r="MYS2653" s="42"/>
      <c r="MYT2653" s="116"/>
      <c r="MYU2653" s="42"/>
      <c r="MYV2653" s="116"/>
      <c r="MYW2653" s="42"/>
      <c r="MYX2653" s="116"/>
      <c r="MYY2653" s="42"/>
      <c r="MYZ2653" s="116"/>
      <c r="MZA2653" s="42"/>
      <c r="MZB2653" s="116"/>
      <c r="MZC2653" s="42"/>
      <c r="MZD2653" s="116"/>
      <c r="MZE2653" s="42"/>
      <c r="MZF2653" s="116"/>
      <c r="MZG2653" s="42"/>
      <c r="MZH2653" s="116"/>
      <c r="MZI2653" s="42"/>
      <c r="MZJ2653" s="116"/>
      <c r="MZK2653" s="42"/>
      <c r="MZL2653" s="116"/>
      <c r="MZM2653" s="42"/>
      <c r="MZN2653" s="116"/>
      <c r="MZO2653" s="42"/>
      <c r="MZP2653" s="116"/>
      <c r="MZQ2653" s="42"/>
      <c r="MZR2653" s="116"/>
      <c r="MZS2653" s="42"/>
      <c r="MZT2653" s="116"/>
      <c r="MZU2653" s="42"/>
      <c r="MZV2653" s="116"/>
      <c r="MZW2653" s="42"/>
      <c r="MZX2653" s="116"/>
      <c r="MZY2653" s="42"/>
      <c r="MZZ2653" s="116"/>
      <c r="NAA2653" s="42"/>
      <c r="NAB2653" s="116"/>
      <c r="NAC2653" s="42"/>
      <c r="NAD2653" s="116"/>
      <c r="NAE2653" s="42"/>
      <c r="NAF2653" s="116"/>
      <c r="NAG2653" s="42"/>
      <c r="NAH2653" s="116"/>
      <c r="NAI2653" s="42"/>
      <c r="NAJ2653" s="116"/>
      <c r="NAK2653" s="42"/>
      <c r="NAL2653" s="116"/>
      <c r="NAM2653" s="42"/>
      <c r="NAN2653" s="116"/>
      <c r="NAO2653" s="42"/>
      <c r="NAP2653" s="116"/>
      <c r="NAQ2653" s="42"/>
      <c r="NAR2653" s="116"/>
      <c r="NAS2653" s="42"/>
      <c r="NAT2653" s="116"/>
      <c r="NAU2653" s="42"/>
      <c r="NAV2653" s="116"/>
      <c r="NAW2653" s="42"/>
      <c r="NAX2653" s="116"/>
      <c r="NAY2653" s="42"/>
      <c r="NAZ2653" s="116"/>
      <c r="NBA2653" s="42"/>
      <c r="NBB2653" s="116"/>
      <c r="NBC2653" s="42"/>
      <c r="NBD2653" s="116"/>
      <c r="NBE2653" s="42"/>
      <c r="NBF2653" s="116"/>
      <c r="NBG2653" s="42"/>
      <c r="NBH2653" s="116"/>
      <c r="NBI2653" s="42"/>
      <c r="NBJ2653" s="116"/>
      <c r="NBK2653" s="42"/>
      <c r="NBL2653" s="116"/>
      <c r="NBM2653" s="42"/>
      <c r="NBN2653" s="116"/>
      <c r="NBO2653" s="42"/>
      <c r="NBP2653" s="116"/>
      <c r="NBQ2653" s="42"/>
      <c r="NBR2653" s="116"/>
      <c r="NBS2653" s="42"/>
      <c r="NBT2653" s="116"/>
      <c r="NBU2653" s="42"/>
      <c r="NBV2653" s="116"/>
      <c r="NBW2653" s="42"/>
      <c r="NBX2653" s="116"/>
      <c r="NBY2653" s="42"/>
      <c r="NBZ2653" s="116"/>
      <c r="NCA2653" s="42"/>
      <c r="NCB2653" s="116"/>
      <c r="NCC2653" s="42"/>
      <c r="NCD2653" s="116"/>
      <c r="NCE2653" s="42"/>
      <c r="NCF2653" s="116"/>
      <c r="NCG2653" s="42"/>
      <c r="NCH2653" s="116"/>
      <c r="NCI2653" s="42"/>
      <c r="NCJ2653" s="116"/>
      <c r="NCK2653" s="42"/>
      <c r="NCL2653" s="116"/>
      <c r="NCM2653" s="42"/>
      <c r="NCN2653" s="116"/>
      <c r="NCO2653" s="42"/>
      <c r="NCP2653" s="116"/>
      <c r="NCQ2653" s="42"/>
      <c r="NCR2653" s="116"/>
      <c r="NCS2653" s="42"/>
      <c r="NCT2653" s="116"/>
      <c r="NCU2653" s="42"/>
      <c r="NCV2653" s="116"/>
      <c r="NCW2653" s="42"/>
      <c r="NCX2653" s="116"/>
      <c r="NCY2653" s="42"/>
      <c r="NCZ2653" s="116"/>
      <c r="NDA2653" s="42"/>
      <c r="NDB2653" s="116"/>
      <c r="NDC2653" s="42"/>
      <c r="NDD2653" s="116"/>
      <c r="NDE2653" s="42"/>
      <c r="NDF2653" s="116"/>
      <c r="NDG2653" s="42"/>
      <c r="NDH2653" s="116"/>
      <c r="NDI2653" s="42"/>
      <c r="NDJ2653" s="116"/>
      <c r="NDK2653" s="42"/>
      <c r="NDL2653" s="116"/>
      <c r="NDM2653" s="42"/>
      <c r="NDN2653" s="116"/>
      <c r="NDO2653" s="42"/>
      <c r="NDP2653" s="116"/>
      <c r="NDQ2653" s="42"/>
      <c r="NDR2653" s="116"/>
      <c r="NDS2653" s="42"/>
      <c r="NDT2653" s="116"/>
      <c r="NDU2653" s="42"/>
      <c r="NDV2653" s="116"/>
      <c r="NDW2653" s="42"/>
      <c r="NDX2653" s="116"/>
      <c r="NDY2653" s="42"/>
      <c r="NDZ2653" s="116"/>
      <c r="NEA2653" s="42"/>
      <c r="NEB2653" s="116"/>
      <c r="NEC2653" s="42"/>
      <c r="NED2653" s="116"/>
      <c r="NEE2653" s="42"/>
      <c r="NEF2653" s="116"/>
      <c r="NEG2653" s="42"/>
      <c r="NEH2653" s="116"/>
      <c r="NEI2653" s="42"/>
      <c r="NEJ2653" s="116"/>
      <c r="NEK2653" s="42"/>
      <c r="NEL2653" s="116"/>
      <c r="NEM2653" s="42"/>
      <c r="NEN2653" s="116"/>
      <c r="NEO2653" s="42"/>
      <c r="NEP2653" s="116"/>
      <c r="NEQ2653" s="42"/>
      <c r="NER2653" s="116"/>
      <c r="NES2653" s="42"/>
      <c r="NET2653" s="116"/>
      <c r="NEU2653" s="42"/>
      <c r="NEV2653" s="116"/>
      <c r="NEW2653" s="42"/>
      <c r="NEX2653" s="116"/>
      <c r="NEY2653" s="42"/>
      <c r="NEZ2653" s="116"/>
      <c r="NFA2653" s="42"/>
      <c r="NFB2653" s="116"/>
      <c r="NFC2653" s="42"/>
      <c r="NFD2653" s="116"/>
      <c r="NFE2653" s="42"/>
      <c r="NFF2653" s="116"/>
      <c r="NFG2653" s="42"/>
      <c r="NFH2653" s="116"/>
      <c r="NFI2653" s="42"/>
      <c r="NFJ2653" s="116"/>
      <c r="NFK2653" s="42"/>
      <c r="NFL2653" s="116"/>
      <c r="NFM2653" s="42"/>
      <c r="NFN2653" s="116"/>
      <c r="NFO2653" s="42"/>
      <c r="NFP2653" s="116"/>
      <c r="NFQ2653" s="42"/>
      <c r="NFR2653" s="116"/>
      <c r="NFS2653" s="42"/>
      <c r="NFT2653" s="116"/>
      <c r="NFU2653" s="42"/>
      <c r="NFV2653" s="116"/>
      <c r="NFW2653" s="42"/>
      <c r="NFX2653" s="116"/>
      <c r="NFY2653" s="42"/>
      <c r="NFZ2653" s="116"/>
      <c r="NGA2653" s="42"/>
      <c r="NGB2653" s="116"/>
      <c r="NGC2653" s="42"/>
      <c r="NGD2653" s="116"/>
      <c r="NGE2653" s="42"/>
      <c r="NGF2653" s="116"/>
      <c r="NGG2653" s="42"/>
      <c r="NGH2653" s="116"/>
      <c r="NGI2653" s="42"/>
      <c r="NGJ2653" s="116"/>
      <c r="NGK2653" s="42"/>
      <c r="NGL2653" s="116"/>
      <c r="NGM2653" s="42"/>
      <c r="NGN2653" s="116"/>
      <c r="NGO2653" s="42"/>
      <c r="NGP2653" s="116"/>
      <c r="NGQ2653" s="42"/>
      <c r="NGR2653" s="116"/>
      <c r="NGS2653" s="42"/>
      <c r="NGT2653" s="116"/>
      <c r="NGU2653" s="42"/>
      <c r="NGV2653" s="116"/>
      <c r="NGW2653" s="42"/>
      <c r="NGX2653" s="116"/>
      <c r="NGY2653" s="42"/>
      <c r="NGZ2653" s="116"/>
      <c r="NHA2653" s="42"/>
      <c r="NHB2653" s="116"/>
      <c r="NHC2653" s="42"/>
      <c r="NHD2653" s="116"/>
      <c r="NHE2653" s="42"/>
      <c r="NHF2653" s="116"/>
      <c r="NHG2653" s="42"/>
      <c r="NHH2653" s="116"/>
      <c r="NHI2653" s="42"/>
      <c r="NHJ2653" s="116"/>
      <c r="NHK2653" s="42"/>
      <c r="NHL2653" s="116"/>
      <c r="NHM2653" s="42"/>
      <c r="NHN2653" s="116"/>
      <c r="NHO2653" s="42"/>
      <c r="NHP2653" s="116"/>
      <c r="NHQ2653" s="42"/>
      <c r="NHR2653" s="116"/>
      <c r="NHS2653" s="42"/>
      <c r="NHT2653" s="116"/>
      <c r="NHU2653" s="42"/>
      <c r="NHV2653" s="116"/>
      <c r="NHW2653" s="42"/>
      <c r="NHX2653" s="116"/>
      <c r="NHY2653" s="42"/>
      <c r="NHZ2653" s="116"/>
      <c r="NIA2653" s="42"/>
      <c r="NIB2653" s="116"/>
      <c r="NIC2653" s="42"/>
      <c r="NID2653" s="116"/>
      <c r="NIE2653" s="42"/>
      <c r="NIF2653" s="116"/>
      <c r="NIG2653" s="42"/>
      <c r="NIH2653" s="116"/>
      <c r="NII2653" s="42"/>
      <c r="NIJ2653" s="116"/>
      <c r="NIK2653" s="42"/>
      <c r="NIL2653" s="116"/>
      <c r="NIM2653" s="42"/>
      <c r="NIN2653" s="116"/>
      <c r="NIO2653" s="42"/>
      <c r="NIP2653" s="116"/>
      <c r="NIQ2653" s="42"/>
      <c r="NIR2653" s="116"/>
      <c r="NIS2653" s="42"/>
      <c r="NIT2653" s="116"/>
      <c r="NIU2653" s="42"/>
      <c r="NIV2653" s="116"/>
      <c r="NIW2653" s="42"/>
      <c r="NIX2653" s="116"/>
      <c r="NIY2653" s="42"/>
      <c r="NIZ2653" s="116"/>
      <c r="NJA2653" s="42"/>
      <c r="NJB2653" s="116"/>
      <c r="NJC2653" s="42"/>
      <c r="NJD2653" s="116"/>
      <c r="NJE2653" s="42"/>
      <c r="NJF2653" s="116"/>
      <c r="NJG2653" s="42"/>
      <c r="NJH2653" s="116"/>
      <c r="NJI2653" s="42"/>
      <c r="NJJ2653" s="116"/>
      <c r="NJK2653" s="42"/>
      <c r="NJL2653" s="116"/>
      <c r="NJM2653" s="42"/>
      <c r="NJN2653" s="116"/>
      <c r="NJO2653" s="42"/>
      <c r="NJP2653" s="116"/>
      <c r="NJQ2653" s="42"/>
      <c r="NJR2653" s="116"/>
      <c r="NJS2653" s="42"/>
      <c r="NJT2653" s="116"/>
      <c r="NJU2653" s="42"/>
      <c r="NJV2653" s="116"/>
      <c r="NJW2653" s="42"/>
      <c r="NJX2653" s="116"/>
      <c r="NJY2653" s="42"/>
      <c r="NJZ2653" s="116"/>
      <c r="NKA2653" s="42"/>
      <c r="NKB2653" s="116"/>
      <c r="NKC2653" s="42"/>
      <c r="NKD2653" s="116"/>
      <c r="NKE2653" s="42"/>
      <c r="NKF2653" s="116"/>
      <c r="NKG2653" s="42"/>
      <c r="NKH2653" s="116"/>
      <c r="NKI2653" s="42"/>
      <c r="NKJ2653" s="116"/>
      <c r="NKK2653" s="42"/>
      <c r="NKL2653" s="116"/>
      <c r="NKM2653" s="42"/>
      <c r="NKN2653" s="116"/>
      <c r="NKO2653" s="42"/>
      <c r="NKP2653" s="116"/>
      <c r="NKQ2653" s="42"/>
      <c r="NKR2653" s="116"/>
      <c r="NKS2653" s="42"/>
      <c r="NKT2653" s="116"/>
      <c r="NKU2653" s="42"/>
      <c r="NKV2653" s="116"/>
      <c r="NKW2653" s="42"/>
      <c r="NKX2653" s="116"/>
      <c r="NKY2653" s="42"/>
      <c r="NKZ2653" s="116"/>
      <c r="NLA2653" s="42"/>
      <c r="NLB2653" s="116"/>
      <c r="NLC2653" s="42"/>
      <c r="NLD2653" s="116"/>
      <c r="NLE2653" s="42"/>
      <c r="NLF2653" s="116"/>
      <c r="NLG2653" s="42"/>
      <c r="NLH2653" s="116"/>
      <c r="NLI2653" s="42"/>
      <c r="NLJ2653" s="116"/>
      <c r="NLK2653" s="42"/>
      <c r="NLL2653" s="116"/>
      <c r="NLM2653" s="42"/>
      <c r="NLN2653" s="116"/>
      <c r="NLO2653" s="42"/>
      <c r="NLP2653" s="116"/>
      <c r="NLQ2653" s="42"/>
      <c r="NLR2653" s="116"/>
      <c r="NLS2653" s="42"/>
      <c r="NLT2653" s="116"/>
      <c r="NLU2653" s="42"/>
      <c r="NLV2653" s="116"/>
      <c r="NLW2653" s="42"/>
      <c r="NLX2653" s="116"/>
      <c r="NLY2653" s="42"/>
      <c r="NLZ2653" s="116"/>
      <c r="NMA2653" s="42"/>
      <c r="NMB2653" s="116"/>
      <c r="NMC2653" s="42"/>
      <c r="NMD2653" s="116"/>
      <c r="NME2653" s="42"/>
      <c r="NMF2653" s="116"/>
      <c r="NMG2653" s="42"/>
      <c r="NMH2653" s="116"/>
      <c r="NMI2653" s="42"/>
      <c r="NMJ2653" s="116"/>
      <c r="NMK2653" s="42"/>
      <c r="NML2653" s="116"/>
      <c r="NMM2653" s="42"/>
      <c r="NMN2653" s="116"/>
      <c r="NMO2653" s="42"/>
      <c r="NMP2653" s="116"/>
      <c r="NMQ2653" s="42"/>
      <c r="NMR2653" s="116"/>
      <c r="NMS2653" s="42"/>
      <c r="NMT2653" s="116"/>
      <c r="NMU2653" s="42"/>
      <c r="NMV2653" s="116"/>
      <c r="NMW2653" s="42"/>
      <c r="NMX2653" s="116"/>
      <c r="NMY2653" s="42"/>
      <c r="NMZ2653" s="116"/>
      <c r="NNA2653" s="42"/>
      <c r="NNB2653" s="116"/>
      <c r="NNC2653" s="42"/>
      <c r="NND2653" s="116"/>
      <c r="NNE2653" s="42"/>
      <c r="NNF2653" s="116"/>
      <c r="NNG2653" s="42"/>
      <c r="NNH2653" s="116"/>
      <c r="NNI2653" s="42"/>
      <c r="NNJ2653" s="116"/>
      <c r="NNK2653" s="42"/>
      <c r="NNL2653" s="116"/>
      <c r="NNM2653" s="42"/>
      <c r="NNN2653" s="116"/>
      <c r="NNO2653" s="42"/>
      <c r="NNP2653" s="116"/>
      <c r="NNQ2653" s="42"/>
      <c r="NNR2653" s="116"/>
      <c r="NNS2653" s="42"/>
      <c r="NNT2653" s="116"/>
      <c r="NNU2653" s="42"/>
      <c r="NNV2653" s="116"/>
      <c r="NNW2653" s="42"/>
      <c r="NNX2653" s="116"/>
      <c r="NNY2653" s="42"/>
      <c r="NNZ2653" s="116"/>
      <c r="NOA2653" s="42"/>
      <c r="NOB2653" s="116"/>
      <c r="NOC2653" s="42"/>
      <c r="NOD2653" s="116"/>
      <c r="NOE2653" s="42"/>
      <c r="NOF2653" s="116"/>
      <c r="NOG2653" s="42"/>
      <c r="NOH2653" s="116"/>
      <c r="NOI2653" s="42"/>
      <c r="NOJ2653" s="116"/>
      <c r="NOK2653" s="42"/>
      <c r="NOL2653" s="116"/>
      <c r="NOM2653" s="42"/>
      <c r="NON2653" s="116"/>
      <c r="NOO2653" s="42"/>
      <c r="NOP2653" s="116"/>
      <c r="NOQ2653" s="42"/>
      <c r="NOR2653" s="116"/>
      <c r="NOS2653" s="42"/>
      <c r="NOT2653" s="116"/>
      <c r="NOU2653" s="42"/>
      <c r="NOV2653" s="116"/>
      <c r="NOW2653" s="42"/>
      <c r="NOX2653" s="116"/>
      <c r="NOY2653" s="42"/>
      <c r="NOZ2653" s="116"/>
      <c r="NPA2653" s="42"/>
      <c r="NPB2653" s="116"/>
      <c r="NPC2653" s="42"/>
      <c r="NPD2653" s="116"/>
      <c r="NPE2653" s="42"/>
      <c r="NPF2653" s="116"/>
      <c r="NPG2653" s="42"/>
      <c r="NPH2653" s="116"/>
      <c r="NPI2653" s="42"/>
      <c r="NPJ2653" s="116"/>
      <c r="NPK2653" s="42"/>
      <c r="NPL2653" s="116"/>
      <c r="NPM2653" s="42"/>
      <c r="NPN2653" s="116"/>
      <c r="NPO2653" s="42"/>
      <c r="NPP2653" s="116"/>
      <c r="NPQ2653" s="42"/>
      <c r="NPR2653" s="116"/>
      <c r="NPS2653" s="42"/>
      <c r="NPT2653" s="116"/>
      <c r="NPU2653" s="42"/>
      <c r="NPV2653" s="116"/>
      <c r="NPW2653" s="42"/>
      <c r="NPX2653" s="116"/>
      <c r="NPY2653" s="42"/>
      <c r="NPZ2653" s="116"/>
      <c r="NQA2653" s="42"/>
      <c r="NQB2653" s="116"/>
      <c r="NQC2653" s="42"/>
      <c r="NQD2653" s="116"/>
      <c r="NQE2653" s="42"/>
      <c r="NQF2653" s="116"/>
      <c r="NQG2653" s="42"/>
      <c r="NQH2653" s="116"/>
      <c r="NQI2653" s="42"/>
      <c r="NQJ2653" s="116"/>
      <c r="NQK2653" s="42"/>
      <c r="NQL2653" s="116"/>
      <c r="NQM2653" s="42"/>
      <c r="NQN2653" s="116"/>
      <c r="NQO2653" s="42"/>
      <c r="NQP2653" s="116"/>
      <c r="NQQ2653" s="42"/>
      <c r="NQR2653" s="116"/>
      <c r="NQS2653" s="42"/>
      <c r="NQT2653" s="116"/>
      <c r="NQU2653" s="42"/>
      <c r="NQV2653" s="116"/>
      <c r="NQW2653" s="42"/>
      <c r="NQX2653" s="116"/>
      <c r="NQY2653" s="42"/>
      <c r="NQZ2653" s="116"/>
      <c r="NRA2653" s="42"/>
      <c r="NRB2653" s="116"/>
      <c r="NRC2653" s="42"/>
      <c r="NRD2653" s="116"/>
      <c r="NRE2653" s="42"/>
      <c r="NRF2653" s="116"/>
      <c r="NRG2653" s="42"/>
      <c r="NRH2653" s="116"/>
      <c r="NRI2653" s="42"/>
      <c r="NRJ2653" s="116"/>
      <c r="NRK2653" s="42"/>
      <c r="NRL2653" s="116"/>
      <c r="NRM2653" s="42"/>
      <c r="NRN2653" s="116"/>
      <c r="NRO2653" s="42"/>
      <c r="NRP2653" s="116"/>
      <c r="NRQ2653" s="42"/>
      <c r="NRR2653" s="116"/>
      <c r="NRS2653" s="42"/>
      <c r="NRT2653" s="116"/>
      <c r="NRU2653" s="42"/>
      <c r="NRV2653" s="116"/>
      <c r="NRW2653" s="42"/>
      <c r="NRX2653" s="116"/>
      <c r="NRY2653" s="42"/>
      <c r="NRZ2653" s="116"/>
      <c r="NSA2653" s="42"/>
      <c r="NSB2653" s="116"/>
      <c r="NSC2653" s="42"/>
      <c r="NSD2653" s="116"/>
      <c r="NSE2653" s="42"/>
      <c r="NSF2653" s="116"/>
      <c r="NSG2653" s="42"/>
      <c r="NSH2653" s="116"/>
      <c r="NSI2653" s="42"/>
      <c r="NSJ2653" s="116"/>
      <c r="NSK2653" s="42"/>
      <c r="NSL2653" s="116"/>
      <c r="NSM2653" s="42"/>
      <c r="NSN2653" s="116"/>
      <c r="NSO2653" s="42"/>
      <c r="NSP2653" s="116"/>
      <c r="NSQ2653" s="42"/>
      <c r="NSR2653" s="116"/>
      <c r="NSS2653" s="42"/>
      <c r="NST2653" s="116"/>
      <c r="NSU2653" s="42"/>
      <c r="NSV2653" s="116"/>
      <c r="NSW2653" s="42"/>
      <c r="NSX2653" s="116"/>
      <c r="NSY2653" s="42"/>
      <c r="NSZ2653" s="116"/>
      <c r="NTA2653" s="42"/>
      <c r="NTB2653" s="116"/>
      <c r="NTC2653" s="42"/>
      <c r="NTD2653" s="116"/>
      <c r="NTE2653" s="42"/>
      <c r="NTF2653" s="116"/>
      <c r="NTG2653" s="42"/>
      <c r="NTH2653" s="116"/>
      <c r="NTI2653" s="42"/>
      <c r="NTJ2653" s="116"/>
      <c r="NTK2653" s="42"/>
      <c r="NTL2653" s="116"/>
      <c r="NTM2653" s="42"/>
      <c r="NTN2653" s="116"/>
      <c r="NTO2653" s="42"/>
      <c r="NTP2653" s="116"/>
      <c r="NTQ2653" s="42"/>
      <c r="NTR2653" s="116"/>
      <c r="NTS2653" s="42"/>
      <c r="NTT2653" s="116"/>
      <c r="NTU2653" s="42"/>
      <c r="NTV2653" s="116"/>
      <c r="NTW2653" s="42"/>
      <c r="NTX2653" s="116"/>
      <c r="NTY2653" s="42"/>
      <c r="NTZ2653" s="116"/>
      <c r="NUA2653" s="42"/>
      <c r="NUB2653" s="116"/>
      <c r="NUC2653" s="42"/>
      <c r="NUD2653" s="116"/>
      <c r="NUE2653" s="42"/>
      <c r="NUF2653" s="116"/>
      <c r="NUG2653" s="42"/>
      <c r="NUH2653" s="116"/>
      <c r="NUI2653" s="42"/>
      <c r="NUJ2653" s="116"/>
      <c r="NUK2653" s="42"/>
      <c r="NUL2653" s="116"/>
      <c r="NUM2653" s="42"/>
      <c r="NUN2653" s="116"/>
      <c r="NUO2653" s="42"/>
      <c r="NUP2653" s="116"/>
      <c r="NUQ2653" s="42"/>
      <c r="NUR2653" s="116"/>
      <c r="NUS2653" s="42"/>
      <c r="NUT2653" s="116"/>
      <c r="NUU2653" s="42"/>
      <c r="NUV2653" s="116"/>
      <c r="NUW2653" s="42"/>
      <c r="NUX2653" s="116"/>
      <c r="NUY2653" s="42"/>
      <c r="NUZ2653" s="116"/>
      <c r="NVA2653" s="42"/>
      <c r="NVB2653" s="116"/>
      <c r="NVC2653" s="42"/>
      <c r="NVD2653" s="116"/>
      <c r="NVE2653" s="42"/>
      <c r="NVF2653" s="116"/>
      <c r="NVG2653" s="42"/>
      <c r="NVH2653" s="116"/>
      <c r="NVI2653" s="42"/>
      <c r="NVJ2653" s="116"/>
      <c r="NVK2653" s="42"/>
      <c r="NVL2653" s="116"/>
      <c r="NVM2653" s="42"/>
      <c r="NVN2653" s="116"/>
      <c r="NVO2653" s="42"/>
      <c r="NVP2653" s="116"/>
      <c r="NVQ2653" s="42"/>
      <c r="NVR2653" s="116"/>
      <c r="NVS2653" s="42"/>
      <c r="NVT2653" s="116"/>
      <c r="NVU2653" s="42"/>
      <c r="NVV2653" s="116"/>
      <c r="NVW2653" s="42"/>
      <c r="NVX2653" s="116"/>
      <c r="NVY2653" s="42"/>
      <c r="NVZ2653" s="116"/>
      <c r="NWA2653" s="42"/>
      <c r="NWB2653" s="116"/>
      <c r="NWC2653" s="42"/>
      <c r="NWD2653" s="116"/>
      <c r="NWE2653" s="42"/>
      <c r="NWF2653" s="116"/>
      <c r="NWG2653" s="42"/>
      <c r="NWH2653" s="116"/>
      <c r="NWI2653" s="42"/>
      <c r="NWJ2653" s="116"/>
      <c r="NWK2653" s="42"/>
      <c r="NWL2653" s="116"/>
      <c r="NWM2653" s="42"/>
      <c r="NWN2653" s="116"/>
      <c r="NWO2653" s="42"/>
      <c r="NWP2653" s="116"/>
      <c r="NWQ2653" s="42"/>
      <c r="NWR2653" s="116"/>
      <c r="NWS2653" s="42"/>
      <c r="NWT2653" s="116"/>
      <c r="NWU2653" s="42"/>
      <c r="NWV2653" s="116"/>
      <c r="NWW2653" s="42"/>
      <c r="NWX2653" s="116"/>
      <c r="NWY2653" s="42"/>
      <c r="NWZ2653" s="116"/>
      <c r="NXA2653" s="42"/>
      <c r="NXB2653" s="116"/>
      <c r="NXC2653" s="42"/>
      <c r="NXD2653" s="116"/>
      <c r="NXE2653" s="42"/>
      <c r="NXF2653" s="116"/>
      <c r="NXG2653" s="42"/>
      <c r="NXH2653" s="116"/>
      <c r="NXI2653" s="42"/>
      <c r="NXJ2653" s="116"/>
      <c r="NXK2653" s="42"/>
      <c r="NXL2653" s="116"/>
      <c r="NXM2653" s="42"/>
      <c r="NXN2653" s="116"/>
      <c r="NXO2653" s="42"/>
      <c r="NXP2653" s="116"/>
      <c r="NXQ2653" s="42"/>
      <c r="NXR2653" s="116"/>
      <c r="NXS2653" s="42"/>
      <c r="NXT2653" s="116"/>
      <c r="NXU2653" s="42"/>
      <c r="NXV2653" s="116"/>
      <c r="NXW2653" s="42"/>
      <c r="NXX2653" s="116"/>
      <c r="NXY2653" s="42"/>
      <c r="NXZ2653" s="116"/>
      <c r="NYA2653" s="42"/>
      <c r="NYB2653" s="116"/>
      <c r="NYC2653" s="42"/>
      <c r="NYD2653" s="116"/>
      <c r="NYE2653" s="42"/>
      <c r="NYF2653" s="116"/>
      <c r="NYG2653" s="42"/>
      <c r="NYH2653" s="116"/>
      <c r="NYI2653" s="42"/>
      <c r="NYJ2653" s="116"/>
      <c r="NYK2653" s="42"/>
      <c r="NYL2653" s="116"/>
      <c r="NYM2653" s="42"/>
      <c r="NYN2653" s="116"/>
      <c r="NYO2653" s="42"/>
      <c r="NYP2653" s="116"/>
      <c r="NYQ2653" s="42"/>
      <c r="NYR2653" s="116"/>
      <c r="NYS2653" s="42"/>
      <c r="NYT2653" s="116"/>
      <c r="NYU2653" s="42"/>
      <c r="NYV2653" s="116"/>
      <c r="NYW2653" s="42"/>
      <c r="NYX2653" s="116"/>
      <c r="NYY2653" s="42"/>
      <c r="NYZ2653" s="116"/>
      <c r="NZA2653" s="42"/>
      <c r="NZB2653" s="116"/>
      <c r="NZC2653" s="42"/>
      <c r="NZD2653" s="116"/>
      <c r="NZE2653" s="42"/>
      <c r="NZF2653" s="116"/>
      <c r="NZG2653" s="42"/>
      <c r="NZH2653" s="116"/>
      <c r="NZI2653" s="42"/>
      <c r="NZJ2653" s="116"/>
      <c r="NZK2653" s="42"/>
      <c r="NZL2653" s="116"/>
      <c r="NZM2653" s="42"/>
      <c r="NZN2653" s="116"/>
      <c r="NZO2653" s="42"/>
      <c r="NZP2653" s="116"/>
      <c r="NZQ2653" s="42"/>
      <c r="NZR2653" s="116"/>
      <c r="NZS2653" s="42"/>
      <c r="NZT2653" s="116"/>
      <c r="NZU2653" s="42"/>
      <c r="NZV2653" s="116"/>
      <c r="NZW2653" s="42"/>
      <c r="NZX2653" s="116"/>
      <c r="NZY2653" s="42"/>
      <c r="NZZ2653" s="116"/>
      <c r="OAA2653" s="42"/>
      <c r="OAB2653" s="116"/>
      <c r="OAC2653" s="42"/>
      <c r="OAD2653" s="116"/>
      <c r="OAE2653" s="42"/>
      <c r="OAF2653" s="116"/>
      <c r="OAG2653" s="42"/>
      <c r="OAH2653" s="116"/>
      <c r="OAI2653" s="42"/>
      <c r="OAJ2653" s="116"/>
      <c r="OAK2653" s="42"/>
      <c r="OAL2653" s="116"/>
      <c r="OAM2653" s="42"/>
      <c r="OAN2653" s="116"/>
      <c r="OAO2653" s="42"/>
      <c r="OAP2653" s="116"/>
      <c r="OAQ2653" s="42"/>
      <c r="OAR2653" s="116"/>
      <c r="OAS2653" s="42"/>
      <c r="OAT2653" s="116"/>
      <c r="OAU2653" s="42"/>
      <c r="OAV2653" s="116"/>
      <c r="OAW2653" s="42"/>
      <c r="OAX2653" s="116"/>
      <c r="OAY2653" s="42"/>
      <c r="OAZ2653" s="116"/>
      <c r="OBA2653" s="42"/>
      <c r="OBB2653" s="116"/>
      <c r="OBC2653" s="42"/>
      <c r="OBD2653" s="116"/>
      <c r="OBE2653" s="42"/>
      <c r="OBF2653" s="116"/>
      <c r="OBG2653" s="42"/>
      <c r="OBH2653" s="116"/>
      <c r="OBI2653" s="42"/>
      <c r="OBJ2653" s="116"/>
      <c r="OBK2653" s="42"/>
      <c r="OBL2653" s="116"/>
      <c r="OBM2653" s="42"/>
      <c r="OBN2653" s="116"/>
      <c r="OBO2653" s="42"/>
      <c r="OBP2653" s="116"/>
      <c r="OBQ2653" s="42"/>
      <c r="OBR2653" s="116"/>
      <c r="OBS2653" s="42"/>
      <c r="OBT2653" s="116"/>
      <c r="OBU2653" s="42"/>
      <c r="OBV2653" s="116"/>
      <c r="OBW2653" s="42"/>
      <c r="OBX2653" s="116"/>
      <c r="OBY2653" s="42"/>
      <c r="OBZ2653" s="116"/>
      <c r="OCA2653" s="42"/>
      <c r="OCB2653" s="116"/>
      <c r="OCC2653" s="42"/>
      <c r="OCD2653" s="116"/>
      <c r="OCE2653" s="42"/>
      <c r="OCF2653" s="116"/>
      <c r="OCG2653" s="42"/>
      <c r="OCH2653" s="116"/>
      <c r="OCI2653" s="42"/>
      <c r="OCJ2653" s="116"/>
      <c r="OCK2653" s="42"/>
      <c r="OCL2653" s="116"/>
      <c r="OCM2653" s="42"/>
      <c r="OCN2653" s="116"/>
      <c r="OCO2653" s="42"/>
      <c r="OCP2653" s="116"/>
      <c r="OCQ2653" s="42"/>
      <c r="OCR2653" s="116"/>
      <c r="OCS2653" s="42"/>
      <c r="OCT2653" s="116"/>
      <c r="OCU2653" s="42"/>
      <c r="OCV2653" s="116"/>
      <c r="OCW2653" s="42"/>
      <c r="OCX2653" s="116"/>
      <c r="OCY2653" s="42"/>
      <c r="OCZ2653" s="116"/>
      <c r="ODA2653" s="42"/>
      <c r="ODB2653" s="116"/>
      <c r="ODC2653" s="42"/>
      <c r="ODD2653" s="116"/>
      <c r="ODE2653" s="42"/>
      <c r="ODF2653" s="116"/>
      <c r="ODG2653" s="42"/>
      <c r="ODH2653" s="116"/>
      <c r="ODI2653" s="42"/>
      <c r="ODJ2653" s="116"/>
      <c r="ODK2653" s="42"/>
      <c r="ODL2653" s="116"/>
      <c r="ODM2653" s="42"/>
      <c r="ODN2653" s="116"/>
      <c r="ODO2653" s="42"/>
      <c r="ODP2653" s="116"/>
      <c r="ODQ2653" s="42"/>
      <c r="ODR2653" s="116"/>
      <c r="ODS2653" s="42"/>
      <c r="ODT2653" s="116"/>
      <c r="ODU2653" s="42"/>
      <c r="ODV2653" s="116"/>
      <c r="ODW2653" s="42"/>
      <c r="ODX2653" s="116"/>
      <c r="ODY2653" s="42"/>
      <c r="ODZ2653" s="116"/>
      <c r="OEA2653" s="42"/>
      <c r="OEB2653" s="116"/>
      <c r="OEC2653" s="42"/>
      <c r="OED2653" s="116"/>
      <c r="OEE2653" s="42"/>
      <c r="OEF2653" s="116"/>
      <c r="OEG2653" s="42"/>
      <c r="OEH2653" s="116"/>
      <c r="OEI2653" s="42"/>
      <c r="OEJ2653" s="116"/>
      <c r="OEK2653" s="42"/>
      <c r="OEL2653" s="116"/>
      <c r="OEM2653" s="42"/>
      <c r="OEN2653" s="116"/>
      <c r="OEO2653" s="42"/>
      <c r="OEP2653" s="116"/>
      <c r="OEQ2653" s="42"/>
      <c r="OER2653" s="116"/>
      <c r="OES2653" s="42"/>
      <c r="OET2653" s="116"/>
      <c r="OEU2653" s="42"/>
      <c r="OEV2653" s="116"/>
      <c r="OEW2653" s="42"/>
      <c r="OEX2653" s="116"/>
      <c r="OEY2653" s="42"/>
      <c r="OEZ2653" s="116"/>
      <c r="OFA2653" s="42"/>
      <c r="OFB2653" s="116"/>
      <c r="OFC2653" s="42"/>
      <c r="OFD2653" s="116"/>
      <c r="OFE2653" s="42"/>
      <c r="OFF2653" s="116"/>
      <c r="OFG2653" s="42"/>
      <c r="OFH2653" s="116"/>
      <c r="OFI2653" s="42"/>
      <c r="OFJ2653" s="116"/>
      <c r="OFK2653" s="42"/>
      <c r="OFL2653" s="116"/>
      <c r="OFM2653" s="42"/>
      <c r="OFN2653" s="116"/>
      <c r="OFO2653" s="42"/>
      <c r="OFP2653" s="116"/>
      <c r="OFQ2653" s="42"/>
      <c r="OFR2653" s="116"/>
      <c r="OFS2653" s="42"/>
      <c r="OFT2653" s="116"/>
      <c r="OFU2653" s="42"/>
      <c r="OFV2653" s="116"/>
      <c r="OFW2653" s="42"/>
      <c r="OFX2653" s="116"/>
      <c r="OFY2653" s="42"/>
      <c r="OFZ2653" s="116"/>
      <c r="OGA2653" s="42"/>
      <c r="OGB2653" s="116"/>
      <c r="OGC2653" s="42"/>
      <c r="OGD2653" s="116"/>
      <c r="OGE2653" s="42"/>
      <c r="OGF2653" s="116"/>
      <c r="OGG2653" s="42"/>
      <c r="OGH2653" s="116"/>
      <c r="OGI2653" s="42"/>
      <c r="OGJ2653" s="116"/>
      <c r="OGK2653" s="42"/>
      <c r="OGL2653" s="116"/>
      <c r="OGM2653" s="42"/>
      <c r="OGN2653" s="116"/>
      <c r="OGO2653" s="42"/>
      <c r="OGP2653" s="116"/>
      <c r="OGQ2653" s="42"/>
      <c r="OGR2653" s="116"/>
      <c r="OGS2653" s="42"/>
      <c r="OGT2653" s="116"/>
      <c r="OGU2653" s="42"/>
      <c r="OGV2653" s="116"/>
      <c r="OGW2653" s="42"/>
      <c r="OGX2653" s="116"/>
      <c r="OGY2653" s="42"/>
      <c r="OGZ2653" s="116"/>
      <c r="OHA2653" s="42"/>
      <c r="OHB2653" s="116"/>
      <c r="OHC2653" s="42"/>
      <c r="OHD2653" s="116"/>
      <c r="OHE2653" s="42"/>
      <c r="OHF2653" s="116"/>
      <c r="OHG2653" s="42"/>
      <c r="OHH2653" s="116"/>
      <c r="OHI2653" s="42"/>
      <c r="OHJ2653" s="116"/>
      <c r="OHK2653" s="42"/>
      <c r="OHL2653" s="116"/>
      <c r="OHM2653" s="42"/>
      <c r="OHN2653" s="116"/>
      <c r="OHO2653" s="42"/>
      <c r="OHP2653" s="116"/>
      <c r="OHQ2653" s="42"/>
      <c r="OHR2653" s="116"/>
      <c r="OHS2653" s="42"/>
      <c r="OHT2653" s="116"/>
      <c r="OHU2653" s="42"/>
      <c r="OHV2653" s="116"/>
      <c r="OHW2653" s="42"/>
      <c r="OHX2653" s="116"/>
      <c r="OHY2653" s="42"/>
      <c r="OHZ2653" s="116"/>
      <c r="OIA2653" s="42"/>
      <c r="OIB2653" s="116"/>
      <c r="OIC2653" s="42"/>
      <c r="OID2653" s="116"/>
      <c r="OIE2653" s="42"/>
      <c r="OIF2653" s="116"/>
      <c r="OIG2653" s="42"/>
      <c r="OIH2653" s="116"/>
      <c r="OII2653" s="42"/>
      <c r="OIJ2653" s="116"/>
      <c r="OIK2653" s="42"/>
      <c r="OIL2653" s="116"/>
      <c r="OIM2653" s="42"/>
      <c r="OIN2653" s="116"/>
      <c r="OIO2653" s="42"/>
      <c r="OIP2653" s="116"/>
      <c r="OIQ2653" s="42"/>
      <c r="OIR2653" s="116"/>
      <c r="OIS2653" s="42"/>
      <c r="OIT2653" s="116"/>
      <c r="OIU2653" s="42"/>
      <c r="OIV2653" s="116"/>
      <c r="OIW2653" s="42"/>
      <c r="OIX2653" s="116"/>
      <c r="OIY2653" s="42"/>
      <c r="OIZ2653" s="116"/>
      <c r="OJA2653" s="42"/>
      <c r="OJB2653" s="116"/>
      <c r="OJC2653" s="42"/>
      <c r="OJD2653" s="116"/>
      <c r="OJE2653" s="42"/>
      <c r="OJF2653" s="116"/>
      <c r="OJG2653" s="42"/>
      <c r="OJH2653" s="116"/>
      <c r="OJI2653" s="42"/>
      <c r="OJJ2653" s="116"/>
      <c r="OJK2653" s="42"/>
      <c r="OJL2653" s="116"/>
      <c r="OJM2653" s="42"/>
      <c r="OJN2653" s="116"/>
      <c r="OJO2653" s="42"/>
      <c r="OJP2653" s="116"/>
      <c r="OJQ2653" s="42"/>
      <c r="OJR2653" s="116"/>
      <c r="OJS2653" s="42"/>
      <c r="OJT2653" s="116"/>
      <c r="OJU2653" s="42"/>
      <c r="OJV2653" s="116"/>
      <c r="OJW2653" s="42"/>
      <c r="OJX2653" s="116"/>
      <c r="OJY2653" s="42"/>
      <c r="OJZ2653" s="116"/>
      <c r="OKA2653" s="42"/>
      <c r="OKB2653" s="116"/>
      <c r="OKC2653" s="42"/>
      <c r="OKD2653" s="116"/>
      <c r="OKE2653" s="42"/>
      <c r="OKF2653" s="116"/>
      <c r="OKG2653" s="42"/>
      <c r="OKH2653" s="116"/>
      <c r="OKI2653" s="42"/>
      <c r="OKJ2653" s="116"/>
      <c r="OKK2653" s="42"/>
      <c r="OKL2653" s="116"/>
      <c r="OKM2653" s="42"/>
      <c r="OKN2653" s="116"/>
      <c r="OKO2653" s="42"/>
      <c r="OKP2653" s="116"/>
      <c r="OKQ2653" s="42"/>
      <c r="OKR2653" s="116"/>
      <c r="OKS2653" s="42"/>
      <c r="OKT2653" s="116"/>
      <c r="OKU2653" s="42"/>
      <c r="OKV2653" s="116"/>
      <c r="OKW2653" s="42"/>
      <c r="OKX2653" s="116"/>
      <c r="OKY2653" s="42"/>
      <c r="OKZ2653" s="116"/>
      <c r="OLA2653" s="42"/>
      <c r="OLB2653" s="116"/>
      <c r="OLC2653" s="42"/>
      <c r="OLD2653" s="116"/>
      <c r="OLE2653" s="42"/>
      <c r="OLF2653" s="116"/>
      <c r="OLG2653" s="42"/>
      <c r="OLH2653" s="116"/>
      <c r="OLI2653" s="42"/>
      <c r="OLJ2653" s="116"/>
      <c r="OLK2653" s="42"/>
      <c r="OLL2653" s="116"/>
      <c r="OLM2653" s="42"/>
      <c r="OLN2653" s="116"/>
      <c r="OLO2653" s="42"/>
      <c r="OLP2653" s="116"/>
      <c r="OLQ2653" s="42"/>
      <c r="OLR2653" s="116"/>
      <c r="OLS2653" s="42"/>
      <c r="OLT2653" s="116"/>
      <c r="OLU2653" s="42"/>
      <c r="OLV2653" s="116"/>
      <c r="OLW2653" s="42"/>
      <c r="OLX2653" s="116"/>
      <c r="OLY2653" s="42"/>
      <c r="OLZ2653" s="116"/>
      <c r="OMA2653" s="42"/>
      <c r="OMB2653" s="116"/>
      <c r="OMC2653" s="42"/>
      <c r="OMD2653" s="116"/>
      <c r="OME2653" s="42"/>
      <c r="OMF2653" s="116"/>
      <c r="OMG2653" s="42"/>
      <c r="OMH2653" s="116"/>
      <c r="OMI2653" s="42"/>
      <c r="OMJ2653" s="116"/>
      <c r="OMK2653" s="42"/>
      <c r="OML2653" s="116"/>
      <c r="OMM2653" s="42"/>
      <c r="OMN2653" s="116"/>
      <c r="OMO2653" s="42"/>
      <c r="OMP2653" s="116"/>
      <c r="OMQ2653" s="42"/>
      <c r="OMR2653" s="116"/>
      <c r="OMS2653" s="42"/>
      <c r="OMT2653" s="116"/>
      <c r="OMU2653" s="42"/>
      <c r="OMV2653" s="116"/>
      <c r="OMW2653" s="42"/>
      <c r="OMX2653" s="116"/>
      <c r="OMY2653" s="42"/>
      <c r="OMZ2653" s="116"/>
      <c r="ONA2653" s="42"/>
      <c r="ONB2653" s="116"/>
      <c r="ONC2653" s="42"/>
      <c r="OND2653" s="116"/>
      <c r="ONE2653" s="42"/>
      <c r="ONF2653" s="116"/>
      <c r="ONG2653" s="42"/>
      <c r="ONH2653" s="116"/>
      <c r="ONI2653" s="42"/>
      <c r="ONJ2653" s="116"/>
      <c r="ONK2653" s="42"/>
      <c r="ONL2653" s="116"/>
      <c r="ONM2653" s="42"/>
      <c r="ONN2653" s="116"/>
      <c r="ONO2653" s="42"/>
      <c r="ONP2653" s="116"/>
      <c r="ONQ2653" s="42"/>
      <c r="ONR2653" s="116"/>
      <c r="ONS2653" s="42"/>
      <c r="ONT2653" s="116"/>
      <c r="ONU2653" s="42"/>
      <c r="ONV2653" s="116"/>
      <c r="ONW2653" s="42"/>
      <c r="ONX2653" s="116"/>
      <c r="ONY2653" s="42"/>
      <c r="ONZ2653" s="116"/>
      <c r="OOA2653" s="42"/>
      <c r="OOB2653" s="116"/>
      <c r="OOC2653" s="42"/>
      <c r="OOD2653" s="116"/>
      <c r="OOE2653" s="42"/>
      <c r="OOF2653" s="116"/>
      <c r="OOG2653" s="42"/>
      <c r="OOH2653" s="116"/>
      <c r="OOI2653" s="42"/>
      <c r="OOJ2653" s="116"/>
      <c r="OOK2653" s="42"/>
      <c r="OOL2653" s="116"/>
      <c r="OOM2653" s="42"/>
      <c r="OON2653" s="116"/>
      <c r="OOO2653" s="42"/>
      <c r="OOP2653" s="116"/>
      <c r="OOQ2653" s="42"/>
      <c r="OOR2653" s="116"/>
      <c r="OOS2653" s="42"/>
      <c r="OOT2653" s="116"/>
      <c r="OOU2653" s="42"/>
      <c r="OOV2653" s="116"/>
      <c r="OOW2653" s="42"/>
      <c r="OOX2653" s="116"/>
      <c r="OOY2653" s="42"/>
      <c r="OOZ2653" s="116"/>
      <c r="OPA2653" s="42"/>
      <c r="OPB2653" s="116"/>
      <c r="OPC2653" s="42"/>
      <c r="OPD2653" s="116"/>
      <c r="OPE2653" s="42"/>
      <c r="OPF2653" s="116"/>
      <c r="OPG2653" s="42"/>
      <c r="OPH2653" s="116"/>
      <c r="OPI2653" s="42"/>
      <c r="OPJ2653" s="116"/>
      <c r="OPK2653" s="42"/>
      <c r="OPL2653" s="116"/>
      <c r="OPM2653" s="42"/>
      <c r="OPN2653" s="116"/>
      <c r="OPO2653" s="42"/>
      <c r="OPP2653" s="116"/>
      <c r="OPQ2653" s="42"/>
      <c r="OPR2653" s="116"/>
      <c r="OPS2653" s="42"/>
      <c r="OPT2653" s="116"/>
      <c r="OPU2653" s="42"/>
      <c r="OPV2653" s="116"/>
      <c r="OPW2653" s="42"/>
      <c r="OPX2653" s="116"/>
      <c r="OPY2653" s="42"/>
      <c r="OPZ2653" s="116"/>
      <c r="OQA2653" s="42"/>
      <c r="OQB2653" s="116"/>
      <c r="OQC2653" s="42"/>
      <c r="OQD2653" s="116"/>
      <c r="OQE2653" s="42"/>
      <c r="OQF2653" s="116"/>
      <c r="OQG2653" s="42"/>
      <c r="OQH2653" s="116"/>
      <c r="OQI2653" s="42"/>
      <c r="OQJ2653" s="116"/>
      <c r="OQK2653" s="42"/>
      <c r="OQL2653" s="116"/>
      <c r="OQM2653" s="42"/>
      <c r="OQN2653" s="116"/>
      <c r="OQO2653" s="42"/>
      <c r="OQP2653" s="116"/>
      <c r="OQQ2653" s="42"/>
      <c r="OQR2653" s="116"/>
      <c r="OQS2653" s="42"/>
      <c r="OQT2653" s="116"/>
      <c r="OQU2653" s="42"/>
      <c r="OQV2653" s="116"/>
      <c r="OQW2653" s="42"/>
      <c r="OQX2653" s="116"/>
      <c r="OQY2653" s="42"/>
      <c r="OQZ2653" s="116"/>
      <c r="ORA2653" s="42"/>
      <c r="ORB2653" s="116"/>
      <c r="ORC2653" s="42"/>
      <c r="ORD2653" s="116"/>
      <c r="ORE2653" s="42"/>
      <c r="ORF2653" s="116"/>
      <c r="ORG2653" s="42"/>
      <c r="ORH2653" s="116"/>
      <c r="ORI2653" s="42"/>
      <c r="ORJ2653" s="116"/>
      <c r="ORK2653" s="42"/>
      <c r="ORL2653" s="116"/>
      <c r="ORM2653" s="42"/>
      <c r="ORN2653" s="116"/>
      <c r="ORO2653" s="42"/>
      <c r="ORP2653" s="116"/>
      <c r="ORQ2653" s="42"/>
      <c r="ORR2653" s="116"/>
      <c r="ORS2653" s="42"/>
      <c r="ORT2653" s="116"/>
      <c r="ORU2653" s="42"/>
      <c r="ORV2653" s="116"/>
      <c r="ORW2653" s="42"/>
      <c r="ORX2653" s="116"/>
      <c r="ORY2653" s="42"/>
      <c r="ORZ2653" s="116"/>
      <c r="OSA2653" s="42"/>
      <c r="OSB2653" s="116"/>
      <c r="OSC2653" s="42"/>
      <c r="OSD2653" s="116"/>
      <c r="OSE2653" s="42"/>
      <c r="OSF2653" s="116"/>
      <c r="OSG2653" s="42"/>
      <c r="OSH2653" s="116"/>
      <c r="OSI2653" s="42"/>
      <c r="OSJ2653" s="116"/>
      <c r="OSK2653" s="42"/>
      <c r="OSL2653" s="116"/>
      <c r="OSM2653" s="42"/>
      <c r="OSN2653" s="116"/>
      <c r="OSO2653" s="42"/>
      <c r="OSP2653" s="116"/>
      <c r="OSQ2653" s="42"/>
      <c r="OSR2653" s="116"/>
      <c r="OSS2653" s="42"/>
      <c r="OST2653" s="116"/>
      <c r="OSU2653" s="42"/>
      <c r="OSV2653" s="116"/>
      <c r="OSW2653" s="42"/>
      <c r="OSX2653" s="116"/>
      <c r="OSY2653" s="42"/>
      <c r="OSZ2653" s="116"/>
      <c r="OTA2653" s="42"/>
      <c r="OTB2653" s="116"/>
      <c r="OTC2653" s="42"/>
      <c r="OTD2653" s="116"/>
      <c r="OTE2653" s="42"/>
      <c r="OTF2653" s="116"/>
      <c r="OTG2653" s="42"/>
      <c r="OTH2653" s="116"/>
      <c r="OTI2653" s="42"/>
      <c r="OTJ2653" s="116"/>
      <c r="OTK2653" s="42"/>
      <c r="OTL2653" s="116"/>
      <c r="OTM2653" s="42"/>
      <c r="OTN2653" s="116"/>
      <c r="OTO2653" s="42"/>
      <c r="OTP2653" s="116"/>
      <c r="OTQ2653" s="42"/>
      <c r="OTR2653" s="116"/>
      <c r="OTS2653" s="42"/>
      <c r="OTT2653" s="116"/>
      <c r="OTU2653" s="42"/>
      <c r="OTV2653" s="116"/>
      <c r="OTW2653" s="42"/>
      <c r="OTX2653" s="116"/>
      <c r="OTY2653" s="42"/>
      <c r="OTZ2653" s="116"/>
      <c r="OUA2653" s="42"/>
      <c r="OUB2653" s="116"/>
      <c r="OUC2653" s="42"/>
      <c r="OUD2653" s="116"/>
      <c r="OUE2653" s="42"/>
      <c r="OUF2653" s="116"/>
      <c r="OUG2653" s="42"/>
      <c r="OUH2653" s="116"/>
      <c r="OUI2653" s="42"/>
      <c r="OUJ2653" s="116"/>
      <c r="OUK2653" s="42"/>
      <c r="OUL2653" s="116"/>
      <c r="OUM2653" s="42"/>
      <c r="OUN2653" s="116"/>
      <c r="OUO2653" s="42"/>
      <c r="OUP2653" s="116"/>
      <c r="OUQ2653" s="42"/>
      <c r="OUR2653" s="116"/>
      <c r="OUS2653" s="42"/>
      <c r="OUT2653" s="116"/>
      <c r="OUU2653" s="42"/>
      <c r="OUV2653" s="116"/>
      <c r="OUW2653" s="42"/>
      <c r="OUX2653" s="116"/>
      <c r="OUY2653" s="42"/>
      <c r="OUZ2653" s="116"/>
      <c r="OVA2653" s="42"/>
      <c r="OVB2653" s="116"/>
      <c r="OVC2653" s="42"/>
      <c r="OVD2653" s="116"/>
      <c r="OVE2653" s="42"/>
      <c r="OVF2653" s="116"/>
      <c r="OVG2653" s="42"/>
      <c r="OVH2653" s="116"/>
      <c r="OVI2653" s="42"/>
      <c r="OVJ2653" s="116"/>
      <c r="OVK2653" s="42"/>
      <c r="OVL2653" s="116"/>
      <c r="OVM2653" s="42"/>
      <c r="OVN2653" s="116"/>
      <c r="OVO2653" s="42"/>
      <c r="OVP2653" s="116"/>
      <c r="OVQ2653" s="42"/>
      <c r="OVR2653" s="116"/>
      <c r="OVS2653" s="42"/>
      <c r="OVT2653" s="116"/>
      <c r="OVU2653" s="42"/>
      <c r="OVV2653" s="116"/>
      <c r="OVW2653" s="42"/>
      <c r="OVX2653" s="116"/>
      <c r="OVY2653" s="42"/>
      <c r="OVZ2653" s="116"/>
      <c r="OWA2653" s="42"/>
      <c r="OWB2653" s="116"/>
      <c r="OWC2653" s="42"/>
      <c r="OWD2653" s="116"/>
      <c r="OWE2653" s="42"/>
      <c r="OWF2653" s="116"/>
      <c r="OWG2653" s="42"/>
      <c r="OWH2653" s="116"/>
      <c r="OWI2653" s="42"/>
      <c r="OWJ2653" s="116"/>
      <c r="OWK2653" s="42"/>
      <c r="OWL2653" s="116"/>
      <c r="OWM2653" s="42"/>
      <c r="OWN2653" s="116"/>
      <c r="OWO2653" s="42"/>
      <c r="OWP2653" s="116"/>
      <c r="OWQ2653" s="42"/>
      <c r="OWR2653" s="116"/>
      <c r="OWS2653" s="42"/>
      <c r="OWT2653" s="116"/>
      <c r="OWU2653" s="42"/>
      <c r="OWV2653" s="116"/>
      <c r="OWW2653" s="42"/>
      <c r="OWX2653" s="116"/>
      <c r="OWY2653" s="42"/>
      <c r="OWZ2653" s="116"/>
      <c r="OXA2653" s="42"/>
      <c r="OXB2653" s="116"/>
      <c r="OXC2653" s="42"/>
      <c r="OXD2653" s="116"/>
      <c r="OXE2653" s="42"/>
      <c r="OXF2653" s="116"/>
      <c r="OXG2653" s="42"/>
      <c r="OXH2653" s="116"/>
      <c r="OXI2653" s="42"/>
      <c r="OXJ2653" s="116"/>
      <c r="OXK2653" s="42"/>
      <c r="OXL2653" s="116"/>
      <c r="OXM2653" s="42"/>
      <c r="OXN2653" s="116"/>
      <c r="OXO2653" s="42"/>
      <c r="OXP2653" s="116"/>
      <c r="OXQ2653" s="42"/>
      <c r="OXR2653" s="116"/>
      <c r="OXS2653" s="42"/>
      <c r="OXT2653" s="116"/>
      <c r="OXU2653" s="42"/>
      <c r="OXV2653" s="116"/>
      <c r="OXW2653" s="42"/>
      <c r="OXX2653" s="116"/>
      <c r="OXY2653" s="42"/>
      <c r="OXZ2653" s="116"/>
      <c r="OYA2653" s="42"/>
      <c r="OYB2653" s="116"/>
      <c r="OYC2653" s="42"/>
      <c r="OYD2653" s="116"/>
      <c r="OYE2653" s="42"/>
      <c r="OYF2653" s="116"/>
      <c r="OYG2653" s="42"/>
      <c r="OYH2653" s="116"/>
      <c r="OYI2653" s="42"/>
      <c r="OYJ2653" s="116"/>
      <c r="OYK2653" s="42"/>
      <c r="OYL2653" s="116"/>
      <c r="OYM2653" s="42"/>
      <c r="OYN2653" s="116"/>
      <c r="OYO2653" s="42"/>
      <c r="OYP2653" s="116"/>
      <c r="OYQ2653" s="42"/>
      <c r="OYR2653" s="116"/>
      <c r="OYS2653" s="42"/>
      <c r="OYT2653" s="116"/>
      <c r="OYU2653" s="42"/>
      <c r="OYV2653" s="116"/>
      <c r="OYW2653" s="42"/>
      <c r="OYX2653" s="116"/>
      <c r="OYY2653" s="42"/>
      <c r="OYZ2653" s="116"/>
      <c r="OZA2653" s="42"/>
      <c r="OZB2653" s="116"/>
      <c r="OZC2653" s="42"/>
      <c r="OZD2653" s="116"/>
      <c r="OZE2653" s="42"/>
      <c r="OZF2653" s="116"/>
      <c r="OZG2653" s="42"/>
      <c r="OZH2653" s="116"/>
      <c r="OZI2653" s="42"/>
      <c r="OZJ2653" s="116"/>
      <c r="OZK2653" s="42"/>
      <c r="OZL2653" s="116"/>
      <c r="OZM2653" s="42"/>
      <c r="OZN2653" s="116"/>
      <c r="OZO2653" s="42"/>
      <c r="OZP2653" s="116"/>
      <c r="OZQ2653" s="42"/>
      <c r="OZR2653" s="116"/>
      <c r="OZS2653" s="42"/>
      <c r="OZT2653" s="116"/>
      <c r="OZU2653" s="42"/>
      <c r="OZV2653" s="116"/>
      <c r="OZW2653" s="42"/>
      <c r="OZX2653" s="116"/>
      <c r="OZY2653" s="42"/>
      <c r="OZZ2653" s="116"/>
      <c r="PAA2653" s="42"/>
      <c r="PAB2653" s="116"/>
      <c r="PAC2653" s="42"/>
      <c r="PAD2653" s="116"/>
      <c r="PAE2653" s="42"/>
      <c r="PAF2653" s="116"/>
      <c r="PAG2653" s="42"/>
      <c r="PAH2653" s="116"/>
      <c r="PAI2653" s="42"/>
      <c r="PAJ2653" s="116"/>
      <c r="PAK2653" s="42"/>
      <c r="PAL2653" s="116"/>
      <c r="PAM2653" s="42"/>
      <c r="PAN2653" s="116"/>
      <c r="PAO2653" s="42"/>
      <c r="PAP2653" s="116"/>
      <c r="PAQ2653" s="42"/>
      <c r="PAR2653" s="116"/>
      <c r="PAS2653" s="42"/>
      <c r="PAT2653" s="116"/>
      <c r="PAU2653" s="42"/>
      <c r="PAV2653" s="116"/>
      <c r="PAW2653" s="42"/>
      <c r="PAX2653" s="116"/>
      <c r="PAY2653" s="42"/>
      <c r="PAZ2653" s="116"/>
      <c r="PBA2653" s="42"/>
      <c r="PBB2653" s="116"/>
      <c r="PBC2653" s="42"/>
      <c r="PBD2653" s="116"/>
      <c r="PBE2653" s="42"/>
      <c r="PBF2653" s="116"/>
      <c r="PBG2653" s="42"/>
      <c r="PBH2653" s="116"/>
      <c r="PBI2653" s="42"/>
      <c r="PBJ2653" s="116"/>
      <c r="PBK2653" s="42"/>
      <c r="PBL2653" s="116"/>
      <c r="PBM2653" s="42"/>
      <c r="PBN2653" s="116"/>
      <c r="PBO2653" s="42"/>
      <c r="PBP2653" s="116"/>
      <c r="PBQ2653" s="42"/>
      <c r="PBR2653" s="116"/>
      <c r="PBS2653" s="42"/>
      <c r="PBT2653" s="116"/>
      <c r="PBU2653" s="42"/>
      <c r="PBV2653" s="116"/>
      <c r="PBW2653" s="42"/>
      <c r="PBX2653" s="116"/>
      <c r="PBY2653" s="42"/>
      <c r="PBZ2653" s="116"/>
      <c r="PCA2653" s="42"/>
      <c r="PCB2653" s="116"/>
      <c r="PCC2653" s="42"/>
      <c r="PCD2653" s="116"/>
      <c r="PCE2653" s="42"/>
      <c r="PCF2653" s="116"/>
      <c r="PCG2653" s="42"/>
      <c r="PCH2653" s="116"/>
      <c r="PCI2653" s="42"/>
      <c r="PCJ2653" s="116"/>
      <c r="PCK2653" s="42"/>
      <c r="PCL2653" s="116"/>
      <c r="PCM2653" s="42"/>
      <c r="PCN2653" s="116"/>
      <c r="PCO2653" s="42"/>
      <c r="PCP2653" s="116"/>
      <c r="PCQ2653" s="42"/>
      <c r="PCR2653" s="116"/>
      <c r="PCS2653" s="42"/>
      <c r="PCT2653" s="116"/>
      <c r="PCU2653" s="42"/>
      <c r="PCV2653" s="116"/>
      <c r="PCW2653" s="42"/>
      <c r="PCX2653" s="116"/>
      <c r="PCY2653" s="42"/>
      <c r="PCZ2653" s="116"/>
      <c r="PDA2653" s="42"/>
      <c r="PDB2653" s="116"/>
      <c r="PDC2653" s="42"/>
      <c r="PDD2653" s="116"/>
      <c r="PDE2653" s="42"/>
      <c r="PDF2653" s="116"/>
      <c r="PDG2653" s="42"/>
      <c r="PDH2653" s="116"/>
      <c r="PDI2653" s="42"/>
      <c r="PDJ2653" s="116"/>
      <c r="PDK2653" s="42"/>
      <c r="PDL2653" s="116"/>
      <c r="PDM2653" s="42"/>
      <c r="PDN2653" s="116"/>
      <c r="PDO2653" s="42"/>
      <c r="PDP2653" s="116"/>
      <c r="PDQ2653" s="42"/>
      <c r="PDR2653" s="116"/>
      <c r="PDS2653" s="42"/>
      <c r="PDT2653" s="116"/>
      <c r="PDU2653" s="42"/>
      <c r="PDV2653" s="116"/>
      <c r="PDW2653" s="42"/>
      <c r="PDX2653" s="116"/>
      <c r="PDY2653" s="42"/>
      <c r="PDZ2653" s="116"/>
      <c r="PEA2653" s="42"/>
      <c r="PEB2653" s="116"/>
      <c r="PEC2653" s="42"/>
      <c r="PED2653" s="116"/>
      <c r="PEE2653" s="42"/>
      <c r="PEF2653" s="116"/>
      <c r="PEG2653" s="42"/>
      <c r="PEH2653" s="116"/>
      <c r="PEI2653" s="42"/>
      <c r="PEJ2653" s="116"/>
      <c r="PEK2653" s="42"/>
      <c r="PEL2653" s="116"/>
      <c r="PEM2653" s="42"/>
      <c r="PEN2653" s="116"/>
      <c r="PEO2653" s="42"/>
      <c r="PEP2653" s="116"/>
      <c r="PEQ2653" s="42"/>
      <c r="PER2653" s="116"/>
      <c r="PES2653" s="42"/>
      <c r="PET2653" s="116"/>
      <c r="PEU2653" s="42"/>
      <c r="PEV2653" s="116"/>
      <c r="PEW2653" s="42"/>
      <c r="PEX2653" s="116"/>
      <c r="PEY2653" s="42"/>
      <c r="PEZ2653" s="116"/>
      <c r="PFA2653" s="42"/>
      <c r="PFB2653" s="116"/>
      <c r="PFC2653" s="42"/>
      <c r="PFD2653" s="116"/>
      <c r="PFE2653" s="42"/>
      <c r="PFF2653" s="116"/>
      <c r="PFG2653" s="42"/>
      <c r="PFH2653" s="116"/>
      <c r="PFI2653" s="42"/>
      <c r="PFJ2653" s="116"/>
      <c r="PFK2653" s="42"/>
      <c r="PFL2653" s="116"/>
      <c r="PFM2653" s="42"/>
      <c r="PFN2653" s="116"/>
      <c r="PFO2653" s="42"/>
      <c r="PFP2653" s="116"/>
      <c r="PFQ2653" s="42"/>
      <c r="PFR2653" s="116"/>
      <c r="PFS2653" s="42"/>
      <c r="PFT2653" s="116"/>
      <c r="PFU2653" s="42"/>
      <c r="PFV2653" s="116"/>
      <c r="PFW2653" s="42"/>
      <c r="PFX2653" s="116"/>
      <c r="PFY2653" s="42"/>
      <c r="PFZ2653" s="116"/>
      <c r="PGA2653" s="42"/>
      <c r="PGB2653" s="116"/>
      <c r="PGC2653" s="42"/>
      <c r="PGD2653" s="116"/>
      <c r="PGE2653" s="42"/>
      <c r="PGF2653" s="116"/>
      <c r="PGG2653" s="42"/>
      <c r="PGH2653" s="116"/>
      <c r="PGI2653" s="42"/>
      <c r="PGJ2653" s="116"/>
      <c r="PGK2653" s="42"/>
      <c r="PGL2653" s="116"/>
      <c r="PGM2653" s="42"/>
      <c r="PGN2653" s="116"/>
      <c r="PGO2653" s="42"/>
      <c r="PGP2653" s="116"/>
      <c r="PGQ2653" s="42"/>
      <c r="PGR2653" s="116"/>
      <c r="PGS2653" s="42"/>
      <c r="PGT2653" s="116"/>
      <c r="PGU2653" s="42"/>
      <c r="PGV2653" s="116"/>
      <c r="PGW2653" s="42"/>
      <c r="PGX2653" s="116"/>
      <c r="PGY2653" s="42"/>
      <c r="PGZ2653" s="116"/>
      <c r="PHA2653" s="42"/>
      <c r="PHB2653" s="116"/>
      <c r="PHC2653" s="42"/>
      <c r="PHD2653" s="116"/>
      <c r="PHE2653" s="42"/>
      <c r="PHF2653" s="116"/>
      <c r="PHG2653" s="42"/>
      <c r="PHH2653" s="116"/>
      <c r="PHI2653" s="42"/>
      <c r="PHJ2653" s="116"/>
      <c r="PHK2653" s="42"/>
      <c r="PHL2653" s="116"/>
      <c r="PHM2653" s="42"/>
      <c r="PHN2653" s="116"/>
      <c r="PHO2653" s="42"/>
      <c r="PHP2653" s="116"/>
      <c r="PHQ2653" s="42"/>
      <c r="PHR2653" s="116"/>
      <c r="PHS2653" s="42"/>
      <c r="PHT2653" s="116"/>
      <c r="PHU2653" s="42"/>
      <c r="PHV2653" s="116"/>
      <c r="PHW2653" s="42"/>
      <c r="PHX2653" s="116"/>
      <c r="PHY2653" s="42"/>
      <c r="PHZ2653" s="116"/>
      <c r="PIA2653" s="42"/>
      <c r="PIB2653" s="116"/>
      <c r="PIC2653" s="42"/>
      <c r="PID2653" s="116"/>
      <c r="PIE2653" s="42"/>
      <c r="PIF2653" s="116"/>
      <c r="PIG2653" s="42"/>
      <c r="PIH2653" s="116"/>
      <c r="PII2653" s="42"/>
      <c r="PIJ2653" s="116"/>
      <c r="PIK2653" s="42"/>
      <c r="PIL2653" s="116"/>
      <c r="PIM2653" s="42"/>
      <c r="PIN2653" s="116"/>
      <c r="PIO2653" s="42"/>
      <c r="PIP2653" s="116"/>
      <c r="PIQ2653" s="42"/>
      <c r="PIR2653" s="116"/>
      <c r="PIS2653" s="42"/>
      <c r="PIT2653" s="116"/>
      <c r="PIU2653" s="42"/>
      <c r="PIV2653" s="116"/>
      <c r="PIW2653" s="42"/>
      <c r="PIX2653" s="116"/>
      <c r="PIY2653" s="42"/>
      <c r="PIZ2653" s="116"/>
      <c r="PJA2653" s="42"/>
      <c r="PJB2653" s="116"/>
      <c r="PJC2653" s="42"/>
      <c r="PJD2653" s="116"/>
      <c r="PJE2653" s="42"/>
      <c r="PJF2653" s="116"/>
      <c r="PJG2653" s="42"/>
      <c r="PJH2653" s="116"/>
      <c r="PJI2653" s="42"/>
      <c r="PJJ2653" s="116"/>
      <c r="PJK2653" s="42"/>
      <c r="PJL2653" s="116"/>
      <c r="PJM2653" s="42"/>
      <c r="PJN2653" s="116"/>
      <c r="PJO2653" s="42"/>
      <c r="PJP2653" s="116"/>
      <c r="PJQ2653" s="42"/>
      <c r="PJR2653" s="116"/>
      <c r="PJS2653" s="42"/>
      <c r="PJT2653" s="116"/>
      <c r="PJU2653" s="42"/>
      <c r="PJV2653" s="116"/>
      <c r="PJW2653" s="42"/>
      <c r="PJX2653" s="116"/>
      <c r="PJY2653" s="42"/>
      <c r="PJZ2653" s="116"/>
      <c r="PKA2653" s="42"/>
      <c r="PKB2653" s="116"/>
      <c r="PKC2653" s="42"/>
      <c r="PKD2653" s="116"/>
      <c r="PKE2653" s="42"/>
      <c r="PKF2653" s="116"/>
      <c r="PKG2653" s="42"/>
      <c r="PKH2653" s="116"/>
      <c r="PKI2653" s="42"/>
      <c r="PKJ2653" s="116"/>
      <c r="PKK2653" s="42"/>
      <c r="PKL2653" s="116"/>
      <c r="PKM2653" s="42"/>
      <c r="PKN2653" s="116"/>
      <c r="PKO2653" s="42"/>
      <c r="PKP2653" s="116"/>
      <c r="PKQ2653" s="42"/>
      <c r="PKR2653" s="116"/>
      <c r="PKS2653" s="42"/>
      <c r="PKT2653" s="116"/>
      <c r="PKU2653" s="42"/>
      <c r="PKV2653" s="116"/>
      <c r="PKW2653" s="42"/>
      <c r="PKX2653" s="116"/>
      <c r="PKY2653" s="42"/>
      <c r="PKZ2653" s="116"/>
      <c r="PLA2653" s="42"/>
      <c r="PLB2653" s="116"/>
      <c r="PLC2653" s="42"/>
      <c r="PLD2653" s="116"/>
      <c r="PLE2653" s="42"/>
      <c r="PLF2653" s="116"/>
      <c r="PLG2653" s="42"/>
      <c r="PLH2653" s="116"/>
      <c r="PLI2653" s="42"/>
      <c r="PLJ2653" s="116"/>
      <c r="PLK2653" s="42"/>
      <c r="PLL2653" s="116"/>
      <c r="PLM2653" s="42"/>
      <c r="PLN2653" s="116"/>
      <c r="PLO2653" s="42"/>
      <c r="PLP2653" s="116"/>
      <c r="PLQ2653" s="42"/>
      <c r="PLR2653" s="116"/>
      <c r="PLS2653" s="42"/>
      <c r="PLT2653" s="116"/>
      <c r="PLU2653" s="42"/>
      <c r="PLV2653" s="116"/>
      <c r="PLW2653" s="42"/>
      <c r="PLX2653" s="116"/>
      <c r="PLY2653" s="42"/>
      <c r="PLZ2653" s="116"/>
      <c r="PMA2653" s="42"/>
      <c r="PMB2653" s="116"/>
      <c r="PMC2653" s="42"/>
      <c r="PMD2653" s="116"/>
      <c r="PME2653" s="42"/>
      <c r="PMF2653" s="116"/>
      <c r="PMG2653" s="42"/>
      <c r="PMH2653" s="116"/>
      <c r="PMI2653" s="42"/>
      <c r="PMJ2653" s="116"/>
      <c r="PMK2653" s="42"/>
      <c r="PML2653" s="116"/>
      <c r="PMM2653" s="42"/>
      <c r="PMN2653" s="116"/>
      <c r="PMO2653" s="42"/>
      <c r="PMP2653" s="116"/>
      <c r="PMQ2653" s="42"/>
      <c r="PMR2653" s="116"/>
      <c r="PMS2653" s="42"/>
      <c r="PMT2653" s="116"/>
      <c r="PMU2653" s="42"/>
      <c r="PMV2653" s="116"/>
      <c r="PMW2653" s="42"/>
      <c r="PMX2653" s="116"/>
      <c r="PMY2653" s="42"/>
      <c r="PMZ2653" s="116"/>
      <c r="PNA2653" s="42"/>
      <c r="PNB2653" s="116"/>
      <c r="PNC2653" s="42"/>
      <c r="PND2653" s="116"/>
      <c r="PNE2653" s="42"/>
      <c r="PNF2653" s="116"/>
      <c r="PNG2653" s="42"/>
      <c r="PNH2653" s="116"/>
      <c r="PNI2653" s="42"/>
      <c r="PNJ2653" s="116"/>
      <c r="PNK2653" s="42"/>
      <c r="PNL2653" s="116"/>
      <c r="PNM2653" s="42"/>
      <c r="PNN2653" s="116"/>
      <c r="PNO2653" s="42"/>
      <c r="PNP2653" s="116"/>
      <c r="PNQ2653" s="42"/>
      <c r="PNR2653" s="116"/>
      <c r="PNS2653" s="42"/>
      <c r="PNT2653" s="116"/>
      <c r="PNU2653" s="42"/>
      <c r="PNV2653" s="116"/>
      <c r="PNW2653" s="42"/>
      <c r="PNX2653" s="116"/>
      <c r="PNY2653" s="42"/>
      <c r="PNZ2653" s="116"/>
      <c r="POA2653" s="42"/>
      <c r="POB2653" s="116"/>
      <c r="POC2653" s="42"/>
      <c r="POD2653" s="116"/>
      <c r="POE2653" s="42"/>
      <c r="POF2653" s="116"/>
      <c r="POG2653" s="42"/>
      <c r="POH2653" s="116"/>
      <c r="POI2653" s="42"/>
      <c r="POJ2653" s="116"/>
      <c r="POK2653" s="42"/>
      <c r="POL2653" s="116"/>
      <c r="POM2653" s="42"/>
      <c r="PON2653" s="116"/>
      <c r="POO2653" s="42"/>
      <c r="POP2653" s="116"/>
      <c r="POQ2653" s="42"/>
      <c r="POR2653" s="116"/>
      <c r="POS2653" s="42"/>
      <c r="POT2653" s="116"/>
      <c r="POU2653" s="42"/>
      <c r="POV2653" s="116"/>
      <c r="POW2653" s="42"/>
      <c r="POX2653" s="116"/>
      <c r="POY2653" s="42"/>
      <c r="POZ2653" s="116"/>
      <c r="PPA2653" s="42"/>
      <c r="PPB2653" s="116"/>
      <c r="PPC2653" s="42"/>
      <c r="PPD2653" s="116"/>
      <c r="PPE2653" s="42"/>
      <c r="PPF2653" s="116"/>
      <c r="PPG2653" s="42"/>
      <c r="PPH2653" s="116"/>
      <c r="PPI2653" s="42"/>
      <c r="PPJ2653" s="116"/>
      <c r="PPK2653" s="42"/>
      <c r="PPL2653" s="116"/>
      <c r="PPM2653" s="42"/>
      <c r="PPN2653" s="116"/>
      <c r="PPO2653" s="42"/>
      <c r="PPP2653" s="116"/>
      <c r="PPQ2653" s="42"/>
      <c r="PPR2653" s="116"/>
      <c r="PPS2653" s="42"/>
      <c r="PPT2653" s="116"/>
      <c r="PPU2653" s="42"/>
      <c r="PPV2653" s="116"/>
      <c r="PPW2653" s="42"/>
      <c r="PPX2653" s="116"/>
      <c r="PPY2653" s="42"/>
      <c r="PPZ2653" s="116"/>
      <c r="PQA2653" s="42"/>
      <c r="PQB2653" s="116"/>
      <c r="PQC2653" s="42"/>
      <c r="PQD2653" s="116"/>
      <c r="PQE2653" s="42"/>
      <c r="PQF2653" s="116"/>
      <c r="PQG2653" s="42"/>
      <c r="PQH2653" s="116"/>
      <c r="PQI2653" s="42"/>
      <c r="PQJ2653" s="116"/>
      <c r="PQK2653" s="42"/>
      <c r="PQL2653" s="116"/>
      <c r="PQM2653" s="42"/>
      <c r="PQN2653" s="116"/>
      <c r="PQO2653" s="42"/>
      <c r="PQP2653" s="116"/>
      <c r="PQQ2653" s="42"/>
      <c r="PQR2653" s="116"/>
      <c r="PQS2653" s="42"/>
      <c r="PQT2653" s="116"/>
      <c r="PQU2653" s="42"/>
      <c r="PQV2653" s="116"/>
      <c r="PQW2653" s="42"/>
      <c r="PQX2653" s="116"/>
      <c r="PQY2653" s="42"/>
      <c r="PQZ2653" s="116"/>
      <c r="PRA2653" s="42"/>
      <c r="PRB2653" s="116"/>
      <c r="PRC2653" s="42"/>
      <c r="PRD2653" s="116"/>
      <c r="PRE2653" s="42"/>
      <c r="PRF2653" s="116"/>
      <c r="PRG2653" s="42"/>
      <c r="PRH2653" s="116"/>
      <c r="PRI2653" s="42"/>
      <c r="PRJ2653" s="116"/>
      <c r="PRK2653" s="42"/>
      <c r="PRL2653" s="116"/>
      <c r="PRM2653" s="42"/>
      <c r="PRN2653" s="116"/>
      <c r="PRO2653" s="42"/>
      <c r="PRP2653" s="116"/>
      <c r="PRQ2653" s="42"/>
      <c r="PRR2653" s="116"/>
      <c r="PRS2653" s="42"/>
      <c r="PRT2653" s="116"/>
      <c r="PRU2653" s="42"/>
      <c r="PRV2653" s="116"/>
      <c r="PRW2653" s="42"/>
      <c r="PRX2653" s="116"/>
      <c r="PRY2653" s="42"/>
      <c r="PRZ2653" s="116"/>
      <c r="PSA2653" s="42"/>
      <c r="PSB2653" s="116"/>
      <c r="PSC2653" s="42"/>
      <c r="PSD2653" s="116"/>
      <c r="PSE2653" s="42"/>
      <c r="PSF2653" s="116"/>
      <c r="PSG2653" s="42"/>
      <c r="PSH2653" s="116"/>
      <c r="PSI2653" s="42"/>
      <c r="PSJ2653" s="116"/>
      <c r="PSK2653" s="42"/>
      <c r="PSL2653" s="116"/>
      <c r="PSM2653" s="42"/>
      <c r="PSN2653" s="116"/>
      <c r="PSO2653" s="42"/>
      <c r="PSP2653" s="116"/>
      <c r="PSQ2653" s="42"/>
      <c r="PSR2653" s="116"/>
      <c r="PSS2653" s="42"/>
      <c r="PST2653" s="116"/>
      <c r="PSU2653" s="42"/>
      <c r="PSV2653" s="116"/>
      <c r="PSW2653" s="42"/>
      <c r="PSX2653" s="116"/>
      <c r="PSY2653" s="42"/>
      <c r="PSZ2653" s="116"/>
      <c r="PTA2653" s="42"/>
      <c r="PTB2653" s="116"/>
      <c r="PTC2653" s="42"/>
      <c r="PTD2653" s="116"/>
      <c r="PTE2653" s="42"/>
      <c r="PTF2653" s="116"/>
      <c r="PTG2653" s="42"/>
      <c r="PTH2653" s="116"/>
      <c r="PTI2653" s="42"/>
      <c r="PTJ2653" s="116"/>
      <c r="PTK2653" s="42"/>
      <c r="PTL2653" s="116"/>
      <c r="PTM2653" s="42"/>
      <c r="PTN2653" s="116"/>
      <c r="PTO2653" s="42"/>
      <c r="PTP2653" s="116"/>
      <c r="PTQ2653" s="42"/>
      <c r="PTR2653" s="116"/>
      <c r="PTS2653" s="42"/>
      <c r="PTT2653" s="116"/>
      <c r="PTU2653" s="42"/>
      <c r="PTV2653" s="116"/>
      <c r="PTW2653" s="42"/>
      <c r="PTX2653" s="116"/>
      <c r="PTY2653" s="42"/>
      <c r="PTZ2653" s="116"/>
      <c r="PUA2653" s="42"/>
      <c r="PUB2653" s="116"/>
      <c r="PUC2653" s="42"/>
      <c r="PUD2653" s="116"/>
      <c r="PUE2653" s="42"/>
      <c r="PUF2653" s="116"/>
      <c r="PUG2653" s="42"/>
      <c r="PUH2653" s="116"/>
      <c r="PUI2653" s="42"/>
      <c r="PUJ2653" s="116"/>
      <c r="PUK2653" s="42"/>
      <c r="PUL2653" s="116"/>
      <c r="PUM2653" s="42"/>
      <c r="PUN2653" s="116"/>
      <c r="PUO2653" s="42"/>
      <c r="PUP2653" s="116"/>
      <c r="PUQ2653" s="42"/>
      <c r="PUR2653" s="116"/>
      <c r="PUS2653" s="42"/>
      <c r="PUT2653" s="116"/>
      <c r="PUU2653" s="42"/>
      <c r="PUV2653" s="116"/>
      <c r="PUW2653" s="42"/>
      <c r="PUX2653" s="116"/>
      <c r="PUY2653" s="42"/>
      <c r="PUZ2653" s="116"/>
      <c r="PVA2653" s="42"/>
      <c r="PVB2653" s="116"/>
      <c r="PVC2653" s="42"/>
      <c r="PVD2653" s="116"/>
      <c r="PVE2653" s="42"/>
      <c r="PVF2653" s="116"/>
      <c r="PVG2653" s="42"/>
      <c r="PVH2653" s="116"/>
      <c r="PVI2653" s="42"/>
      <c r="PVJ2653" s="116"/>
      <c r="PVK2653" s="42"/>
      <c r="PVL2653" s="116"/>
      <c r="PVM2653" s="42"/>
      <c r="PVN2653" s="116"/>
      <c r="PVO2653" s="42"/>
      <c r="PVP2653" s="116"/>
      <c r="PVQ2653" s="42"/>
      <c r="PVR2653" s="116"/>
      <c r="PVS2653" s="42"/>
      <c r="PVT2653" s="116"/>
      <c r="PVU2653" s="42"/>
      <c r="PVV2653" s="116"/>
      <c r="PVW2653" s="42"/>
      <c r="PVX2653" s="116"/>
      <c r="PVY2653" s="42"/>
      <c r="PVZ2653" s="116"/>
      <c r="PWA2653" s="42"/>
      <c r="PWB2653" s="116"/>
      <c r="PWC2653" s="42"/>
      <c r="PWD2653" s="116"/>
      <c r="PWE2653" s="42"/>
      <c r="PWF2653" s="116"/>
      <c r="PWG2653" s="42"/>
      <c r="PWH2653" s="116"/>
      <c r="PWI2653" s="42"/>
      <c r="PWJ2653" s="116"/>
      <c r="PWK2653" s="42"/>
      <c r="PWL2653" s="116"/>
      <c r="PWM2653" s="42"/>
      <c r="PWN2653" s="116"/>
      <c r="PWO2653" s="42"/>
      <c r="PWP2653" s="116"/>
      <c r="PWQ2653" s="42"/>
      <c r="PWR2653" s="116"/>
      <c r="PWS2653" s="42"/>
      <c r="PWT2653" s="116"/>
      <c r="PWU2653" s="42"/>
      <c r="PWV2653" s="116"/>
      <c r="PWW2653" s="42"/>
      <c r="PWX2653" s="116"/>
      <c r="PWY2653" s="42"/>
      <c r="PWZ2653" s="116"/>
      <c r="PXA2653" s="42"/>
      <c r="PXB2653" s="116"/>
      <c r="PXC2653" s="42"/>
      <c r="PXD2653" s="116"/>
      <c r="PXE2653" s="42"/>
      <c r="PXF2653" s="116"/>
      <c r="PXG2653" s="42"/>
      <c r="PXH2653" s="116"/>
      <c r="PXI2653" s="42"/>
      <c r="PXJ2653" s="116"/>
      <c r="PXK2653" s="42"/>
      <c r="PXL2653" s="116"/>
      <c r="PXM2653" s="42"/>
      <c r="PXN2653" s="116"/>
      <c r="PXO2653" s="42"/>
      <c r="PXP2653" s="116"/>
      <c r="PXQ2653" s="42"/>
      <c r="PXR2653" s="116"/>
      <c r="PXS2653" s="42"/>
      <c r="PXT2653" s="116"/>
      <c r="PXU2653" s="42"/>
      <c r="PXV2653" s="116"/>
      <c r="PXW2653" s="42"/>
      <c r="PXX2653" s="116"/>
      <c r="PXY2653" s="42"/>
      <c r="PXZ2653" s="116"/>
      <c r="PYA2653" s="42"/>
      <c r="PYB2653" s="116"/>
      <c r="PYC2653" s="42"/>
      <c r="PYD2653" s="116"/>
      <c r="PYE2653" s="42"/>
      <c r="PYF2653" s="116"/>
      <c r="PYG2653" s="42"/>
      <c r="PYH2653" s="116"/>
      <c r="PYI2653" s="42"/>
      <c r="PYJ2653" s="116"/>
      <c r="PYK2653" s="42"/>
      <c r="PYL2653" s="116"/>
      <c r="PYM2653" s="42"/>
      <c r="PYN2653" s="116"/>
      <c r="PYO2653" s="42"/>
      <c r="PYP2653" s="116"/>
      <c r="PYQ2653" s="42"/>
      <c r="PYR2653" s="116"/>
      <c r="PYS2653" s="42"/>
      <c r="PYT2653" s="116"/>
      <c r="PYU2653" s="42"/>
      <c r="PYV2653" s="116"/>
      <c r="PYW2653" s="42"/>
      <c r="PYX2653" s="116"/>
      <c r="PYY2653" s="42"/>
      <c r="PYZ2653" s="116"/>
      <c r="PZA2653" s="42"/>
      <c r="PZB2653" s="116"/>
      <c r="PZC2653" s="42"/>
      <c r="PZD2653" s="116"/>
      <c r="PZE2653" s="42"/>
      <c r="PZF2653" s="116"/>
      <c r="PZG2653" s="42"/>
      <c r="PZH2653" s="116"/>
      <c r="PZI2653" s="42"/>
      <c r="PZJ2653" s="116"/>
      <c r="PZK2653" s="42"/>
      <c r="PZL2653" s="116"/>
      <c r="PZM2653" s="42"/>
      <c r="PZN2653" s="116"/>
      <c r="PZO2653" s="42"/>
      <c r="PZP2653" s="116"/>
      <c r="PZQ2653" s="42"/>
      <c r="PZR2653" s="116"/>
      <c r="PZS2653" s="42"/>
      <c r="PZT2653" s="116"/>
      <c r="PZU2653" s="42"/>
      <c r="PZV2653" s="116"/>
      <c r="PZW2653" s="42"/>
      <c r="PZX2653" s="116"/>
      <c r="PZY2653" s="42"/>
      <c r="PZZ2653" s="116"/>
      <c r="QAA2653" s="42"/>
      <c r="QAB2653" s="116"/>
      <c r="QAC2653" s="42"/>
      <c r="QAD2653" s="116"/>
      <c r="QAE2653" s="42"/>
      <c r="QAF2653" s="116"/>
      <c r="QAG2653" s="42"/>
      <c r="QAH2653" s="116"/>
      <c r="QAI2653" s="42"/>
      <c r="QAJ2653" s="116"/>
      <c r="QAK2653" s="42"/>
      <c r="QAL2653" s="116"/>
      <c r="QAM2653" s="42"/>
      <c r="QAN2653" s="116"/>
      <c r="QAO2653" s="42"/>
      <c r="QAP2653" s="116"/>
      <c r="QAQ2653" s="42"/>
      <c r="QAR2653" s="116"/>
      <c r="QAS2653" s="42"/>
      <c r="QAT2653" s="116"/>
      <c r="QAU2653" s="42"/>
      <c r="QAV2653" s="116"/>
      <c r="QAW2653" s="42"/>
      <c r="QAX2653" s="116"/>
      <c r="QAY2653" s="42"/>
      <c r="QAZ2653" s="116"/>
      <c r="QBA2653" s="42"/>
      <c r="QBB2653" s="116"/>
      <c r="QBC2653" s="42"/>
      <c r="QBD2653" s="116"/>
      <c r="QBE2653" s="42"/>
      <c r="QBF2653" s="116"/>
      <c r="QBG2653" s="42"/>
      <c r="QBH2653" s="116"/>
      <c r="QBI2653" s="42"/>
      <c r="QBJ2653" s="116"/>
      <c r="QBK2653" s="42"/>
      <c r="QBL2653" s="116"/>
      <c r="QBM2653" s="42"/>
      <c r="QBN2653" s="116"/>
      <c r="QBO2653" s="42"/>
      <c r="QBP2653" s="116"/>
      <c r="QBQ2653" s="42"/>
      <c r="QBR2653" s="116"/>
      <c r="QBS2653" s="42"/>
      <c r="QBT2653" s="116"/>
      <c r="QBU2653" s="42"/>
      <c r="QBV2653" s="116"/>
      <c r="QBW2653" s="42"/>
      <c r="QBX2653" s="116"/>
      <c r="QBY2653" s="42"/>
      <c r="QBZ2653" s="116"/>
      <c r="QCA2653" s="42"/>
      <c r="QCB2653" s="116"/>
      <c r="QCC2653" s="42"/>
      <c r="QCD2653" s="116"/>
      <c r="QCE2653" s="42"/>
      <c r="QCF2653" s="116"/>
      <c r="QCG2653" s="42"/>
      <c r="QCH2653" s="116"/>
      <c r="QCI2653" s="42"/>
      <c r="QCJ2653" s="116"/>
      <c r="QCK2653" s="42"/>
      <c r="QCL2653" s="116"/>
      <c r="QCM2653" s="42"/>
      <c r="QCN2653" s="116"/>
      <c r="QCO2653" s="42"/>
      <c r="QCP2653" s="116"/>
      <c r="QCQ2653" s="42"/>
      <c r="QCR2653" s="116"/>
      <c r="QCS2653" s="42"/>
      <c r="QCT2653" s="116"/>
      <c r="QCU2653" s="42"/>
      <c r="QCV2653" s="116"/>
      <c r="QCW2653" s="42"/>
      <c r="QCX2653" s="116"/>
      <c r="QCY2653" s="42"/>
      <c r="QCZ2653" s="116"/>
      <c r="QDA2653" s="42"/>
      <c r="QDB2653" s="116"/>
      <c r="QDC2653" s="42"/>
      <c r="QDD2653" s="116"/>
      <c r="QDE2653" s="42"/>
      <c r="QDF2653" s="116"/>
      <c r="QDG2653" s="42"/>
      <c r="QDH2653" s="116"/>
      <c r="QDI2653" s="42"/>
      <c r="QDJ2653" s="116"/>
      <c r="QDK2653" s="42"/>
      <c r="QDL2653" s="116"/>
      <c r="QDM2653" s="42"/>
      <c r="QDN2653" s="116"/>
      <c r="QDO2653" s="42"/>
      <c r="QDP2653" s="116"/>
      <c r="QDQ2653" s="42"/>
      <c r="QDR2653" s="116"/>
      <c r="QDS2653" s="42"/>
      <c r="QDT2653" s="116"/>
      <c r="QDU2653" s="42"/>
      <c r="QDV2653" s="116"/>
      <c r="QDW2653" s="42"/>
      <c r="QDX2653" s="116"/>
      <c r="QDY2653" s="42"/>
      <c r="QDZ2653" s="116"/>
      <c r="QEA2653" s="42"/>
      <c r="QEB2653" s="116"/>
      <c r="QEC2653" s="42"/>
      <c r="QED2653" s="116"/>
      <c r="QEE2653" s="42"/>
      <c r="QEF2653" s="116"/>
      <c r="QEG2653" s="42"/>
      <c r="QEH2653" s="116"/>
      <c r="QEI2653" s="42"/>
      <c r="QEJ2653" s="116"/>
      <c r="QEK2653" s="42"/>
      <c r="QEL2653" s="116"/>
      <c r="QEM2653" s="42"/>
      <c r="QEN2653" s="116"/>
      <c r="QEO2653" s="42"/>
      <c r="QEP2653" s="116"/>
      <c r="QEQ2653" s="42"/>
      <c r="QER2653" s="116"/>
      <c r="QES2653" s="42"/>
      <c r="QET2653" s="116"/>
      <c r="QEU2653" s="42"/>
      <c r="QEV2653" s="116"/>
      <c r="QEW2653" s="42"/>
      <c r="QEX2653" s="116"/>
      <c r="QEY2653" s="42"/>
      <c r="QEZ2653" s="116"/>
      <c r="QFA2653" s="42"/>
      <c r="QFB2653" s="116"/>
      <c r="QFC2653" s="42"/>
      <c r="QFD2653" s="116"/>
      <c r="QFE2653" s="42"/>
      <c r="QFF2653" s="116"/>
      <c r="QFG2653" s="42"/>
      <c r="QFH2653" s="116"/>
      <c r="QFI2653" s="42"/>
      <c r="QFJ2653" s="116"/>
      <c r="QFK2653" s="42"/>
      <c r="QFL2653" s="116"/>
      <c r="QFM2653" s="42"/>
      <c r="QFN2653" s="116"/>
      <c r="QFO2653" s="42"/>
      <c r="QFP2653" s="116"/>
      <c r="QFQ2653" s="42"/>
      <c r="QFR2653" s="116"/>
      <c r="QFS2653" s="42"/>
      <c r="QFT2653" s="116"/>
      <c r="QFU2653" s="42"/>
      <c r="QFV2653" s="116"/>
      <c r="QFW2653" s="42"/>
      <c r="QFX2653" s="116"/>
      <c r="QFY2653" s="42"/>
      <c r="QFZ2653" s="116"/>
      <c r="QGA2653" s="42"/>
      <c r="QGB2653" s="116"/>
      <c r="QGC2653" s="42"/>
      <c r="QGD2653" s="116"/>
      <c r="QGE2653" s="42"/>
      <c r="QGF2653" s="116"/>
      <c r="QGG2653" s="42"/>
      <c r="QGH2653" s="116"/>
      <c r="QGI2653" s="42"/>
      <c r="QGJ2653" s="116"/>
      <c r="QGK2653" s="42"/>
      <c r="QGL2653" s="116"/>
      <c r="QGM2653" s="42"/>
      <c r="QGN2653" s="116"/>
      <c r="QGO2653" s="42"/>
      <c r="QGP2653" s="116"/>
      <c r="QGQ2653" s="42"/>
      <c r="QGR2653" s="116"/>
      <c r="QGS2653" s="42"/>
      <c r="QGT2653" s="116"/>
      <c r="QGU2653" s="42"/>
      <c r="QGV2653" s="116"/>
      <c r="QGW2653" s="42"/>
      <c r="QGX2653" s="116"/>
      <c r="QGY2653" s="42"/>
      <c r="QGZ2653" s="116"/>
      <c r="QHA2653" s="42"/>
      <c r="QHB2653" s="116"/>
      <c r="QHC2653" s="42"/>
      <c r="QHD2653" s="116"/>
      <c r="QHE2653" s="42"/>
      <c r="QHF2653" s="116"/>
      <c r="QHG2653" s="42"/>
      <c r="QHH2653" s="116"/>
      <c r="QHI2653" s="42"/>
      <c r="QHJ2653" s="116"/>
      <c r="QHK2653" s="42"/>
      <c r="QHL2653" s="116"/>
      <c r="QHM2653" s="42"/>
      <c r="QHN2653" s="116"/>
      <c r="QHO2653" s="42"/>
      <c r="QHP2653" s="116"/>
      <c r="QHQ2653" s="42"/>
      <c r="QHR2653" s="116"/>
      <c r="QHS2653" s="42"/>
      <c r="QHT2653" s="116"/>
      <c r="QHU2653" s="42"/>
      <c r="QHV2653" s="116"/>
      <c r="QHW2653" s="42"/>
      <c r="QHX2653" s="116"/>
      <c r="QHY2653" s="42"/>
      <c r="QHZ2653" s="116"/>
      <c r="QIA2653" s="42"/>
      <c r="QIB2653" s="116"/>
      <c r="QIC2653" s="42"/>
      <c r="QID2653" s="116"/>
      <c r="QIE2653" s="42"/>
      <c r="QIF2653" s="116"/>
      <c r="QIG2653" s="42"/>
      <c r="QIH2653" s="116"/>
      <c r="QII2653" s="42"/>
      <c r="QIJ2653" s="116"/>
      <c r="QIK2653" s="42"/>
      <c r="QIL2653" s="116"/>
      <c r="QIM2653" s="42"/>
      <c r="QIN2653" s="116"/>
      <c r="QIO2653" s="42"/>
      <c r="QIP2653" s="116"/>
      <c r="QIQ2653" s="42"/>
      <c r="QIR2653" s="116"/>
      <c r="QIS2653" s="42"/>
      <c r="QIT2653" s="116"/>
      <c r="QIU2653" s="42"/>
      <c r="QIV2653" s="116"/>
      <c r="QIW2653" s="42"/>
      <c r="QIX2653" s="116"/>
      <c r="QIY2653" s="42"/>
      <c r="QIZ2653" s="116"/>
      <c r="QJA2653" s="42"/>
      <c r="QJB2653" s="116"/>
      <c r="QJC2653" s="42"/>
      <c r="QJD2653" s="116"/>
      <c r="QJE2653" s="42"/>
      <c r="QJF2653" s="116"/>
      <c r="QJG2653" s="42"/>
      <c r="QJH2653" s="116"/>
      <c r="QJI2653" s="42"/>
      <c r="QJJ2653" s="116"/>
      <c r="QJK2653" s="42"/>
      <c r="QJL2653" s="116"/>
      <c r="QJM2653" s="42"/>
      <c r="QJN2653" s="116"/>
      <c r="QJO2653" s="42"/>
      <c r="QJP2653" s="116"/>
      <c r="QJQ2653" s="42"/>
      <c r="QJR2653" s="116"/>
      <c r="QJS2653" s="42"/>
      <c r="QJT2653" s="116"/>
      <c r="QJU2653" s="42"/>
      <c r="QJV2653" s="116"/>
      <c r="QJW2653" s="42"/>
      <c r="QJX2653" s="116"/>
      <c r="QJY2653" s="42"/>
      <c r="QJZ2653" s="116"/>
      <c r="QKA2653" s="42"/>
      <c r="QKB2653" s="116"/>
      <c r="QKC2653" s="42"/>
      <c r="QKD2653" s="116"/>
      <c r="QKE2653" s="42"/>
      <c r="QKF2653" s="116"/>
      <c r="QKG2653" s="42"/>
      <c r="QKH2653" s="116"/>
      <c r="QKI2653" s="42"/>
      <c r="QKJ2653" s="116"/>
      <c r="QKK2653" s="42"/>
      <c r="QKL2653" s="116"/>
      <c r="QKM2653" s="42"/>
      <c r="QKN2653" s="116"/>
      <c r="QKO2653" s="42"/>
      <c r="QKP2653" s="116"/>
      <c r="QKQ2653" s="42"/>
      <c r="QKR2653" s="116"/>
      <c r="QKS2653" s="42"/>
      <c r="QKT2653" s="116"/>
      <c r="QKU2653" s="42"/>
      <c r="QKV2653" s="116"/>
      <c r="QKW2653" s="42"/>
      <c r="QKX2653" s="116"/>
      <c r="QKY2653" s="42"/>
      <c r="QKZ2653" s="116"/>
      <c r="QLA2653" s="42"/>
      <c r="QLB2653" s="116"/>
      <c r="QLC2653" s="42"/>
      <c r="QLD2653" s="116"/>
      <c r="QLE2653" s="42"/>
      <c r="QLF2653" s="116"/>
      <c r="QLG2653" s="42"/>
      <c r="QLH2653" s="116"/>
      <c r="QLI2653" s="42"/>
      <c r="QLJ2653" s="116"/>
      <c r="QLK2653" s="42"/>
      <c r="QLL2653" s="116"/>
      <c r="QLM2653" s="42"/>
      <c r="QLN2653" s="116"/>
      <c r="QLO2653" s="42"/>
      <c r="QLP2653" s="116"/>
      <c r="QLQ2653" s="42"/>
      <c r="QLR2653" s="116"/>
      <c r="QLS2653" s="42"/>
      <c r="QLT2653" s="116"/>
      <c r="QLU2653" s="42"/>
      <c r="QLV2653" s="116"/>
      <c r="QLW2653" s="42"/>
      <c r="QLX2653" s="116"/>
      <c r="QLY2653" s="42"/>
      <c r="QLZ2653" s="116"/>
      <c r="QMA2653" s="42"/>
      <c r="QMB2653" s="116"/>
      <c r="QMC2653" s="42"/>
      <c r="QMD2653" s="116"/>
      <c r="QME2653" s="42"/>
      <c r="QMF2653" s="116"/>
      <c r="QMG2653" s="42"/>
      <c r="QMH2653" s="116"/>
      <c r="QMI2653" s="42"/>
      <c r="QMJ2653" s="116"/>
      <c r="QMK2653" s="42"/>
      <c r="QML2653" s="116"/>
      <c r="QMM2653" s="42"/>
      <c r="QMN2653" s="116"/>
      <c r="QMO2653" s="42"/>
      <c r="QMP2653" s="116"/>
      <c r="QMQ2653" s="42"/>
      <c r="QMR2653" s="116"/>
      <c r="QMS2653" s="42"/>
      <c r="QMT2653" s="116"/>
      <c r="QMU2653" s="42"/>
      <c r="QMV2653" s="116"/>
      <c r="QMW2653" s="42"/>
      <c r="QMX2653" s="116"/>
      <c r="QMY2653" s="42"/>
      <c r="QMZ2653" s="116"/>
      <c r="QNA2653" s="42"/>
      <c r="QNB2653" s="116"/>
      <c r="QNC2653" s="42"/>
      <c r="QND2653" s="116"/>
      <c r="QNE2653" s="42"/>
      <c r="QNF2653" s="116"/>
      <c r="QNG2653" s="42"/>
      <c r="QNH2653" s="116"/>
      <c r="QNI2653" s="42"/>
      <c r="QNJ2653" s="116"/>
      <c r="QNK2653" s="42"/>
      <c r="QNL2653" s="116"/>
      <c r="QNM2653" s="42"/>
      <c r="QNN2653" s="116"/>
      <c r="QNO2653" s="42"/>
      <c r="QNP2653" s="116"/>
      <c r="QNQ2653" s="42"/>
      <c r="QNR2653" s="116"/>
      <c r="QNS2653" s="42"/>
      <c r="QNT2653" s="116"/>
      <c r="QNU2653" s="42"/>
      <c r="QNV2653" s="116"/>
      <c r="QNW2653" s="42"/>
      <c r="QNX2653" s="116"/>
      <c r="QNY2653" s="42"/>
      <c r="QNZ2653" s="116"/>
      <c r="QOA2653" s="42"/>
      <c r="QOB2653" s="116"/>
      <c r="QOC2653" s="42"/>
      <c r="QOD2653" s="116"/>
      <c r="QOE2653" s="42"/>
      <c r="QOF2653" s="116"/>
      <c r="QOG2653" s="42"/>
      <c r="QOH2653" s="116"/>
      <c r="QOI2653" s="42"/>
      <c r="QOJ2653" s="116"/>
      <c r="QOK2653" s="42"/>
      <c r="QOL2653" s="116"/>
      <c r="QOM2653" s="42"/>
      <c r="QON2653" s="116"/>
      <c r="QOO2653" s="42"/>
      <c r="QOP2653" s="116"/>
      <c r="QOQ2653" s="42"/>
      <c r="QOR2653" s="116"/>
      <c r="QOS2653" s="42"/>
      <c r="QOT2653" s="116"/>
      <c r="QOU2653" s="42"/>
      <c r="QOV2653" s="116"/>
      <c r="QOW2653" s="42"/>
      <c r="QOX2653" s="116"/>
      <c r="QOY2653" s="42"/>
      <c r="QOZ2653" s="116"/>
      <c r="QPA2653" s="42"/>
      <c r="QPB2653" s="116"/>
      <c r="QPC2653" s="42"/>
      <c r="QPD2653" s="116"/>
      <c r="QPE2653" s="42"/>
      <c r="QPF2653" s="116"/>
      <c r="QPG2653" s="42"/>
      <c r="QPH2653" s="116"/>
      <c r="QPI2653" s="42"/>
      <c r="QPJ2653" s="116"/>
      <c r="QPK2653" s="42"/>
      <c r="QPL2653" s="116"/>
      <c r="QPM2653" s="42"/>
      <c r="QPN2653" s="116"/>
      <c r="QPO2653" s="42"/>
      <c r="QPP2653" s="116"/>
      <c r="QPQ2653" s="42"/>
      <c r="QPR2653" s="116"/>
      <c r="QPS2653" s="42"/>
      <c r="QPT2653" s="116"/>
      <c r="QPU2653" s="42"/>
      <c r="QPV2653" s="116"/>
      <c r="QPW2653" s="42"/>
      <c r="QPX2653" s="116"/>
      <c r="QPY2653" s="42"/>
      <c r="QPZ2653" s="116"/>
      <c r="QQA2653" s="42"/>
      <c r="QQB2653" s="116"/>
      <c r="QQC2653" s="42"/>
      <c r="QQD2653" s="116"/>
      <c r="QQE2653" s="42"/>
      <c r="QQF2653" s="116"/>
      <c r="QQG2653" s="42"/>
      <c r="QQH2653" s="116"/>
      <c r="QQI2653" s="42"/>
      <c r="QQJ2653" s="116"/>
      <c r="QQK2653" s="42"/>
      <c r="QQL2653" s="116"/>
      <c r="QQM2653" s="42"/>
      <c r="QQN2653" s="116"/>
      <c r="QQO2653" s="42"/>
      <c r="QQP2653" s="116"/>
      <c r="QQQ2653" s="42"/>
      <c r="QQR2653" s="116"/>
      <c r="QQS2653" s="42"/>
      <c r="QQT2653" s="116"/>
      <c r="QQU2653" s="42"/>
      <c r="QQV2653" s="116"/>
      <c r="QQW2653" s="42"/>
      <c r="QQX2653" s="116"/>
      <c r="QQY2653" s="42"/>
      <c r="QQZ2653" s="116"/>
      <c r="QRA2653" s="42"/>
      <c r="QRB2653" s="116"/>
      <c r="QRC2653" s="42"/>
      <c r="QRD2653" s="116"/>
      <c r="QRE2653" s="42"/>
      <c r="QRF2653" s="116"/>
      <c r="QRG2653" s="42"/>
      <c r="QRH2653" s="116"/>
      <c r="QRI2653" s="42"/>
      <c r="QRJ2653" s="116"/>
      <c r="QRK2653" s="42"/>
      <c r="QRL2653" s="116"/>
      <c r="QRM2653" s="42"/>
      <c r="QRN2653" s="116"/>
      <c r="QRO2653" s="42"/>
      <c r="QRP2653" s="116"/>
      <c r="QRQ2653" s="42"/>
      <c r="QRR2653" s="116"/>
      <c r="QRS2653" s="42"/>
      <c r="QRT2653" s="116"/>
      <c r="QRU2653" s="42"/>
      <c r="QRV2653" s="116"/>
      <c r="QRW2653" s="42"/>
      <c r="QRX2653" s="116"/>
      <c r="QRY2653" s="42"/>
      <c r="QRZ2653" s="116"/>
      <c r="QSA2653" s="42"/>
      <c r="QSB2653" s="116"/>
      <c r="QSC2653" s="42"/>
      <c r="QSD2653" s="116"/>
      <c r="QSE2653" s="42"/>
      <c r="QSF2653" s="116"/>
      <c r="QSG2653" s="42"/>
      <c r="QSH2653" s="116"/>
      <c r="QSI2653" s="42"/>
      <c r="QSJ2653" s="116"/>
      <c r="QSK2653" s="42"/>
      <c r="QSL2653" s="116"/>
      <c r="QSM2653" s="42"/>
      <c r="QSN2653" s="116"/>
      <c r="QSO2653" s="42"/>
      <c r="QSP2653" s="116"/>
      <c r="QSQ2653" s="42"/>
      <c r="QSR2653" s="116"/>
      <c r="QSS2653" s="42"/>
      <c r="QST2653" s="116"/>
      <c r="QSU2653" s="42"/>
      <c r="QSV2653" s="116"/>
      <c r="QSW2653" s="42"/>
      <c r="QSX2653" s="116"/>
      <c r="QSY2653" s="42"/>
      <c r="QSZ2653" s="116"/>
      <c r="QTA2653" s="42"/>
      <c r="QTB2653" s="116"/>
      <c r="QTC2653" s="42"/>
      <c r="QTD2653" s="116"/>
      <c r="QTE2653" s="42"/>
      <c r="QTF2653" s="116"/>
      <c r="QTG2653" s="42"/>
      <c r="QTH2653" s="116"/>
      <c r="QTI2653" s="42"/>
      <c r="QTJ2653" s="116"/>
      <c r="QTK2653" s="42"/>
      <c r="QTL2653" s="116"/>
      <c r="QTM2653" s="42"/>
      <c r="QTN2653" s="116"/>
      <c r="QTO2653" s="42"/>
      <c r="QTP2653" s="116"/>
      <c r="QTQ2653" s="42"/>
      <c r="QTR2653" s="116"/>
      <c r="QTS2653" s="42"/>
      <c r="QTT2653" s="116"/>
      <c r="QTU2653" s="42"/>
      <c r="QTV2653" s="116"/>
      <c r="QTW2653" s="42"/>
      <c r="QTX2653" s="116"/>
      <c r="QTY2653" s="42"/>
      <c r="QTZ2653" s="116"/>
      <c r="QUA2653" s="42"/>
      <c r="QUB2653" s="116"/>
      <c r="QUC2653" s="42"/>
      <c r="QUD2653" s="116"/>
      <c r="QUE2653" s="42"/>
      <c r="QUF2653" s="116"/>
      <c r="QUG2653" s="42"/>
      <c r="QUH2653" s="116"/>
      <c r="QUI2653" s="42"/>
      <c r="QUJ2653" s="116"/>
      <c r="QUK2653" s="42"/>
      <c r="QUL2653" s="116"/>
      <c r="QUM2653" s="42"/>
      <c r="QUN2653" s="116"/>
      <c r="QUO2653" s="42"/>
      <c r="QUP2653" s="116"/>
      <c r="QUQ2653" s="42"/>
      <c r="QUR2653" s="116"/>
      <c r="QUS2653" s="42"/>
      <c r="QUT2653" s="116"/>
      <c r="QUU2653" s="42"/>
      <c r="QUV2653" s="116"/>
      <c r="QUW2653" s="42"/>
      <c r="QUX2653" s="116"/>
      <c r="QUY2653" s="42"/>
      <c r="QUZ2653" s="116"/>
      <c r="QVA2653" s="42"/>
      <c r="QVB2653" s="116"/>
      <c r="QVC2653" s="42"/>
      <c r="QVD2653" s="116"/>
      <c r="QVE2653" s="42"/>
      <c r="QVF2653" s="116"/>
      <c r="QVG2653" s="42"/>
      <c r="QVH2653" s="116"/>
      <c r="QVI2653" s="42"/>
      <c r="QVJ2653" s="116"/>
      <c r="QVK2653" s="42"/>
      <c r="QVL2653" s="116"/>
      <c r="QVM2653" s="42"/>
      <c r="QVN2653" s="116"/>
      <c r="QVO2653" s="42"/>
      <c r="QVP2653" s="116"/>
      <c r="QVQ2653" s="42"/>
      <c r="QVR2653" s="116"/>
      <c r="QVS2653" s="42"/>
      <c r="QVT2653" s="116"/>
      <c r="QVU2653" s="42"/>
      <c r="QVV2653" s="116"/>
      <c r="QVW2653" s="42"/>
      <c r="QVX2653" s="116"/>
      <c r="QVY2653" s="42"/>
      <c r="QVZ2653" s="116"/>
      <c r="QWA2653" s="42"/>
      <c r="QWB2653" s="116"/>
      <c r="QWC2653" s="42"/>
      <c r="QWD2653" s="116"/>
      <c r="QWE2653" s="42"/>
      <c r="QWF2653" s="116"/>
      <c r="QWG2653" s="42"/>
      <c r="QWH2653" s="116"/>
      <c r="QWI2653" s="42"/>
      <c r="QWJ2653" s="116"/>
      <c r="QWK2653" s="42"/>
      <c r="QWL2653" s="116"/>
      <c r="QWM2653" s="42"/>
      <c r="QWN2653" s="116"/>
      <c r="QWO2653" s="42"/>
      <c r="QWP2653" s="116"/>
      <c r="QWQ2653" s="42"/>
      <c r="QWR2653" s="116"/>
      <c r="QWS2653" s="42"/>
      <c r="QWT2653" s="116"/>
      <c r="QWU2653" s="42"/>
      <c r="QWV2653" s="116"/>
      <c r="QWW2653" s="42"/>
      <c r="QWX2653" s="116"/>
      <c r="QWY2653" s="42"/>
      <c r="QWZ2653" s="116"/>
      <c r="QXA2653" s="42"/>
      <c r="QXB2653" s="116"/>
      <c r="QXC2653" s="42"/>
      <c r="QXD2653" s="116"/>
      <c r="QXE2653" s="42"/>
      <c r="QXF2653" s="116"/>
      <c r="QXG2653" s="42"/>
      <c r="QXH2653" s="116"/>
      <c r="QXI2653" s="42"/>
      <c r="QXJ2653" s="116"/>
      <c r="QXK2653" s="42"/>
      <c r="QXL2653" s="116"/>
      <c r="QXM2653" s="42"/>
      <c r="QXN2653" s="116"/>
      <c r="QXO2653" s="42"/>
      <c r="QXP2653" s="116"/>
      <c r="QXQ2653" s="42"/>
      <c r="QXR2653" s="116"/>
      <c r="QXS2653" s="42"/>
      <c r="QXT2653" s="116"/>
      <c r="QXU2653" s="42"/>
      <c r="QXV2653" s="116"/>
      <c r="QXW2653" s="42"/>
      <c r="QXX2653" s="116"/>
      <c r="QXY2653" s="42"/>
      <c r="QXZ2653" s="116"/>
      <c r="QYA2653" s="42"/>
      <c r="QYB2653" s="116"/>
      <c r="QYC2653" s="42"/>
      <c r="QYD2653" s="116"/>
      <c r="QYE2653" s="42"/>
      <c r="QYF2653" s="116"/>
      <c r="QYG2653" s="42"/>
      <c r="QYH2653" s="116"/>
      <c r="QYI2653" s="42"/>
      <c r="QYJ2653" s="116"/>
      <c r="QYK2653" s="42"/>
      <c r="QYL2653" s="116"/>
      <c r="QYM2653" s="42"/>
      <c r="QYN2653" s="116"/>
      <c r="QYO2653" s="42"/>
      <c r="QYP2653" s="116"/>
      <c r="QYQ2653" s="42"/>
      <c r="QYR2653" s="116"/>
      <c r="QYS2653" s="42"/>
      <c r="QYT2653" s="116"/>
      <c r="QYU2653" s="42"/>
      <c r="QYV2653" s="116"/>
      <c r="QYW2653" s="42"/>
      <c r="QYX2653" s="116"/>
      <c r="QYY2653" s="42"/>
      <c r="QYZ2653" s="116"/>
      <c r="QZA2653" s="42"/>
      <c r="QZB2653" s="116"/>
      <c r="QZC2653" s="42"/>
      <c r="QZD2653" s="116"/>
      <c r="QZE2653" s="42"/>
      <c r="QZF2653" s="116"/>
      <c r="QZG2653" s="42"/>
      <c r="QZH2653" s="116"/>
      <c r="QZI2653" s="42"/>
      <c r="QZJ2653" s="116"/>
      <c r="QZK2653" s="42"/>
      <c r="QZL2653" s="116"/>
      <c r="QZM2653" s="42"/>
      <c r="QZN2653" s="116"/>
      <c r="QZO2653" s="42"/>
      <c r="QZP2653" s="116"/>
      <c r="QZQ2653" s="42"/>
      <c r="QZR2653" s="116"/>
      <c r="QZS2653" s="42"/>
      <c r="QZT2653" s="116"/>
      <c r="QZU2653" s="42"/>
      <c r="QZV2653" s="116"/>
      <c r="QZW2653" s="42"/>
      <c r="QZX2653" s="116"/>
      <c r="QZY2653" s="42"/>
      <c r="QZZ2653" s="116"/>
      <c r="RAA2653" s="42"/>
      <c r="RAB2653" s="116"/>
      <c r="RAC2653" s="42"/>
      <c r="RAD2653" s="116"/>
      <c r="RAE2653" s="42"/>
      <c r="RAF2653" s="116"/>
      <c r="RAG2653" s="42"/>
      <c r="RAH2653" s="116"/>
      <c r="RAI2653" s="42"/>
      <c r="RAJ2653" s="116"/>
      <c r="RAK2653" s="42"/>
      <c r="RAL2653" s="116"/>
      <c r="RAM2653" s="42"/>
      <c r="RAN2653" s="116"/>
      <c r="RAO2653" s="42"/>
      <c r="RAP2653" s="116"/>
      <c r="RAQ2653" s="42"/>
      <c r="RAR2653" s="116"/>
      <c r="RAS2653" s="42"/>
      <c r="RAT2653" s="116"/>
      <c r="RAU2653" s="42"/>
      <c r="RAV2653" s="116"/>
      <c r="RAW2653" s="42"/>
      <c r="RAX2653" s="116"/>
      <c r="RAY2653" s="42"/>
      <c r="RAZ2653" s="116"/>
      <c r="RBA2653" s="42"/>
      <c r="RBB2653" s="116"/>
      <c r="RBC2653" s="42"/>
      <c r="RBD2653" s="116"/>
      <c r="RBE2653" s="42"/>
      <c r="RBF2653" s="116"/>
      <c r="RBG2653" s="42"/>
      <c r="RBH2653" s="116"/>
      <c r="RBI2653" s="42"/>
      <c r="RBJ2653" s="116"/>
      <c r="RBK2653" s="42"/>
      <c r="RBL2653" s="116"/>
      <c r="RBM2653" s="42"/>
      <c r="RBN2653" s="116"/>
      <c r="RBO2653" s="42"/>
      <c r="RBP2653" s="116"/>
      <c r="RBQ2653" s="42"/>
      <c r="RBR2653" s="116"/>
      <c r="RBS2653" s="42"/>
      <c r="RBT2653" s="116"/>
      <c r="RBU2653" s="42"/>
      <c r="RBV2653" s="116"/>
      <c r="RBW2653" s="42"/>
      <c r="RBX2653" s="116"/>
      <c r="RBY2653" s="42"/>
      <c r="RBZ2653" s="116"/>
      <c r="RCA2653" s="42"/>
      <c r="RCB2653" s="116"/>
      <c r="RCC2653" s="42"/>
      <c r="RCD2653" s="116"/>
      <c r="RCE2653" s="42"/>
      <c r="RCF2653" s="116"/>
      <c r="RCG2653" s="42"/>
      <c r="RCH2653" s="116"/>
      <c r="RCI2653" s="42"/>
      <c r="RCJ2653" s="116"/>
      <c r="RCK2653" s="42"/>
      <c r="RCL2653" s="116"/>
      <c r="RCM2653" s="42"/>
      <c r="RCN2653" s="116"/>
      <c r="RCO2653" s="42"/>
      <c r="RCP2653" s="116"/>
      <c r="RCQ2653" s="42"/>
      <c r="RCR2653" s="116"/>
      <c r="RCS2653" s="42"/>
      <c r="RCT2653" s="116"/>
      <c r="RCU2653" s="42"/>
      <c r="RCV2653" s="116"/>
      <c r="RCW2653" s="42"/>
      <c r="RCX2653" s="116"/>
      <c r="RCY2653" s="42"/>
      <c r="RCZ2653" s="116"/>
      <c r="RDA2653" s="42"/>
      <c r="RDB2653" s="116"/>
      <c r="RDC2653" s="42"/>
      <c r="RDD2653" s="116"/>
      <c r="RDE2653" s="42"/>
      <c r="RDF2653" s="116"/>
      <c r="RDG2653" s="42"/>
      <c r="RDH2653" s="116"/>
      <c r="RDI2653" s="42"/>
      <c r="RDJ2653" s="116"/>
      <c r="RDK2653" s="42"/>
      <c r="RDL2653" s="116"/>
      <c r="RDM2653" s="42"/>
      <c r="RDN2653" s="116"/>
      <c r="RDO2653" s="42"/>
      <c r="RDP2653" s="116"/>
      <c r="RDQ2653" s="42"/>
      <c r="RDR2653" s="116"/>
      <c r="RDS2653" s="42"/>
      <c r="RDT2653" s="116"/>
      <c r="RDU2653" s="42"/>
      <c r="RDV2653" s="116"/>
      <c r="RDW2653" s="42"/>
      <c r="RDX2653" s="116"/>
      <c r="RDY2653" s="42"/>
      <c r="RDZ2653" s="116"/>
      <c r="REA2653" s="42"/>
      <c r="REB2653" s="116"/>
      <c r="REC2653" s="42"/>
      <c r="RED2653" s="116"/>
      <c r="REE2653" s="42"/>
      <c r="REF2653" s="116"/>
      <c r="REG2653" s="42"/>
      <c r="REH2653" s="116"/>
      <c r="REI2653" s="42"/>
      <c r="REJ2653" s="116"/>
      <c r="REK2653" s="42"/>
      <c r="REL2653" s="116"/>
      <c r="REM2653" s="42"/>
      <c r="REN2653" s="116"/>
      <c r="REO2653" s="42"/>
      <c r="REP2653" s="116"/>
      <c r="REQ2653" s="42"/>
      <c r="RER2653" s="116"/>
      <c r="RES2653" s="42"/>
      <c r="RET2653" s="116"/>
      <c r="REU2653" s="42"/>
      <c r="REV2653" s="116"/>
      <c r="REW2653" s="42"/>
      <c r="REX2653" s="116"/>
      <c r="REY2653" s="42"/>
      <c r="REZ2653" s="116"/>
      <c r="RFA2653" s="42"/>
      <c r="RFB2653" s="116"/>
      <c r="RFC2653" s="42"/>
      <c r="RFD2653" s="116"/>
      <c r="RFE2653" s="42"/>
      <c r="RFF2653" s="116"/>
      <c r="RFG2653" s="42"/>
      <c r="RFH2653" s="116"/>
      <c r="RFI2653" s="42"/>
      <c r="RFJ2653" s="116"/>
      <c r="RFK2653" s="42"/>
      <c r="RFL2653" s="116"/>
      <c r="RFM2653" s="42"/>
      <c r="RFN2653" s="116"/>
      <c r="RFO2653" s="42"/>
      <c r="RFP2653" s="116"/>
      <c r="RFQ2653" s="42"/>
      <c r="RFR2653" s="116"/>
      <c r="RFS2653" s="42"/>
      <c r="RFT2653" s="116"/>
      <c r="RFU2653" s="42"/>
      <c r="RFV2653" s="116"/>
      <c r="RFW2653" s="42"/>
      <c r="RFX2653" s="116"/>
      <c r="RFY2653" s="42"/>
      <c r="RFZ2653" s="116"/>
      <c r="RGA2653" s="42"/>
      <c r="RGB2653" s="116"/>
      <c r="RGC2653" s="42"/>
      <c r="RGD2653" s="116"/>
      <c r="RGE2653" s="42"/>
      <c r="RGF2653" s="116"/>
      <c r="RGG2653" s="42"/>
      <c r="RGH2653" s="116"/>
      <c r="RGI2653" s="42"/>
      <c r="RGJ2653" s="116"/>
      <c r="RGK2653" s="42"/>
      <c r="RGL2653" s="116"/>
      <c r="RGM2653" s="42"/>
      <c r="RGN2653" s="116"/>
      <c r="RGO2653" s="42"/>
      <c r="RGP2653" s="116"/>
      <c r="RGQ2653" s="42"/>
      <c r="RGR2653" s="116"/>
      <c r="RGS2653" s="42"/>
      <c r="RGT2653" s="116"/>
      <c r="RGU2653" s="42"/>
      <c r="RGV2653" s="116"/>
      <c r="RGW2653" s="42"/>
      <c r="RGX2653" s="116"/>
      <c r="RGY2653" s="42"/>
      <c r="RGZ2653" s="116"/>
      <c r="RHA2653" s="42"/>
      <c r="RHB2653" s="116"/>
      <c r="RHC2653" s="42"/>
      <c r="RHD2653" s="116"/>
      <c r="RHE2653" s="42"/>
      <c r="RHF2653" s="116"/>
      <c r="RHG2653" s="42"/>
      <c r="RHH2653" s="116"/>
      <c r="RHI2653" s="42"/>
      <c r="RHJ2653" s="116"/>
      <c r="RHK2653" s="42"/>
      <c r="RHL2653" s="116"/>
      <c r="RHM2653" s="42"/>
      <c r="RHN2653" s="116"/>
      <c r="RHO2653" s="42"/>
      <c r="RHP2653" s="116"/>
      <c r="RHQ2653" s="42"/>
      <c r="RHR2653" s="116"/>
      <c r="RHS2653" s="42"/>
      <c r="RHT2653" s="116"/>
      <c r="RHU2653" s="42"/>
      <c r="RHV2653" s="116"/>
      <c r="RHW2653" s="42"/>
      <c r="RHX2653" s="116"/>
      <c r="RHY2653" s="42"/>
      <c r="RHZ2653" s="116"/>
      <c r="RIA2653" s="42"/>
      <c r="RIB2653" s="116"/>
      <c r="RIC2653" s="42"/>
      <c r="RID2653" s="116"/>
      <c r="RIE2653" s="42"/>
      <c r="RIF2653" s="116"/>
      <c r="RIG2653" s="42"/>
      <c r="RIH2653" s="116"/>
      <c r="RII2653" s="42"/>
      <c r="RIJ2653" s="116"/>
      <c r="RIK2653" s="42"/>
      <c r="RIL2653" s="116"/>
      <c r="RIM2653" s="42"/>
      <c r="RIN2653" s="116"/>
      <c r="RIO2653" s="42"/>
      <c r="RIP2653" s="116"/>
      <c r="RIQ2653" s="42"/>
      <c r="RIR2653" s="116"/>
      <c r="RIS2653" s="42"/>
      <c r="RIT2653" s="116"/>
      <c r="RIU2653" s="42"/>
      <c r="RIV2653" s="116"/>
      <c r="RIW2653" s="42"/>
      <c r="RIX2653" s="116"/>
      <c r="RIY2653" s="42"/>
      <c r="RIZ2653" s="116"/>
      <c r="RJA2653" s="42"/>
      <c r="RJB2653" s="116"/>
      <c r="RJC2653" s="42"/>
      <c r="RJD2653" s="116"/>
      <c r="RJE2653" s="42"/>
      <c r="RJF2653" s="116"/>
      <c r="RJG2653" s="42"/>
      <c r="RJH2653" s="116"/>
      <c r="RJI2653" s="42"/>
      <c r="RJJ2653" s="116"/>
      <c r="RJK2653" s="42"/>
      <c r="RJL2653" s="116"/>
      <c r="RJM2653" s="42"/>
      <c r="RJN2653" s="116"/>
      <c r="RJO2653" s="42"/>
      <c r="RJP2653" s="116"/>
      <c r="RJQ2653" s="42"/>
      <c r="RJR2653" s="116"/>
      <c r="RJS2653" s="42"/>
      <c r="RJT2653" s="116"/>
      <c r="RJU2653" s="42"/>
      <c r="RJV2653" s="116"/>
      <c r="RJW2653" s="42"/>
      <c r="RJX2653" s="116"/>
      <c r="RJY2653" s="42"/>
      <c r="RJZ2653" s="116"/>
      <c r="RKA2653" s="42"/>
      <c r="RKB2653" s="116"/>
      <c r="RKC2653" s="42"/>
      <c r="RKD2653" s="116"/>
      <c r="RKE2653" s="42"/>
      <c r="RKF2653" s="116"/>
      <c r="RKG2653" s="42"/>
      <c r="RKH2653" s="116"/>
      <c r="RKI2653" s="42"/>
      <c r="RKJ2653" s="116"/>
      <c r="RKK2653" s="42"/>
      <c r="RKL2653" s="116"/>
      <c r="RKM2653" s="42"/>
      <c r="RKN2653" s="116"/>
      <c r="RKO2653" s="42"/>
      <c r="RKP2653" s="116"/>
      <c r="RKQ2653" s="42"/>
      <c r="RKR2653" s="116"/>
      <c r="RKS2653" s="42"/>
      <c r="RKT2653" s="116"/>
      <c r="RKU2653" s="42"/>
      <c r="RKV2653" s="116"/>
      <c r="RKW2653" s="42"/>
      <c r="RKX2653" s="116"/>
      <c r="RKY2653" s="42"/>
      <c r="RKZ2653" s="116"/>
      <c r="RLA2653" s="42"/>
      <c r="RLB2653" s="116"/>
      <c r="RLC2653" s="42"/>
      <c r="RLD2653" s="116"/>
      <c r="RLE2653" s="42"/>
      <c r="RLF2653" s="116"/>
      <c r="RLG2653" s="42"/>
      <c r="RLH2653" s="116"/>
      <c r="RLI2653" s="42"/>
      <c r="RLJ2653" s="116"/>
      <c r="RLK2653" s="42"/>
      <c r="RLL2653" s="116"/>
      <c r="RLM2653" s="42"/>
      <c r="RLN2653" s="116"/>
      <c r="RLO2653" s="42"/>
      <c r="RLP2653" s="116"/>
      <c r="RLQ2653" s="42"/>
      <c r="RLR2653" s="116"/>
      <c r="RLS2653" s="42"/>
      <c r="RLT2653" s="116"/>
      <c r="RLU2653" s="42"/>
      <c r="RLV2653" s="116"/>
      <c r="RLW2653" s="42"/>
      <c r="RLX2653" s="116"/>
      <c r="RLY2653" s="42"/>
      <c r="RLZ2653" s="116"/>
      <c r="RMA2653" s="42"/>
      <c r="RMB2653" s="116"/>
      <c r="RMC2653" s="42"/>
      <c r="RMD2653" s="116"/>
      <c r="RME2653" s="42"/>
      <c r="RMF2653" s="116"/>
      <c r="RMG2653" s="42"/>
      <c r="RMH2653" s="116"/>
      <c r="RMI2653" s="42"/>
      <c r="RMJ2653" s="116"/>
      <c r="RMK2653" s="42"/>
      <c r="RML2653" s="116"/>
      <c r="RMM2653" s="42"/>
      <c r="RMN2653" s="116"/>
      <c r="RMO2653" s="42"/>
      <c r="RMP2653" s="116"/>
      <c r="RMQ2653" s="42"/>
      <c r="RMR2653" s="116"/>
      <c r="RMS2653" s="42"/>
      <c r="RMT2653" s="116"/>
      <c r="RMU2653" s="42"/>
      <c r="RMV2653" s="116"/>
      <c r="RMW2653" s="42"/>
      <c r="RMX2653" s="116"/>
      <c r="RMY2653" s="42"/>
      <c r="RMZ2653" s="116"/>
      <c r="RNA2653" s="42"/>
      <c r="RNB2653" s="116"/>
      <c r="RNC2653" s="42"/>
      <c r="RND2653" s="116"/>
      <c r="RNE2653" s="42"/>
      <c r="RNF2653" s="116"/>
      <c r="RNG2653" s="42"/>
      <c r="RNH2653" s="116"/>
      <c r="RNI2653" s="42"/>
      <c r="RNJ2653" s="116"/>
      <c r="RNK2653" s="42"/>
      <c r="RNL2653" s="116"/>
      <c r="RNM2653" s="42"/>
      <c r="RNN2653" s="116"/>
      <c r="RNO2653" s="42"/>
      <c r="RNP2653" s="116"/>
      <c r="RNQ2653" s="42"/>
      <c r="RNR2653" s="116"/>
      <c r="RNS2653" s="42"/>
      <c r="RNT2653" s="116"/>
      <c r="RNU2653" s="42"/>
      <c r="RNV2653" s="116"/>
      <c r="RNW2653" s="42"/>
      <c r="RNX2653" s="116"/>
      <c r="RNY2653" s="42"/>
      <c r="RNZ2653" s="116"/>
      <c r="ROA2653" s="42"/>
      <c r="ROB2653" s="116"/>
      <c r="ROC2653" s="42"/>
      <c r="ROD2653" s="116"/>
      <c r="ROE2653" s="42"/>
      <c r="ROF2653" s="116"/>
      <c r="ROG2653" s="42"/>
      <c r="ROH2653" s="116"/>
      <c r="ROI2653" s="42"/>
      <c r="ROJ2653" s="116"/>
      <c r="ROK2653" s="42"/>
      <c r="ROL2653" s="116"/>
      <c r="ROM2653" s="42"/>
      <c r="RON2653" s="116"/>
      <c r="ROO2653" s="42"/>
      <c r="ROP2653" s="116"/>
      <c r="ROQ2653" s="42"/>
      <c r="ROR2653" s="116"/>
      <c r="ROS2653" s="42"/>
      <c r="ROT2653" s="116"/>
      <c r="ROU2653" s="42"/>
      <c r="ROV2653" s="116"/>
      <c r="ROW2653" s="42"/>
      <c r="ROX2653" s="116"/>
      <c r="ROY2653" s="42"/>
      <c r="ROZ2653" s="116"/>
      <c r="RPA2653" s="42"/>
      <c r="RPB2653" s="116"/>
      <c r="RPC2653" s="42"/>
      <c r="RPD2653" s="116"/>
      <c r="RPE2653" s="42"/>
      <c r="RPF2653" s="116"/>
      <c r="RPG2653" s="42"/>
      <c r="RPH2653" s="116"/>
      <c r="RPI2653" s="42"/>
      <c r="RPJ2653" s="116"/>
      <c r="RPK2653" s="42"/>
      <c r="RPL2653" s="116"/>
      <c r="RPM2653" s="42"/>
      <c r="RPN2653" s="116"/>
      <c r="RPO2653" s="42"/>
      <c r="RPP2653" s="116"/>
      <c r="RPQ2653" s="42"/>
      <c r="RPR2653" s="116"/>
      <c r="RPS2653" s="42"/>
      <c r="RPT2653" s="116"/>
      <c r="RPU2653" s="42"/>
      <c r="RPV2653" s="116"/>
      <c r="RPW2653" s="42"/>
      <c r="RPX2653" s="116"/>
      <c r="RPY2653" s="42"/>
      <c r="RPZ2653" s="116"/>
      <c r="RQA2653" s="42"/>
      <c r="RQB2653" s="116"/>
      <c r="RQC2653" s="42"/>
      <c r="RQD2653" s="116"/>
      <c r="RQE2653" s="42"/>
      <c r="RQF2653" s="116"/>
      <c r="RQG2653" s="42"/>
      <c r="RQH2653" s="116"/>
      <c r="RQI2653" s="42"/>
      <c r="RQJ2653" s="116"/>
      <c r="RQK2653" s="42"/>
      <c r="RQL2653" s="116"/>
      <c r="RQM2653" s="42"/>
      <c r="RQN2653" s="116"/>
      <c r="RQO2653" s="42"/>
      <c r="RQP2653" s="116"/>
      <c r="RQQ2653" s="42"/>
      <c r="RQR2653" s="116"/>
      <c r="RQS2653" s="42"/>
      <c r="RQT2653" s="116"/>
      <c r="RQU2653" s="42"/>
      <c r="RQV2653" s="116"/>
      <c r="RQW2653" s="42"/>
      <c r="RQX2653" s="116"/>
      <c r="RQY2653" s="42"/>
      <c r="RQZ2653" s="116"/>
      <c r="RRA2653" s="42"/>
      <c r="RRB2653" s="116"/>
      <c r="RRC2653" s="42"/>
      <c r="RRD2653" s="116"/>
      <c r="RRE2653" s="42"/>
      <c r="RRF2653" s="116"/>
      <c r="RRG2653" s="42"/>
      <c r="RRH2653" s="116"/>
      <c r="RRI2653" s="42"/>
      <c r="RRJ2653" s="116"/>
      <c r="RRK2653" s="42"/>
      <c r="RRL2653" s="116"/>
      <c r="RRM2653" s="42"/>
      <c r="RRN2653" s="116"/>
      <c r="RRO2653" s="42"/>
      <c r="RRP2653" s="116"/>
      <c r="RRQ2653" s="42"/>
      <c r="RRR2653" s="116"/>
      <c r="RRS2653" s="42"/>
      <c r="RRT2653" s="116"/>
      <c r="RRU2653" s="42"/>
      <c r="RRV2653" s="116"/>
      <c r="RRW2653" s="42"/>
      <c r="RRX2653" s="116"/>
      <c r="RRY2653" s="42"/>
      <c r="RRZ2653" s="116"/>
      <c r="RSA2653" s="42"/>
      <c r="RSB2653" s="116"/>
      <c r="RSC2653" s="42"/>
      <c r="RSD2653" s="116"/>
      <c r="RSE2653" s="42"/>
      <c r="RSF2653" s="116"/>
      <c r="RSG2653" s="42"/>
      <c r="RSH2653" s="116"/>
      <c r="RSI2653" s="42"/>
      <c r="RSJ2653" s="116"/>
      <c r="RSK2653" s="42"/>
      <c r="RSL2653" s="116"/>
      <c r="RSM2653" s="42"/>
      <c r="RSN2653" s="116"/>
      <c r="RSO2653" s="42"/>
      <c r="RSP2653" s="116"/>
      <c r="RSQ2653" s="42"/>
      <c r="RSR2653" s="116"/>
      <c r="RSS2653" s="42"/>
      <c r="RST2653" s="116"/>
      <c r="RSU2653" s="42"/>
      <c r="RSV2653" s="116"/>
      <c r="RSW2653" s="42"/>
      <c r="RSX2653" s="116"/>
      <c r="RSY2653" s="42"/>
      <c r="RSZ2653" s="116"/>
      <c r="RTA2653" s="42"/>
      <c r="RTB2653" s="116"/>
      <c r="RTC2653" s="42"/>
      <c r="RTD2653" s="116"/>
      <c r="RTE2653" s="42"/>
      <c r="RTF2653" s="116"/>
      <c r="RTG2653" s="42"/>
      <c r="RTH2653" s="116"/>
      <c r="RTI2653" s="42"/>
      <c r="RTJ2653" s="116"/>
      <c r="RTK2653" s="42"/>
      <c r="RTL2653" s="116"/>
      <c r="RTM2653" s="42"/>
      <c r="RTN2653" s="116"/>
      <c r="RTO2653" s="42"/>
      <c r="RTP2653" s="116"/>
      <c r="RTQ2653" s="42"/>
      <c r="RTR2653" s="116"/>
      <c r="RTS2653" s="42"/>
      <c r="RTT2653" s="116"/>
      <c r="RTU2653" s="42"/>
      <c r="RTV2653" s="116"/>
      <c r="RTW2653" s="42"/>
      <c r="RTX2653" s="116"/>
      <c r="RTY2653" s="42"/>
      <c r="RTZ2653" s="116"/>
      <c r="RUA2653" s="42"/>
      <c r="RUB2653" s="116"/>
      <c r="RUC2653" s="42"/>
      <c r="RUD2653" s="116"/>
      <c r="RUE2653" s="42"/>
      <c r="RUF2653" s="116"/>
      <c r="RUG2653" s="42"/>
      <c r="RUH2653" s="116"/>
      <c r="RUI2653" s="42"/>
      <c r="RUJ2653" s="116"/>
      <c r="RUK2653" s="42"/>
      <c r="RUL2653" s="116"/>
      <c r="RUM2653" s="42"/>
      <c r="RUN2653" s="116"/>
      <c r="RUO2653" s="42"/>
      <c r="RUP2653" s="116"/>
      <c r="RUQ2653" s="42"/>
      <c r="RUR2653" s="116"/>
      <c r="RUS2653" s="42"/>
      <c r="RUT2653" s="116"/>
      <c r="RUU2653" s="42"/>
      <c r="RUV2653" s="116"/>
      <c r="RUW2653" s="42"/>
      <c r="RUX2653" s="116"/>
      <c r="RUY2653" s="42"/>
      <c r="RUZ2653" s="116"/>
      <c r="RVA2653" s="42"/>
      <c r="RVB2653" s="116"/>
      <c r="RVC2653" s="42"/>
      <c r="RVD2653" s="116"/>
      <c r="RVE2653" s="42"/>
      <c r="RVF2653" s="116"/>
      <c r="RVG2653" s="42"/>
      <c r="RVH2653" s="116"/>
      <c r="RVI2653" s="42"/>
      <c r="RVJ2653" s="116"/>
      <c r="RVK2653" s="42"/>
      <c r="RVL2653" s="116"/>
      <c r="RVM2653" s="42"/>
      <c r="RVN2653" s="116"/>
      <c r="RVO2653" s="42"/>
      <c r="RVP2653" s="116"/>
      <c r="RVQ2653" s="42"/>
      <c r="RVR2653" s="116"/>
      <c r="RVS2653" s="42"/>
      <c r="RVT2653" s="116"/>
      <c r="RVU2653" s="42"/>
      <c r="RVV2653" s="116"/>
      <c r="RVW2653" s="42"/>
      <c r="RVX2653" s="116"/>
      <c r="RVY2653" s="42"/>
      <c r="RVZ2653" s="116"/>
      <c r="RWA2653" s="42"/>
      <c r="RWB2653" s="116"/>
      <c r="RWC2653" s="42"/>
      <c r="RWD2653" s="116"/>
      <c r="RWE2653" s="42"/>
      <c r="RWF2653" s="116"/>
      <c r="RWG2653" s="42"/>
      <c r="RWH2653" s="116"/>
      <c r="RWI2653" s="42"/>
      <c r="RWJ2653" s="116"/>
      <c r="RWK2653" s="42"/>
      <c r="RWL2653" s="116"/>
      <c r="RWM2653" s="42"/>
      <c r="RWN2653" s="116"/>
      <c r="RWO2653" s="42"/>
      <c r="RWP2653" s="116"/>
      <c r="RWQ2653" s="42"/>
      <c r="RWR2653" s="116"/>
      <c r="RWS2653" s="42"/>
      <c r="RWT2653" s="116"/>
      <c r="RWU2653" s="42"/>
      <c r="RWV2653" s="116"/>
      <c r="RWW2653" s="42"/>
      <c r="RWX2653" s="116"/>
      <c r="RWY2653" s="42"/>
      <c r="RWZ2653" s="116"/>
      <c r="RXA2653" s="42"/>
      <c r="RXB2653" s="116"/>
      <c r="RXC2653" s="42"/>
      <c r="RXD2653" s="116"/>
      <c r="RXE2653" s="42"/>
      <c r="RXF2653" s="116"/>
      <c r="RXG2653" s="42"/>
      <c r="RXH2653" s="116"/>
      <c r="RXI2653" s="42"/>
      <c r="RXJ2653" s="116"/>
      <c r="RXK2653" s="42"/>
      <c r="RXL2653" s="116"/>
      <c r="RXM2653" s="42"/>
      <c r="RXN2653" s="116"/>
      <c r="RXO2653" s="42"/>
      <c r="RXP2653" s="116"/>
      <c r="RXQ2653" s="42"/>
      <c r="RXR2653" s="116"/>
      <c r="RXS2653" s="42"/>
      <c r="RXT2653" s="116"/>
      <c r="RXU2653" s="42"/>
      <c r="RXV2653" s="116"/>
      <c r="RXW2653" s="42"/>
      <c r="RXX2653" s="116"/>
      <c r="RXY2653" s="42"/>
      <c r="RXZ2653" s="116"/>
      <c r="RYA2653" s="42"/>
      <c r="RYB2653" s="116"/>
      <c r="RYC2653" s="42"/>
      <c r="RYD2653" s="116"/>
      <c r="RYE2653" s="42"/>
      <c r="RYF2653" s="116"/>
      <c r="RYG2653" s="42"/>
      <c r="RYH2653" s="116"/>
      <c r="RYI2653" s="42"/>
      <c r="RYJ2653" s="116"/>
      <c r="RYK2653" s="42"/>
      <c r="RYL2653" s="116"/>
      <c r="RYM2653" s="42"/>
      <c r="RYN2653" s="116"/>
      <c r="RYO2653" s="42"/>
      <c r="RYP2653" s="116"/>
      <c r="RYQ2653" s="42"/>
      <c r="RYR2653" s="116"/>
      <c r="RYS2653" s="42"/>
      <c r="RYT2653" s="116"/>
      <c r="RYU2653" s="42"/>
      <c r="RYV2653" s="116"/>
      <c r="RYW2653" s="42"/>
      <c r="RYX2653" s="116"/>
      <c r="RYY2653" s="42"/>
      <c r="RYZ2653" s="116"/>
      <c r="RZA2653" s="42"/>
      <c r="RZB2653" s="116"/>
      <c r="RZC2653" s="42"/>
      <c r="RZD2653" s="116"/>
      <c r="RZE2653" s="42"/>
      <c r="RZF2653" s="116"/>
      <c r="RZG2653" s="42"/>
      <c r="RZH2653" s="116"/>
      <c r="RZI2653" s="42"/>
      <c r="RZJ2653" s="116"/>
      <c r="RZK2653" s="42"/>
      <c r="RZL2653" s="116"/>
      <c r="RZM2653" s="42"/>
      <c r="RZN2653" s="116"/>
      <c r="RZO2653" s="42"/>
      <c r="RZP2653" s="116"/>
      <c r="RZQ2653" s="42"/>
      <c r="RZR2653" s="116"/>
      <c r="RZS2653" s="42"/>
      <c r="RZT2653" s="116"/>
      <c r="RZU2653" s="42"/>
      <c r="RZV2653" s="116"/>
      <c r="RZW2653" s="42"/>
      <c r="RZX2653" s="116"/>
      <c r="RZY2653" s="42"/>
      <c r="RZZ2653" s="116"/>
      <c r="SAA2653" s="42"/>
      <c r="SAB2653" s="116"/>
      <c r="SAC2653" s="42"/>
      <c r="SAD2653" s="116"/>
      <c r="SAE2653" s="42"/>
      <c r="SAF2653" s="116"/>
      <c r="SAG2653" s="42"/>
      <c r="SAH2653" s="116"/>
      <c r="SAI2653" s="42"/>
      <c r="SAJ2653" s="116"/>
      <c r="SAK2653" s="42"/>
      <c r="SAL2653" s="116"/>
      <c r="SAM2653" s="42"/>
      <c r="SAN2653" s="116"/>
      <c r="SAO2653" s="42"/>
      <c r="SAP2653" s="116"/>
      <c r="SAQ2653" s="42"/>
      <c r="SAR2653" s="116"/>
      <c r="SAS2653" s="42"/>
      <c r="SAT2653" s="116"/>
      <c r="SAU2653" s="42"/>
      <c r="SAV2653" s="116"/>
      <c r="SAW2653" s="42"/>
      <c r="SAX2653" s="116"/>
      <c r="SAY2653" s="42"/>
      <c r="SAZ2653" s="116"/>
      <c r="SBA2653" s="42"/>
      <c r="SBB2653" s="116"/>
      <c r="SBC2653" s="42"/>
      <c r="SBD2653" s="116"/>
      <c r="SBE2653" s="42"/>
      <c r="SBF2653" s="116"/>
      <c r="SBG2653" s="42"/>
      <c r="SBH2653" s="116"/>
      <c r="SBI2653" s="42"/>
      <c r="SBJ2653" s="116"/>
      <c r="SBK2653" s="42"/>
      <c r="SBL2653" s="116"/>
      <c r="SBM2653" s="42"/>
      <c r="SBN2653" s="116"/>
      <c r="SBO2653" s="42"/>
      <c r="SBP2653" s="116"/>
      <c r="SBQ2653" s="42"/>
      <c r="SBR2653" s="116"/>
      <c r="SBS2653" s="42"/>
      <c r="SBT2653" s="116"/>
      <c r="SBU2653" s="42"/>
      <c r="SBV2653" s="116"/>
      <c r="SBW2653" s="42"/>
      <c r="SBX2653" s="116"/>
      <c r="SBY2653" s="42"/>
      <c r="SBZ2653" s="116"/>
      <c r="SCA2653" s="42"/>
      <c r="SCB2653" s="116"/>
      <c r="SCC2653" s="42"/>
      <c r="SCD2653" s="116"/>
      <c r="SCE2653" s="42"/>
      <c r="SCF2653" s="116"/>
      <c r="SCG2653" s="42"/>
      <c r="SCH2653" s="116"/>
      <c r="SCI2653" s="42"/>
      <c r="SCJ2653" s="116"/>
      <c r="SCK2653" s="42"/>
      <c r="SCL2653" s="116"/>
      <c r="SCM2653" s="42"/>
      <c r="SCN2653" s="116"/>
      <c r="SCO2653" s="42"/>
      <c r="SCP2653" s="116"/>
      <c r="SCQ2653" s="42"/>
      <c r="SCR2653" s="116"/>
      <c r="SCS2653" s="42"/>
      <c r="SCT2653" s="116"/>
      <c r="SCU2653" s="42"/>
      <c r="SCV2653" s="116"/>
      <c r="SCW2653" s="42"/>
      <c r="SCX2653" s="116"/>
      <c r="SCY2653" s="42"/>
      <c r="SCZ2653" s="116"/>
      <c r="SDA2653" s="42"/>
      <c r="SDB2653" s="116"/>
      <c r="SDC2653" s="42"/>
      <c r="SDD2653" s="116"/>
      <c r="SDE2653" s="42"/>
      <c r="SDF2653" s="116"/>
      <c r="SDG2653" s="42"/>
      <c r="SDH2653" s="116"/>
      <c r="SDI2653" s="42"/>
      <c r="SDJ2653" s="116"/>
      <c r="SDK2653" s="42"/>
      <c r="SDL2653" s="116"/>
      <c r="SDM2653" s="42"/>
      <c r="SDN2653" s="116"/>
      <c r="SDO2653" s="42"/>
      <c r="SDP2653" s="116"/>
      <c r="SDQ2653" s="42"/>
      <c r="SDR2653" s="116"/>
      <c r="SDS2653" s="42"/>
      <c r="SDT2653" s="116"/>
      <c r="SDU2653" s="42"/>
      <c r="SDV2653" s="116"/>
      <c r="SDW2653" s="42"/>
      <c r="SDX2653" s="116"/>
      <c r="SDY2653" s="42"/>
      <c r="SDZ2653" s="116"/>
      <c r="SEA2653" s="42"/>
      <c r="SEB2653" s="116"/>
      <c r="SEC2653" s="42"/>
      <c r="SED2653" s="116"/>
      <c r="SEE2653" s="42"/>
      <c r="SEF2653" s="116"/>
      <c r="SEG2653" s="42"/>
      <c r="SEH2653" s="116"/>
      <c r="SEI2653" s="42"/>
      <c r="SEJ2653" s="116"/>
      <c r="SEK2653" s="42"/>
      <c r="SEL2653" s="116"/>
      <c r="SEM2653" s="42"/>
      <c r="SEN2653" s="116"/>
      <c r="SEO2653" s="42"/>
      <c r="SEP2653" s="116"/>
      <c r="SEQ2653" s="42"/>
      <c r="SER2653" s="116"/>
      <c r="SES2653" s="42"/>
      <c r="SET2653" s="116"/>
      <c r="SEU2653" s="42"/>
      <c r="SEV2653" s="116"/>
      <c r="SEW2653" s="42"/>
      <c r="SEX2653" s="116"/>
      <c r="SEY2653" s="42"/>
      <c r="SEZ2653" s="116"/>
      <c r="SFA2653" s="42"/>
      <c r="SFB2653" s="116"/>
      <c r="SFC2653" s="42"/>
      <c r="SFD2653" s="116"/>
      <c r="SFE2653" s="42"/>
      <c r="SFF2653" s="116"/>
      <c r="SFG2653" s="42"/>
      <c r="SFH2653" s="116"/>
      <c r="SFI2653" s="42"/>
      <c r="SFJ2653" s="116"/>
      <c r="SFK2653" s="42"/>
      <c r="SFL2653" s="116"/>
      <c r="SFM2653" s="42"/>
      <c r="SFN2653" s="116"/>
      <c r="SFO2653" s="42"/>
      <c r="SFP2653" s="116"/>
      <c r="SFQ2653" s="42"/>
      <c r="SFR2653" s="116"/>
      <c r="SFS2653" s="42"/>
      <c r="SFT2653" s="116"/>
      <c r="SFU2653" s="42"/>
      <c r="SFV2653" s="116"/>
      <c r="SFW2653" s="42"/>
      <c r="SFX2653" s="116"/>
      <c r="SFY2653" s="42"/>
      <c r="SFZ2653" s="116"/>
      <c r="SGA2653" s="42"/>
      <c r="SGB2653" s="116"/>
      <c r="SGC2653" s="42"/>
      <c r="SGD2653" s="116"/>
      <c r="SGE2653" s="42"/>
      <c r="SGF2653" s="116"/>
      <c r="SGG2653" s="42"/>
      <c r="SGH2653" s="116"/>
      <c r="SGI2653" s="42"/>
      <c r="SGJ2653" s="116"/>
      <c r="SGK2653" s="42"/>
      <c r="SGL2653" s="116"/>
      <c r="SGM2653" s="42"/>
      <c r="SGN2653" s="116"/>
      <c r="SGO2653" s="42"/>
      <c r="SGP2653" s="116"/>
      <c r="SGQ2653" s="42"/>
      <c r="SGR2653" s="116"/>
      <c r="SGS2653" s="42"/>
      <c r="SGT2653" s="116"/>
      <c r="SGU2653" s="42"/>
      <c r="SGV2653" s="116"/>
      <c r="SGW2653" s="42"/>
      <c r="SGX2653" s="116"/>
      <c r="SGY2653" s="42"/>
      <c r="SGZ2653" s="116"/>
      <c r="SHA2653" s="42"/>
      <c r="SHB2653" s="116"/>
      <c r="SHC2653" s="42"/>
      <c r="SHD2653" s="116"/>
      <c r="SHE2653" s="42"/>
      <c r="SHF2653" s="116"/>
      <c r="SHG2653" s="42"/>
      <c r="SHH2653" s="116"/>
      <c r="SHI2653" s="42"/>
      <c r="SHJ2653" s="116"/>
      <c r="SHK2653" s="42"/>
      <c r="SHL2653" s="116"/>
      <c r="SHM2653" s="42"/>
      <c r="SHN2653" s="116"/>
      <c r="SHO2653" s="42"/>
      <c r="SHP2653" s="116"/>
      <c r="SHQ2653" s="42"/>
      <c r="SHR2653" s="116"/>
      <c r="SHS2653" s="42"/>
      <c r="SHT2653" s="116"/>
      <c r="SHU2653" s="42"/>
      <c r="SHV2653" s="116"/>
      <c r="SHW2653" s="42"/>
      <c r="SHX2653" s="116"/>
      <c r="SHY2653" s="42"/>
      <c r="SHZ2653" s="116"/>
      <c r="SIA2653" s="42"/>
      <c r="SIB2653" s="116"/>
      <c r="SIC2653" s="42"/>
      <c r="SID2653" s="116"/>
      <c r="SIE2653" s="42"/>
      <c r="SIF2653" s="116"/>
      <c r="SIG2653" s="42"/>
      <c r="SIH2653" s="116"/>
      <c r="SII2653" s="42"/>
      <c r="SIJ2653" s="116"/>
      <c r="SIK2653" s="42"/>
      <c r="SIL2653" s="116"/>
      <c r="SIM2653" s="42"/>
      <c r="SIN2653" s="116"/>
      <c r="SIO2653" s="42"/>
      <c r="SIP2653" s="116"/>
      <c r="SIQ2653" s="42"/>
      <c r="SIR2653" s="116"/>
      <c r="SIS2653" s="42"/>
      <c r="SIT2653" s="116"/>
      <c r="SIU2653" s="42"/>
      <c r="SIV2653" s="116"/>
      <c r="SIW2653" s="42"/>
      <c r="SIX2653" s="116"/>
      <c r="SIY2653" s="42"/>
      <c r="SIZ2653" s="116"/>
      <c r="SJA2653" s="42"/>
      <c r="SJB2653" s="116"/>
      <c r="SJC2653" s="42"/>
      <c r="SJD2653" s="116"/>
      <c r="SJE2653" s="42"/>
      <c r="SJF2653" s="116"/>
      <c r="SJG2653" s="42"/>
      <c r="SJH2653" s="116"/>
      <c r="SJI2653" s="42"/>
      <c r="SJJ2653" s="116"/>
      <c r="SJK2653" s="42"/>
      <c r="SJL2653" s="116"/>
      <c r="SJM2653" s="42"/>
      <c r="SJN2653" s="116"/>
      <c r="SJO2653" s="42"/>
      <c r="SJP2653" s="116"/>
      <c r="SJQ2653" s="42"/>
      <c r="SJR2653" s="116"/>
      <c r="SJS2653" s="42"/>
      <c r="SJT2653" s="116"/>
      <c r="SJU2653" s="42"/>
      <c r="SJV2653" s="116"/>
      <c r="SJW2653" s="42"/>
      <c r="SJX2653" s="116"/>
      <c r="SJY2653" s="42"/>
      <c r="SJZ2653" s="116"/>
      <c r="SKA2653" s="42"/>
      <c r="SKB2653" s="116"/>
      <c r="SKC2653" s="42"/>
      <c r="SKD2653" s="116"/>
      <c r="SKE2653" s="42"/>
      <c r="SKF2653" s="116"/>
      <c r="SKG2653" s="42"/>
      <c r="SKH2653" s="116"/>
      <c r="SKI2653" s="42"/>
      <c r="SKJ2653" s="116"/>
      <c r="SKK2653" s="42"/>
      <c r="SKL2653" s="116"/>
      <c r="SKM2653" s="42"/>
      <c r="SKN2653" s="116"/>
      <c r="SKO2653" s="42"/>
      <c r="SKP2653" s="116"/>
      <c r="SKQ2653" s="42"/>
      <c r="SKR2653" s="116"/>
      <c r="SKS2653" s="42"/>
      <c r="SKT2653" s="116"/>
      <c r="SKU2653" s="42"/>
      <c r="SKV2653" s="116"/>
      <c r="SKW2653" s="42"/>
      <c r="SKX2653" s="116"/>
      <c r="SKY2653" s="42"/>
      <c r="SKZ2653" s="116"/>
      <c r="SLA2653" s="42"/>
      <c r="SLB2653" s="116"/>
      <c r="SLC2653" s="42"/>
      <c r="SLD2653" s="116"/>
      <c r="SLE2653" s="42"/>
      <c r="SLF2653" s="116"/>
      <c r="SLG2653" s="42"/>
      <c r="SLH2653" s="116"/>
      <c r="SLI2653" s="42"/>
      <c r="SLJ2653" s="116"/>
      <c r="SLK2653" s="42"/>
      <c r="SLL2653" s="116"/>
      <c r="SLM2653" s="42"/>
      <c r="SLN2653" s="116"/>
      <c r="SLO2653" s="42"/>
      <c r="SLP2653" s="116"/>
      <c r="SLQ2653" s="42"/>
      <c r="SLR2653" s="116"/>
      <c r="SLS2653" s="42"/>
      <c r="SLT2653" s="116"/>
      <c r="SLU2653" s="42"/>
      <c r="SLV2653" s="116"/>
      <c r="SLW2653" s="42"/>
      <c r="SLX2653" s="116"/>
      <c r="SLY2653" s="42"/>
      <c r="SLZ2653" s="116"/>
      <c r="SMA2653" s="42"/>
      <c r="SMB2653" s="116"/>
      <c r="SMC2653" s="42"/>
      <c r="SMD2653" s="116"/>
      <c r="SME2653" s="42"/>
      <c r="SMF2653" s="116"/>
      <c r="SMG2653" s="42"/>
      <c r="SMH2653" s="116"/>
      <c r="SMI2653" s="42"/>
      <c r="SMJ2653" s="116"/>
      <c r="SMK2653" s="42"/>
      <c r="SML2653" s="116"/>
      <c r="SMM2653" s="42"/>
      <c r="SMN2653" s="116"/>
      <c r="SMO2653" s="42"/>
      <c r="SMP2653" s="116"/>
      <c r="SMQ2653" s="42"/>
      <c r="SMR2653" s="116"/>
      <c r="SMS2653" s="42"/>
      <c r="SMT2653" s="116"/>
      <c r="SMU2653" s="42"/>
      <c r="SMV2653" s="116"/>
      <c r="SMW2653" s="42"/>
      <c r="SMX2653" s="116"/>
      <c r="SMY2653" s="42"/>
      <c r="SMZ2653" s="116"/>
      <c r="SNA2653" s="42"/>
      <c r="SNB2653" s="116"/>
      <c r="SNC2653" s="42"/>
      <c r="SND2653" s="116"/>
      <c r="SNE2653" s="42"/>
      <c r="SNF2653" s="116"/>
      <c r="SNG2653" s="42"/>
      <c r="SNH2653" s="116"/>
      <c r="SNI2653" s="42"/>
      <c r="SNJ2653" s="116"/>
      <c r="SNK2653" s="42"/>
      <c r="SNL2653" s="116"/>
      <c r="SNM2653" s="42"/>
      <c r="SNN2653" s="116"/>
      <c r="SNO2653" s="42"/>
      <c r="SNP2653" s="116"/>
      <c r="SNQ2653" s="42"/>
      <c r="SNR2653" s="116"/>
      <c r="SNS2653" s="42"/>
      <c r="SNT2653" s="116"/>
      <c r="SNU2653" s="42"/>
      <c r="SNV2653" s="116"/>
      <c r="SNW2653" s="42"/>
      <c r="SNX2653" s="116"/>
      <c r="SNY2653" s="42"/>
      <c r="SNZ2653" s="116"/>
      <c r="SOA2653" s="42"/>
      <c r="SOB2653" s="116"/>
      <c r="SOC2653" s="42"/>
      <c r="SOD2653" s="116"/>
      <c r="SOE2653" s="42"/>
      <c r="SOF2653" s="116"/>
      <c r="SOG2653" s="42"/>
      <c r="SOH2653" s="116"/>
      <c r="SOI2653" s="42"/>
      <c r="SOJ2653" s="116"/>
      <c r="SOK2653" s="42"/>
      <c r="SOL2653" s="116"/>
      <c r="SOM2653" s="42"/>
      <c r="SON2653" s="116"/>
      <c r="SOO2653" s="42"/>
      <c r="SOP2653" s="116"/>
      <c r="SOQ2653" s="42"/>
      <c r="SOR2653" s="116"/>
      <c r="SOS2653" s="42"/>
      <c r="SOT2653" s="116"/>
      <c r="SOU2653" s="42"/>
      <c r="SOV2653" s="116"/>
      <c r="SOW2653" s="42"/>
      <c r="SOX2653" s="116"/>
      <c r="SOY2653" s="42"/>
      <c r="SOZ2653" s="116"/>
      <c r="SPA2653" s="42"/>
      <c r="SPB2653" s="116"/>
      <c r="SPC2653" s="42"/>
      <c r="SPD2653" s="116"/>
      <c r="SPE2653" s="42"/>
      <c r="SPF2653" s="116"/>
      <c r="SPG2653" s="42"/>
      <c r="SPH2653" s="116"/>
      <c r="SPI2653" s="42"/>
      <c r="SPJ2653" s="116"/>
      <c r="SPK2653" s="42"/>
      <c r="SPL2653" s="116"/>
      <c r="SPM2653" s="42"/>
      <c r="SPN2653" s="116"/>
      <c r="SPO2653" s="42"/>
      <c r="SPP2653" s="116"/>
      <c r="SPQ2653" s="42"/>
      <c r="SPR2653" s="116"/>
      <c r="SPS2653" s="42"/>
      <c r="SPT2653" s="116"/>
      <c r="SPU2653" s="42"/>
      <c r="SPV2653" s="116"/>
      <c r="SPW2653" s="42"/>
      <c r="SPX2653" s="116"/>
      <c r="SPY2653" s="42"/>
      <c r="SPZ2653" s="116"/>
      <c r="SQA2653" s="42"/>
      <c r="SQB2653" s="116"/>
      <c r="SQC2653" s="42"/>
      <c r="SQD2653" s="116"/>
      <c r="SQE2653" s="42"/>
      <c r="SQF2653" s="116"/>
      <c r="SQG2653" s="42"/>
      <c r="SQH2653" s="116"/>
      <c r="SQI2653" s="42"/>
      <c r="SQJ2653" s="116"/>
      <c r="SQK2653" s="42"/>
      <c r="SQL2653" s="116"/>
      <c r="SQM2653" s="42"/>
      <c r="SQN2653" s="116"/>
      <c r="SQO2653" s="42"/>
      <c r="SQP2653" s="116"/>
      <c r="SQQ2653" s="42"/>
      <c r="SQR2653" s="116"/>
      <c r="SQS2653" s="42"/>
      <c r="SQT2653" s="116"/>
      <c r="SQU2653" s="42"/>
      <c r="SQV2653" s="116"/>
      <c r="SQW2653" s="42"/>
      <c r="SQX2653" s="116"/>
      <c r="SQY2653" s="42"/>
      <c r="SQZ2653" s="116"/>
      <c r="SRA2653" s="42"/>
      <c r="SRB2653" s="116"/>
      <c r="SRC2653" s="42"/>
      <c r="SRD2653" s="116"/>
      <c r="SRE2653" s="42"/>
      <c r="SRF2653" s="116"/>
      <c r="SRG2653" s="42"/>
      <c r="SRH2653" s="116"/>
      <c r="SRI2653" s="42"/>
      <c r="SRJ2653" s="116"/>
      <c r="SRK2653" s="42"/>
      <c r="SRL2653" s="116"/>
      <c r="SRM2653" s="42"/>
      <c r="SRN2653" s="116"/>
      <c r="SRO2653" s="42"/>
      <c r="SRP2653" s="116"/>
      <c r="SRQ2653" s="42"/>
      <c r="SRR2653" s="116"/>
      <c r="SRS2653" s="42"/>
      <c r="SRT2653" s="116"/>
      <c r="SRU2653" s="42"/>
      <c r="SRV2653" s="116"/>
      <c r="SRW2653" s="42"/>
      <c r="SRX2653" s="116"/>
      <c r="SRY2653" s="42"/>
      <c r="SRZ2653" s="116"/>
      <c r="SSA2653" s="42"/>
      <c r="SSB2653" s="116"/>
      <c r="SSC2653" s="42"/>
      <c r="SSD2653" s="116"/>
      <c r="SSE2653" s="42"/>
      <c r="SSF2653" s="116"/>
      <c r="SSG2653" s="42"/>
      <c r="SSH2653" s="116"/>
      <c r="SSI2653" s="42"/>
      <c r="SSJ2653" s="116"/>
      <c r="SSK2653" s="42"/>
      <c r="SSL2653" s="116"/>
      <c r="SSM2653" s="42"/>
      <c r="SSN2653" s="116"/>
      <c r="SSO2653" s="42"/>
      <c r="SSP2653" s="116"/>
      <c r="SSQ2653" s="42"/>
      <c r="SSR2653" s="116"/>
      <c r="SSS2653" s="42"/>
      <c r="SST2653" s="116"/>
      <c r="SSU2653" s="42"/>
      <c r="SSV2653" s="116"/>
      <c r="SSW2653" s="42"/>
      <c r="SSX2653" s="116"/>
      <c r="SSY2653" s="42"/>
      <c r="SSZ2653" s="116"/>
      <c r="STA2653" s="42"/>
      <c r="STB2653" s="116"/>
      <c r="STC2653" s="42"/>
      <c r="STD2653" s="116"/>
      <c r="STE2653" s="42"/>
      <c r="STF2653" s="116"/>
      <c r="STG2653" s="42"/>
      <c r="STH2653" s="116"/>
      <c r="STI2653" s="42"/>
      <c r="STJ2653" s="116"/>
      <c r="STK2653" s="42"/>
      <c r="STL2653" s="116"/>
      <c r="STM2653" s="42"/>
      <c r="STN2653" s="116"/>
      <c r="STO2653" s="42"/>
      <c r="STP2653" s="116"/>
      <c r="STQ2653" s="42"/>
      <c r="STR2653" s="116"/>
      <c r="STS2653" s="42"/>
      <c r="STT2653" s="116"/>
      <c r="STU2653" s="42"/>
      <c r="STV2653" s="116"/>
      <c r="STW2653" s="42"/>
      <c r="STX2653" s="116"/>
      <c r="STY2653" s="42"/>
      <c r="STZ2653" s="116"/>
      <c r="SUA2653" s="42"/>
      <c r="SUB2653" s="116"/>
      <c r="SUC2653" s="42"/>
      <c r="SUD2653" s="116"/>
      <c r="SUE2653" s="42"/>
      <c r="SUF2653" s="116"/>
      <c r="SUG2653" s="42"/>
      <c r="SUH2653" s="116"/>
      <c r="SUI2653" s="42"/>
      <c r="SUJ2653" s="116"/>
      <c r="SUK2653" s="42"/>
      <c r="SUL2653" s="116"/>
      <c r="SUM2653" s="42"/>
      <c r="SUN2653" s="116"/>
      <c r="SUO2653" s="42"/>
      <c r="SUP2653" s="116"/>
      <c r="SUQ2653" s="42"/>
      <c r="SUR2653" s="116"/>
      <c r="SUS2653" s="42"/>
      <c r="SUT2653" s="116"/>
      <c r="SUU2653" s="42"/>
      <c r="SUV2653" s="116"/>
      <c r="SUW2653" s="42"/>
      <c r="SUX2653" s="116"/>
      <c r="SUY2653" s="42"/>
      <c r="SUZ2653" s="116"/>
      <c r="SVA2653" s="42"/>
      <c r="SVB2653" s="116"/>
      <c r="SVC2653" s="42"/>
      <c r="SVD2653" s="116"/>
      <c r="SVE2653" s="42"/>
      <c r="SVF2653" s="116"/>
      <c r="SVG2653" s="42"/>
      <c r="SVH2653" s="116"/>
      <c r="SVI2653" s="42"/>
      <c r="SVJ2653" s="116"/>
      <c r="SVK2653" s="42"/>
      <c r="SVL2653" s="116"/>
      <c r="SVM2653" s="42"/>
      <c r="SVN2653" s="116"/>
      <c r="SVO2653" s="42"/>
      <c r="SVP2653" s="116"/>
      <c r="SVQ2653" s="42"/>
      <c r="SVR2653" s="116"/>
      <c r="SVS2653" s="42"/>
      <c r="SVT2653" s="116"/>
      <c r="SVU2653" s="42"/>
      <c r="SVV2653" s="116"/>
      <c r="SVW2653" s="42"/>
      <c r="SVX2653" s="116"/>
      <c r="SVY2653" s="42"/>
      <c r="SVZ2653" s="116"/>
      <c r="SWA2653" s="42"/>
      <c r="SWB2653" s="116"/>
      <c r="SWC2653" s="42"/>
      <c r="SWD2653" s="116"/>
      <c r="SWE2653" s="42"/>
      <c r="SWF2653" s="116"/>
      <c r="SWG2653" s="42"/>
      <c r="SWH2653" s="116"/>
      <c r="SWI2653" s="42"/>
      <c r="SWJ2653" s="116"/>
      <c r="SWK2653" s="42"/>
      <c r="SWL2653" s="116"/>
      <c r="SWM2653" s="42"/>
      <c r="SWN2653" s="116"/>
      <c r="SWO2653" s="42"/>
      <c r="SWP2653" s="116"/>
      <c r="SWQ2653" s="42"/>
      <c r="SWR2653" s="116"/>
      <c r="SWS2653" s="42"/>
      <c r="SWT2653" s="116"/>
      <c r="SWU2653" s="42"/>
      <c r="SWV2653" s="116"/>
      <c r="SWW2653" s="42"/>
      <c r="SWX2653" s="116"/>
      <c r="SWY2653" s="42"/>
      <c r="SWZ2653" s="116"/>
      <c r="SXA2653" s="42"/>
      <c r="SXB2653" s="116"/>
      <c r="SXC2653" s="42"/>
      <c r="SXD2653" s="116"/>
      <c r="SXE2653" s="42"/>
      <c r="SXF2653" s="116"/>
      <c r="SXG2653" s="42"/>
      <c r="SXH2653" s="116"/>
      <c r="SXI2653" s="42"/>
      <c r="SXJ2653" s="116"/>
      <c r="SXK2653" s="42"/>
      <c r="SXL2653" s="116"/>
      <c r="SXM2653" s="42"/>
      <c r="SXN2653" s="116"/>
      <c r="SXO2653" s="42"/>
      <c r="SXP2653" s="116"/>
      <c r="SXQ2653" s="42"/>
      <c r="SXR2653" s="116"/>
      <c r="SXS2653" s="42"/>
      <c r="SXT2653" s="116"/>
      <c r="SXU2653" s="42"/>
      <c r="SXV2653" s="116"/>
      <c r="SXW2653" s="42"/>
      <c r="SXX2653" s="116"/>
      <c r="SXY2653" s="42"/>
      <c r="SXZ2653" s="116"/>
      <c r="SYA2653" s="42"/>
      <c r="SYB2653" s="116"/>
      <c r="SYC2653" s="42"/>
      <c r="SYD2653" s="116"/>
      <c r="SYE2653" s="42"/>
      <c r="SYF2653" s="116"/>
      <c r="SYG2653" s="42"/>
      <c r="SYH2653" s="116"/>
      <c r="SYI2653" s="42"/>
      <c r="SYJ2653" s="116"/>
      <c r="SYK2653" s="42"/>
      <c r="SYL2653" s="116"/>
      <c r="SYM2653" s="42"/>
      <c r="SYN2653" s="116"/>
      <c r="SYO2653" s="42"/>
      <c r="SYP2653" s="116"/>
      <c r="SYQ2653" s="42"/>
      <c r="SYR2653" s="116"/>
      <c r="SYS2653" s="42"/>
      <c r="SYT2653" s="116"/>
      <c r="SYU2653" s="42"/>
      <c r="SYV2653" s="116"/>
      <c r="SYW2653" s="42"/>
      <c r="SYX2653" s="116"/>
      <c r="SYY2653" s="42"/>
      <c r="SYZ2653" s="116"/>
      <c r="SZA2653" s="42"/>
      <c r="SZB2653" s="116"/>
      <c r="SZC2653" s="42"/>
      <c r="SZD2653" s="116"/>
      <c r="SZE2653" s="42"/>
      <c r="SZF2653" s="116"/>
      <c r="SZG2653" s="42"/>
      <c r="SZH2653" s="116"/>
      <c r="SZI2653" s="42"/>
      <c r="SZJ2653" s="116"/>
      <c r="SZK2653" s="42"/>
      <c r="SZL2653" s="116"/>
      <c r="SZM2653" s="42"/>
      <c r="SZN2653" s="116"/>
      <c r="SZO2653" s="42"/>
      <c r="SZP2653" s="116"/>
      <c r="SZQ2653" s="42"/>
      <c r="SZR2653" s="116"/>
      <c r="SZS2653" s="42"/>
      <c r="SZT2653" s="116"/>
      <c r="SZU2653" s="42"/>
      <c r="SZV2653" s="116"/>
      <c r="SZW2653" s="42"/>
      <c r="SZX2653" s="116"/>
      <c r="SZY2653" s="42"/>
      <c r="SZZ2653" s="116"/>
      <c r="TAA2653" s="42"/>
      <c r="TAB2653" s="116"/>
      <c r="TAC2653" s="42"/>
      <c r="TAD2653" s="116"/>
      <c r="TAE2653" s="42"/>
      <c r="TAF2653" s="116"/>
      <c r="TAG2653" s="42"/>
      <c r="TAH2653" s="116"/>
      <c r="TAI2653" s="42"/>
      <c r="TAJ2653" s="116"/>
      <c r="TAK2653" s="42"/>
      <c r="TAL2653" s="116"/>
      <c r="TAM2653" s="42"/>
      <c r="TAN2653" s="116"/>
      <c r="TAO2653" s="42"/>
      <c r="TAP2653" s="116"/>
      <c r="TAQ2653" s="42"/>
      <c r="TAR2653" s="116"/>
      <c r="TAS2653" s="42"/>
      <c r="TAT2653" s="116"/>
      <c r="TAU2653" s="42"/>
      <c r="TAV2653" s="116"/>
      <c r="TAW2653" s="42"/>
      <c r="TAX2653" s="116"/>
      <c r="TAY2653" s="42"/>
      <c r="TAZ2653" s="116"/>
      <c r="TBA2653" s="42"/>
      <c r="TBB2653" s="116"/>
      <c r="TBC2653" s="42"/>
      <c r="TBD2653" s="116"/>
      <c r="TBE2653" s="42"/>
      <c r="TBF2653" s="116"/>
      <c r="TBG2653" s="42"/>
      <c r="TBH2653" s="116"/>
      <c r="TBI2653" s="42"/>
      <c r="TBJ2653" s="116"/>
      <c r="TBK2653" s="42"/>
      <c r="TBL2653" s="116"/>
      <c r="TBM2653" s="42"/>
      <c r="TBN2653" s="116"/>
      <c r="TBO2653" s="42"/>
      <c r="TBP2653" s="116"/>
      <c r="TBQ2653" s="42"/>
      <c r="TBR2653" s="116"/>
      <c r="TBS2653" s="42"/>
      <c r="TBT2653" s="116"/>
      <c r="TBU2653" s="42"/>
      <c r="TBV2653" s="116"/>
      <c r="TBW2653" s="42"/>
      <c r="TBX2653" s="116"/>
      <c r="TBY2653" s="42"/>
      <c r="TBZ2653" s="116"/>
      <c r="TCA2653" s="42"/>
      <c r="TCB2653" s="116"/>
      <c r="TCC2653" s="42"/>
      <c r="TCD2653" s="116"/>
      <c r="TCE2653" s="42"/>
      <c r="TCF2653" s="116"/>
      <c r="TCG2653" s="42"/>
      <c r="TCH2653" s="116"/>
      <c r="TCI2653" s="42"/>
      <c r="TCJ2653" s="116"/>
      <c r="TCK2653" s="42"/>
      <c r="TCL2653" s="116"/>
      <c r="TCM2653" s="42"/>
      <c r="TCN2653" s="116"/>
      <c r="TCO2653" s="42"/>
      <c r="TCP2653" s="116"/>
      <c r="TCQ2653" s="42"/>
      <c r="TCR2653" s="116"/>
      <c r="TCS2653" s="42"/>
      <c r="TCT2653" s="116"/>
      <c r="TCU2653" s="42"/>
      <c r="TCV2653" s="116"/>
      <c r="TCW2653" s="42"/>
      <c r="TCX2653" s="116"/>
      <c r="TCY2653" s="42"/>
      <c r="TCZ2653" s="116"/>
      <c r="TDA2653" s="42"/>
      <c r="TDB2653" s="116"/>
      <c r="TDC2653" s="42"/>
      <c r="TDD2653" s="116"/>
      <c r="TDE2653" s="42"/>
      <c r="TDF2653" s="116"/>
      <c r="TDG2653" s="42"/>
      <c r="TDH2653" s="116"/>
      <c r="TDI2653" s="42"/>
      <c r="TDJ2653" s="116"/>
      <c r="TDK2653" s="42"/>
      <c r="TDL2653" s="116"/>
      <c r="TDM2653" s="42"/>
      <c r="TDN2653" s="116"/>
      <c r="TDO2653" s="42"/>
      <c r="TDP2653" s="116"/>
      <c r="TDQ2653" s="42"/>
      <c r="TDR2653" s="116"/>
      <c r="TDS2653" s="42"/>
      <c r="TDT2653" s="116"/>
      <c r="TDU2653" s="42"/>
      <c r="TDV2653" s="116"/>
      <c r="TDW2653" s="42"/>
      <c r="TDX2653" s="116"/>
      <c r="TDY2653" s="42"/>
      <c r="TDZ2653" s="116"/>
      <c r="TEA2653" s="42"/>
      <c r="TEB2653" s="116"/>
      <c r="TEC2653" s="42"/>
      <c r="TED2653" s="116"/>
      <c r="TEE2653" s="42"/>
      <c r="TEF2653" s="116"/>
      <c r="TEG2653" s="42"/>
      <c r="TEH2653" s="116"/>
      <c r="TEI2653" s="42"/>
      <c r="TEJ2653" s="116"/>
      <c r="TEK2653" s="42"/>
      <c r="TEL2653" s="116"/>
      <c r="TEM2653" s="42"/>
      <c r="TEN2653" s="116"/>
      <c r="TEO2653" s="42"/>
      <c r="TEP2653" s="116"/>
      <c r="TEQ2653" s="42"/>
      <c r="TER2653" s="116"/>
      <c r="TES2653" s="42"/>
      <c r="TET2653" s="116"/>
      <c r="TEU2653" s="42"/>
      <c r="TEV2653" s="116"/>
      <c r="TEW2653" s="42"/>
      <c r="TEX2653" s="116"/>
      <c r="TEY2653" s="42"/>
      <c r="TEZ2653" s="116"/>
      <c r="TFA2653" s="42"/>
      <c r="TFB2653" s="116"/>
      <c r="TFC2653" s="42"/>
      <c r="TFD2653" s="116"/>
      <c r="TFE2653" s="42"/>
      <c r="TFF2653" s="116"/>
      <c r="TFG2653" s="42"/>
      <c r="TFH2653" s="116"/>
      <c r="TFI2653" s="42"/>
      <c r="TFJ2653" s="116"/>
      <c r="TFK2653" s="42"/>
      <c r="TFL2653" s="116"/>
      <c r="TFM2653" s="42"/>
      <c r="TFN2653" s="116"/>
      <c r="TFO2653" s="42"/>
      <c r="TFP2653" s="116"/>
      <c r="TFQ2653" s="42"/>
      <c r="TFR2653" s="116"/>
      <c r="TFS2653" s="42"/>
      <c r="TFT2653" s="116"/>
      <c r="TFU2653" s="42"/>
      <c r="TFV2653" s="116"/>
      <c r="TFW2653" s="42"/>
      <c r="TFX2653" s="116"/>
      <c r="TFY2653" s="42"/>
      <c r="TFZ2653" s="116"/>
      <c r="TGA2653" s="42"/>
      <c r="TGB2653" s="116"/>
      <c r="TGC2653" s="42"/>
      <c r="TGD2653" s="116"/>
      <c r="TGE2653" s="42"/>
      <c r="TGF2653" s="116"/>
      <c r="TGG2653" s="42"/>
      <c r="TGH2653" s="116"/>
      <c r="TGI2653" s="42"/>
      <c r="TGJ2653" s="116"/>
      <c r="TGK2653" s="42"/>
      <c r="TGL2653" s="116"/>
      <c r="TGM2653" s="42"/>
      <c r="TGN2653" s="116"/>
      <c r="TGO2653" s="42"/>
      <c r="TGP2653" s="116"/>
      <c r="TGQ2653" s="42"/>
      <c r="TGR2653" s="116"/>
      <c r="TGS2653" s="42"/>
      <c r="TGT2653" s="116"/>
      <c r="TGU2653" s="42"/>
      <c r="TGV2653" s="116"/>
      <c r="TGW2653" s="42"/>
      <c r="TGX2653" s="116"/>
      <c r="TGY2653" s="42"/>
      <c r="TGZ2653" s="116"/>
      <c r="THA2653" s="42"/>
      <c r="THB2653" s="116"/>
      <c r="THC2653" s="42"/>
      <c r="THD2653" s="116"/>
      <c r="THE2653" s="42"/>
      <c r="THF2653" s="116"/>
      <c r="THG2653" s="42"/>
      <c r="THH2653" s="116"/>
      <c r="THI2653" s="42"/>
      <c r="THJ2653" s="116"/>
      <c r="THK2653" s="42"/>
      <c r="THL2653" s="116"/>
      <c r="THM2653" s="42"/>
      <c r="THN2653" s="116"/>
      <c r="THO2653" s="42"/>
      <c r="THP2653" s="116"/>
      <c r="THQ2653" s="42"/>
      <c r="THR2653" s="116"/>
      <c r="THS2653" s="42"/>
      <c r="THT2653" s="116"/>
      <c r="THU2653" s="42"/>
      <c r="THV2653" s="116"/>
      <c r="THW2653" s="42"/>
      <c r="THX2653" s="116"/>
      <c r="THY2653" s="42"/>
      <c r="THZ2653" s="116"/>
      <c r="TIA2653" s="42"/>
      <c r="TIB2653" s="116"/>
      <c r="TIC2653" s="42"/>
      <c r="TID2653" s="116"/>
      <c r="TIE2653" s="42"/>
      <c r="TIF2653" s="116"/>
      <c r="TIG2653" s="42"/>
      <c r="TIH2653" s="116"/>
      <c r="TII2653" s="42"/>
      <c r="TIJ2653" s="116"/>
      <c r="TIK2653" s="42"/>
      <c r="TIL2653" s="116"/>
      <c r="TIM2653" s="42"/>
      <c r="TIN2653" s="116"/>
      <c r="TIO2653" s="42"/>
      <c r="TIP2653" s="116"/>
      <c r="TIQ2653" s="42"/>
      <c r="TIR2653" s="116"/>
      <c r="TIS2653" s="42"/>
      <c r="TIT2653" s="116"/>
      <c r="TIU2653" s="42"/>
      <c r="TIV2653" s="116"/>
      <c r="TIW2653" s="42"/>
      <c r="TIX2653" s="116"/>
      <c r="TIY2653" s="42"/>
      <c r="TIZ2653" s="116"/>
      <c r="TJA2653" s="42"/>
      <c r="TJB2653" s="116"/>
      <c r="TJC2653" s="42"/>
      <c r="TJD2653" s="116"/>
      <c r="TJE2653" s="42"/>
      <c r="TJF2653" s="116"/>
      <c r="TJG2653" s="42"/>
      <c r="TJH2653" s="116"/>
      <c r="TJI2653" s="42"/>
      <c r="TJJ2653" s="116"/>
      <c r="TJK2653" s="42"/>
      <c r="TJL2653" s="116"/>
      <c r="TJM2653" s="42"/>
      <c r="TJN2653" s="116"/>
      <c r="TJO2653" s="42"/>
      <c r="TJP2653" s="116"/>
      <c r="TJQ2653" s="42"/>
      <c r="TJR2653" s="116"/>
      <c r="TJS2653" s="42"/>
      <c r="TJT2653" s="116"/>
      <c r="TJU2653" s="42"/>
      <c r="TJV2653" s="116"/>
      <c r="TJW2653" s="42"/>
      <c r="TJX2653" s="116"/>
      <c r="TJY2653" s="42"/>
      <c r="TJZ2653" s="116"/>
      <c r="TKA2653" s="42"/>
      <c r="TKB2653" s="116"/>
      <c r="TKC2653" s="42"/>
      <c r="TKD2653" s="116"/>
      <c r="TKE2653" s="42"/>
      <c r="TKF2653" s="116"/>
      <c r="TKG2653" s="42"/>
      <c r="TKH2653" s="116"/>
      <c r="TKI2653" s="42"/>
      <c r="TKJ2653" s="116"/>
      <c r="TKK2653" s="42"/>
      <c r="TKL2653" s="116"/>
      <c r="TKM2653" s="42"/>
      <c r="TKN2653" s="116"/>
      <c r="TKO2653" s="42"/>
      <c r="TKP2653" s="116"/>
      <c r="TKQ2653" s="42"/>
      <c r="TKR2653" s="116"/>
      <c r="TKS2653" s="42"/>
      <c r="TKT2653" s="116"/>
      <c r="TKU2653" s="42"/>
      <c r="TKV2653" s="116"/>
      <c r="TKW2653" s="42"/>
      <c r="TKX2653" s="116"/>
      <c r="TKY2653" s="42"/>
      <c r="TKZ2653" s="116"/>
      <c r="TLA2653" s="42"/>
      <c r="TLB2653" s="116"/>
      <c r="TLC2653" s="42"/>
      <c r="TLD2653" s="116"/>
      <c r="TLE2653" s="42"/>
      <c r="TLF2653" s="116"/>
      <c r="TLG2653" s="42"/>
      <c r="TLH2653" s="116"/>
      <c r="TLI2653" s="42"/>
      <c r="TLJ2653" s="116"/>
      <c r="TLK2653" s="42"/>
      <c r="TLL2653" s="116"/>
      <c r="TLM2653" s="42"/>
      <c r="TLN2653" s="116"/>
      <c r="TLO2653" s="42"/>
      <c r="TLP2653" s="116"/>
      <c r="TLQ2653" s="42"/>
      <c r="TLR2653" s="116"/>
      <c r="TLS2653" s="42"/>
      <c r="TLT2653" s="116"/>
      <c r="TLU2653" s="42"/>
      <c r="TLV2653" s="116"/>
      <c r="TLW2653" s="42"/>
      <c r="TLX2653" s="116"/>
      <c r="TLY2653" s="42"/>
      <c r="TLZ2653" s="116"/>
      <c r="TMA2653" s="42"/>
      <c r="TMB2653" s="116"/>
      <c r="TMC2653" s="42"/>
      <c r="TMD2653" s="116"/>
      <c r="TME2653" s="42"/>
      <c r="TMF2653" s="116"/>
      <c r="TMG2653" s="42"/>
      <c r="TMH2653" s="116"/>
      <c r="TMI2653" s="42"/>
      <c r="TMJ2653" s="116"/>
      <c r="TMK2653" s="42"/>
      <c r="TML2653" s="116"/>
      <c r="TMM2653" s="42"/>
      <c r="TMN2653" s="116"/>
      <c r="TMO2653" s="42"/>
      <c r="TMP2653" s="116"/>
      <c r="TMQ2653" s="42"/>
      <c r="TMR2653" s="116"/>
      <c r="TMS2653" s="42"/>
      <c r="TMT2653" s="116"/>
      <c r="TMU2653" s="42"/>
      <c r="TMV2653" s="116"/>
      <c r="TMW2653" s="42"/>
      <c r="TMX2653" s="116"/>
      <c r="TMY2653" s="42"/>
      <c r="TMZ2653" s="116"/>
      <c r="TNA2653" s="42"/>
      <c r="TNB2653" s="116"/>
      <c r="TNC2653" s="42"/>
      <c r="TND2653" s="116"/>
      <c r="TNE2653" s="42"/>
      <c r="TNF2653" s="116"/>
      <c r="TNG2653" s="42"/>
      <c r="TNH2653" s="116"/>
      <c r="TNI2653" s="42"/>
      <c r="TNJ2653" s="116"/>
      <c r="TNK2653" s="42"/>
      <c r="TNL2653" s="116"/>
      <c r="TNM2653" s="42"/>
      <c r="TNN2653" s="116"/>
      <c r="TNO2653" s="42"/>
      <c r="TNP2653" s="116"/>
      <c r="TNQ2653" s="42"/>
      <c r="TNR2653" s="116"/>
      <c r="TNS2653" s="42"/>
      <c r="TNT2653" s="116"/>
      <c r="TNU2653" s="42"/>
      <c r="TNV2653" s="116"/>
      <c r="TNW2653" s="42"/>
      <c r="TNX2653" s="116"/>
      <c r="TNY2653" s="42"/>
      <c r="TNZ2653" s="116"/>
      <c r="TOA2653" s="42"/>
      <c r="TOB2653" s="116"/>
      <c r="TOC2653" s="42"/>
      <c r="TOD2653" s="116"/>
      <c r="TOE2653" s="42"/>
      <c r="TOF2653" s="116"/>
      <c r="TOG2653" s="42"/>
      <c r="TOH2653" s="116"/>
      <c r="TOI2653" s="42"/>
      <c r="TOJ2653" s="116"/>
      <c r="TOK2653" s="42"/>
      <c r="TOL2653" s="116"/>
      <c r="TOM2653" s="42"/>
      <c r="TON2653" s="116"/>
      <c r="TOO2653" s="42"/>
      <c r="TOP2653" s="116"/>
      <c r="TOQ2653" s="42"/>
      <c r="TOR2653" s="116"/>
      <c r="TOS2653" s="42"/>
      <c r="TOT2653" s="116"/>
      <c r="TOU2653" s="42"/>
      <c r="TOV2653" s="116"/>
      <c r="TOW2653" s="42"/>
      <c r="TOX2653" s="116"/>
      <c r="TOY2653" s="42"/>
      <c r="TOZ2653" s="116"/>
      <c r="TPA2653" s="42"/>
      <c r="TPB2653" s="116"/>
      <c r="TPC2653" s="42"/>
      <c r="TPD2653" s="116"/>
      <c r="TPE2653" s="42"/>
      <c r="TPF2653" s="116"/>
      <c r="TPG2653" s="42"/>
      <c r="TPH2653" s="116"/>
      <c r="TPI2653" s="42"/>
      <c r="TPJ2653" s="116"/>
      <c r="TPK2653" s="42"/>
      <c r="TPL2653" s="116"/>
      <c r="TPM2653" s="42"/>
      <c r="TPN2653" s="116"/>
      <c r="TPO2653" s="42"/>
      <c r="TPP2653" s="116"/>
      <c r="TPQ2653" s="42"/>
      <c r="TPR2653" s="116"/>
      <c r="TPS2653" s="42"/>
      <c r="TPT2653" s="116"/>
      <c r="TPU2653" s="42"/>
      <c r="TPV2653" s="116"/>
      <c r="TPW2653" s="42"/>
      <c r="TPX2653" s="116"/>
      <c r="TPY2653" s="42"/>
      <c r="TPZ2653" s="116"/>
      <c r="TQA2653" s="42"/>
      <c r="TQB2653" s="116"/>
      <c r="TQC2653" s="42"/>
      <c r="TQD2653" s="116"/>
      <c r="TQE2653" s="42"/>
      <c r="TQF2653" s="116"/>
      <c r="TQG2653" s="42"/>
      <c r="TQH2653" s="116"/>
      <c r="TQI2653" s="42"/>
      <c r="TQJ2653" s="116"/>
      <c r="TQK2653" s="42"/>
      <c r="TQL2653" s="116"/>
      <c r="TQM2653" s="42"/>
      <c r="TQN2653" s="116"/>
      <c r="TQO2653" s="42"/>
      <c r="TQP2653" s="116"/>
      <c r="TQQ2653" s="42"/>
      <c r="TQR2653" s="116"/>
      <c r="TQS2653" s="42"/>
      <c r="TQT2653" s="116"/>
      <c r="TQU2653" s="42"/>
      <c r="TQV2653" s="116"/>
      <c r="TQW2653" s="42"/>
      <c r="TQX2653" s="116"/>
      <c r="TQY2653" s="42"/>
      <c r="TQZ2653" s="116"/>
      <c r="TRA2653" s="42"/>
      <c r="TRB2653" s="116"/>
      <c r="TRC2653" s="42"/>
      <c r="TRD2653" s="116"/>
      <c r="TRE2653" s="42"/>
      <c r="TRF2653" s="116"/>
      <c r="TRG2653" s="42"/>
      <c r="TRH2653" s="116"/>
      <c r="TRI2653" s="42"/>
      <c r="TRJ2653" s="116"/>
      <c r="TRK2653" s="42"/>
      <c r="TRL2653" s="116"/>
      <c r="TRM2653" s="42"/>
      <c r="TRN2653" s="116"/>
      <c r="TRO2653" s="42"/>
      <c r="TRP2653" s="116"/>
      <c r="TRQ2653" s="42"/>
      <c r="TRR2653" s="116"/>
      <c r="TRS2653" s="42"/>
      <c r="TRT2653" s="116"/>
      <c r="TRU2653" s="42"/>
      <c r="TRV2653" s="116"/>
      <c r="TRW2653" s="42"/>
      <c r="TRX2653" s="116"/>
      <c r="TRY2653" s="42"/>
      <c r="TRZ2653" s="116"/>
      <c r="TSA2653" s="42"/>
      <c r="TSB2653" s="116"/>
      <c r="TSC2653" s="42"/>
      <c r="TSD2653" s="116"/>
      <c r="TSE2653" s="42"/>
      <c r="TSF2653" s="116"/>
      <c r="TSG2653" s="42"/>
      <c r="TSH2653" s="116"/>
      <c r="TSI2653" s="42"/>
      <c r="TSJ2653" s="116"/>
      <c r="TSK2653" s="42"/>
      <c r="TSL2653" s="116"/>
      <c r="TSM2653" s="42"/>
      <c r="TSN2653" s="116"/>
      <c r="TSO2653" s="42"/>
      <c r="TSP2653" s="116"/>
      <c r="TSQ2653" s="42"/>
      <c r="TSR2653" s="116"/>
      <c r="TSS2653" s="42"/>
      <c r="TST2653" s="116"/>
      <c r="TSU2653" s="42"/>
      <c r="TSV2653" s="116"/>
      <c r="TSW2653" s="42"/>
      <c r="TSX2653" s="116"/>
      <c r="TSY2653" s="42"/>
      <c r="TSZ2653" s="116"/>
      <c r="TTA2653" s="42"/>
      <c r="TTB2653" s="116"/>
      <c r="TTC2653" s="42"/>
      <c r="TTD2653" s="116"/>
      <c r="TTE2653" s="42"/>
      <c r="TTF2653" s="116"/>
      <c r="TTG2653" s="42"/>
      <c r="TTH2653" s="116"/>
      <c r="TTI2653" s="42"/>
      <c r="TTJ2653" s="116"/>
      <c r="TTK2653" s="42"/>
      <c r="TTL2653" s="116"/>
      <c r="TTM2653" s="42"/>
      <c r="TTN2653" s="116"/>
      <c r="TTO2653" s="42"/>
      <c r="TTP2653" s="116"/>
      <c r="TTQ2653" s="42"/>
      <c r="TTR2653" s="116"/>
      <c r="TTS2653" s="42"/>
      <c r="TTT2653" s="116"/>
      <c r="TTU2653" s="42"/>
      <c r="TTV2653" s="116"/>
      <c r="TTW2653" s="42"/>
      <c r="TTX2653" s="116"/>
      <c r="TTY2653" s="42"/>
      <c r="TTZ2653" s="116"/>
      <c r="TUA2653" s="42"/>
      <c r="TUB2653" s="116"/>
      <c r="TUC2653" s="42"/>
      <c r="TUD2653" s="116"/>
      <c r="TUE2653" s="42"/>
      <c r="TUF2653" s="116"/>
      <c r="TUG2653" s="42"/>
      <c r="TUH2653" s="116"/>
      <c r="TUI2653" s="42"/>
      <c r="TUJ2653" s="116"/>
      <c r="TUK2653" s="42"/>
      <c r="TUL2653" s="116"/>
      <c r="TUM2653" s="42"/>
      <c r="TUN2653" s="116"/>
      <c r="TUO2653" s="42"/>
      <c r="TUP2653" s="116"/>
      <c r="TUQ2653" s="42"/>
      <c r="TUR2653" s="116"/>
      <c r="TUS2653" s="42"/>
      <c r="TUT2653" s="116"/>
      <c r="TUU2653" s="42"/>
      <c r="TUV2653" s="116"/>
      <c r="TUW2653" s="42"/>
      <c r="TUX2653" s="116"/>
      <c r="TUY2653" s="42"/>
      <c r="TUZ2653" s="116"/>
      <c r="TVA2653" s="42"/>
      <c r="TVB2653" s="116"/>
      <c r="TVC2653" s="42"/>
      <c r="TVD2653" s="116"/>
      <c r="TVE2653" s="42"/>
      <c r="TVF2653" s="116"/>
      <c r="TVG2653" s="42"/>
      <c r="TVH2653" s="116"/>
      <c r="TVI2653" s="42"/>
      <c r="TVJ2653" s="116"/>
      <c r="TVK2653" s="42"/>
      <c r="TVL2653" s="116"/>
      <c r="TVM2653" s="42"/>
      <c r="TVN2653" s="116"/>
      <c r="TVO2653" s="42"/>
      <c r="TVP2653" s="116"/>
      <c r="TVQ2653" s="42"/>
      <c r="TVR2653" s="116"/>
      <c r="TVS2653" s="42"/>
      <c r="TVT2653" s="116"/>
      <c r="TVU2653" s="42"/>
      <c r="TVV2653" s="116"/>
      <c r="TVW2653" s="42"/>
      <c r="TVX2653" s="116"/>
      <c r="TVY2653" s="42"/>
      <c r="TVZ2653" s="116"/>
      <c r="TWA2653" s="42"/>
      <c r="TWB2653" s="116"/>
      <c r="TWC2653" s="42"/>
      <c r="TWD2653" s="116"/>
      <c r="TWE2653" s="42"/>
      <c r="TWF2653" s="116"/>
      <c r="TWG2653" s="42"/>
      <c r="TWH2653" s="116"/>
      <c r="TWI2653" s="42"/>
      <c r="TWJ2653" s="116"/>
      <c r="TWK2653" s="42"/>
      <c r="TWL2653" s="116"/>
      <c r="TWM2653" s="42"/>
      <c r="TWN2653" s="116"/>
      <c r="TWO2653" s="42"/>
      <c r="TWP2653" s="116"/>
      <c r="TWQ2653" s="42"/>
      <c r="TWR2653" s="116"/>
      <c r="TWS2653" s="42"/>
      <c r="TWT2653" s="116"/>
      <c r="TWU2653" s="42"/>
      <c r="TWV2653" s="116"/>
      <c r="TWW2653" s="42"/>
      <c r="TWX2653" s="116"/>
      <c r="TWY2653" s="42"/>
      <c r="TWZ2653" s="116"/>
      <c r="TXA2653" s="42"/>
      <c r="TXB2653" s="116"/>
      <c r="TXC2653" s="42"/>
      <c r="TXD2653" s="116"/>
      <c r="TXE2653" s="42"/>
      <c r="TXF2653" s="116"/>
      <c r="TXG2653" s="42"/>
      <c r="TXH2653" s="116"/>
      <c r="TXI2653" s="42"/>
      <c r="TXJ2653" s="116"/>
      <c r="TXK2653" s="42"/>
      <c r="TXL2653" s="116"/>
      <c r="TXM2653" s="42"/>
      <c r="TXN2653" s="116"/>
      <c r="TXO2653" s="42"/>
      <c r="TXP2653" s="116"/>
      <c r="TXQ2653" s="42"/>
      <c r="TXR2653" s="116"/>
      <c r="TXS2653" s="42"/>
      <c r="TXT2653" s="116"/>
      <c r="TXU2653" s="42"/>
      <c r="TXV2653" s="116"/>
      <c r="TXW2653" s="42"/>
      <c r="TXX2653" s="116"/>
      <c r="TXY2653" s="42"/>
      <c r="TXZ2653" s="116"/>
      <c r="TYA2653" s="42"/>
      <c r="TYB2653" s="116"/>
      <c r="TYC2653" s="42"/>
      <c r="TYD2653" s="116"/>
      <c r="TYE2653" s="42"/>
      <c r="TYF2653" s="116"/>
      <c r="TYG2653" s="42"/>
      <c r="TYH2653" s="116"/>
      <c r="TYI2653" s="42"/>
      <c r="TYJ2653" s="116"/>
      <c r="TYK2653" s="42"/>
      <c r="TYL2653" s="116"/>
      <c r="TYM2653" s="42"/>
      <c r="TYN2653" s="116"/>
      <c r="TYO2653" s="42"/>
      <c r="TYP2653" s="116"/>
      <c r="TYQ2653" s="42"/>
      <c r="TYR2653" s="116"/>
      <c r="TYS2653" s="42"/>
      <c r="TYT2653" s="116"/>
      <c r="TYU2653" s="42"/>
      <c r="TYV2653" s="116"/>
      <c r="TYW2653" s="42"/>
      <c r="TYX2653" s="116"/>
      <c r="TYY2653" s="42"/>
      <c r="TYZ2653" s="116"/>
      <c r="TZA2653" s="42"/>
      <c r="TZB2653" s="116"/>
      <c r="TZC2653" s="42"/>
      <c r="TZD2653" s="116"/>
      <c r="TZE2653" s="42"/>
      <c r="TZF2653" s="116"/>
      <c r="TZG2653" s="42"/>
      <c r="TZH2653" s="116"/>
      <c r="TZI2653" s="42"/>
      <c r="TZJ2653" s="116"/>
      <c r="TZK2653" s="42"/>
      <c r="TZL2653" s="116"/>
      <c r="TZM2653" s="42"/>
      <c r="TZN2653" s="116"/>
      <c r="TZO2653" s="42"/>
      <c r="TZP2653" s="116"/>
      <c r="TZQ2653" s="42"/>
      <c r="TZR2653" s="116"/>
      <c r="TZS2653" s="42"/>
      <c r="TZT2653" s="116"/>
      <c r="TZU2653" s="42"/>
      <c r="TZV2653" s="116"/>
      <c r="TZW2653" s="42"/>
      <c r="TZX2653" s="116"/>
      <c r="TZY2653" s="42"/>
      <c r="TZZ2653" s="116"/>
      <c r="UAA2653" s="42"/>
      <c r="UAB2653" s="116"/>
      <c r="UAC2653" s="42"/>
      <c r="UAD2653" s="116"/>
      <c r="UAE2653" s="42"/>
      <c r="UAF2653" s="116"/>
      <c r="UAG2653" s="42"/>
      <c r="UAH2653" s="116"/>
      <c r="UAI2653" s="42"/>
      <c r="UAJ2653" s="116"/>
      <c r="UAK2653" s="42"/>
      <c r="UAL2653" s="116"/>
      <c r="UAM2653" s="42"/>
      <c r="UAN2653" s="116"/>
      <c r="UAO2653" s="42"/>
      <c r="UAP2653" s="116"/>
      <c r="UAQ2653" s="42"/>
      <c r="UAR2653" s="116"/>
      <c r="UAS2653" s="42"/>
      <c r="UAT2653" s="116"/>
      <c r="UAU2653" s="42"/>
      <c r="UAV2653" s="116"/>
      <c r="UAW2653" s="42"/>
      <c r="UAX2653" s="116"/>
      <c r="UAY2653" s="42"/>
      <c r="UAZ2653" s="116"/>
      <c r="UBA2653" s="42"/>
      <c r="UBB2653" s="116"/>
      <c r="UBC2653" s="42"/>
      <c r="UBD2653" s="116"/>
      <c r="UBE2653" s="42"/>
      <c r="UBF2653" s="116"/>
      <c r="UBG2653" s="42"/>
      <c r="UBH2653" s="116"/>
      <c r="UBI2653" s="42"/>
      <c r="UBJ2653" s="116"/>
      <c r="UBK2653" s="42"/>
      <c r="UBL2653" s="116"/>
      <c r="UBM2653" s="42"/>
      <c r="UBN2653" s="116"/>
      <c r="UBO2653" s="42"/>
      <c r="UBP2653" s="116"/>
      <c r="UBQ2653" s="42"/>
      <c r="UBR2653" s="116"/>
      <c r="UBS2653" s="42"/>
      <c r="UBT2653" s="116"/>
      <c r="UBU2653" s="42"/>
      <c r="UBV2653" s="116"/>
      <c r="UBW2653" s="42"/>
      <c r="UBX2653" s="116"/>
      <c r="UBY2653" s="42"/>
      <c r="UBZ2653" s="116"/>
      <c r="UCA2653" s="42"/>
      <c r="UCB2653" s="116"/>
      <c r="UCC2653" s="42"/>
      <c r="UCD2653" s="116"/>
      <c r="UCE2653" s="42"/>
      <c r="UCF2653" s="116"/>
      <c r="UCG2653" s="42"/>
      <c r="UCH2653" s="116"/>
      <c r="UCI2653" s="42"/>
      <c r="UCJ2653" s="116"/>
      <c r="UCK2653" s="42"/>
      <c r="UCL2653" s="116"/>
      <c r="UCM2653" s="42"/>
      <c r="UCN2653" s="116"/>
      <c r="UCO2653" s="42"/>
      <c r="UCP2653" s="116"/>
      <c r="UCQ2653" s="42"/>
      <c r="UCR2653" s="116"/>
      <c r="UCS2653" s="42"/>
      <c r="UCT2653" s="116"/>
      <c r="UCU2653" s="42"/>
      <c r="UCV2653" s="116"/>
      <c r="UCW2653" s="42"/>
      <c r="UCX2653" s="116"/>
      <c r="UCY2653" s="42"/>
      <c r="UCZ2653" s="116"/>
      <c r="UDA2653" s="42"/>
      <c r="UDB2653" s="116"/>
      <c r="UDC2653" s="42"/>
      <c r="UDD2653" s="116"/>
      <c r="UDE2653" s="42"/>
      <c r="UDF2653" s="116"/>
      <c r="UDG2653" s="42"/>
      <c r="UDH2653" s="116"/>
      <c r="UDI2653" s="42"/>
      <c r="UDJ2653" s="116"/>
      <c r="UDK2653" s="42"/>
      <c r="UDL2653" s="116"/>
      <c r="UDM2653" s="42"/>
      <c r="UDN2653" s="116"/>
      <c r="UDO2653" s="42"/>
      <c r="UDP2653" s="116"/>
      <c r="UDQ2653" s="42"/>
      <c r="UDR2653" s="116"/>
      <c r="UDS2653" s="42"/>
      <c r="UDT2653" s="116"/>
      <c r="UDU2653" s="42"/>
      <c r="UDV2653" s="116"/>
      <c r="UDW2653" s="42"/>
      <c r="UDX2653" s="116"/>
      <c r="UDY2653" s="42"/>
      <c r="UDZ2653" s="116"/>
      <c r="UEA2653" s="42"/>
      <c r="UEB2653" s="116"/>
      <c r="UEC2653" s="42"/>
      <c r="UED2653" s="116"/>
      <c r="UEE2653" s="42"/>
      <c r="UEF2653" s="116"/>
      <c r="UEG2653" s="42"/>
      <c r="UEH2653" s="116"/>
      <c r="UEI2653" s="42"/>
      <c r="UEJ2653" s="116"/>
      <c r="UEK2653" s="42"/>
      <c r="UEL2653" s="116"/>
      <c r="UEM2653" s="42"/>
      <c r="UEN2653" s="116"/>
      <c r="UEO2653" s="42"/>
      <c r="UEP2653" s="116"/>
      <c r="UEQ2653" s="42"/>
      <c r="UER2653" s="116"/>
      <c r="UES2653" s="42"/>
      <c r="UET2653" s="116"/>
      <c r="UEU2653" s="42"/>
      <c r="UEV2653" s="116"/>
      <c r="UEW2653" s="42"/>
      <c r="UEX2653" s="116"/>
      <c r="UEY2653" s="42"/>
      <c r="UEZ2653" s="116"/>
      <c r="UFA2653" s="42"/>
      <c r="UFB2653" s="116"/>
      <c r="UFC2653" s="42"/>
      <c r="UFD2653" s="116"/>
      <c r="UFE2653" s="42"/>
      <c r="UFF2653" s="116"/>
      <c r="UFG2653" s="42"/>
      <c r="UFH2653" s="116"/>
      <c r="UFI2653" s="42"/>
      <c r="UFJ2653" s="116"/>
      <c r="UFK2653" s="42"/>
      <c r="UFL2653" s="116"/>
      <c r="UFM2653" s="42"/>
      <c r="UFN2653" s="116"/>
      <c r="UFO2653" s="42"/>
      <c r="UFP2653" s="116"/>
      <c r="UFQ2653" s="42"/>
      <c r="UFR2653" s="116"/>
      <c r="UFS2653" s="42"/>
      <c r="UFT2653" s="116"/>
      <c r="UFU2653" s="42"/>
      <c r="UFV2653" s="116"/>
      <c r="UFW2653" s="42"/>
      <c r="UFX2653" s="116"/>
      <c r="UFY2653" s="42"/>
      <c r="UFZ2653" s="116"/>
      <c r="UGA2653" s="42"/>
      <c r="UGB2653" s="116"/>
      <c r="UGC2653" s="42"/>
      <c r="UGD2653" s="116"/>
      <c r="UGE2653" s="42"/>
      <c r="UGF2653" s="116"/>
      <c r="UGG2653" s="42"/>
      <c r="UGH2653" s="116"/>
      <c r="UGI2653" s="42"/>
      <c r="UGJ2653" s="116"/>
      <c r="UGK2653" s="42"/>
      <c r="UGL2653" s="116"/>
      <c r="UGM2653" s="42"/>
      <c r="UGN2653" s="116"/>
      <c r="UGO2653" s="42"/>
      <c r="UGP2653" s="116"/>
      <c r="UGQ2653" s="42"/>
      <c r="UGR2653" s="116"/>
      <c r="UGS2653" s="42"/>
      <c r="UGT2653" s="116"/>
      <c r="UGU2653" s="42"/>
      <c r="UGV2653" s="116"/>
      <c r="UGW2653" s="42"/>
      <c r="UGX2653" s="116"/>
      <c r="UGY2653" s="42"/>
      <c r="UGZ2653" s="116"/>
      <c r="UHA2653" s="42"/>
      <c r="UHB2653" s="116"/>
      <c r="UHC2653" s="42"/>
      <c r="UHD2653" s="116"/>
      <c r="UHE2653" s="42"/>
      <c r="UHF2653" s="116"/>
      <c r="UHG2653" s="42"/>
      <c r="UHH2653" s="116"/>
      <c r="UHI2653" s="42"/>
      <c r="UHJ2653" s="116"/>
      <c r="UHK2653" s="42"/>
      <c r="UHL2653" s="116"/>
      <c r="UHM2653" s="42"/>
      <c r="UHN2653" s="116"/>
      <c r="UHO2653" s="42"/>
      <c r="UHP2653" s="116"/>
      <c r="UHQ2653" s="42"/>
      <c r="UHR2653" s="116"/>
      <c r="UHS2653" s="42"/>
      <c r="UHT2653" s="116"/>
      <c r="UHU2653" s="42"/>
      <c r="UHV2653" s="116"/>
      <c r="UHW2653" s="42"/>
      <c r="UHX2653" s="116"/>
      <c r="UHY2653" s="42"/>
      <c r="UHZ2653" s="116"/>
      <c r="UIA2653" s="42"/>
      <c r="UIB2653" s="116"/>
      <c r="UIC2653" s="42"/>
      <c r="UID2653" s="116"/>
      <c r="UIE2653" s="42"/>
      <c r="UIF2653" s="116"/>
      <c r="UIG2653" s="42"/>
      <c r="UIH2653" s="116"/>
      <c r="UII2653" s="42"/>
      <c r="UIJ2653" s="116"/>
      <c r="UIK2653" s="42"/>
      <c r="UIL2653" s="116"/>
      <c r="UIM2653" s="42"/>
      <c r="UIN2653" s="116"/>
      <c r="UIO2653" s="42"/>
      <c r="UIP2653" s="116"/>
      <c r="UIQ2653" s="42"/>
      <c r="UIR2653" s="116"/>
      <c r="UIS2653" s="42"/>
      <c r="UIT2653" s="116"/>
      <c r="UIU2653" s="42"/>
      <c r="UIV2653" s="116"/>
      <c r="UIW2653" s="42"/>
      <c r="UIX2653" s="116"/>
      <c r="UIY2653" s="42"/>
      <c r="UIZ2653" s="116"/>
      <c r="UJA2653" s="42"/>
      <c r="UJB2653" s="116"/>
      <c r="UJC2653" s="42"/>
      <c r="UJD2653" s="116"/>
      <c r="UJE2653" s="42"/>
      <c r="UJF2653" s="116"/>
      <c r="UJG2653" s="42"/>
      <c r="UJH2653" s="116"/>
      <c r="UJI2653" s="42"/>
      <c r="UJJ2653" s="116"/>
      <c r="UJK2653" s="42"/>
      <c r="UJL2653" s="116"/>
      <c r="UJM2653" s="42"/>
      <c r="UJN2653" s="116"/>
      <c r="UJO2653" s="42"/>
      <c r="UJP2653" s="116"/>
      <c r="UJQ2653" s="42"/>
      <c r="UJR2653" s="116"/>
      <c r="UJS2653" s="42"/>
      <c r="UJT2653" s="116"/>
      <c r="UJU2653" s="42"/>
      <c r="UJV2653" s="116"/>
      <c r="UJW2653" s="42"/>
      <c r="UJX2653" s="116"/>
      <c r="UJY2653" s="42"/>
      <c r="UJZ2653" s="116"/>
      <c r="UKA2653" s="42"/>
      <c r="UKB2653" s="116"/>
      <c r="UKC2653" s="42"/>
      <c r="UKD2653" s="116"/>
      <c r="UKE2653" s="42"/>
      <c r="UKF2653" s="116"/>
      <c r="UKG2653" s="42"/>
      <c r="UKH2653" s="116"/>
      <c r="UKI2653" s="42"/>
      <c r="UKJ2653" s="116"/>
      <c r="UKK2653" s="42"/>
      <c r="UKL2653" s="116"/>
      <c r="UKM2653" s="42"/>
      <c r="UKN2653" s="116"/>
      <c r="UKO2653" s="42"/>
      <c r="UKP2653" s="116"/>
      <c r="UKQ2653" s="42"/>
      <c r="UKR2653" s="116"/>
      <c r="UKS2653" s="42"/>
      <c r="UKT2653" s="116"/>
      <c r="UKU2653" s="42"/>
      <c r="UKV2653" s="116"/>
      <c r="UKW2653" s="42"/>
      <c r="UKX2653" s="116"/>
      <c r="UKY2653" s="42"/>
      <c r="UKZ2653" s="116"/>
      <c r="ULA2653" s="42"/>
      <c r="ULB2653" s="116"/>
      <c r="ULC2653" s="42"/>
      <c r="ULD2653" s="116"/>
      <c r="ULE2653" s="42"/>
      <c r="ULF2653" s="116"/>
      <c r="ULG2653" s="42"/>
      <c r="ULH2653" s="116"/>
      <c r="ULI2653" s="42"/>
      <c r="ULJ2653" s="116"/>
      <c r="ULK2653" s="42"/>
      <c r="ULL2653" s="116"/>
      <c r="ULM2653" s="42"/>
      <c r="ULN2653" s="116"/>
      <c r="ULO2653" s="42"/>
      <c r="ULP2653" s="116"/>
      <c r="ULQ2653" s="42"/>
      <c r="ULR2653" s="116"/>
      <c r="ULS2653" s="42"/>
      <c r="ULT2653" s="116"/>
      <c r="ULU2653" s="42"/>
      <c r="ULV2653" s="116"/>
      <c r="ULW2653" s="42"/>
      <c r="ULX2653" s="116"/>
      <c r="ULY2653" s="42"/>
      <c r="ULZ2653" s="116"/>
      <c r="UMA2653" s="42"/>
      <c r="UMB2653" s="116"/>
      <c r="UMC2653" s="42"/>
      <c r="UMD2653" s="116"/>
      <c r="UME2653" s="42"/>
      <c r="UMF2653" s="116"/>
      <c r="UMG2653" s="42"/>
      <c r="UMH2653" s="116"/>
      <c r="UMI2653" s="42"/>
      <c r="UMJ2653" s="116"/>
      <c r="UMK2653" s="42"/>
      <c r="UML2653" s="116"/>
      <c r="UMM2653" s="42"/>
      <c r="UMN2653" s="116"/>
      <c r="UMO2653" s="42"/>
      <c r="UMP2653" s="116"/>
      <c r="UMQ2653" s="42"/>
      <c r="UMR2653" s="116"/>
      <c r="UMS2653" s="42"/>
      <c r="UMT2653" s="116"/>
      <c r="UMU2653" s="42"/>
      <c r="UMV2653" s="116"/>
      <c r="UMW2653" s="42"/>
      <c r="UMX2653" s="116"/>
      <c r="UMY2653" s="42"/>
      <c r="UMZ2653" s="116"/>
      <c r="UNA2653" s="42"/>
      <c r="UNB2653" s="116"/>
      <c r="UNC2653" s="42"/>
      <c r="UND2653" s="116"/>
      <c r="UNE2653" s="42"/>
      <c r="UNF2653" s="116"/>
      <c r="UNG2653" s="42"/>
      <c r="UNH2653" s="116"/>
      <c r="UNI2653" s="42"/>
      <c r="UNJ2653" s="116"/>
      <c r="UNK2653" s="42"/>
      <c r="UNL2653" s="116"/>
      <c r="UNM2653" s="42"/>
      <c r="UNN2653" s="116"/>
      <c r="UNO2653" s="42"/>
      <c r="UNP2653" s="116"/>
      <c r="UNQ2653" s="42"/>
      <c r="UNR2653" s="116"/>
      <c r="UNS2653" s="42"/>
      <c r="UNT2653" s="116"/>
      <c r="UNU2653" s="42"/>
      <c r="UNV2653" s="116"/>
      <c r="UNW2653" s="42"/>
      <c r="UNX2653" s="116"/>
      <c r="UNY2653" s="42"/>
      <c r="UNZ2653" s="116"/>
      <c r="UOA2653" s="42"/>
      <c r="UOB2653" s="116"/>
      <c r="UOC2653" s="42"/>
      <c r="UOD2653" s="116"/>
      <c r="UOE2653" s="42"/>
      <c r="UOF2653" s="116"/>
      <c r="UOG2653" s="42"/>
      <c r="UOH2653" s="116"/>
      <c r="UOI2653" s="42"/>
      <c r="UOJ2653" s="116"/>
      <c r="UOK2653" s="42"/>
      <c r="UOL2653" s="116"/>
      <c r="UOM2653" s="42"/>
      <c r="UON2653" s="116"/>
      <c r="UOO2653" s="42"/>
      <c r="UOP2653" s="116"/>
      <c r="UOQ2653" s="42"/>
      <c r="UOR2653" s="116"/>
      <c r="UOS2653" s="42"/>
      <c r="UOT2653" s="116"/>
      <c r="UOU2653" s="42"/>
      <c r="UOV2653" s="116"/>
      <c r="UOW2653" s="42"/>
      <c r="UOX2653" s="116"/>
      <c r="UOY2653" s="42"/>
      <c r="UOZ2653" s="116"/>
      <c r="UPA2653" s="42"/>
      <c r="UPB2653" s="116"/>
      <c r="UPC2653" s="42"/>
      <c r="UPD2653" s="116"/>
      <c r="UPE2653" s="42"/>
      <c r="UPF2653" s="116"/>
      <c r="UPG2653" s="42"/>
      <c r="UPH2653" s="116"/>
      <c r="UPI2653" s="42"/>
      <c r="UPJ2653" s="116"/>
      <c r="UPK2653" s="42"/>
      <c r="UPL2653" s="116"/>
      <c r="UPM2653" s="42"/>
      <c r="UPN2653" s="116"/>
      <c r="UPO2653" s="42"/>
      <c r="UPP2653" s="116"/>
      <c r="UPQ2653" s="42"/>
      <c r="UPR2653" s="116"/>
      <c r="UPS2653" s="42"/>
      <c r="UPT2653" s="116"/>
      <c r="UPU2653" s="42"/>
      <c r="UPV2653" s="116"/>
      <c r="UPW2653" s="42"/>
      <c r="UPX2653" s="116"/>
      <c r="UPY2653" s="42"/>
      <c r="UPZ2653" s="116"/>
      <c r="UQA2653" s="42"/>
      <c r="UQB2653" s="116"/>
      <c r="UQC2653" s="42"/>
      <c r="UQD2653" s="116"/>
      <c r="UQE2653" s="42"/>
      <c r="UQF2653" s="116"/>
      <c r="UQG2653" s="42"/>
      <c r="UQH2653" s="116"/>
      <c r="UQI2653" s="42"/>
      <c r="UQJ2653" s="116"/>
      <c r="UQK2653" s="42"/>
      <c r="UQL2653" s="116"/>
      <c r="UQM2653" s="42"/>
      <c r="UQN2653" s="116"/>
      <c r="UQO2653" s="42"/>
      <c r="UQP2653" s="116"/>
      <c r="UQQ2653" s="42"/>
      <c r="UQR2653" s="116"/>
      <c r="UQS2653" s="42"/>
      <c r="UQT2653" s="116"/>
      <c r="UQU2653" s="42"/>
      <c r="UQV2653" s="116"/>
      <c r="UQW2653" s="42"/>
      <c r="UQX2653" s="116"/>
      <c r="UQY2653" s="42"/>
      <c r="UQZ2653" s="116"/>
      <c r="URA2653" s="42"/>
      <c r="URB2653" s="116"/>
      <c r="URC2653" s="42"/>
      <c r="URD2653" s="116"/>
      <c r="URE2653" s="42"/>
      <c r="URF2653" s="116"/>
      <c r="URG2653" s="42"/>
      <c r="URH2653" s="116"/>
      <c r="URI2653" s="42"/>
      <c r="URJ2653" s="116"/>
      <c r="URK2653" s="42"/>
      <c r="URL2653" s="116"/>
      <c r="URM2653" s="42"/>
      <c r="URN2653" s="116"/>
      <c r="URO2653" s="42"/>
      <c r="URP2653" s="116"/>
      <c r="URQ2653" s="42"/>
      <c r="URR2653" s="116"/>
      <c r="URS2653" s="42"/>
      <c r="URT2653" s="116"/>
      <c r="URU2653" s="42"/>
      <c r="URV2653" s="116"/>
      <c r="URW2653" s="42"/>
      <c r="URX2653" s="116"/>
      <c r="URY2653" s="42"/>
      <c r="URZ2653" s="116"/>
      <c r="USA2653" s="42"/>
      <c r="USB2653" s="116"/>
      <c r="USC2653" s="42"/>
      <c r="USD2653" s="116"/>
      <c r="USE2653" s="42"/>
      <c r="USF2653" s="116"/>
      <c r="USG2653" s="42"/>
      <c r="USH2653" s="116"/>
      <c r="USI2653" s="42"/>
      <c r="USJ2653" s="116"/>
      <c r="USK2653" s="42"/>
      <c r="USL2653" s="116"/>
      <c r="USM2653" s="42"/>
      <c r="USN2653" s="116"/>
      <c r="USO2653" s="42"/>
      <c r="USP2653" s="116"/>
      <c r="USQ2653" s="42"/>
      <c r="USR2653" s="116"/>
      <c r="USS2653" s="42"/>
      <c r="UST2653" s="116"/>
      <c r="USU2653" s="42"/>
      <c r="USV2653" s="116"/>
      <c r="USW2653" s="42"/>
      <c r="USX2653" s="116"/>
      <c r="USY2653" s="42"/>
      <c r="USZ2653" s="116"/>
      <c r="UTA2653" s="42"/>
      <c r="UTB2653" s="116"/>
      <c r="UTC2653" s="42"/>
      <c r="UTD2653" s="116"/>
      <c r="UTE2653" s="42"/>
      <c r="UTF2653" s="116"/>
      <c r="UTG2653" s="42"/>
      <c r="UTH2653" s="116"/>
      <c r="UTI2653" s="42"/>
      <c r="UTJ2653" s="116"/>
      <c r="UTK2653" s="42"/>
      <c r="UTL2653" s="116"/>
      <c r="UTM2653" s="42"/>
      <c r="UTN2653" s="116"/>
      <c r="UTO2653" s="42"/>
      <c r="UTP2653" s="116"/>
      <c r="UTQ2653" s="42"/>
      <c r="UTR2653" s="116"/>
      <c r="UTS2653" s="42"/>
      <c r="UTT2653" s="116"/>
      <c r="UTU2653" s="42"/>
      <c r="UTV2653" s="116"/>
      <c r="UTW2653" s="42"/>
      <c r="UTX2653" s="116"/>
      <c r="UTY2653" s="42"/>
      <c r="UTZ2653" s="116"/>
      <c r="UUA2653" s="42"/>
      <c r="UUB2653" s="116"/>
      <c r="UUC2653" s="42"/>
      <c r="UUD2653" s="116"/>
      <c r="UUE2653" s="42"/>
      <c r="UUF2653" s="116"/>
      <c r="UUG2653" s="42"/>
      <c r="UUH2653" s="116"/>
      <c r="UUI2653" s="42"/>
      <c r="UUJ2653" s="116"/>
      <c r="UUK2653" s="42"/>
      <c r="UUL2653" s="116"/>
      <c r="UUM2653" s="42"/>
      <c r="UUN2653" s="116"/>
      <c r="UUO2653" s="42"/>
      <c r="UUP2653" s="116"/>
      <c r="UUQ2653" s="42"/>
      <c r="UUR2653" s="116"/>
      <c r="UUS2653" s="42"/>
      <c r="UUT2653" s="116"/>
      <c r="UUU2653" s="42"/>
      <c r="UUV2653" s="116"/>
      <c r="UUW2653" s="42"/>
      <c r="UUX2653" s="116"/>
      <c r="UUY2653" s="42"/>
      <c r="UUZ2653" s="116"/>
      <c r="UVA2653" s="42"/>
      <c r="UVB2653" s="116"/>
      <c r="UVC2653" s="42"/>
      <c r="UVD2653" s="116"/>
      <c r="UVE2653" s="42"/>
      <c r="UVF2653" s="116"/>
      <c r="UVG2653" s="42"/>
      <c r="UVH2653" s="116"/>
      <c r="UVI2653" s="42"/>
      <c r="UVJ2653" s="116"/>
      <c r="UVK2653" s="42"/>
      <c r="UVL2653" s="116"/>
      <c r="UVM2653" s="42"/>
      <c r="UVN2653" s="116"/>
      <c r="UVO2653" s="42"/>
      <c r="UVP2653" s="116"/>
      <c r="UVQ2653" s="42"/>
      <c r="UVR2653" s="116"/>
      <c r="UVS2653" s="42"/>
      <c r="UVT2653" s="116"/>
      <c r="UVU2653" s="42"/>
      <c r="UVV2653" s="116"/>
      <c r="UVW2653" s="42"/>
      <c r="UVX2653" s="116"/>
      <c r="UVY2653" s="42"/>
      <c r="UVZ2653" s="116"/>
      <c r="UWA2653" s="42"/>
      <c r="UWB2653" s="116"/>
      <c r="UWC2653" s="42"/>
      <c r="UWD2653" s="116"/>
      <c r="UWE2653" s="42"/>
      <c r="UWF2653" s="116"/>
      <c r="UWG2653" s="42"/>
      <c r="UWH2653" s="116"/>
      <c r="UWI2653" s="42"/>
      <c r="UWJ2653" s="116"/>
      <c r="UWK2653" s="42"/>
      <c r="UWL2653" s="116"/>
      <c r="UWM2653" s="42"/>
      <c r="UWN2653" s="116"/>
      <c r="UWO2653" s="42"/>
      <c r="UWP2653" s="116"/>
      <c r="UWQ2653" s="42"/>
      <c r="UWR2653" s="116"/>
      <c r="UWS2653" s="42"/>
      <c r="UWT2653" s="116"/>
      <c r="UWU2653" s="42"/>
      <c r="UWV2653" s="116"/>
      <c r="UWW2653" s="42"/>
      <c r="UWX2653" s="116"/>
      <c r="UWY2653" s="42"/>
      <c r="UWZ2653" s="116"/>
      <c r="UXA2653" s="42"/>
      <c r="UXB2653" s="116"/>
      <c r="UXC2653" s="42"/>
      <c r="UXD2653" s="116"/>
      <c r="UXE2653" s="42"/>
      <c r="UXF2653" s="116"/>
      <c r="UXG2653" s="42"/>
      <c r="UXH2653" s="116"/>
      <c r="UXI2653" s="42"/>
      <c r="UXJ2653" s="116"/>
      <c r="UXK2653" s="42"/>
      <c r="UXL2653" s="116"/>
      <c r="UXM2653" s="42"/>
      <c r="UXN2653" s="116"/>
      <c r="UXO2653" s="42"/>
      <c r="UXP2653" s="116"/>
      <c r="UXQ2653" s="42"/>
      <c r="UXR2653" s="116"/>
      <c r="UXS2653" s="42"/>
      <c r="UXT2653" s="116"/>
      <c r="UXU2653" s="42"/>
      <c r="UXV2653" s="116"/>
      <c r="UXW2653" s="42"/>
      <c r="UXX2653" s="116"/>
      <c r="UXY2653" s="42"/>
      <c r="UXZ2653" s="116"/>
      <c r="UYA2653" s="42"/>
      <c r="UYB2653" s="116"/>
      <c r="UYC2653" s="42"/>
      <c r="UYD2653" s="116"/>
      <c r="UYE2653" s="42"/>
      <c r="UYF2653" s="116"/>
      <c r="UYG2653" s="42"/>
      <c r="UYH2653" s="116"/>
      <c r="UYI2653" s="42"/>
      <c r="UYJ2653" s="116"/>
      <c r="UYK2653" s="42"/>
      <c r="UYL2653" s="116"/>
      <c r="UYM2653" s="42"/>
      <c r="UYN2653" s="116"/>
      <c r="UYO2653" s="42"/>
      <c r="UYP2653" s="116"/>
      <c r="UYQ2653" s="42"/>
      <c r="UYR2653" s="116"/>
      <c r="UYS2653" s="42"/>
      <c r="UYT2653" s="116"/>
      <c r="UYU2653" s="42"/>
      <c r="UYV2653" s="116"/>
      <c r="UYW2653" s="42"/>
      <c r="UYX2653" s="116"/>
      <c r="UYY2653" s="42"/>
      <c r="UYZ2653" s="116"/>
      <c r="UZA2653" s="42"/>
      <c r="UZB2653" s="116"/>
      <c r="UZC2653" s="42"/>
      <c r="UZD2653" s="116"/>
      <c r="UZE2653" s="42"/>
      <c r="UZF2653" s="116"/>
      <c r="UZG2653" s="42"/>
      <c r="UZH2653" s="116"/>
      <c r="UZI2653" s="42"/>
      <c r="UZJ2653" s="116"/>
      <c r="UZK2653" s="42"/>
      <c r="UZL2653" s="116"/>
      <c r="UZM2653" s="42"/>
      <c r="UZN2653" s="116"/>
      <c r="UZO2653" s="42"/>
      <c r="UZP2653" s="116"/>
      <c r="UZQ2653" s="42"/>
      <c r="UZR2653" s="116"/>
      <c r="UZS2653" s="42"/>
      <c r="UZT2653" s="116"/>
      <c r="UZU2653" s="42"/>
      <c r="UZV2653" s="116"/>
      <c r="UZW2653" s="42"/>
      <c r="UZX2653" s="116"/>
      <c r="UZY2653" s="42"/>
      <c r="UZZ2653" s="116"/>
      <c r="VAA2653" s="42"/>
      <c r="VAB2653" s="116"/>
      <c r="VAC2653" s="42"/>
      <c r="VAD2653" s="116"/>
      <c r="VAE2653" s="42"/>
      <c r="VAF2653" s="116"/>
      <c r="VAG2653" s="42"/>
      <c r="VAH2653" s="116"/>
      <c r="VAI2653" s="42"/>
      <c r="VAJ2653" s="116"/>
      <c r="VAK2653" s="42"/>
      <c r="VAL2653" s="116"/>
      <c r="VAM2653" s="42"/>
      <c r="VAN2653" s="116"/>
      <c r="VAO2653" s="42"/>
      <c r="VAP2653" s="116"/>
      <c r="VAQ2653" s="42"/>
      <c r="VAR2653" s="116"/>
      <c r="VAS2653" s="42"/>
      <c r="VAT2653" s="116"/>
      <c r="VAU2653" s="42"/>
      <c r="VAV2653" s="116"/>
      <c r="VAW2653" s="42"/>
      <c r="VAX2653" s="116"/>
      <c r="VAY2653" s="42"/>
      <c r="VAZ2653" s="116"/>
      <c r="VBA2653" s="42"/>
      <c r="VBB2653" s="116"/>
      <c r="VBC2653" s="42"/>
      <c r="VBD2653" s="116"/>
      <c r="VBE2653" s="42"/>
      <c r="VBF2653" s="116"/>
      <c r="VBG2653" s="42"/>
      <c r="VBH2653" s="116"/>
      <c r="VBI2653" s="42"/>
      <c r="VBJ2653" s="116"/>
      <c r="VBK2653" s="42"/>
      <c r="VBL2653" s="116"/>
      <c r="VBM2653" s="42"/>
      <c r="VBN2653" s="116"/>
      <c r="VBO2653" s="42"/>
      <c r="VBP2653" s="116"/>
      <c r="VBQ2653" s="42"/>
      <c r="VBR2653" s="116"/>
      <c r="VBS2653" s="42"/>
      <c r="VBT2653" s="116"/>
      <c r="VBU2653" s="42"/>
      <c r="VBV2653" s="116"/>
      <c r="VBW2653" s="42"/>
      <c r="VBX2653" s="116"/>
      <c r="VBY2653" s="42"/>
      <c r="VBZ2653" s="116"/>
      <c r="VCA2653" s="42"/>
      <c r="VCB2653" s="116"/>
      <c r="VCC2653" s="42"/>
      <c r="VCD2653" s="116"/>
      <c r="VCE2653" s="42"/>
      <c r="VCF2653" s="116"/>
      <c r="VCG2653" s="42"/>
      <c r="VCH2653" s="116"/>
      <c r="VCI2653" s="42"/>
      <c r="VCJ2653" s="116"/>
      <c r="VCK2653" s="42"/>
      <c r="VCL2653" s="116"/>
      <c r="VCM2653" s="42"/>
      <c r="VCN2653" s="116"/>
      <c r="VCO2653" s="42"/>
      <c r="VCP2653" s="116"/>
      <c r="VCQ2653" s="42"/>
      <c r="VCR2653" s="116"/>
      <c r="VCS2653" s="42"/>
      <c r="VCT2653" s="116"/>
      <c r="VCU2653" s="42"/>
      <c r="VCV2653" s="116"/>
      <c r="VCW2653" s="42"/>
      <c r="VCX2653" s="116"/>
      <c r="VCY2653" s="42"/>
      <c r="VCZ2653" s="116"/>
      <c r="VDA2653" s="42"/>
      <c r="VDB2653" s="116"/>
      <c r="VDC2653" s="42"/>
      <c r="VDD2653" s="116"/>
      <c r="VDE2653" s="42"/>
      <c r="VDF2653" s="116"/>
      <c r="VDG2653" s="42"/>
      <c r="VDH2653" s="116"/>
      <c r="VDI2653" s="42"/>
      <c r="VDJ2653" s="116"/>
      <c r="VDK2653" s="42"/>
      <c r="VDL2653" s="116"/>
      <c r="VDM2653" s="42"/>
      <c r="VDN2653" s="116"/>
      <c r="VDO2653" s="42"/>
      <c r="VDP2653" s="116"/>
      <c r="VDQ2653" s="42"/>
      <c r="VDR2653" s="116"/>
      <c r="VDS2653" s="42"/>
      <c r="VDT2653" s="116"/>
      <c r="VDU2653" s="42"/>
      <c r="VDV2653" s="116"/>
      <c r="VDW2653" s="42"/>
      <c r="VDX2653" s="116"/>
      <c r="VDY2653" s="42"/>
      <c r="VDZ2653" s="116"/>
      <c r="VEA2653" s="42"/>
      <c r="VEB2653" s="116"/>
      <c r="VEC2653" s="42"/>
      <c r="VED2653" s="116"/>
      <c r="VEE2653" s="42"/>
      <c r="VEF2653" s="116"/>
      <c r="VEG2653" s="42"/>
      <c r="VEH2653" s="116"/>
      <c r="VEI2653" s="42"/>
      <c r="VEJ2653" s="116"/>
      <c r="VEK2653" s="42"/>
      <c r="VEL2653" s="116"/>
      <c r="VEM2653" s="42"/>
      <c r="VEN2653" s="116"/>
      <c r="VEO2653" s="42"/>
      <c r="VEP2653" s="116"/>
      <c r="VEQ2653" s="42"/>
      <c r="VER2653" s="116"/>
      <c r="VES2653" s="42"/>
      <c r="VET2653" s="116"/>
      <c r="VEU2653" s="42"/>
      <c r="VEV2653" s="116"/>
      <c r="VEW2653" s="42"/>
      <c r="VEX2653" s="116"/>
      <c r="VEY2653" s="42"/>
      <c r="VEZ2653" s="116"/>
      <c r="VFA2653" s="42"/>
      <c r="VFB2653" s="116"/>
      <c r="VFC2653" s="42"/>
      <c r="VFD2653" s="116"/>
      <c r="VFE2653" s="42"/>
      <c r="VFF2653" s="116"/>
      <c r="VFG2653" s="42"/>
      <c r="VFH2653" s="116"/>
      <c r="VFI2653" s="42"/>
      <c r="VFJ2653" s="116"/>
      <c r="VFK2653" s="42"/>
      <c r="VFL2653" s="116"/>
      <c r="VFM2653" s="42"/>
      <c r="VFN2653" s="116"/>
      <c r="VFO2653" s="42"/>
      <c r="VFP2653" s="116"/>
      <c r="VFQ2653" s="42"/>
      <c r="VFR2653" s="116"/>
      <c r="VFS2653" s="42"/>
      <c r="VFT2653" s="116"/>
      <c r="VFU2653" s="42"/>
      <c r="VFV2653" s="116"/>
      <c r="VFW2653" s="42"/>
      <c r="VFX2653" s="116"/>
      <c r="VFY2653" s="42"/>
      <c r="VFZ2653" s="116"/>
      <c r="VGA2653" s="42"/>
      <c r="VGB2653" s="116"/>
      <c r="VGC2653" s="42"/>
      <c r="VGD2653" s="116"/>
      <c r="VGE2653" s="42"/>
      <c r="VGF2653" s="116"/>
      <c r="VGG2653" s="42"/>
      <c r="VGH2653" s="116"/>
      <c r="VGI2653" s="42"/>
      <c r="VGJ2653" s="116"/>
      <c r="VGK2653" s="42"/>
      <c r="VGL2653" s="116"/>
      <c r="VGM2653" s="42"/>
      <c r="VGN2653" s="116"/>
      <c r="VGO2653" s="42"/>
      <c r="VGP2653" s="116"/>
      <c r="VGQ2653" s="42"/>
      <c r="VGR2653" s="116"/>
      <c r="VGS2653" s="42"/>
      <c r="VGT2653" s="116"/>
      <c r="VGU2653" s="42"/>
      <c r="VGV2653" s="116"/>
      <c r="VGW2653" s="42"/>
      <c r="VGX2653" s="116"/>
      <c r="VGY2653" s="42"/>
      <c r="VGZ2653" s="116"/>
      <c r="VHA2653" s="42"/>
      <c r="VHB2653" s="116"/>
      <c r="VHC2653" s="42"/>
      <c r="VHD2653" s="116"/>
      <c r="VHE2653" s="42"/>
      <c r="VHF2653" s="116"/>
      <c r="VHG2653" s="42"/>
      <c r="VHH2653" s="116"/>
      <c r="VHI2653" s="42"/>
      <c r="VHJ2653" s="116"/>
      <c r="VHK2653" s="42"/>
      <c r="VHL2653" s="116"/>
      <c r="VHM2653" s="42"/>
      <c r="VHN2653" s="116"/>
      <c r="VHO2653" s="42"/>
      <c r="VHP2653" s="116"/>
      <c r="VHQ2653" s="42"/>
      <c r="VHR2653" s="116"/>
      <c r="VHS2653" s="42"/>
      <c r="VHT2653" s="116"/>
      <c r="VHU2653" s="42"/>
      <c r="VHV2653" s="116"/>
      <c r="VHW2653" s="42"/>
      <c r="VHX2653" s="116"/>
      <c r="VHY2653" s="42"/>
      <c r="VHZ2653" s="116"/>
      <c r="VIA2653" s="42"/>
      <c r="VIB2653" s="116"/>
      <c r="VIC2653" s="42"/>
      <c r="VID2653" s="116"/>
      <c r="VIE2653" s="42"/>
      <c r="VIF2653" s="116"/>
      <c r="VIG2653" s="42"/>
      <c r="VIH2653" s="116"/>
      <c r="VII2653" s="42"/>
      <c r="VIJ2653" s="116"/>
      <c r="VIK2653" s="42"/>
      <c r="VIL2653" s="116"/>
      <c r="VIM2653" s="42"/>
      <c r="VIN2653" s="116"/>
      <c r="VIO2653" s="42"/>
      <c r="VIP2653" s="116"/>
      <c r="VIQ2653" s="42"/>
      <c r="VIR2653" s="116"/>
      <c r="VIS2653" s="42"/>
      <c r="VIT2653" s="116"/>
      <c r="VIU2653" s="42"/>
      <c r="VIV2653" s="116"/>
      <c r="VIW2653" s="42"/>
      <c r="VIX2653" s="116"/>
      <c r="VIY2653" s="42"/>
      <c r="VIZ2653" s="116"/>
      <c r="VJA2653" s="42"/>
      <c r="VJB2653" s="116"/>
      <c r="VJC2653" s="42"/>
      <c r="VJD2653" s="116"/>
      <c r="VJE2653" s="42"/>
      <c r="VJF2653" s="116"/>
      <c r="VJG2653" s="42"/>
      <c r="VJH2653" s="116"/>
      <c r="VJI2653" s="42"/>
      <c r="VJJ2653" s="116"/>
      <c r="VJK2653" s="42"/>
      <c r="VJL2653" s="116"/>
      <c r="VJM2653" s="42"/>
      <c r="VJN2653" s="116"/>
      <c r="VJO2653" s="42"/>
      <c r="VJP2653" s="116"/>
      <c r="VJQ2653" s="42"/>
      <c r="VJR2653" s="116"/>
      <c r="VJS2653" s="42"/>
      <c r="VJT2653" s="116"/>
      <c r="VJU2653" s="42"/>
      <c r="VJV2653" s="116"/>
      <c r="VJW2653" s="42"/>
      <c r="VJX2653" s="116"/>
      <c r="VJY2653" s="42"/>
      <c r="VJZ2653" s="116"/>
      <c r="VKA2653" s="42"/>
      <c r="VKB2653" s="116"/>
      <c r="VKC2653" s="42"/>
      <c r="VKD2653" s="116"/>
      <c r="VKE2653" s="42"/>
      <c r="VKF2653" s="116"/>
      <c r="VKG2653" s="42"/>
      <c r="VKH2653" s="116"/>
      <c r="VKI2653" s="42"/>
      <c r="VKJ2653" s="116"/>
      <c r="VKK2653" s="42"/>
      <c r="VKL2653" s="116"/>
      <c r="VKM2653" s="42"/>
      <c r="VKN2653" s="116"/>
      <c r="VKO2653" s="42"/>
      <c r="VKP2653" s="116"/>
      <c r="VKQ2653" s="42"/>
      <c r="VKR2653" s="116"/>
      <c r="VKS2653" s="42"/>
      <c r="VKT2653" s="116"/>
      <c r="VKU2653" s="42"/>
      <c r="VKV2653" s="116"/>
      <c r="VKW2653" s="42"/>
      <c r="VKX2653" s="116"/>
      <c r="VKY2653" s="42"/>
      <c r="VKZ2653" s="116"/>
      <c r="VLA2653" s="42"/>
      <c r="VLB2653" s="116"/>
      <c r="VLC2653" s="42"/>
      <c r="VLD2653" s="116"/>
      <c r="VLE2653" s="42"/>
      <c r="VLF2653" s="116"/>
      <c r="VLG2653" s="42"/>
      <c r="VLH2653" s="116"/>
      <c r="VLI2653" s="42"/>
      <c r="VLJ2653" s="116"/>
      <c r="VLK2653" s="42"/>
      <c r="VLL2653" s="116"/>
      <c r="VLM2653" s="42"/>
      <c r="VLN2653" s="116"/>
      <c r="VLO2653" s="42"/>
      <c r="VLP2653" s="116"/>
      <c r="VLQ2653" s="42"/>
      <c r="VLR2653" s="116"/>
      <c r="VLS2653" s="42"/>
      <c r="VLT2653" s="116"/>
      <c r="VLU2653" s="42"/>
      <c r="VLV2653" s="116"/>
      <c r="VLW2653" s="42"/>
      <c r="VLX2653" s="116"/>
      <c r="VLY2653" s="42"/>
      <c r="VLZ2653" s="116"/>
      <c r="VMA2653" s="42"/>
      <c r="VMB2653" s="116"/>
      <c r="VMC2653" s="42"/>
      <c r="VMD2653" s="116"/>
      <c r="VME2653" s="42"/>
      <c r="VMF2653" s="116"/>
      <c r="VMG2653" s="42"/>
      <c r="VMH2653" s="116"/>
      <c r="VMI2653" s="42"/>
      <c r="VMJ2653" s="116"/>
      <c r="VMK2653" s="42"/>
      <c r="VML2653" s="116"/>
      <c r="VMM2653" s="42"/>
      <c r="VMN2653" s="116"/>
      <c r="VMO2653" s="42"/>
      <c r="VMP2653" s="116"/>
      <c r="VMQ2653" s="42"/>
      <c r="VMR2653" s="116"/>
      <c r="VMS2653" s="42"/>
      <c r="VMT2653" s="116"/>
      <c r="VMU2653" s="42"/>
      <c r="VMV2653" s="116"/>
      <c r="VMW2653" s="42"/>
      <c r="VMX2653" s="116"/>
      <c r="VMY2653" s="42"/>
      <c r="VMZ2653" s="116"/>
      <c r="VNA2653" s="42"/>
      <c r="VNB2653" s="116"/>
      <c r="VNC2653" s="42"/>
      <c r="VND2653" s="116"/>
      <c r="VNE2653" s="42"/>
      <c r="VNF2653" s="116"/>
      <c r="VNG2653" s="42"/>
      <c r="VNH2653" s="116"/>
      <c r="VNI2653" s="42"/>
      <c r="VNJ2653" s="116"/>
      <c r="VNK2653" s="42"/>
      <c r="VNL2653" s="116"/>
      <c r="VNM2653" s="42"/>
      <c r="VNN2653" s="116"/>
      <c r="VNO2653" s="42"/>
      <c r="VNP2653" s="116"/>
      <c r="VNQ2653" s="42"/>
      <c r="VNR2653" s="116"/>
      <c r="VNS2653" s="42"/>
      <c r="VNT2653" s="116"/>
      <c r="VNU2653" s="42"/>
      <c r="VNV2653" s="116"/>
      <c r="VNW2653" s="42"/>
      <c r="VNX2653" s="116"/>
      <c r="VNY2653" s="42"/>
      <c r="VNZ2653" s="116"/>
      <c r="VOA2653" s="42"/>
      <c r="VOB2653" s="116"/>
      <c r="VOC2653" s="42"/>
      <c r="VOD2653" s="116"/>
      <c r="VOE2653" s="42"/>
      <c r="VOF2653" s="116"/>
      <c r="VOG2653" s="42"/>
      <c r="VOH2653" s="116"/>
      <c r="VOI2653" s="42"/>
      <c r="VOJ2653" s="116"/>
      <c r="VOK2653" s="42"/>
      <c r="VOL2653" s="116"/>
      <c r="VOM2653" s="42"/>
      <c r="VON2653" s="116"/>
      <c r="VOO2653" s="42"/>
      <c r="VOP2653" s="116"/>
      <c r="VOQ2653" s="42"/>
      <c r="VOR2653" s="116"/>
      <c r="VOS2653" s="42"/>
      <c r="VOT2653" s="116"/>
      <c r="VOU2653" s="42"/>
      <c r="VOV2653" s="116"/>
      <c r="VOW2653" s="42"/>
      <c r="VOX2653" s="116"/>
      <c r="VOY2653" s="42"/>
      <c r="VOZ2653" s="116"/>
      <c r="VPA2653" s="42"/>
      <c r="VPB2653" s="116"/>
      <c r="VPC2653" s="42"/>
      <c r="VPD2653" s="116"/>
      <c r="VPE2653" s="42"/>
      <c r="VPF2653" s="116"/>
      <c r="VPG2653" s="42"/>
      <c r="VPH2653" s="116"/>
      <c r="VPI2653" s="42"/>
      <c r="VPJ2653" s="116"/>
      <c r="VPK2653" s="42"/>
      <c r="VPL2653" s="116"/>
      <c r="VPM2653" s="42"/>
      <c r="VPN2653" s="116"/>
      <c r="VPO2653" s="42"/>
      <c r="VPP2653" s="116"/>
      <c r="VPQ2653" s="42"/>
      <c r="VPR2653" s="116"/>
      <c r="VPS2653" s="42"/>
      <c r="VPT2653" s="116"/>
      <c r="VPU2653" s="42"/>
      <c r="VPV2653" s="116"/>
      <c r="VPW2653" s="42"/>
      <c r="VPX2653" s="116"/>
      <c r="VPY2653" s="42"/>
      <c r="VPZ2653" s="116"/>
      <c r="VQA2653" s="42"/>
      <c r="VQB2653" s="116"/>
      <c r="VQC2653" s="42"/>
      <c r="VQD2653" s="116"/>
      <c r="VQE2653" s="42"/>
      <c r="VQF2653" s="116"/>
      <c r="VQG2653" s="42"/>
      <c r="VQH2653" s="116"/>
      <c r="VQI2653" s="42"/>
      <c r="VQJ2653" s="116"/>
      <c r="VQK2653" s="42"/>
      <c r="VQL2653" s="116"/>
      <c r="VQM2653" s="42"/>
      <c r="VQN2653" s="116"/>
      <c r="VQO2653" s="42"/>
      <c r="VQP2653" s="116"/>
      <c r="VQQ2653" s="42"/>
      <c r="VQR2653" s="116"/>
      <c r="VQS2653" s="42"/>
      <c r="VQT2653" s="116"/>
      <c r="VQU2653" s="42"/>
      <c r="VQV2653" s="116"/>
      <c r="VQW2653" s="42"/>
      <c r="VQX2653" s="116"/>
      <c r="VQY2653" s="42"/>
      <c r="VQZ2653" s="116"/>
      <c r="VRA2653" s="42"/>
      <c r="VRB2653" s="116"/>
      <c r="VRC2653" s="42"/>
      <c r="VRD2653" s="116"/>
      <c r="VRE2653" s="42"/>
      <c r="VRF2653" s="116"/>
      <c r="VRG2653" s="42"/>
      <c r="VRH2653" s="116"/>
      <c r="VRI2653" s="42"/>
      <c r="VRJ2653" s="116"/>
      <c r="VRK2653" s="42"/>
      <c r="VRL2653" s="116"/>
      <c r="VRM2653" s="42"/>
      <c r="VRN2653" s="116"/>
      <c r="VRO2653" s="42"/>
      <c r="VRP2653" s="116"/>
      <c r="VRQ2653" s="42"/>
      <c r="VRR2653" s="116"/>
      <c r="VRS2653" s="42"/>
      <c r="VRT2653" s="116"/>
      <c r="VRU2653" s="42"/>
      <c r="VRV2653" s="116"/>
      <c r="VRW2653" s="42"/>
      <c r="VRX2653" s="116"/>
      <c r="VRY2653" s="42"/>
      <c r="VRZ2653" s="116"/>
      <c r="VSA2653" s="42"/>
      <c r="VSB2653" s="116"/>
      <c r="VSC2653" s="42"/>
      <c r="VSD2653" s="116"/>
      <c r="VSE2653" s="42"/>
      <c r="VSF2653" s="116"/>
      <c r="VSG2653" s="42"/>
      <c r="VSH2653" s="116"/>
      <c r="VSI2653" s="42"/>
      <c r="VSJ2653" s="116"/>
      <c r="VSK2653" s="42"/>
      <c r="VSL2653" s="116"/>
      <c r="VSM2653" s="42"/>
      <c r="VSN2653" s="116"/>
      <c r="VSO2653" s="42"/>
      <c r="VSP2653" s="116"/>
      <c r="VSQ2653" s="42"/>
      <c r="VSR2653" s="116"/>
      <c r="VSS2653" s="42"/>
      <c r="VST2653" s="116"/>
      <c r="VSU2653" s="42"/>
      <c r="VSV2653" s="116"/>
      <c r="VSW2653" s="42"/>
      <c r="VSX2653" s="116"/>
      <c r="VSY2653" s="42"/>
      <c r="VSZ2653" s="116"/>
      <c r="VTA2653" s="42"/>
      <c r="VTB2653" s="116"/>
      <c r="VTC2653" s="42"/>
      <c r="VTD2653" s="116"/>
      <c r="VTE2653" s="42"/>
      <c r="VTF2653" s="116"/>
      <c r="VTG2653" s="42"/>
      <c r="VTH2653" s="116"/>
      <c r="VTI2653" s="42"/>
      <c r="VTJ2653" s="116"/>
      <c r="VTK2653" s="42"/>
      <c r="VTL2653" s="116"/>
      <c r="VTM2653" s="42"/>
      <c r="VTN2653" s="116"/>
      <c r="VTO2653" s="42"/>
      <c r="VTP2653" s="116"/>
      <c r="VTQ2653" s="42"/>
      <c r="VTR2653" s="116"/>
      <c r="VTS2653" s="42"/>
      <c r="VTT2653" s="116"/>
      <c r="VTU2653" s="42"/>
      <c r="VTV2653" s="116"/>
      <c r="VTW2653" s="42"/>
      <c r="VTX2653" s="116"/>
      <c r="VTY2653" s="42"/>
      <c r="VTZ2653" s="116"/>
      <c r="VUA2653" s="42"/>
      <c r="VUB2653" s="116"/>
      <c r="VUC2653" s="42"/>
      <c r="VUD2653" s="116"/>
      <c r="VUE2653" s="42"/>
      <c r="VUF2653" s="116"/>
      <c r="VUG2653" s="42"/>
      <c r="VUH2653" s="116"/>
      <c r="VUI2653" s="42"/>
      <c r="VUJ2653" s="116"/>
      <c r="VUK2653" s="42"/>
      <c r="VUL2653" s="116"/>
      <c r="VUM2653" s="42"/>
      <c r="VUN2653" s="116"/>
      <c r="VUO2653" s="42"/>
      <c r="VUP2653" s="116"/>
      <c r="VUQ2653" s="42"/>
      <c r="VUR2653" s="116"/>
      <c r="VUS2653" s="42"/>
      <c r="VUT2653" s="116"/>
      <c r="VUU2653" s="42"/>
      <c r="VUV2653" s="116"/>
      <c r="VUW2653" s="42"/>
      <c r="VUX2653" s="116"/>
      <c r="VUY2653" s="42"/>
      <c r="VUZ2653" s="116"/>
      <c r="VVA2653" s="42"/>
      <c r="VVB2653" s="116"/>
      <c r="VVC2653" s="42"/>
      <c r="VVD2653" s="116"/>
      <c r="VVE2653" s="42"/>
      <c r="VVF2653" s="116"/>
      <c r="VVG2653" s="42"/>
      <c r="VVH2653" s="116"/>
      <c r="VVI2653" s="42"/>
      <c r="VVJ2653" s="116"/>
      <c r="VVK2653" s="42"/>
      <c r="VVL2653" s="116"/>
      <c r="VVM2653" s="42"/>
      <c r="VVN2653" s="116"/>
      <c r="VVO2653" s="42"/>
      <c r="VVP2653" s="116"/>
      <c r="VVQ2653" s="42"/>
      <c r="VVR2653" s="116"/>
      <c r="VVS2653" s="42"/>
      <c r="VVT2653" s="116"/>
      <c r="VVU2653" s="42"/>
      <c r="VVV2653" s="116"/>
      <c r="VVW2653" s="42"/>
      <c r="VVX2653" s="116"/>
      <c r="VVY2653" s="42"/>
      <c r="VVZ2653" s="116"/>
      <c r="VWA2653" s="42"/>
      <c r="VWB2653" s="116"/>
      <c r="VWC2653" s="42"/>
      <c r="VWD2653" s="116"/>
      <c r="VWE2653" s="42"/>
      <c r="VWF2653" s="116"/>
      <c r="VWG2653" s="42"/>
      <c r="VWH2653" s="116"/>
      <c r="VWI2653" s="42"/>
      <c r="VWJ2653" s="116"/>
      <c r="VWK2653" s="42"/>
      <c r="VWL2653" s="116"/>
      <c r="VWM2653" s="42"/>
      <c r="VWN2653" s="116"/>
      <c r="VWO2653" s="42"/>
      <c r="VWP2653" s="116"/>
      <c r="VWQ2653" s="42"/>
      <c r="VWR2653" s="116"/>
      <c r="VWS2653" s="42"/>
      <c r="VWT2653" s="116"/>
      <c r="VWU2653" s="42"/>
      <c r="VWV2653" s="116"/>
      <c r="VWW2653" s="42"/>
      <c r="VWX2653" s="116"/>
      <c r="VWY2653" s="42"/>
      <c r="VWZ2653" s="116"/>
      <c r="VXA2653" s="42"/>
      <c r="VXB2653" s="116"/>
      <c r="VXC2653" s="42"/>
      <c r="VXD2653" s="116"/>
      <c r="VXE2653" s="42"/>
      <c r="VXF2653" s="116"/>
      <c r="VXG2653" s="42"/>
      <c r="VXH2653" s="116"/>
      <c r="VXI2653" s="42"/>
      <c r="VXJ2653" s="116"/>
      <c r="VXK2653" s="42"/>
      <c r="VXL2653" s="116"/>
      <c r="VXM2653" s="42"/>
      <c r="VXN2653" s="116"/>
      <c r="VXO2653" s="42"/>
      <c r="VXP2653" s="116"/>
      <c r="VXQ2653" s="42"/>
      <c r="VXR2653" s="116"/>
      <c r="VXS2653" s="42"/>
      <c r="VXT2653" s="116"/>
      <c r="VXU2653" s="42"/>
      <c r="VXV2653" s="116"/>
      <c r="VXW2653" s="42"/>
      <c r="VXX2653" s="116"/>
      <c r="VXY2653" s="42"/>
      <c r="VXZ2653" s="116"/>
      <c r="VYA2653" s="42"/>
      <c r="VYB2653" s="116"/>
      <c r="VYC2653" s="42"/>
      <c r="VYD2653" s="116"/>
      <c r="VYE2653" s="42"/>
      <c r="VYF2653" s="116"/>
      <c r="VYG2653" s="42"/>
      <c r="VYH2653" s="116"/>
      <c r="VYI2653" s="42"/>
      <c r="VYJ2653" s="116"/>
      <c r="VYK2653" s="42"/>
      <c r="VYL2653" s="116"/>
      <c r="VYM2653" s="42"/>
      <c r="VYN2653" s="116"/>
      <c r="VYO2653" s="42"/>
      <c r="VYP2653" s="116"/>
      <c r="VYQ2653" s="42"/>
      <c r="VYR2653" s="116"/>
      <c r="VYS2653" s="42"/>
      <c r="VYT2653" s="116"/>
      <c r="VYU2653" s="42"/>
      <c r="VYV2653" s="116"/>
      <c r="VYW2653" s="42"/>
      <c r="VYX2653" s="116"/>
      <c r="VYY2653" s="42"/>
      <c r="VYZ2653" s="116"/>
      <c r="VZA2653" s="42"/>
      <c r="VZB2653" s="116"/>
      <c r="VZC2653" s="42"/>
      <c r="VZD2653" s="116"/>
      <c r="VZE2653" s="42"/>
      <c r="VZF2653" s="116"/>
      <c r="VZG2653" s="42"/>
      <c r="VZH2653" s="116"/>
      <c r="VZI2653" s="42"/>
      <c r="VZJ2653" s="116"/>
      <c r="VZK2653" s="42"/>
      <c r="VZL2653" s="116"/>
      <c r="VZM2653" s="42"/>
      <c r="VZN2653" s="116"/>
      <c r="VZO2653" s="42"/>
      <c r="VZP2653" s="116"/>
      <c r="VZQ2653" s="42"/>
      <c r="VZR2653" s="116"/>
      <c r="VZS2653" s="42"/>
      <c r="VZT2653" s="116"/>
      <c r="VZU2653" s="42"/>
      <c r="VZV2653" s="116"/>
      <c r="VZW2653" s="42"/>
      <c r="VZX2653" s="116"/>
      <c r="VZY2653" s="42"/>
      <c r="VZZ2653" s="116"/>
      <c r="WAA2653" s="42"/>
      <c r="WAB2653" s="116"/>
      <c r="WAC2653" s="42"/>
      <c r="WAD2653" s="116"/>
      <c r="WAE2653" s="42"/>
      <c r="WAF2653" s="116"/>
      <c r="WAG2653" s="42"/>
      <c r="WAH2653" s="116"/>
      <c r="WAI2653" s="42"/>
      <c r="WAJ2653" s="116"/>
      <c r="WAK2653" s="42"/>
      <c r="WAL2653" s="116"/>
      <c r="WAM2653" s="42"/>
      <c r="WAN2653" s="116"/>
      <c r="WAO2653" s="42"/>
      <c r="WAP2653" s="116"/>
      <c r="WAQ2653" s="42"/>
      <c r="WAR2653" s="116"/>
      <c r="WAS2653" s="42"/>
      <c r="WAT2653" s="116"/>
      <c r="WAU2653" s="42"/>
      <c r="WAV2653" s="116"/>
      <c r="WAW2653" s="42"/>
      <c r="WAX2653" s="116"/>
      <c r="WAY2653" s="42"/>
      <c r="WAZ2653" s="116"/>
      <c r="WBA2653" s="42"/>
      <c r="WBB2653" s="116"/>
      <c r="WBC2653" s="42"/>
      <c r="WBD2653" s="116"/>
      <c r="WBE2653" s="42"/>
      <c r="WBF2653" s="116"/>
      <c r="WBG2653" s="42"/>
      <c r="WBH2653" s="116"/>
      <c r="WBI2653" s="42"/>
      <c r="WBJ2653" s="116"/>
      <c r="WBK2653" s="42"/>
      <c r="WBL2653" s="116"/>
      <c r="WBM2653" s="42"/>
      <c r="WBN2653" s="116"/>
      <c r="WBO2653" s="42"/>
      <c r="WBP2653" s="116"/>
      <c r="WBQ2653" s="42"/>
      <c r="WBR2653" s="116"/>
      <c r="WBS2653" s="42"/>
      <c r="WBT2653" s="116"/>
      <c r="WBU2653" s="42"/>
      <c r="WBV2653" s="116"/>
      <c r="WBW2653" s="42"/>
      <c r="WBX2653" s="116"/>
      <c r="WBY2653" s="42"/>
      <c r="WBZ2653" s="116"/>
      <c r="WCA2653" s="42"/>
      <c r="WCB2653" s="116"/>
      <c r="WCC2653" s="42"/>
      <c r="WCD2653" s="116"/>
      <c r="WCE2653" s="42"/>
      <c r="WCF2653" s="116"/>
      <c r="WCG2653" s="42"/>
      <c r="WCH2653" s="116"/>
      <c r="WCI2653" s="42"/>
      <c r="WCJ2653" s="116"/>
      <c r="WCK2653" s="42"/>
      <c r="WCL2653" s="116"/>
      <c r="WCM2653" s="42"/>
      <c r="WCN2653" s="116"/>
      <c r="WCO2653" s="42"/>
      <c r="WCP2653" s="116"/>
      <c r="WCQ2653" s="42"/>
      <c r="WCR2653" s="116"/>
      <c r="WCS2653" s="42"/>
      <c r="WCT2653" s="116"/>
      <c r="WCU2653" s="42"/>
      <c r="WCV2653" s="116"/>
      <c r="WCW2653" s="42"/>
      <c r="WCX2653" s="116"/>
      <c r="WCY2653" s="42"/>
      <c r="WCZ2653" s="116"/>
      <c r="WDA2653" s="42"/>
      <c r="WDB2653" s="116"/>
      <c r="WDC2653" s="42"/>
      <c r="WDD2653" s="116"/>
      <c r="WDE2653" s="42"/>
      <c r="WDF2653" s="116"/>
      <c r="WDG2653" s="42"/>
      <c r="WDH2653" s="116"/>
      <c r="WDI2653" s="42"/>
      <c r="WDJ2653" s="116"/>
      <c r="WDK2653" s="42"/>
      <c r="WDL2653" s="116"/>
      <c r="WDM2653" s="42"/>
      <c r="WDN2653" s="116"/>
      <c r="WDO2653" s="42"/>
      <c r="WDP2653" s="116"/>
      <c r="WDQ2653" s="42"/>
      <c r="WDR2653" s="116"/>
      <c r="WDS2653" s="42"/>
      <c r="WDT2653" s="116"/>
      <c r="WDU2653" s="42"/>
      <c r="WDV2653" s="116"/>
      <c r="WDW2653" s="42"/>
      <c r="WDX2653" s="116"/>
      <c r="WDY2653" s="42"/>
      <c r="WDZ2653" s="116"/>
      <c r="WEA2653" s="42"/>
      <c r="WEB2653" s="116"/>
      <c r="WEC2653" s="42"/>
      <c r="WED2653" s="116"/>
      <c r="WEE2653" s="42"/>
      <c r="WEF2653" s="116"/>
      <c r="WEG2653" s="42"/>
      <c r="WEH2653" s="116"/>
      <c r="WEI2653" s="42"/>
      <c r="WEJ2653" s="116"/>
      <c r="WEK2653" s="42"/>
      <c r="WEL2653" s="116"/>
      <c r="WEM2653" s="42"/>
      <c r="WEN2653" s="116"/>
      <c r="WEO2653" s="42"/>
      <c r="WEP2653" s="116"/>
      <c r="WEQ2653" s="42"/>
      <c r="WER2653" s="116"/>
      <c r="WES2653" s="42"/>
      <c r="WET2653" s="116"/>
      <c r="WEU2653" s="42"/>
      <c r="WEV2653" s="116"/>
      <c r="WEW2653" s="42"/>
      <c r="WEX2653" s="116"/>
      <c r="WEY2653" s="42"/>
      <c r="WEZ2653" s="116"/>
      <c r="WFA2653" s="42"/>
      <c r="WFB2653" s="116"/>
      <c r="WFC2653" s="42"/>
      <c r="WFD2653" s="116"/>
      <c r="WFE2653" s="42"/>
      <c r="WFF2653" s="116"/>
      <c r="WFG2653" s="42"/>
      <c r="WFH2653" s="116"/>
      <c r="WFI2653" s="42"/>
      <c r="WFJ2653" s="116"/>
      <c r="WFK2653" s="42"/>
      <c r="WFL2653" s="116"/>
      <c r="WFM2653" s="42"/>
      <c r="WFN2653" s="116"/>
      <c r="WFO2653" s="42"/>
      <c r="WFP2653" s="116"/>
      <c r="WFQ2653" s="42"/>
      <c r="WFR2653" s="116"/>
      <c r="WFS2653" s="42"/>
      <c r="WFT2653" s="116"/>
      <c r="WFU2653" s="42"/>
      <c r="WFV2653" s="116"/>
      <c r="WFW2653" s="42"/>
      <c r="WFX2653" s="116"/>
      <c r="WFY2653" s="42"/>
      <c r="WFZ2653" s="116"/>
      <c r="WGA2653" s="42"/>
      <c r="WGB2653" s="116"/>
      <c r="WGC2653" s="42"/>
      <c r="WGD2653" s="116"/>
      <c r="WGE2653" s="42"/>
      <c r="WGF2653" s="116"/>
      <c r="WGG2653" s="42"/>
      <c r="WGH2653" s="116"/>
      <c r="WGI2653" s="42"/>
      <c r="WGJ2653" s="116"/>
      <c r="WGK2653" s="42"/>
      <c r="WGL2653" s="116"/>
      <c r="WGM2653" s="42"/>
      <c r="WGN2653" s="116"/>
      <c r="WGO2653" s="42"/>
      <c r="WGP2653" s="116"/>
      <c r="WGQ2653" s="42"/>
      <c r="WGR2653" s="116"/>
      <c r="WGS2653" s="42"/>
      <c r="WGT2653" s="116"/>
      <c r="WGU2653" s="42"/>
      <c r="WGV2653" s="116"/>
      <c r="WGW2653" s="42"/>
      <c r="WGX2653" s="116"/>
      <c r="WGY2653" s="42"/>
      <c r="WGZ2653" s="116"/>
      <c r="WHA2653" s="42"/>
      <c r="WHB2653" s="116"/>
      <c r="WHC2653" s="42"/>
      <c r="WHD2653" s="116"/>
      <c r="WHE2653" s="42"/>
      <c r="WHF2653" s="116"/>
      <c r="WHG2653" s="42"/>
      <c r="WHH2653" s="116"/>
      <c r="WHI2653" s="42"/>
      <c r="WHJ2653" s="116"/>
      <c r="WHK2653" s="42"/>
      <c r="WHL2653" s="116"/>
      <c r="WHM2653" s="42"/>
      <c r="WHN2653" s="116"/>
      <c r="WHO2653" s="42"/>
      <c r="WHP2653" s="116"/>
      <c r="WHQ2653" s="42"/>
      <c r="WHR2653" s="116"/>
      <c r="WHS2653" s="42"/>
      <c r="WHT2653" s="116"/>
      <c r="WHU2653" s="42"/>
      <c r="WHV2653" s="116"/>
      <c r="WHW2653" s="42"/>
      <c r="WHX2653" s="116"/>
      <c r="WHY2653" s="42"/>
      <c r="WHZ2653" s="116"/>
      <c r="WIA2653" s="42"/>
      <c r="WIB2653" s="116"/>
      <c r="WIC2653" s="42"/>
      <c r="WID2653" s="116"/>
      <c r="WIE2653" s="42"/>
      <c r="WIF2653" s="116"/>
      <c r="WIG2653" s="42"/>
      <c r="WIH2653" s="116"/>
      <c r="WII2653" s="42"/>
      <c r="WIJ2653" s="116"/>
      <c r="WIK2653" s="42"/>
      <c r="WIL2653" s="116"/>
      <c r="WIM2653" s="42"/>
      <c r="WIN2653" s="116"/>
      <c r="WIO2653" s="42"/>
      <c r="WIP2653" s="116"/>
      <c r="WIQ2653" s="42"/>
      <c r="WIR2653" s="116"/>
      <c r="WIS2653" s="42"/>
      <c r="WIT2653" s="116"/>
      <c r="WIU2653" s="42"/>
      <c r="WIV2653" s="116"/>
      <c r="WIW2653" s="42"/>
      <c r="WIX2653" s="116"/>
      <c r="WIY2653" s="42"/>
      <c r="WIZ2653" s="116"/>
      <c r="WJA2653" s="42"/>
      <c r="WJB2653" s="116"/>
      <c r="WJC2653" s="42"/>
      <c r="WJD2653" s="116"/>
      <c r="WJE2653" s="42"/>
      <c r="WJF2653" s="116"/>
      <c r="WJG2653" s="42"/>
      <c r="WJH2653" s="116"/>
      <c r="WJI2653" s="42"/>
      <c r="WJJ2653" s="116"/>
      <c r="WJK2653" s="42"/>
      <c r="WJL2653" s="116"/>
      <c r="WJM2653" s="42"/>
      <c r="WJN2653" s="116"/>
      <c r="WJO2653" s="42"/>
      <c r="WJP2653" s="116"/>
      <c r="WJQ2653" s="42"/>
      <c r="WJR2653" s="116"/>
      <c r="WJS2653" s="42"/>
      <c r="WJT2653" s="116"/>
      <c r="WJU2653" s="42"/>
      <c r="WJV2653" s="116"/>
      <c r="WJW2653" s="42"/>
      <c r="WJX2653" s="116"/>
      <c r="WJY2653" s="42"/>
      <c r="WJZ2653" s="116"/>
      <c r="WKA2653" s="42"/>
      <c r="WKB2653" s="116"/>
      <c r="WKC2653" s="42"/>
      <c r="WKD2653" s="116"/>
      <c r="WKE2653" s="42"/>
      <c r="WKF2653" s="116"/>
      <c r="WKG2653" s="42"/>
      <c r="WKH2653" s="116"/>
      <c r="WKI2653" s="42"/>
      <c r="WKJ2653" s="116"/>
      <c r="WKK2653" s="42"/>
      <c r="WKL2653" s="116"/>
      <c r="WKM2653" s="42"/>
      <c r="WKN2653" s="116"/>
      <c r="WKO2653" s="42"/>
      <c r="WKP2653" s="116"/>
      <c r="WKQ2653" s="42"/>
      <c r="WKR2653" s="116"/>
      <c r="WKS2653" s="42"/>
      <c r="WKT2653" s="116"/>
      <c r="WKU2653" s="42"/>
      <c r="WKV2653" s="116"/>
      <c r="WKW2653" s="42"/>
      <c r="WKX2653" s="116"/>
      <c r="WKY2653" s="42"/>
      <c r="WKZ2653" s="116"/>
      <c r="WLA2653" s="42"/>
      <c r="WLB2653" s="116"/>
      <c r="WLC2653" s="42"/>
      <c r="WLD2653" s="116"/>
      <c r="WLE2653" s="42"/>
      <c r="WLF2653" s="116"/>
      <c r="WLG2653" s="42"/>
      <c r="WLH2653" s="116"/>
      <c r="WLI2653" s="42"/>
      <c r="WLJ2653" s="116"/>
      <c r="WLK2653" s="42"/>
      <c r="WLL2653" s="116"/>
      <c r="WLM2653" s="42"/>
      <c r="WLN2653" s="116"/>
      <c r="WLO2653" s="42"/>
      <c r="WLP2653" s="116"/>
      <c r="WLQ2653" s="42"/>
      <c r="WLR2653" s="116"/>
      <c r="WLS2653" s="42"/>
      <c r="WLT2653" s="116"/>
      <c r="WLU2653" s="42"/>
      <c r="WLV2653" s="116"/>
      <c r="WLW2653" s="42"/>
      <c r="WLX2653" s="116"/>
      <c r="WLY2653" s="42"/>
      <c r="WLZ2653" s="116"/>
      <c r="WMA2653" s="42"/>
      <c r="WMB2653" s="116"/>
      <c r="WMC2653" s="42"/>
      <c r="WMD2653" s="116"/>
      <c r="WME2653" s="42"/>
      <c r="WMF2653" s="116"/>
      <c r="WMG2653" s="42"/>
      <c r="WMH2653" s="116"/>
      <c r="WMI2653" s="42"/>
      <c r="WMJ2653" s="116"/>
      <c r="WMK2653" s="42"/>
      <c r="WML2653" s="116"/>
      <c r="WMM2653" s="42"/>
      <c r="WMN2653" s="116"/>
      <c r="WMO2653" s="42"/>
      <c r="WMP2653" s="116"/>
      <c r="WMQ2653" s="42"/>
      <c r="WMR2653" s="116"/>
      <c r="WMS2653" s="42"/>
      <c r="WMT2653" s="116"/>
      <c r="WMU2653" s="42"/>
      <c r="WMV2653" s="116"/>
      <c r="WMW2653" s="42"/>
      <c r="WMX2653" s="116"/>
      <c r="WMY2653" s="42"/>
      <c r="WMZ2653" s="116"/>
      <c r="WNA2653" s="42"/>
      <c r="WNB2653" s="116"/>
      <c r="WNC2653" s="42"/>
      <c r="WND2653" s="116"/>
      <c r="WNE2653" s="42"/>
      <c r="WNF2653" s="116"/>
      <c r="WNG2653" s="42"/>
      <c r="WNH2653" s="116"/>
      <c r="WNI2653" s="42"/>
      <c r="WNJ2653" s="116"/>
      <c r="WNK2653" s="42"/>
      <c r="WNL2653" s="116"/>
      <c r="WNM2653" s="42"/>
      <c r="WNN2653" s="116"/>
      <c r="WNO2653" s="42"/>
      <c r="WNP2653" s="116"/>
      <c r="WNQ2653" s="42"/>
      <c r="WNR2653" s="116"/>
      <c r="WNS2653" s="42"/>
      <c r="WNT2653" s="116"/>
      <c r="WNU2653" s="42"/>
      <c r="WNV2653" s="116"/>
      <c r="WNW2653" s="42"/>
      <c r="WNX2653" s="116"/>
      <c r="WNY2653" s="42"/>
      <c r="WNZ2653" s="116"/>
      <c r="WOA2653" s="42"/>
      <c r="WOB2653" s="116"/>
      <c r="WOC2653" s="42"/>
      <c r="WOD2653" s="116"/>
      <c r="WOE2653" s="42"/>
      <c r="WOF2653" s="116"/>
      <c r="WOG2653" s="42"/>
      <c r="WOH2653" s="116"/>
      <c r="WOI2653" s="42"/>
      <c r="WOJ2653" s="116"/>
      <c r="WOK2653" s="42"/>
      <c r="WOL2653" s="116"/>
      <c r="WOM2653" s="42"/>
      <c r="WON2653" s="116"/>
      <c r="WOO2653" s="42"/>
      <c r="WOP2653" s="116"/>
      <c r="WOQ2653" s="42"/>
      <c r="WOR2653" s="116"/>
      <c r="WOS2653" s="42"/>
      <c r="WOT2653" s="116"/>
      <c r="WOU2653" s="42"/>
      <c r="WOV2653" s="116"/>
      <c r="WOW2653" s="42"/>
      <c r="WOX2653" s="116"/>
      <c r="WOY2653" s="42"/>
      <c r="WOZ2653" s="116"/>
      <c r="WPA2653" s="42"/>
      <c r="WPB2653" s="116"/>
      <c r="WPC2653" s="42"/>
      <c r="WPD2653" s="116"/>
      <c r="WPE2653" s="42"/>
      <c r="WPF2653" s="116"/>
      <c r="WPG2653" s="42"/>
      <c r="WPH2653" s="116"/>
      <c r="WPI2653" s="42"/>
      <c r="WPJ2653" s="116"/>
      <c r="WPK2653" s="42"/>
      <c r="WPL2653" s="116"/>
      <c r="WPM2653" s="42"/>
      <c r="WPN2653" s="116"/>
      <c r="WPO2653" s="42"/>
      <c r="WPP2653" s="116"/>
      <c r="WPQ2653" s="42"/>
      <c r="WPR2653" s="116"/>
      <c r="WPS2653" s="42"/>
      <c r="WPT2653" s="116"/>
      <c r="WPU2653" s="42"/>
      <c r="WPV2653" s="116"/>
      <c r="WPW2653" s="42"/>
      <c r="WPX2653" s="116"/>
      <c r="WPY2653" s="42"/>
      <c r="WPZ2653" s="116"/>
      <c r="WQA2653" s="42"/>
      <c r="WQB2653" s="116"/>
      <c r="WQC2653" s="42"/>
      <c r="WQD2653" s="116"/>
      <c r="WQE2653" s="42"/>
      <c r="WQF2653" s="116"/>
      <c r="WQG2653" s="42"/>
      <c r="WQH2653" s="116"/>
      <c r="WQI2653" s="42"/>
      <c r="WQJ2653" s="116"/>
      <c r="WQK2653" s="42"/>
      <c r="WQL2653" s="116"/>
      <c r="WQM2653" s="42"/>
      <c r="WQN2653" s="116"/>
      <c r="WQO2653" s="42"/>
      <c r="WQP2653" s="116"/>
      <c r="WQQ2653" s="42"/>
      <c r="WQR2653" s="116"/>
      <c r="WQS2653" s="42"/>
      <c r="WQT2653" s="116"/>
      <c r="WQU2653" s="42"/>
      <c r="WQV2653" s="116"/>
      <c r="WQW2653" s="42"/>
      <c r="WQX2653" s="116"/>
      <c r="WQY2653" s="42"/>
      <c r="WQZ2653" s="116"/>
      <c r="WRA2653" s="42"/>
      <c r="WRB2653" s="116"/>
      <c r="WRC2653" s="42"/>
      <c r="WRD2653" s="116"/>
      <c r="WRE2653" s="42"/>
      <c r="WRF2653" s="116"/>
      <c r="WRG2653" s="42"/>
      <c r="WRH2653" s="116"/>
      <c r="WRI2653" s="42"/>
      <c r="WRJ2653" s="116"/>
      <c r="WRK2653" s="42"/>
      <c r="WRL2653" s="116"/>
      <c r="WRM2653" s="42"/>
      <c r="WRN2653" s="116"/>
      <c r="WRO2653" s="42"/>
      <c r="WRP2653" s="116"/>
      <c r="WRQ2653" s="42"/>
      <c r="WRR2653" s="116"/>
      <c r="WRS2653" s="42"/>
      <c r="WRT2653" s="116"/>
      <c r="WRU2653" s="42"/>
      <c r="WRV2653" s="116"/>
      <c r="WRW2653" s="42"/>
      <c r="WRX2653" s="116"/>
      <c r="WRY2653" s="42"/>
      <c r="WRZ2653" s="116"/>
      <c r="WSA2653" s="42"/>
      <c r="WSB2653" s="116"/>
      <c r="WSC2653" s="42"/>
      <c r="WSD2653" s="116"/>
      <c r="WSE2653" s="42"/>
      <c r="WSF2653" s="116"/>
      <c r="WSG2653" s="42"/>
      <c r="WSH2653" s="116"/>
      <c r="WSI2653" s="42"/>
      <c r="WSJ2653" s="116"/>
      <c r="WSK2653" s="42"/>
      <c r="WSL2653" s="116"/>
      <c r="WSM2653" s="42"/>
      <c r="WSN2653" s="116"/>
      <c r="WSO2653" s="42"/>
      <c r="WSP2653" s="116"/>
      <c r="WSQ2653" s="42"/>
      <c r="WSR2653" s="116"/>
      <c r="WSS2653" s="42"/>
      <c r="WST2653" s="116"/>
      <c r="WSU2653" s="42"/>
      <c r="WSV2653" s="116"/>
      <c r="WSW2653" s="42"/>
      <c r="WSX2653" s="116"/>
      <c r="WSY2653" s="42"/>
      <c r="WSZ2653" s="116"/>
      <c r="WTA2653" s="42"/>
      <c r="WTB2653" s="116"/>
      <c r="WTC2653" s="42"/>
      <c r="WTD2653" s="116"/>
      <c r="WTE2653" s="42"/>
      <c r="WTF2653" s="116"/>
      <c r="WTG2653" s="42"/>
      <c r="WTH2653" s="116"/>
      <c r="WTI2653" s="42"/>
      <c r="WTJ2653" s="116"/>
      <c r="WTK2653" s="42"/>
      <c r="WTL2653" s="116"/>
      <c r="WTM2653" s="42"/>
      <c r="WTN2653" s="116"/>
      <c r="WTO2653" s="42"/>
      <c r="WTP2653" s="116"/>
      <c r="WTQ2653" s="42"/>
      <c r="WTR2653" s="116"/>
      <c r="WTS2653" s="42"/>
      <c r="WTT2653" s="116"/>
      <c r="WTU2653" s="42"/>
      <c r="WTV2653" s="116"/>
      <c r="WTW2653" s="42"/>
      <c r="WTX2653" s="116"/>
      <c r="WTY2653" s="42"/>
      <c r="WTZ2653" s="116"/>
      <c r="WUA2653" s="42"/>
      <c r="WUB2653" s="116"/>
      <c r="WUC2653" s="42"/>
      <c r="WUD2653" s="116"/>
      <c r="WUE2653" s="42"/>
      <c r="WUF2653" s="116"/>
      <c r="WUG2653" s="42"/>
      <c r="WUH2653" s="116"/>
      <c r="WUI2653" s="42"/>
      <c r="WUJ2653" s="116"/>
      <c r="WUK2653" s="42"/>
      <c r="WUL2653" s="116"/>
      <c r="WUM2653" s="42"/>
      <c r="WUN2653" s="116"/>
      <c r="WUO2653" s="42"/>
      <c r="WUP2653" s="116"/>
      <c r="WUQ2653" s="42"/>
      <c r="WUR2653" s="116"/>
      <c r="WUS2653" s="42"/>
      <c r="WUT2653" s="116"/>
      <c r="WUU2653" s="42"/>
      <c r="WUV2653" s="116"/>
      <c r="WUW2653" s="42"/>
      <c r="WUX2653" s="116"/>
      <c r="WUY2653" s="42"/>
      <c r="WUZ2653" s="116"/>
      <c r="WVA2653" s="42"/>
      <c r="WVB2653" s="116"/>
      <c r="WVC2653" s="42"/>
      <c r="WVD2653" s="116"/>
      <c r="WVE2653" s="42"/>
      <c r="WVF2653" s="116"/>
      <c r="WVG2653" s="42"/>
      <c r="WVH2653" s="116"/>
      <c r="WVI2653" s="42"/>
      <c r="WVJ2653" s="116"/>
      <c r="WVK2653" s="42"/>
      <c r="WVL2653" s="116"/>
      <c r="WVM2653" s="42"/>
      <c r="WVN2653" s="116"/>
      <c r="WVO2653" s="42"/>
      <c r="WVP2653" s="116"/>
      <c r="WVQ2653" s="42"/>
      <c r="WVR2653" s="116"/>
      <c r="WVS2653" s="42"/>
      <c r="WVT2653" s="116"/>
      <c r="WVU2653" s="42"/>
      <c r="WVV2653" s="116"/>
      <c r="WVW2653" s="42"/>
      <c r="WVX2653" s="116"/>
      <c r="WVY2653" s="42"/>
      <c r="WVZ2653" s="116"/>
      <c r="WWA2653" s="42"/>
      <c r="WWB2653" s="116"/>
      <c r="WWC2653" s="42"/>
      <c r="WWD2653" s="116"/>
      <c r="WWE2653" s="42"/>
      <c r="WWF2653" s="116"/>
      <c r="WWG2653" s="42"/>
      <c r="WWH2653" s="116"/>
      <c r="WWI2653" s="42"/>
      <c r="WWJ2653" s="116"/>
      <c r="WWK2653" s="42"/>
      <c r="WWL2653" s="116"/>
      <c r="WWM2653" s="42"/>
      <c r="WWN2653" s="116"/>
      <c r="WWO2653" s="42"/>
      <c r="WWP2653" s="116"/>
      <c r="WWQ2653" s="42"/>
      <c r="WWR2653" s="116"/>
      <c r="WWS2653" s="42"/>
      <c r="WWT2653" s="116"/>
      <c r="WWU2653" s="42"/>
      <c r="WWV2653" s="116"/>
      <c r="WWW2653" s="42"/>
      <c r="WWX2653" s="116"/>
      <c r="WWY2653" s="42"/>
      <c r="WWZ2653" s="116"/>
      <c r="WXA2653" s="42"/>
      <c r="WXB2653" s="116"/>
      <c r="WXC2653" s="42"/>
      <c r="WXD2653" s="116"/>
      <c r="WXE2653" s="42"/>
      <c r="WXF2653" s="116"/>
      <c r="WXG2653" s="42"/>
      <c r="WXH2653" s="116"/>
      <c r="WXI2653" s="42"/>
      <c r="WXJ2653" s="116"/>
      <c r="WXK2653" s="42"/>
      <c r="WXL2653" s="116"/>
      <c r="WXM2653" s="42"/>
      <c r="WXN2653" s="116"/>
      <c r="WXO2653" s="42"/>
      <c r="WXP2653" s="116"/>
      <c r="WXQ2653" s="42"/>
      <c r="WXR2653" s="116"/>
      <c r="WXS2653" s="42"/>
      <c r="WXT2653" s="116"/>
      <c r="WXU2653" s="42"/>
      <c r="WXV2653" s="116"/>
      <c r="WXW2653" s="42"/>
      <c r="WXX2653" s="116"/>
      <c r="WXY2653" s="42"/>
      <c r="WXZ2653" s="116"/>
      <c r="WYA2653" s="42"/>
      <c r="WYB2653" s="116"/>
      <c r="WYC2653" s="42"/>
      <c r="WYD2653" s="116"/>
      <c r="WYE2653" s="42"/>
      <c r="WYF2653" s="116"/>
      <c r="WYG2653" s="42"/>
      <c r="WYH2653" s="116"/>
      <c r="WYI2653" s="42"/>
      <c r="WYJ2653" s="116"/>
      <c r="WYK2653" s="42"/>
      <c r="WYL2653" s="116"/>
      <c r="WYM2653" s="42"/>
      <c r="WYN2653" s="116"/>
      <c r="WYO2653" s="42"/>
      <c r="WYP2653" s="116"/>
      <c r="WYQ2653" s="42"/>
      <c r="WYR2653" s="116"/>
      <c r="WYS2653" s="42"/>
      <c r="WYT2653" s="116"/>
      <c r="WYU2653" s="42"/>
      <c r="WYV2653" s="116"/>
      <c r="WYW2653" s="42"/>
      <c r="WYX2653" s="116"/>
      <c r="WYY2653" s="42"/>
      <c r="WYZ2653" s="116"/>
      <c r="WZA2653" s="42"/>
      <c r="WZB2653" s="116"/>
      <c r="WZC2653" s="42"/>
      <c r="WZD2653" s="116"/>
      <c r="WZE2653" s="42"/>
      <c r="WZF2653" s="116"/>
      <c r="WZG2653" s="42"/>
      <c r="WZH2653" s="116"/>
      <c r="WZI2653" s="42"/>
      <c r="WZJ2653" s="116"/>
      <c r="WZK2653" s="42"/>
      <c r="WZL2653" s="116"/>
      <c r="WZM2653" s="42"/>
      <c r="WZN2653" s="116"/>
      <c r="WZO2653" s="42"/>
      <c r="WZP2653" s="116"/>
      <c r="WZQ2653" s="42"/>
      <c r="WZR2653" s="116"/>
      <c r="WZS2653" s="42"/>
      <c r="WZT2653" s="116"/>
      <c r="WZU2653" s="42"/>
      <c r="WZV2653" s="116"/>
      <c r="WZW2653" s="42"/>
      <c r="WZX2653" s="116"/>
      <c r="WZY2653" s="42"/>
      <c r="WZZ2653" s="116"/>
      <c r="XAA2653" s="42"/>
      <c r="XAB2653" s="116"/>
      <c r="XAC2653" s="42"/>
      <c r="XAD2653" s="116"/>
      <c r="XAE2653" s="42"/>
      <c r="XAF2653" s="116"/>
      <c r="XAG2653" s="42"/>
      <c r="XAH2653" s="116"/>
      <c r="XAI2653" s="42"/>
      <c r="XAJ2653" s="116"/>
      <c r="XAK2653" s="42"/>
      <c r="XAL2653" s="116"/>
      <c r="XAM2653" s="42"/>
      <c r="XAN2653" s="116"/>
      <c r="XAO2653" s="42"/>
      <c r="XAP2653" s="116"/>
      <c r="XAQ2653" s="42"/>
      <c r="XAR2653" s="116"/>
      <c r="XAS2653" s="42"/>
      <c r="XAT2653" s="116"/>
      <c r="XAU2653" s="42"/>
      <c r="XAV2653" s="116"/>
      <c r="XAW2653" s="42"/>
      <c r="XAX2653" s="116"/>
      <c r="XAY2653" s="42"/>
      <c r="XAZ2653" s="116"/>
      <c r="XBA2653" s="42"/>
      <c r="XBB2653" s="116"/>
      <c r="XBC2653" s="42"/>
      <c r="XBD2653" s="116"/>
      <c r="XBE2653" s="42"/>
      <c r="XBF2653" s="116"/>
      <c r="XBG2653" s="42"/>
      <c r="XBH2653" s="116"/>
      <c r="XBI2653" s="42"/>
      <c r="XBJ2653" s="116"/>
      <c r="XBK2653" s="42"/>
      <c r="XBL2653" s="116"/>
      <c r="XBM2653" s="42"/>
      <c r="XBN2653" s="116"/>
      <c r="XBO2653" s="42"/>
      <c r="XBP2653" s="116"/>
      <c r="XBQ2653" s="42"/>
      <c r="XBR2653" s="116"/>
      <c r="XBS2653" s="42"/>
      <c r="XBT2653" s="116"/>
      <c r="XBU2653" s="42"/>
      <c r="XBV2653" s="116"/>
      <c r="XBW2653" s="42"/>
      <c r="XBX2653" s="116"/>
      <c r="XBY2653" s="42"/>
      <c r="XBZ2653" s="116"/>
      <c r="XCA2653" s="42"/>
      <c r="XCB2653" s="116"/>
      <c r="XCC2653" s="42"/>
      <c r="XCD2653" s="116"/>
      <c r="XCE2653" s="42"/>
      <c r="XCF2653" s="116"/>
      <c r="XCG2653" s="42"/>
      <c r="XCH2653" s="116"/>
      <c r="XCI2653" s="42"/>
      <c r="XCJ2653" s="116"/>
      <c r="XCK2653" s="42"/>
      <c r="XCL2653" s="116"/>
      <c r="XCM2653" s="42"/>
      <c r="XCN2653" s="116"/>
      <c r="XCO2653" s="42"/>
      <c r="XCP2653" s="116"/>
      <c r="XCQ2653" s="42"/>
      <c r="XCR2653" s="116"/>
      <c r="XCS2653" s="42"/>
      <c r="XCT2653" s="116"/>
      <c r="XCU2653" s="42"/>
      <c r="XCV2653" s="116"/>
      <c r="XCW2653" s="42"/>
      <c r="XCX2653" s="116"/>
      <c r="XCY2653" s="42"/>
      <c r="XCZ2653" s="116"/>
      <c r="XDA2653" s="42"/>
      <c r="XDB2653" s="116"/>
      <c r="XDC2653" s="42"/>
      <c r="XDD2653" s="116"/>
      <c r="XDE2653" s="42"/>
      <c r="XDF2653" s="116"/>
      <c r="XDG2653" s="42"/>
      <c r="XDH2653" s="116"/>
      <c r="XDI2653" s="42"/>
      <c r="XDJ2653" s="116"/>
      <c r="XDK2653" s="42"/>
      <c r="XDL2653" s="116"/>
      <c r="XDM2653" s="42"/>
      <c r="XDN2653" s="116"/>
      <c r="XDO2653" s="42"/>
      <c r="XDP2653" s="116"/>
      <c r="XDQ2653" s="42"/>
      <c r="XDR2653" s="116"/>
      <c r="XDS2653" s="42"/>
      <c r="XDT2653" s="116"/>
      <c r="XDU2653" s="42"/>
      <c r="XDV2653" s="116"/>
      <c r="XDW2653" s="42"/>
      <c r="XDX2653" s="116"/>
      <c r="XDY2653" s="42"/>
      <c r="XDZ2653" s="116"/>
      <c r="XEA2653" s="42"/>
      <c r="XEB2653" s="116"/>
      <c r="XEC2653" s="42"/>
      <c r="XED2653" s="116"/>
      <c r="XEE2653" s="42"/>
      <c r="XEF2653" s="116"/>
      <c r="XEG2653" s="42"/>
      <c r="XEH2653" s="116"/>
      <c r="XEI2653" s="42"/>
      <c r="XEJ2653" s="116"/>
      <c r="XEK2653" s="42"/>
      <c r="XEL2653" s="116"/>
      <c r="XEM2653" s="42"/>
      <c r="XEN2653" s="116"/>
      <c r="XEO2653" s="42"/>
    </row>
    <row r="2654" spans="1:16369" s="85" customFormat="1" hidden="1" x14ac:dyDescent="0.25">
      <c r="A2654" s="177" t="s">
        <v>584</v>
      </c>
      <c r="B2654" s="19" t="s">
        <v>72</v>
      </c>
      <c r="C2654" s="38" t="s">
        <v>73</v>
      </c>
      <c r="D2654" s="25">
        <v>0</v>
      </c>
      <c r="E2654" s="25"/>
      <c r="F2654" s="116"/>
      <c r="G2654" s="42"/>
      <c r="H2654" s="116"/>
      <c r="I2654" s="42"/>
      <c r="J2654" s="116"/>
      <c r="K2654" s="42"/>
      <c r="L2654" s="116"/>
      <c r="M2654" s="42"/>
      <c r="N2654" s="116"/>
      <c r="O2654" s="42"/>
      <c r="P2654" s="116"/>
      <c r="Q2654" s="42"/>
      <c r="R2654" s="116"/>
      <c r="S2654" s="42"/>
      <c r="T2654" s="116"/>
      <c r="U2654" s="42"/>
      <c r="V2654" s="116"/>
      <c r="W2654" s="42"/>
      <c r="X2654" s="116"/>
      <c r="Y2654" s="42"/>
      <c r="Z2654" s="116"/>
      <c r="AA2654" s="42"/>
      <c r="AB2654" s="116"/>
      <c r="AC2654" s="42"/>
      <c r="AD2654" s="116"/>
      <c r="AE2654" s="42"/>
      <c r="AF2654" s="116"/>
      <c r="AG2654" s="42"/>
      <c r="AH2654" s="116"/>
      <c r="AI2654" s="42"/>
      <c r="AJ2654" s="116"/>
      <c r="AK2654" s="42"/>
      <c r="AL2654" s="116"/>
      <c r="AM2654" s="42"/>
      <c r="AN2654" s="116"/>
      <c r="AO2654" s="42"/>
      <c r="AP2654" s="116"/>
      <c r="AQ2654" s="42"/>
      <c r="AR2654" s="116"/>
      <c r="AS2654" s="42"/>
      <c r="AT2654" s="116"/>
      <c r="AU2654" s="42"/>
      <c r="AV2654" s="116"/>
      <c r="AW2654" s="42"/>
      <c r="AX2654" s="116"/>
      <c r="AY2654" s="42"/>
      <c r="AZ2654" s="116"/>
      <c r="BA2654" s="42"/>
      <c r="BB2654" s="116"/>
      <c r="BC2654" s="42"/>
      <c r="BD2654" s="116"/>
      <c r="BE2654" s="42"/>
      <c r="BF2654" s="116"/>
      <c r="BG2654" s="42"/>
      <c r="BH2654" s="116"/>
      <c r="BI2654" s="42"/>
      <c r="BJ2654" s="116"/>
      <c r="BK2654" s="42"/>
      <c r="BL2654" s="116"/>
      <c r="BM2654" s="42"/>
      <c r="BN2654" s="116"/>
      <c r="BO2654" s="42"/>
      <c r="BP2654" s="116"/>
      <c r="BQ2654" s="42"/>
      <c r="BR2654" s="116"/>
      <c r="BS2654" s="42"/>
      <c r="BT2654" s="116"/>
      <c r="BU2654" s="42"/>
      <c r="BV2654" s="116"/>
      <c r="BW2654" s="42"/>
      <c r="BX2654" s="116"/>
      <c r="BY2654" s="42"/>
      <c r="BZ2654" s="116"/>
      <c r="CA2654" s="42"/>
      <c r="CB2654" s="116"/>
      <c r="CC2654" s="42"/>
      <c r="CD2654" s="116"/>
      <c r="CE2654" s="42"/>
      <c r="CF2654" s="116"/>
      <c r="CG2654" s="42"/>
      <c r="CH2654" s="116"/>
      <c r="CI2654" s="42"/>
      <c r="CJ2654" s="116"/>
      <c r="CK2654" s="42"/>
      <c r="CL2654" s="116"/>
      <c r="CM2654" s="42"/>
      <c r="CN2654" s="116"/>
      <c r="CO2654" s="42"/>
      <c r="CP2654" s="116"/>
      <c r="CQ2654" s="42"/>
      <c r="CR2654" s="116"/>
      <c r="CS2654" s="42"/>
      <c r="CT2654" s="116"/>
      <c r="CU2654" s="42"/>
      <c r="CV2654" s="116"/>
      <c r="CW2654" s="42"/>
      <c r="CX2654" s="116"/>
      <c r="CY2654" s="42"/>
      <c r="CZ2654" s="116"/>
      <c r="DA2654" s="42"/>
      <c r="DB2654" s="116"/>
      <c r="DC2654" s="42"/>
      <c r="DD2654" s="116"/>
      <c r="DE2654" s="42"/>
      <c r="DF2654" s="116"/>
      <c r="DG2654" s="42"/>
      <c r="DH2654" s="116"/>
      <c r="DI2654" s="42"/>
      <c r="DJ2654" s="116"/>
      <c r="DK2654" s="42"/>
      <c r="DL2654" s="116"/>
      <c r="DM2654" s="42"/>
      <c r="DN2654" s="116"/>
      <c r="DO2654" s="42"/>
      <c r="DP2654" s="116"/>
      <c r="DQ2654" s="42"/>
      <c r="DR2654" s="116"/>
      <c r="DS2654" s="42"/>
      <c r="DT2654" s="116"/>
      <c r="DU2654" s="42"/>
      <c r="DV2654" s="116"/>
      <c r="DW2654" s="42"/>
      <c r="DX2654" s="116"/>
      <c r="DY2654" s="42"/>
      <c r="DZ2654" s="116"/>
      <c r="EA2654" s="42"/>
      <c r="EB2654" s="116"/>
      <c r="EC2654" s="42"/>
      <c r="ED2654" s="116"/>
      <c r="EE2654" s="42"/>
      <c r="EF2654" s="116"/>
      <c r="EG2654" s="42"/>
      <c r="EH2654" s="116"/>
      <c r="EI2654" s="42"/>
      <c r="EJ2654" s="116"/>
      <c r="EK2654" s="42"/>
      <c r="EL2654" s="116"/>
      <c r="EM2654" s="42"/>
      <c r="EN2654" s="116"/>
      <c r="EO2654" s="42"/>
      <c r="EP2654" s="116"/>
      <c r="EQ2654" s="42"/>
      <c r="ER2654" s="116"/>
      <c r="ES2654" s="42"/>
      <c r="ET2654" s="116"/>
      <c r="EU2654" s="42"/>
      <c r="EV2654" s="116"/>
      <c r="EW2654" s="42"/>
      <c r="EX2654" s="116"/>
      <c r="EY2654" s="42"/>
      <c r="EZ2654" s="116"/>
      <c r="FA2654" s="42"/>
      <c r="FB2654" s="116"/>
      <c r="FC2654" s="42"/>
      <c r="FD2654" s="116"/>
      <c r="FE2654" s="42"/>
      <c r="FF2654" s="116"/>
      <c r="FG2654" s="42"/>
      <c r="FH2654" s="116"/>
      <c r="FI2654" s="42"/>
      <c r="FJ2654" s="116"/>
      <c r="FK2654" s="42"/>
      <c r="FL2654" s="116"/>
      <c r="FM2654" s="42"/>
      <c r="FN2654" s="116"/>
      <c r="FO2654" s="42"/>
      <c r="FP2654" s="116"/>
      <c r="FQ2654" s="42"/>
      <c r="FR2654" s="116"/>
      <c r="FS2654" s="42"/>
      <c r="FT2654" s="116"/>
      <c r="FU2654" s="42"/>
      <c r="FV2654" s="116"/>
      <c r="FW2654" s="42"/>
      <c r="FX2654" s="116"/>
      <c r="FY2654" s="42"/>
      <c r="FZ2654" s="116"/>
      <c r="GA2654" s="42"/>
      <c r="GB2654" s="116"/>
      <c r="GC2654" s="42"/>
      <c r="GD2654" s="116"/>
      <c r="GE2654" s="42"/>
      <c r="GF2654" s="116"/>
      <c r="GG2654" s="42"/>
      <c r="GH2654" s="116"/>
      <c r="GI2654" s="42"/>
      <c r="GJ2654" s="116"/>
      <c r="GK2654" s="42"/>
      <c r="GL2654" s="116"/>
      <c r="GM2654" s="42"/>
      <c r="GN2654" s="116"/>
      <c r="GO2654" s="42"/>
      <c r="GP2654" s="116"/>
      <c r="GQ2654" s="42"/>
      <c r="GR2654" s="116"/>
      <c r="GS2654" s="42"/>
      <c r="GT2654" s="116"/>
      <c r="GU2654" s="42"/>
      <c r="GV2654" s="116"/>
      <c r="GW2654" s="42"/>
      <c r="GX2654" s="116"/>
      <c r="GY2654" s="42"/>
      <c r="GZ2654" s="116"/>
      <c r="HA2654" s="42"/>
      <c r="HB2654" s="116"/>
      <c r="HC2654" s="42"/>
      <c r="HD2654" s="116"/>
      <c r="HE2654" s="42"/>
      <c r="HF2654" s="116"/>
      <c r="HG2654" s="42"/>
      <c r="HH2654" s="116"/>
      <c r="HI2654" s="42"/>
      <c r="HJ2654" s="116"/>
      <c r="HK2654" s="42"/>
      <c r="HL2654" s="116"/>
      <c r="HM2654" s="42"/>
      <c r="HN2654" s="116"/>
      <c r="HO2654" s="42"/>
      <c r="HP2654" s="116"/>
      <c r="HQ2654" s="42"/>
      <c r="HR2654" s="116"/>
      <c r="HS2654" s="42"/>
      <c r="HT2654" s="116"/>
      <c r="HU2654" s="42"/>
      <c r="HV2654" s="116"/>
      <c r="HW2654" s="42"/>
      <c r="HX2654" s="116"/>
      <c r="HY2654" s="42"/>
      <c r="HZ2654" s="116"/>
      <c r="IA2654" s="42"/>
      <c r="IB2654" s="116"/>
      <c r="IC2654" s="42"/>
      <c r="ID2654" s="116"/>
      <c r="IE2654" s="42"/>
      <c r="IF2654" s="116"/>
      <c r="IG2654" s="42"/>
      <c r="IH2654" s="116"/>
      <c r="II2654" s="42"/>
      <c r="IJ2654" s="116"/>
      <c r="IK2654" s="42"/>
      <c r="IL2654" s="116"/>
      <c r="IM2654" s="42"/>
      <c r="IN2654" s="116"/>
      <c r="IO2654" s="42"/>
      <c r="IP2654" s="116"/>
      <c r="IQ2654" s="42"/>
      <c r="IR2654" s="116"/>
      <c r="IS2654" s="42"/>
      <c r="IT2654" s="116"/>
      <c r="IU2654" s="42"/>
      <c r="IV2654" s="116"/>
      <c r="IW2654" s="42"/>
      <c r="IX2654" s="116"/>
      <c r="IY2654" s="42"/>
      <c r="IZ2654" s="116"/>
      <c r="JA2654" s="42"/>
      <c r="JB2654" s="116"/>
      <c r="JC2654" s="42"/>
      <c r="JD2654" s="116"/>
      <c r="JE2654" s="42"/>
      <c r="JF2654" s="116"/>
      <c r="JG2654" s="42"/>
      <c r="JH2654" s="116"/>
      <c r="JI2654" s="42"/>
      <c r="JJ2654" s="116"/>
      <c r="JK2654" s="42"/>
      <c r="JL2654" s="116"/>
      <c r="JM2654" s="42"/>
      <c r="JN2654" s="116"/>
      <c r="JO2654" s="42"/>
      <c r="JP2654" s="116"/>
      <c r="JQ2654" s="42"/>
      <c r="JR2654" s="116"/>
      <c r="JS2654" s="42"/>
      <c r="JT2654" s="116"/>
      <c r="JU2654" s="42"/>
      <c r="JV2654" s="116"/>
      <c r="JW2654" s="42"/>
      <c r="JX2654" s="116"/>
      <c r="JY2654" s="42"/>
      <c r="JZ2654" s="116"/>
      <c r="KA2654" s="42"/>
      <c r="KB2654" s="116"/>
      <c r="KC2654" s="42"/>
      <c r="KD2654" s="116"/>
      <c r="KE2654" s="42"/>
      <c r="KF2654" s="116"/>
      <c r="KG2654" s="42"/>
      <c r="KH2654" s="116"/>
      <c r="KI2654" s="42"/>
      <c r="KJ2654" s="116"/>
      <c r="KK2654" s="42"/>
      <c r="KL2654" s="116"/>
      <c r="KM2654" s="42"/>
      <c r="KN2654" s="116"/>
      <c r="KO2654" s="42"/>
      <c r="KP2654" s="116"/>
      <c r="KQ2654" s="42"/>
      <c r="KR2654" s="116"/>
      <c r="KS2654" s="42"/>
      <c r="KT2654" s="116"/>
      <c r="KU2654" s="42"/>
      <c r="KV2654" s="116"/>
      <c r="KW2654" s="42"/>
      <c r="KX2654" s="116"/>
      <c r="KY2654" s="42"/>
      <c r="KZ2654" s="116"/>
      <c r="LA2654" s="42"/>
      <c r="LB2654" s="116"/>
      <c r="LC2654" s="42"/>
      <c r="LD2654" s="116"/>
      <c r="LE2654" s="42"/>
      <c r="LF2654" s="116"/>
      <c r="LG2654" s="42"/>
      <c r="LH2654" s="116"/>
      <c r="LI2654" s="42"/>
      <c r="LJ2654" s="116"/>
      <c r="LK2654" s="42"/>
      <c r="LL2654" s="116"/>
      <c r="LM2654" s="42"/>
      <c r="LN2654" s="116"/>
      <c r="LO2654" s="42"/>
      <c r="LP2654" s="116"/>
      <c r="LQ2654" s="42"/>
      <c r="LR2654" s="116"/>
      <c r="LS2654" s="42"/>
      <c r="LT2654" s="116"/>
      <c r="LU2654" s="42"/>
      <c r="LV2654" s="116"/>
      <c r="LW2654" s="42"/>
      <c r="LX2654" s="116"/>
      <c r="LY2654" s="42"/>
      <c r="LZ2654" s="116"/>
      <c r="MA2654" s="42"/>
      <c r="MB2654" s="116"/>
      <c r="MC2654" s="42"/>
      <c r="MD2654" s="116"/>
      <c r="ME2654" s="42"/>
      <c r="MF2654" s="116"/>
      <c r="MG2654" s="42"/>
      <c r="MH2654" s="116"/>
      <c r="MI2654" s="42"/>
      <c r="MJ2654" s="116"/>
      <c r="MK2654" s="42"/>
      <c r="ML2654" s="116"/>
      <c r="MM2654" s="42"/>
      <c r="MN2654" s="116"/>
      <c r="MO2654" s="42"/>
      <c r="MP2654" s="116"/>
      <c r="MQ2654" s="42"/>
      <c r="MR2654" s="116"/>
      <c r="MS2654" s="42"/>
      <c r="MT2654" s="116"/>
      <c r="MU2654" s="42"/>
      <c r="MV2654" s="116"/>
      <c r="MW2654" s="42"/>
      <c r="MX2654" s="116"/>
      <c r="MY2654" s="42"/>
      <c r="MZ2654" s="116"/>
      <c r="NA2654" s="42"/>
      <c r="NB2654" s="116"/>
      <c r="NC2654" s="42"/>
      <c r="ND2654" s="116"/>
      <c r="NE2654" s="42"/>
      <c r="NF2654" s="116"/>
      <c r="NG2654" s="42"/>
      <c r="NH2654" s="116"/>
      <c r="NI2654" s="42"/>
      <c r="NJ2654" s="116"/>
      <c r="NK2654" s="42"/>
      <c r="NL2654" s="116"/>
      <c r="NM2654" s="42"/>
      <c r="NN2654" s="116"/>
      <c r="NO2654" s="42"/>
      <c r="NP2654" s="116"/>
      <c r="NQ2654" s="42"/>
      <c r="NR2654" s="116"/>
      <c r="NS2654" s="42"/>
      <c r="NT2654" s="116"/>
      <c r="NU2654" s="42"/>
      <c r="NV2654" s="116"/>
      <c r="NW2654" s="42"/>
      <c r="NX2654" s="116"/>
      <c r="NY2654" s="42"/>
      <c r="NZ2654" s="116"/>
      <c r="OA2654" s="42"/>
      <c r="OB2654" s="116"/>
      <c r="OC2654" s="42"/>
      <c r="OD2654" s="116"/>
      <c r="OE2654" s="42"/>
      <c r="OF2654" s="116"/>
      <c r="OG2654" s="42"/>
      <c r="OH2654" s="116"/>
      <c r="OI2654" s="42"/>
      <c r="OJ2654" s="116"/>
      <c r="OK2654" s="42"/>
      <c r="OL2654" s="116"/>
      <c r="OM2654" s="42"/>
      <c r="ON2654" s="116"/>
      <c r="OO2654" s="42"/>
      <c r="OP2654" s="116"/>
      <c r="OQ2654" s="42"/>
      <c r="OR2654" s="116"/>
      <c r="OS2654" s="42"/>
      <c r="OT2654" s="116"/>
      <c r="OU2654" s="42"/>
      <c r="OV2654" s="116"/>
      <c r="OW2654" s="42"/>
      <c r="OX2654" s="116"/>
      <c r="OY2654" s="42"/>
      <c r="OZ2654" s="116"/>
      <c r="PA2654" s="42"/>
      <c r="PB2654" s="116"/>
      <c r="PC2654" s="42"/>
      <c r="PD2654" s="116"/>
      <c r="PE2654" s="42"/>
      <c r="PF2654" s="116"/>
      <c r="PG2654" s="42"/>
      <c r="PH2654" s="116"/>
      <c r="PI2654" s="42"/>
      <c r="PJ2654" s="116"/>
      <c r="PK2654" s="42"/>
      <c r="PL2654" s="116"/>
      <c r="PM2654" s="42"/>
      <c r="PN2654" s="116"/>
      <c r="PO2654" s="42"/>
      <c r="PP2654" s="116"/>
      <c r="PQ2654" s="42"/>
      <c r="PR2654" s="116"/>
      <c r="PS2654" s="42"/>
      <c r="PT2654" s="116"/>
      <c r="PU2654" s="42"/>
      <c r="PV2654" s="116"/>
      <c r="PW2654" s="42"/>
      <c r="PX2654" s="116"/>
      <c r="PY2654" s="42"/>
      <c r="PZ2654" s="116"/>
      <c r="QA2654" s="42"/>
      <c r="QB2654" s="116"/>
      <c r="QC2654" s="42"/>
      <c r="QD2654" s="116"/>
      <c r="QE2654" s="42"/>
      <c r="QF2654" s="116"/>
      <c r="QG2654" s="42"/>
      <c r="QH2654" s="116"/>
      <c r="QI2654" s="42"/>
      <c r="QJ2654" s="116"/>
      <c r="QK2654" s="42"/>
      <c r="QL2654" s="116"/>
      <c r="QM2654" s="42"/>
      <c r="QN2654" s="116"/>
      <c r="QO2654" s="42"/>
      <c r="QP2654" s="116"/>
      <c r="QQ2654" s="42"/>
      <c r="QR2654" s="116"/>
      <c r="QS2654" s="42"/>
      <c r="QT2654" s="116"/>
      <c r="QU2654" s="42"/>
      <c r="QV2654" s="116"/>
      <c r="QW2654" s="42"/>
      <c r="QX2654" s="116"/>
      <c r="QY2654" s="42"/>
      <c r="QZ2654" s="116"/>
      <c r="RA2654" s="42"/>
      <c r="RB2654" s="116"/>
      <c r="RC2654" s="42"/>
      <c r="RD2654" s="116"/>
      <c r="RE2654" s="42"/>
      <c r="RF2654" s="116"/>
      <c r="RG2654" s="42"/>
      <c r="RH2654" s="116"/>
      <c r="RI2654" s="42"/>
      <c r="RJ2654" s="116"/>
      <c r="RK2654" s="42"/>
      <c r="RL2654" s="116"/>
      <c r="RM2654" s="42"/>
      <c r="RN2654" s="116"/>
      <c r="RO2654" s="42"/>
      <c r="RP2654" s="116"/>
      <c r="RQ2654" s="42"/>
      <c r="RR2654" s="116"/>
      <c r="RS2654" s="42"/>
      <c r="RT2654" s="116"/>
      <c r="RU2654" s="42"/>
      <c r="RV2654" s="116"/>
      <c r="RW2654" s="42"/>
      <c r="RX2654" s="116"/>
      <c r="RY2654" s="42"/>
      <c r="RZ2654" s="116"/>
      <c r="SA2654" s="42"/>
      <c r="SB2654" s="116"/>
      <c r="SC2654" s="42"/>
      <c r="SD2654" s="116"/>
      <c r="SE2654" s="42"/>
      <c r="SF2654" s="116"/>
      <c r="SG2654" s="42"/>
      <c r="SH2654" s="116"/>
      <c r="SI2654" s="42"/>
      <c r="SJ2654" s="116"/>
      <c r="SK2654" s="42"/>
      <c r="SL2654" s="116"/>
      <c r="SM2654" s="42"/>
      <c r="SN2654" s="116"/>
      <c r="SO2654" s="42"/>
      <c r="SP2654" s="116"/>
      <c r="SQ2654" s="42"/>
      <c r="SR2654" s="116"/>
      <c r="SS2654" s="42"/>
      <c r="ST2654" s="116"/>
      <c r="SU2654" s="42"/>
      <c r="SV2654" s="116"/>
      <c r="SW2654" s="42"/>
      <c r="SX2654" s="116"/>
      <c r="SY2654" s="42"/>
      <c r="SZ2654" s="116"/>
      <c r="TA2654" s="42"/>
      <c r="TB2654" s="116"/>
      <c r="TC2654" s="42"/>
      <c r="TD2654" s="116"/>
      <c r="TE2654" s="42"/>
      <c r="TF2654" s="116"/>
      <c r="TG2654" s="42"/>
      <c r="TH2654" s="116"/>
      <c r="TI2654" s="42"/>
      <c r="TJ2654" s="116"/>
      <c r="TK2654" s="42"/>
      <c r="TL2654" s="116"/>
      <c r="TM2654" s="42"/>
      <c r="TN2654" s="116"/>
      <c r="TO2654" s="42"/>
      <c r="TP2654" s="116"/>
      <c r="TQ2654" s="42"/>
      <c r="TR2654" s="116"/>
      <c r="TS2654" s="42"/>
      <c r="TT2654" s="116"/>
      <c r="TU2654" s="42"/>
      <c r="TV2654" s="116"/>
      <c r="TW2654" s="42"/>
      <c r="TX2654" s="116"/>
      <c r="TY2654" s="42"/>
      <c r="TZ2654" s="116"/>
      <c r="UA2654" s="42"/>
      <c r="UB2654" s="116"/>
      <c r="UC2654" s="42"/>
      <c r="UD2654" s="116"/>
      <c r="UE2654" s="42"/>
      <c r="UF2654" s="116"/>
      <c r="UG2654" s="42"/>
      <c r="UH2654" s="116"/>
      <c r="UI2654" s="42"/>
      <c r="UJ2654" s="116"/>
      <c r="UK2654" s="42"/>
      <c r="UL2654" s="116"/>
      <c r="UM2654" s="42"/>
      <c r="UN2654" s="116"/>
      <c r="UO2654" s="42"/>
      <c r="UP2654" s="116"/>
      <c r="UQ2654" s="42"/>
      <c r="UR2654" s="116"/>
      <c r="US2654" s="42"/>
      <c r="UT2654" s="116"/>
      <c r="UU2654" s="42"/>
      <c r="UV2654" s="116"/>
      <c r="UW2654" s="42"/>
      <c r="UX2654" s="116"/>
      <c r="UY2654" s="42"/>
      <c r="UZ2654" s="116"/>
      <c r="VA2654" s="42"/>
      <c r="VB2654" s="116"/>
      <c r="VC2654" s="42"/>
      <c r="VD2654" s="116"/>
      <c r="VE2654" s="42"/>
      <c r="VF2654" s="116"/>
      <c r="VG2654" s="42"/>
      <c r="VH2654" s="116"/>
      <c r="VI2654" s="42"/>
      <c r="VJ2654" s="116"/>
      <c r="VK2654" s="42"/>
      <c r="VL2654" s="116"/>
      <c r="VM2654" s="42"/>
      <c r="VN2654" s="116"/>
      <c r="VO2654" s="42"/>
      <c r="VP2654" s="116"/>
      <c r="VQ2654" s="42"/>
      <c r="VR2654" s="116"/>
      <c r="VS2654" s="42"/>
      <c r="VT2654" s="116"/>
      <c r="VU2654" s="42"/>
      <c r="VV2654" s="116"/>
      <c r="VW2654" s="42"/>
      <c r="VX2654" s="116"/>
      <c r="VY2654" s="42"/>
      <c r="VZ2654" s="116"/>
      <c r="WA2654" s="42"/>
      <c r="WB2654" s="116"/>
      <c r="WC2654" s="42"/>
      <c r="WD2654" s="116"/>
      <c r="WE2654" s="42"/>
      <c r="WF2654" s="116"/>
      <c r="WG2654" s="42"/>
      <c r="WH2654" s="116"/>
      <c r="WI2654" s="42"/>
      <c r="WJ2654" s="116"/>
      <c r="WK2654" s="42"/>
      <c r="WL2654" s="116"/>
      <c r="WM2654" s="42"/>
      <c r="WN2654" s="116"/>
      <c r="WO2654" s="42"/>
      <c r="WP2654" s="116"/>
      <c r="WQ2654" s="42"/>
      <c r="WR2654" s="116"/>
      <c r="WS2654" s="42"/>
      <c r="WT2654" s="116"/>
      <c r="WU2654" s="42"/>
      <c r="WV2654" s="116"/>
      <c r="WW2654" s="42"/>
      <c r="WX2654" s="116"/>
      <c r="WY2654" s="42"/>
      <c r="WZ2654" s="116"/>
      <c r="XA2654" s="42"/>
      <c r="XB2654" s="116"/>
      <c r="XC2654" s="42"/>
      <c r="XD2654" s="116"/>
      <c r="XE2654" s="42"/>
      <c r="XF2654" s="116"/>
      <c r="XG2654" s="42"/>
      <c r="XH2654" s="116"/>
      <c r="XI2654" s="42"/>
      <c r="XJ2654" s="116"/>
      <c r="XK2654" s="42"/>
      <c r="XL2654" s="116"/>
      <c r="XM2654" s="42"/>
      <c r="XN2654" s="116"/>
      <c r="XO2654" s="42"/>
      <c r="XP2654" s="116"/>
      <c r="XQ2654" s="42"/>
      <c r="XR2654" s="116"/>
      <c r="XS2654" s="42"/>
      <c r="XT2654" s="116"/>
      <c r="XU2654" s="42"/>
      <c r="XV2654" s="116"/>
      <c r="XW2654" s="42"/>
      <c r="XX2654" s="116"/>
      <c r="XY2654" s="42"/>
      <c r="XZ2654" s="116"/>
      <c r="YA2654" s="42"/>
      <c r="YB2654" s="116"/>
      <c r="YC2654" s="42"/>
      <c r="YD2654" s="116"/>
      <c r="YE2654" s="42"/>
      <c r="YF2654" s="116"/>
      <c r="YG2654" s="42"/>
      <c r="YH2654" s="116"/>
      <c r="YI2654" s="42"/>
      <c r="YJ2654" s="116"/>
      <c r="YK2654" s="42"/>
      <c r="YL2654" s="116"/>
      <c r="YM2654" s="42"/>
      <c r="YN2654" s="116"/>
      <c r="YO2654" s="42"/>
      <c r="YP2654" s="116"/>
      <c r="YQ2654" s="42"/>
      <c r="YR2654" s="116"/>
      <c r="YS2654" s="42"/>
      <c r="YT2654" s="116"/>
      <c r="YU2654" s="42"/>
      <c r="YV2654" s="116"/>
      <c r="YW2654" s="42"/>
      <c r="YX2654" s="116"/>
      <c r="YY2654" s="42"/>
      <c r="YZ2654" s="116"/>
      <c r="ZA2654" s="42"/>
      <c r="ZB2654" s="116"/>
      <c r="ZC2654" s="42"/>
      <c r="ZD2654" s="116"/>
      <c r="ZE2654" s="42"/>
      <c r="ZF2654" s="116"/>
      <c r="ZG2654" s="42"/>
      <c r="ZH2654" s="116"/>
      <c r="ZI2654" s="42"/>
      <c r="ZJ2654" s="116"/>
      <c r="ZK2654" s="42"/>
      <c r="ZL2654" s="116"/>
      <c r="ZM2654" s="42"/>
      <c r="ZN2654" s="116"/>
      <c r="ZO2654" s="42"/>
      <c r="ZP2654" s="116"/>
      <c r="ZQ2654" s="42"/>
      <c r="ZR2654" s="116"/>
      <c r="ZS2654" s="42"/>
      <c r="ZT2654" s="116"/>
      <c r="ZU2654" s="42"/>
      <c r="ZV2654" s="116"/>
      <c r="ZW2654" s="42"/>
      <c r="ZX2654" s="116"/>
      <c r="ZY2654" s="42"/>
      <c r="ZZ2654" s="116"/>
      <c r="AAA2654" s="42"/>
      <c r="AAB2654" s="116"/>
      <c r="AAC2654" s="42"/>
      <c r="AAD2654" s="116"/>
      <c r="AAE2654" s="42"/>
      <c r="AAF2654" s="116"/>
      <c r="AAG2654" s="42"/>
      <c r="AAH2654" s="116"/>
      <c r="AAI2654" s="42"/>
      <c r="AAJ2654" s="116"/>
      <c r="AAK2654" s="42"/>
      <c r="AAL2654" s="116"/>
      <c r="AAM2654" s="42"/>
      <c r="AAN2654" s="116"/>
      <c r="AAO2654" s="42"/>
      <c r="AAP2654" s="116"/>
      <c r="AAQ2654" s="42"/>
      <c r="AAR2654" s="116"/>
      <c r="AAS2654" s="42"/>
      <c r="AAT2654" s="116"/>
      <c r="AAU2654" s="42"/>
      <c r="AAV2654" s="116"/>
      <c r="AAW2654" s="42"/>
      <c r="AAX2654" s="116"/>
      <c r="AAY2654" s="42"/>
      <c r="AAZ2654" s="116"/>
      <c r="ABA2654" s="42"/>
      <c r="ABB2654" s="116"/>
      <c r="ABC2654" s="42"/>
      <c r="ABD2654" s="116"/>
      <c r="ABE2654" s="42"/>
      <c r="ABF2654" s="116"/>
      <c r="ABG2654" s="42"/>
      <c r="ABH2654" s="116"/>
      <c r="ABI2654" s="42"/>
      <c r="ABJ2654" s="116"/>
      <c r="ABK2654" s="42"/>
      <c r="ABL2654" s="116"/>
      <c r="ABM2654" s="42"/>
      <c r="ABN2654" s="116"/>
      <c r="ABO2654" s="42"/>
      <c r="ABP2654" s="116"/>
      <c r="ABQ2654" s="42"/>
      <c r="ABR2654" s="116"/>
      <c r="ABS2654" s="42"/>
      <c r="ABT2654" s="116"/>
      <c r="ABU2654" s="42"/>
      <c r="ABV2654" s="116"/>
      <c r="ABW2654" s="42"/>
      <c r="ABX2654" s="116"/>
      <c r="ABY2654" s="42"/>
      <c r="ABZ2654" s="116"/>
      <c r="ACA2654" s="42"/>
      <c r="ACB2654" s="116"/>
      <c r="ACC2654" s="42"/>
      <c r="ACD2654" s="116"/>
      <c r="ACE2654" s="42"/>
      <c r="ACF2654" s="116"/>
      <c r="ACG2654" s="42"/>
      <c r="ACH2654" s="116"/>
      <c r="ACI2654" s="42"/>
      <c r="ACJ2654" s="116"/>
      <c r="ACK2654" s="42"/>
      <c r="ACL2654" s="116"/>
      <c r="ACM2654" s="42"/>
      <c r="ACN2654" s="116"/>
      <c r="ACO2654" s="42"/>
      <c r="ACP2654" s="116"/>
      <c r="ACQ2654" s="42"/>
      <c r="ACR2654" s="116"/>
      <c r="ACS2654" s="42"/>
      <c r="ACT2654" s="116"/>
      <c r="ACU2654" s="42"/>
      <c r="ACV2654" s="116"/>
      <c r="ACW2654" s="42"/>
      <c r="ACX2654" s="116"/>
      <c r="ACY2654" s="42"/>
      <c r="ACZ2654" s="116"/>
      <c r="ADA2654" s="42"/>
      <c r="ADB2654" s="116"/>
      <c r="ADC2654" s="42"/>
      <c r="ADD2654" s="116"/>
      <c r="ADE2654" s="42"/>
      <c r="ADF2654" s="116"/>
      <c r="ADG2654" s="42"/>
      <c r="ADH2654" s="116"/>
      <c r="ADI2654" s="42"/>
      <c r="ADJ2654" s="116"/>
      <c r="ADK2654" s="42"/>
      <c r="ADL2654" s="116"/>
      <c r="ADM2654" s="42"/>
      <c r="ADN2654" s="116"/>
      <c r="ADO2654" s="42"/>
      <c r="ADP2654" s="116"/>
      <c r="ADQ2654" s="42"/>
      <c r="ADR2654" s="116"/>
      <c r="ADS2654" s="42"/>
      <c r="ADT2654" s="116"/>
      <c r="ADU2654" s="42"/>
      <c r="ADV2654" s="116"/>
      <c r="ADW2654" s="42"/>
      <c r="ADX2654" s="116"/>
      <c r="ADY2654" s="42"/>
      <c r="ADZ2654" s="116"/>
      <c r="AEA2654" s="42"/>
      <c r="AEB2654" s="116"/>
      <c r="AEC2654" s="42"/>
      <c r="AED2654" s="116"/>
      <c r="AEE2654" s="42"/>
      <c r="AEF2654" s="116"/>
      <c r="AEG2654" s="42"/>
      <c r="AEH2654" s="116"/>
      <c r="AEI2654" s="42"/>
      <c r="AEJ2654" s="116"/>
      <c r="AEK2654" s="42"/>
      <c r="AEL2654" s="116"/>
      <c r="AEM2654" s="42"/>
      <c r="AEN2654" s="116"/>
      <c r="AEO2654" s="42"/>
      <c r="AEP2654" s="116"/>
      <c r="AEQ2654" s="42"/>
      <c r="AER2654" s="116"/>
      <c r="AES2654" s="42"/>
      <c r="AET2654" s="116"/>
      <c r="AEU2654" s="42"/>
      <c r="AEV2654" s="116"/>
      <c r="AEW2654" s="42"/>
      <c r="AEX2654" s="116"/>
      <c r="AEY2654" s="42"/>
      <c r="AEZ2654" s="116"/>
      <c r="AFA2654" s="42"/>
      <c r="AFB2654" s="116"/>
      <c r="AFC2654" s="42"/>
      <c r="AFD2654" s="116"/>
      <c r="AFE2654" s="42"/>
      <c r="AFF2654" s="116"/>
      <c r="AFG2654" s="42"/>
      <c r="AFH2654" s="116"/>
      <c r="AFI2654" s="42"/>
      <c r="AFJ2654" s="116"/>
      <c r="AFK2654" s="42"/>
      <c r="AFL2654" s="116"/>
      <c r="AFM2654" s="42"/>
      <c r="AFN2654" s="116"/>
      <c r="AFO2654" s="42"/>
      <c r="AFP2654" s="116"/>
      <c r="AFQ2654" s="42"/>
      <c r="AFR2654" s="116"/>
      <c r="AFS2654" s="42"/>
      <c r="AFT2654" s="116"/>
      <c r="AFU2654" s="42"/>
      <c r="AFV2654" s="116"/>
      <c r="AFW2654" s="42"/>
      <c r="AFX2654" s="116"/>
      <c r="AFY2654" s="42"/>
      <c r="AFZ2654" s="116"/>
      <c r="AGA2654" s="42"/>
      <c r="AGB2654" s="116"/>
      <c r="AGC2654" s="42"/>
      <c r="AGD2654" s="116"/>
      <c r="AGE2654" s="42"/>
      <c r="AGF2654" s="116"/>
      <c r="AGG2654" s="42"/>
      <c r="AGH2654" s="116"/>
      <c r="AGI2654" s="42"/>
      <c r="AGJ2654" s="116"/>
      <c r="AGK2654" s="42"/>
      <c r="AGL2654" s="116"/>
      <c r="AGM2654" s="42"/>
      <c r="AGN2654" s="116"/>
      <c r="AGO2654" s="42"/>
      <c r="AGP2654" s="116"/>
      <c r="AGQ2654" s="42"/>
      <c r="AGR2654" s="116"/>
      <c r="AGS2654" s="42"/>
      <c r="AGT2654" s="116"/>
      <c r="AGU2654" s="42"/>
      <c r="AGV2654" s="116"/>
      <c r="AGW2654" s="42"/>
      <c r="AGX2654" s="116"/>
      <c r="AGY2654" s="42"/>
      <c r="AGZ2654" s="116"/>
      <c r="AHA2654" s="42"/>
      <c r="AHB2654" s="116"/>
      <c r="AHC2654" s="42"/>
      <c r="AHD2654" s="116"/>
      <c r="AHE2654" s="42"/>
      <c r="AHF2654" s="116"/>
      <c r="AHG2654" s="42"/>
      <c r="AHH2654" s="116"/>
      <c r="AHI2654" s="42"/>
      <c r="AHJ2654" s="116"/>
      <c r="AHK2654" s="42"/>
      <c r="AHL2654" s="116"/>
      <c r="AHM2654" s="42"/>
      <c r="AHN2654" s="116"/>
      <c r="AHO2654" s="42"/>
      <c r="AHP2654" s="116"/>
      <c r="AHQ2654" s="42"/>
      <c r="AHR2654" s="116"/>
      <c r="AHS2654" s="42"/>
      <c r="AHT2654" s="116"/>
      <c r="AHU2654" s="42"/>
      <c r="AHV2654" s="116"/>
      <c r="AHW2654" s="42"/>
      <c r="AHX2654" s="116"/>
      <c r="AHY2654" s="42"/>
      <c r="AHZ2654" s="116"/>
      <c r="AIA2654" s="42"/>
      <c r="AIB2654" s="116"/>
      <c r="AIC2654" s="42"/>
      <c r="AID2654" s="116"/>
      <c r="AIE2654" s="42"/>
      <c r="AIF2654" s="116"/>
      <c r="AIG2654" s="42"/>
      <c r="AIH2654" s="116"/>
      <c r="AII2654" s="42"/>
      <c r="AIJ2654" s="116"/>
      <c r="AIK2654" s="42"/>
      <c r="AIL2654" s="116"/>
      <c r="AIM2654" s="42"/>
      <c r="AIN2654" s="116"/>
      <c r="AIO2654" s="42"/>
      <c r="AIP2654" s="116"/>
      <c r="AIQ2654" s="42"/>
      <c r="AIR2654" s="116"/>
      <c r="AIS2654" s="42"/>
      <c r="AIT2654" s="116"/>
      <c r="AIU2654" s="42"/>
      <c r="AIV2654" s="116"/>
      <c r="AIW2654" s="42"/>
      <c r="AIX2654" s="116"/>
      <c r="AIY2654" s="42"/>
      <c r="AIZ2654" s="116"/>
      <c r="AJA2654" s="42"/>
      <c r="AJB2654" s="116"/>
      <c r="AJC2654" s="42"/>
      <c r="AJD2654" s="116"/>
      <c r="AJE2654" s="42"/>
      <c r="AJF2654" s="116"/>
      <c r="AJG2654" s="42"/>
      <c r="AJH2654" s="116"/>
      <c r="AJI2654" s="42"/>
      <c r="AJJ2654" s="116"/>
      <c r="AJK2654" s="42"/>
      <c r="AJL2654" s="116"/>
      <c r="AJM2654" s="42"/>
      <c r="AJN2654" s="116"/>
      <c r="AJO2654" s="42"/>
      <c r="AJP2654" s="116"/>
      <c r="AJQ2654" s="42"/>
      <c r="AJR2654" s="116"/>
      <c r="AJS2654" s="42"/>
      <c r="AJT2654" s="116"/>
      <c r="AJU2654" s="42"/>
      <c r="AJV2654" s="116"/>
      <c r="AJW2654" s="42"/>
      <c r="AJX2654" s="116"/>
      <c r="AJY2654" s="42"/>
      <c r="AJZ2654" s="116"/>
      <c r="AKA2654" s="42"/>
      <c r="AKB2654" s="116"/>
      <c r="AKC2654" s="42"/>
      <c r="AKD2654" s="116"/>
      <c r="AKE2654" s="42"/>
      <c r="AKF2654" s="116"/>
      <c r="AKG2654" s="42"/>
      <c r="AKH2654" s="116"/>
      <c r="AKI2654" s="42"/>
      <c r="AKJ2654" s="116"/>
      <c r="AKK2654" s="42"/>
      <c r="AKL2654" s="116"/>
      <c r="AKM2654" s="42"/>
      <c r="AKN2654" s="116"/>
      <c r="AKO2654" s="42"/>
      <c r="AKP2654" s="116"/>
      <c r="AKQ2654" s="42"/>
      <c r="AKR2654" s="116"/>
      <c r="AKS2654" s="42"/>
      <c r="AKT2654" s="116"/>
      <c r="AKU2654" s="42"/>
      <c r="AKV2654" s="116"/>
      <c r="AKW2654" s="42"/>
      <c r="AKX2654" s="116"/>
      <c r="AKY2654" s="42"/>
      <c r="AKZ2654" s="116"/>
      <c r="ALA2654" s="42"/>
      <c r="ALB2654" s="116"/>
      <c r="ALC2654" s="42"/>
      <c r="ALD2654" s="116"/>
      <c r="ALE2654" s="42"/>
      <c r="ALF2654" s="116"/>
      <c r="ALG2654" s="42"/>
      <c r="ALH2654" s="116"/>
      <c r="ALI2654" s="42"/>
      <c r="ALJ2654" s="116"/>
      <c r="ALK2654" s="42"/>
      <c r="ALL2654" s="116"/>
      <c r="ALM2654" s="42"/>
      <c r="ALN2654" s="116"/>
      <c r="ALO2654" s="42"/>
      <c r="ALP2654" s="116"/>
      <c r="ALQ2654" s="42"/>
      <c r="ALR2654" s="116"/>
      <c r="ALS2654" s="42"/>
      <c r="ALT2654" s="116"/>
      <c r="ALU2654" s="42"/>
      <c r="ALV2654" s="116"/>
      <c r="ALW2654" s="42"/>
      <c r="ALX2654" s="116"/>
      <c r="ALY2654" s="42"/>
      <c r="ALZ2654" s="116"/>
      <c r="AMA2654" s="42"/>
      <c r="AMB2654" s="116"/>
      <c r="AMC2654" s="42"/>
      <c r="AMD2654" s="116"/>
      <c r="AME2654" s="42"/>
      <c r="AMF2654" s="116"/>
      <c r="AMG2654" s="42"/>
      <c r="AMH2654" s="116"/>
      <c r="AMI2654" s="42"/>
      <c r="AMJ2654" s="116"/>
      <c r="AMK2654" s="42"/>
      <c r="AML2654" s="116"/>
      <c r="AMM2654" s="42"/>
      <c r="AMN2654" s="116"/>
      <c r="AMO2654" s="42"/>
      <c r="AMP2654" s="116"/>
      <c r="AMQ2654" s="42"/>
      <c r="AMR2654" s="116"/>
      <c r="AMS2654" s="42"/>
      <c r="AMT2654" s="116"/>
      <c r="AMU2654" s="42"/>
      <c r="AMV2654" s="116"/>
      <c r="AMW2654" s="42"/>
      <c r="AMX2654" s="116"/>
      <c r="AMY2654" s="42"/>
      <c r="AMZ2654" s="116"/>
      <c r="ANA2654" s="42"/>
      <c r="ANB2654" s="116"/>
      <c r="ANC2654" s="42"/>
      <c r="AND2654" s="116"/>
      <c r="ANE2654" s="42"/>
      <c r="ANF2654" s="116"/>
      <c r="ANG2654" s="42"/>
      <c r="ANH2654" s="116"/>
      <c r="ANI2654" s="42"/>
      <c r="ANJ2654" s="116"/>
      <c r="ANK2654" s="42"/>
      <c r="ANL2654" s="116"/>
      <c r="ANM2654" s="42"/>
      <c r="ANN2654" s="116"/>
      <c r="ANO2654" s="42"/>
      <c r="ANP2654" s="116"/>
      <c r="ANQ2654" s="42"/>
      <c r="ANR2654" s="116"/>
      <c r="ANS2654" s="42"/>
      <c r="ANT2654" s="116"/>
      <c r="ANU2654" s="42"/>
      <c r="ANV2654" s="116"/>
      <c r="ANW2654" s="42"/>
      <c r="ANX2654" s="116"/>
      <c r="ANY2654" s="42"/>
      <c r="ANZ2654" s="116"/>
      <c r="AOA2654" s="42"/>
      <c r="AOB2654" s="116"/>
      <c r="AOC2654" s="42"/>
      <c r="AOD2654" s="116"/>
      <c r="AOE2654" s="42"/>
      <c r="AOF2654" s="116"/>
      <c r="AOG2654" s="42"/>
      <c r="AOH2654" s="116"/>
      <c r="AOI2654" s="42"/>
      <c r="AOJ2654" s="116"/>
      <c r="AOK2654" s="42"/>
      <c r="AOL2654" s="116"/>
      <c r="AOM2654" s="42"/>
      <c r="AON2654" s="116"/>
      <c r="AOO2654" s="42"/>
      <c r="AOP2654" s="116"/>
      <c r="AOQ2654" s="42"/>
      <c r="AOR2654" s="116"/>
      <c r="AOS2654" s="42"/>
      <c r="AOT2654" s="116"/>
      <c r="AOU2654" s="42"/>
      <c r="AOV2654" s="116"/>
      <c r="AOW2654" s="42"/>
      <c r="AOX2654" s="116"/>
      <c r="AOY2654" s="42"/>
      <c r="AOZ2654" s="116"/>
      <c r="APA2654" s="42"/>
      <c r="APB2654" s="116"/>
      <c r="APC2654" s="42"/>
      <c r="APD2654" s="116"/>
      <c r="APE2654" s="42"/>
      <c r="APF2654" s="116"/>
      <c r="APG2654" s="42"/>
      <c r="APH2654" s="116"/>
      <c r="API2654" s="42"/>
      <c r="APJ2654" s="116"/>
      <c r="APK2654" s="42"/>
      <c r="APL2654" s="116"/>
      <c r="APM2654" s="42"/>
      <c r="APN2654" s="116"/>
      <c r="APO2654" s="42"/>
      <c r="APP2654" s="116"/>
      <c r="APQ2654" s="42"/>
      <c r="APR2654" s="116"/>
      <c r="APS2654" s="42"/>
      <c r="APT2654" s="116"/>
      <c r="APU2654" s="42"/>
      <c r="APV2654" s="116"/>
      <c r="APW2654" s="42"/>
      <c r="APX2654" s="116"/>
      <c r="APY2654" s="42"/>
      <c r="APZ2654" s="116"/>
      <c r="AQA2654" s="42"/>
      <c r="AQB2654" s="116"/>
      <c r="AQC2654" s="42"/>
      <c r="AQD2654" s="116"/>
      <c r="AQE2654" s="42"/>
      <c r="AQF2654" s="116"/>
      <c r="AQG2654" s="42"/>
      <c r="AQH2654" s="116"/>
      <c r="AQI2654" s="42"/>
      <c r="AQJ2654" s="116"/>
      <c r="AQK2654" s="42"/>
      <c r="AQL2654" s="116"/>
      <c r="AQM2654" s="42"/>
      <c r="AQN2654" s="116"/>
      <c r="AQO2654" s="42"/>
      <c r="AQP2654" s="116"/>
      <c r="AQQ2654" s="42"/>
      <c r="AQR2654" s="116"/>
      <c r="AQS2654" s="42"/>
      <c r="AQT2654" s="116"/>
      <c r="AQU2654" s="42"/>
      <c r="AQV2654" s="116"/>
      <c r="AQW2654" s="42"/>
      <c r="AQX2654" s="116"/>
      <c r="AQY2654" s="42"/>
      <c r="AQZ2654" s="116"/>
      <c r="ARA2654" s="42"/>
      <c r="ARB2654" s="116"/>
      <c r="ARC2654" s="42"/>
      <c r="ARD2654" s="116"/>
      <c r="ARE2654" s="42"/>
      <c r="ARF2654" s="116"/>
      <c r="ARG2654" s="42"/>
      <c r="ARH2654" s="116"/>
      <c r="ARI2654" s="42"/>
      <c r="ARJ2654" s="116"/>
      <c r="ARK2654" s="42"/>
      <c r="ARL2654" s="116"/>
      <c r="ARM2654" s="42"/>
      <c r="ARN2654" s="116"/>
      <c r="ARO2654" s="42"/>
      <c r="ARP2654" s="116"/>
      <c r="ARQ2654" s="42"/>
      <c r="ARR2654" s="116"/>
      <c r="ARS2654" s="42"/>
      <c r="ART2654" s="116"/>
      <c r="ARU2654" s="42"/>
      <c r="ARV2654" s="116"/>
      <c r="ARW2654" s="42"/>
      <c r="ARX2654" s="116"/>
      <c r="ARY2654" s="42"/>
      <c r="ARZ2654" s="116"/>
      <c r="ASA2654" s="42"/>
      <c r="ASB2654" s="116"/>
      <c r="ASC2654" s="42"/>
      <c r="ASD2654" s="116"/>
      <c r="ASE2654" s="42"/>
      <c r="ASF2654" s="116"/>
      <c r="ASG2654" s="42"/>
      <c r="ASH2654" s="116"/>
      <c r="ASI2654" s="42"/>
      <c r="ASJ2654" s="116"/>
      <c r="ASK2654" s="42"/>
      <c r="ASL2654" s="116"/>
      <c r="ASM2654" s="42"/>
      <c r="ASN2654" s="116"/>
      <c r="ASO2654" s="42"/>
      <c r="ASP2654" s="116"/>
      <c r="ASQ2654" s="42"/>
      <c r="ASR2654" s="116"/>
      <c r="ASS2654" s="42"/>
      <c r="AST2654" s="116"/>
      <c r="ASU2654" s="42"/>
      <c r="ASV2654" s="116"/>
      <c r="ASW2654" s="42"/>
      <c r="ASX2654" s="116"/>
      <c r="ASY2654" s="42"/>
      <c r="ASZ2654" s="116"/>
      <c r="ATA2654" s="42"/>
      <c r="ATB2654" s="116"/>
      <c r="ATC2654" s="42"/>
      <c r="ATD2654" s="116"/>
      <c r="ATE2654" s="42"/>
      <c r="ATF2654" s="116"/>
      <c r="ATG2654" s="42"/>
      <c r="ATH2654" s="116"/>
      <c r="ATI2654" s="42"/>
      <c r="ATJ2654" s="116"/>
      <c r="ATK2654" s="42"/>
      <c r="ATL2654" s="116"/>
      <c r="ATM2654" s="42"/>
      <c r="ATN2654" s="116"/>
      <c r="ATO2654" s="42"/>
      <c r="ATP2654" s="116"/>
      <c r="ATQ2654" s="42"/>
      <c r="ATR2654" s="116"/>
      <c r="ATS2654" s="42"/>
      <c r="ATT2654" s="116"/>
      <c r="ATU2654" s="42"/>
      <c r="ATV2654" s="116"/>
      <c r="ATW2654" s="42"/>
      <c r="ATX2654" s="116"/>
      <c r="ATY2654" s="42"/>
      <c r="ATZ2654" s="116"/>
      <c r="AUA2654" s="42"/>
      <c r="AUB2654" s="116"/>
      <c r="AUC2654" s="42"/>
      <c r="AUD2654" s="116"/>
      <c r="AUE2654" s="42"/>
      <c r="AUF2654" s="116"/>
      <c r="AUG2654" s="42"/>
      <c r="AUH2654" s="116"/>
      <c r="AUI2654" s="42"/>
      <c r="AUJ2654" s="116"/>
      <c r="AUK2654" s="42"/>
      <c r="AUL2654" s="116"/>
      <c r="AUM2654" s="42"/>
      <c r="AUN2654" s="116"/>
      <c r="AUO2654" s="42"/>
      <c r="AUP2654" s="116"/>
      <c r="AUQ2654" s="42"/>
      <c r="AUR2654" s="116"/>
      <c r="AUS2654" s="42"/>
      <c r="AUT2654" s="116"/>
      <c r="AUU2654" s="42"/>
      <c r="AUV2654" s="116"/>
      <c r="AUW2654" s="42"/>
      <c r="AUX2654" s="116"/>
      <c r="AUY2654" s="42"/>
      <c r="AUZ2654" s="116"/>
      <c r="AVA2654" s="42"/>
      <c r="AVB2654" s="116"/>
      <c r="AVC2654" s="42"/>
      <c r="AVD2654" s="116"/>
      <c r="AVE2654" s="42"/>
      <c r="AVF2654" s="116"/>
      <c r="AVG2654" s="42"/>
      <c r="AVH2654" s="116"/>
      <c r="AVI2654" s="42"/>
      <c r="AVJ2654" s="116"/>
      <c r="AVK2654" s="42"/>
      <c r="AVL2654" s="116"/>
      <c r="AVM2654" s="42"/>
      <c r="AVN2654" s="116"/>
      <c r="AVO2654" s="42"/>
      <c r="AVP2654" s="116"/>
      <c r="AVQ2654" s="42"/>
      <c r="AVR2654" s="116"/>
      <c r="AVS2654" s="42"/>
      <c r="AVT2654" s="116"/>
      <c r="AVU2654" s="42"/>
      <c r="AVV2654" s="116"/>
      <c r="AVW2654" s="42"/>
      <c r="AVX2654" s="116"/>
      <c r="AVY2654" s="42"/>
      <c r="AVZ2654" s="116"/>
      <c r="AWA2654" s="42"/>
      <c r="AWB2654" s="116"/>
      <c r="AWC2654" s="42"/>
      <c r="AWD2654" s="116"/>
      <c r="AWE2654" s="42"/>
      <c r="AWF2654" s="116"/>
      <c r="AWG2654" s="42"/>
      <c r="AWH2654" s="116"/>
      <c r="AWI2654" s="42"/>
      <c r="AWJ2654" s="116"/>
      <c r="AWK2654" s="42"/>
      <c r="AWL2654" s="116"/>
      <c r="AWM2654" s="42"/>
      <c r="AWN2654" s="116"/>
      <c r="AWO2654" s="42"/>
      <c r="AWP2654" s="116"/>
      <c r="AWQ2654" s="42"/>
      <c r="AWR2654" s="116"/>
      <c r="AWS2654" s="42"/>
      <c r="AWT2654" s="116"/>
      <c r="AWU2654" s="42"/>
      <c r="AWV2654" s="116"/>
      <c r="AWW2654" s="42"/>
      <c r="AWX2654" s="116"/>
      <c r="AWY2654" s="42"/>
      <c r="AWZ2654" s="116"/>
      <c r="AXA2654" s="42"/>
      <c r="AXB2654" s="116"/>
      <c r="AXC2654" s="42"/>
      <c r="AXD2654" s="116"/>
      <c r="AXE2654" s="42"/>
      <c r="AXF2654" s="116"/>
      <c r="AXG2654" s="42"/>
      <c r="AXH2654" s="116"/>
      <c r="AXI2654" s="42"/>
      <c r="AXJ2654" s="116"/>
      <c r="AXK2654" s="42"/>
      <c r="AXL2654" s="116"/>
      <c r="AXM2654" s="42"/>
      <c r="AXN2654" s="116"/>
      <c r="AXO2654" s="42"/>
      <c r="AXP2654" s="116"/>
      <c r="AXQ2654" s="42"/>
      <c r="AXR2654" s="116"/>
      <c r="AXS2654" s="42"/>
      <c r="AXT2654" s="116"/>
      <c r="AXU2654" s="42"/>
      <c r="AXV2654" s="116"/>
      <c r="AXW2654" s="42"/>
      <c r="AXX2654" s="116"/>
      <c r="AXY2654" s="42"/>
      <c r="AXZ2654" s="116"/>
      <c r="AYA2654" s="42"/>
      <c r="AYB2654" s="116"/>
      <c r="AYC2654" s="42"/>
      <c r="AYD2654" s="116"/>
      <c r="AYE2654" s="42"/>
      <c r="AYF2654" s="116"/>
      <c r="AYG2654" s="42"/>
      <c r="AYH2654" s="116"/>
      <c r="AYI2654" s="42"/>
      <c r="AYJ2654" s="116"/>
      <c r="AYK2654" s="42"/>
      <c r="AYL2654" s="116"/>
      <c r="AYM2654" s="42"/>
      <c r="AYN2654" s="116"/>
      <c r="AYO2654" s="42"/>
      <c r="AYP2654" s="116"/>
      <c r="AYQ2654" s="42"/>
      <c r="AYR2654" s="116"/>
      <c r="AYS2654" s="42"/>
      <c r="AYT2654" s="116"/>
      <c r="AYU2654" s="42"/>
      <c r="AYV2654" s="116"/>
      <c r="AYW2654" s="42"/>
      <c r="AYX2654" s="116"/>
      <c r="AYY2654" s="42"/>
      <c r="AYZ2654" s="116"/>
      <c r="AZA2654" s="42"/>
      <c r="AZB2654" s="116"/>
      <c r="AZC2654" s="42"/>
      <c r="AZD2654" s="116"/>
      <c r="AZE2654" s="42"/>
      <c r="AZF2654" s="116"/>
      <c r="AZG2654" s="42"/>
      <c r="AZH2654" s="116"/>
      <c r="AZI2654" s="42"/>
      <c r="AZJ2654" s="116"/>
      <c r="AZK2654" s="42"/>
      <c r="AZL2654" s="116"/>
      <c r="AZM2654" s="42"/>
      <c r="AZN2654" s="116"/>
      <c r="AZO2654" s="42"/>
      <c r="AZP2654" s="116"/>
      <c r="AZQ2654" s="42"/>
      <c r="AZR2654" s="116"/>
      <c r="AZS2654" s="42"/>
      <c r="AZT2654" s="116"/>
      <c r="AZU2654" s="42"/>
      <c r="AZV2654" s="116"/>
      <c r="AZW2654" s="42"/>
      <c r="AZX2654" s="116"/>
      <c r="AZY2654" s="42"/>
      <c r="AZZ2654" s="116"/>
      <c r="BAA2654" s="42"/>
      <c r="BAB2654" s="116"/>
      <c r="BAC2654" s="42"/>
      <c r="BAD2654" s="116"/>
      <c r="BAE2654" s="42"/>
      <c r="BAF2654" s="116"/>
      <c r="BAG2654" s="42"/>
      <c r="BAH2654" s="116"/>
      <c r="BAI2654" s="42"/>
      <c r="BAJ2654" s="116"/>
      <c r="BAK2654" s="42"/>
      <c r="BAL2654" s="116"/>
      <c r="BAM2654" s="42"/>
      <c r="BAN2654" s="116"/>
      <c r="BAO2654" s="42"/>
      <c r="BAP2654" s="116"/>
      <c r="BAQ2654" s="42"/>
      <c r="BAR2654" s="116"/>
      <c r="BAS2654" s="42"/>
      <c r="BAT2654" s="116"/>
      <c r="BAU2654" s="42"/>
      <c r="BAV2654" s="116"/>
      <c r="BAW2654" s="42"/>
      <c r="BAX2654" s="116"/>
      <c r="BAY2654" s="42"/>
      <c r="BAZ2654" s="116"/>
      <c r="BBA2654" s="42"/>
      <c r="BBB2654" s="116"/>
      <c r="BBC2654" s="42"/>
      <c r="BBD2654" s="116"/>
      <c r="BBE2654" s="42"/>
      <c r="BBF2654" s="116"/>
      <c r="BBG2654" s="42"/>
      <c r="BBH2654" s="116"/>
      <c r="BBI2654" s="42"/>
      <c r="BBJ2654" s="116"/>
      <c r="BBK2654" s="42"/>
      <c r="BBL2654" s="116"/>
      <c r="BBM2654" s="42"/>
      <c r="BBN2654" s="116"/>
      <c r="BBO2654" s="42"/>
      <c r="BBP2654" s="116"/>
      <c r="BBQ2654" s="42"/>
      <c r="BBR2654" s="116"/>
      <c r="BBS2654" s="42"/>
      <c r="BBT2654" s="116"/>
      <c r="BBU2654" s="42"/>
      <c r="BBV2654" s="116"/>
      <c r="BBW2654" s="42"/>
      <c r="BBX2654" s="116"/>
      <c r="BBY2654" s="42"/>
      <c r="BBZ2654" s="116"/>
      <c r="BCA2654" s="42"/>
      <c r="BCB2654" s="116"/>
      <c r="BCC2654" s="42"/>
      <c r="BCD2654" s="116"/>
      <c r="BCE2654" s="42"/>
      <c r="BCF2654" s="116"/>
      <c r="BCG2654" s="42"/>
      <c r="BCH2654" s="116"/>
      <c r="BCI2654" s="42"/>
      <c r="BCJ2654" s="116"/>
      <c r="BCK2654" s="42"/>
      <c r="BCL2654" s="116"/>
      <c r="BCM2654" s="42"/>
      <c r="BCN2654" s="116"/>
      <c r="BCO2654" s="42"/>
      <c r="BCP2654" s="116"/>
      <c r="BCQ2654" s="42"/>
      <c r="BCR2654" s="116"/>
      <c r="BCS2654" s="42"/>
      <c r="BCT2654" s="116"/>
      <c r="BCU2654" s="42"/>
      <c r="BCV2654" s="116"/>
      <c r="BCW2654" s="42"/>
      <c r="BCX2654" s="116"/>
      <c r="BCY2654" s="42"/>
      <c r="BCZ2654" s="116"/>
      <c r="BDA2654" s="42"/>
      <c r="BDB2654" s="116"/>
      <c r="BDC2654" s="42"/>
      <c r="BDD2654" s="116"/>
      <c r="BDE2654" s="42"/>
      <c r="BDF2654" s="116"/>
      <c r="BDG2654" s="42"/>
      <c r="BDH2654" s="116"/>
      <c r="BDI2654" s="42"/>
      <c r="BDJ2654" s="116"/>
      <c r="BDK2654" s="42"/>
      <c r="BDL2654" s="116"/>
      <c r="BDM2654" s="42"/>
      <c r="BDN2654" s="116"/>
      <c r="BDO2654" s="42"/>
      <c r="BDP2654" s="116"/>
      <c r="BDQ2654" s="42"/>
      <c r="BDR2654" s="116"/>
      <c r="BDS2654" s="42"/>
      <c r="BDT2654" s="116"/>
      <c r="BDU2654" s="42"/>
      <c r="BDV2654" s="116"/>
      <c r="BDW2654" s="42"/>
      <c r="BDX2654" s="116"/>
      <c r="BDY2654" s="42"/>
      <c r="BDZ2654" s="116"/>
      <c r="BEA2654" s="42"/>
      <c r="BEB2654" s="116"/>
      <c r="BEC2654" s="42"/>
      <c r="BED2654" s="116"/>
      <c r="BEE2654" s="42"/>
      <c r="BEF2654" s="116"/>
      <c r="BEG2654" s="42"/>
      <c r="BEH2654" s="116"/>
      <c r="BEI2654" s="42"/>
      <c r="BEJ2654" s="116"/>
      <c r="BEK2654" s="42"/>
      <c r="BEL2654" s="116"/>
      <c r="BEM2654" s="42"/>
      <c r="BEN2654" s="116"/>
      <c r="BEO2654" s="42"/>
      <c r="BEP2654" s="116"/>
      <c r="BEQ2654" s="42"/>
      <c r="BER2654" s="116"/>
      <c r="BES2654" s="42"/>
      <c r="BET2654" s="116"/>
      <c r="BEU2654" s="42"/>
      <c r="BEV2654" s="116"/>
      <c r="BEW2654" s="42"/>
      <c r="BEX2654" s="116"/>
      <c r="BEY2654" s="42"/>
      <c r="BEZ2654" s="116"/>
      <c r="BFA2654" s="42"/>
      <c r="BFB2654" s="116"/>
      <c r="BFC2654" s="42"/>
      <c r="BFD2654" s="116"/>
      <c r="BFE2654" s="42"/>
      <c r="BFF2654" s="116"/>
      <c r="BFG2654" s="42"/>
      <c r="BFH2654" s="116"/>
      <c r="BFI2654" s="42"/>
      <c r="BFJ2654" s="116"/>
      <c r="BFK2654" s="42"/>
      <c r="BFL2654" s="116"/>
      <c r="BFM2654" s="42"/>
      <c r="BFN2654" s="116"/>
      <c r="BFO2654" s="42"/>
      <c r="BFP2654" s="116"/>
      <c r="BFQ2654" s="42"/>
      <c r="BFR2654" s="116"/>
      <c r="BFS2654" s="42"/>
      <c r="BFT2654" s="116"/>
      <c r="BFU2654" s="42"/>
      <c r="BFV2654" s="116"/>
      <c r="BFW2654" s="42"/>
      <c r="BFX2654" s="116"/>
      <c r="BFY2654" s="42"/>
      <c r="BFZ2654" s="116"/>
      <c r="BGA2654" s="42"/>
      <c r="BGB2654" s="116"/>
      <c r="BGC2654" s="42"/>
      <c r="BGD2654" s="116"/>
      <c r="BGE2654" s="42"/>
      <c r="BGF2654" s="116"/>
      <c r="BGG2654" s="42"/>
      <c r="BGH2654" s="116"/>
      <c r="BGI2654" s="42"/>
      <c r="BGJ2654" s="116"/>
      <c r="BGK2654" s="42"/>
      <c r="BGL2654" s="116"/>
      <c r="BGM2654" s="42"/>
      <c r="BGN2654" s="116"/>
      <c r="BGO2654" s="42"/>
      <c r="BGP2654" s="116"/>
      <c r="BGQ2654" s="42"/>
      <c r="BGR2654" s="116"/>
      <c r="BGS2654" s="42"/>
      <c r="BGT2654" s="116"/>
      <c r="BGU2654" s="42"/>
      <c r="BGV2654" s="116"/>
      <c r="BGW2654" s="42"/>
      <c r="BGX2654" s="116"/>
      <c r="BGY2654" s="42"/>
      <c r="BGZ2654" s="116"/>
      <c r="BHA2654" s="42"/>
      <c r="BHB2654" s="116"/>
      <c r="BHC2654" s="42"/>
      <c r="BHD2654" s="116"/>
      <c r="BHE2654" s="42"/>
      <c r="BHF2654" s="116"/>
      <c r="BHG2654" s="42"/>
      <c r="BHH2654" s="116"/>
      <c r="BHI2654" s="42"/>
      <c r="BHJ2654" s="116"/>
      <c r="BHK2654" s="42"/>
      <c r="BHL2654" s="116"/>
      <c r="BHM2654" s="42"/>
      <c r="BHN2654" s="116"/>
      <c r="BHO2654" s="42"/>
      <c r="BHP2654" s="116"/>
      <c r="BHQ2654" s="42"/>
      <c r="BHR2654" s="116"/>
      <c r="BHS2654" s="42"/>
      <c r="BHT2654" s="116"/>
      <c r="BHU2654" s="42"/>
      <c r="BHV2654" s="116"/>
      <c r="BHW2654" s="42"/>
      <c r="BHX2654" s="116"/>
      <c r="BHY2654" s="42"/>
      <c r="BHZ2654" s="116"/>
      <c r="BIA2654" s="42"/>
      <c r="BIB2654" s="116"/>
      <c r="BIC2654" s="42"/>
      <c r="BID2654" s="116"/>
      <c r="BIE2654" s="42"/>
      <c r="BIF2654" s="116"/>
      <c r="BIG2654" s="42"/>
      <c r="BIH2654" s="116"/>
      <c r="BII2654" s="42"/>
      <c r="BIJ2654" s="116"/>
      <c r="BIK2654" s="42"/>
      <c r="BIL2654" s="116"/>
      <c r="BIM2654" s="42"/>
      <c r="BIN2654" s="116"/>
      <c r="BIO2654" s="42"/>
      <c r="BIP2654" s="116"/>
      <c r="BIQ2654" s="42"/>
      <c r="BIR2654" s="116"/>
      <c r="BIS2654" s="42"/>
      <c r="BIT2654" s="116"/>
      <c r="BIU2654" s="42"/>
      <c r="BIV2654" s="116"/>
      <c r="BIW2654" s="42"/>
      <c r="BIX2654" s="116"/>
      <c r="BIY2654" s="42"/>
      <c r="BIZ2654" s="116"/>
      <c r="BJA2654" s="42"/>
      <c r="BJB2654" s="116"/>
      <c r="BJC2654" s="42"/>
      <c r="BJD2654" s="116"/>
      <c r="BJE2654" s="42"/>
      <c r="BJF2654" s="116"/>
      <c r="BJG2654" s="42"/>
      <c r="BJH2654" s="116"/>
      <c r="BJI2654" s="42"/>
      <c r="BJJ2654" s="116"/>
      <c r="BJK2654" s="42"/>
      <c r="BJL2654" s="116"/>
      <c r="BJM2654" s="42"/>
      <c r="BJN2654" s="116"/>
      <c r="BJO2654" s="42"/>
      <c r="BJP2654" s="116"/>
      <c r="BJQ2654" s="42"/>
      <c r="BJR2654" s="116"/>
      <c r="BJS2654" s="42"/>
      <c r="BJT2654" s="116"/>
      <c r="BJU2654" s="42"/>
      <c r="BJV2654" s="116"/>
      <c r="BJW2654" s="42"/>
      <c r="BJX2654" s="116"/>
      <c r="BJY2654" s="42"/>
      <c r="BJZ2654" s="116"/>
      <c r="BKA2654" s="42"/>
      <c r="BKB2654" s="116"/>
      <c r="BKC2654" s="42"/>
      <c r="BKD2654" s="116"/>
      <c r="BKE2654" s="42"/>
      <c r="BKF2654" s="116"/>
      <c r="BKG2654" s="42"/>
      <c r="BKH2654" s="116"/>
      <c r="BKI2654" s="42"/>
      <c r="BKJ2654" s="116"/>
      <c r="BKK2654" s="42"/>
      <c r="BKL2654" s="116"/>
      <c r="BKM2654" s="42"/>
      <c r="BKN2654" s="116"/>
      <c r="BKO2654" s="42"/>
      <c r="BKP2654" s="116"/>
      <c r="BKQ2654" s="42"/>
      <c r="BKR2654" s="116"/>
      <c r="BKS2654" s="42"/>
      <c r="BKT2654" s="116"/>
      <c r="BKU2654" s="42"/>
      <c r="BKV2654" s="116"/>
      <c r="BKW2654" s="42"/>
      <c r="BKX2654" s="116"/>
      <c r="BKY2654" s="42"/>
      <c r="BKZ2654" s="116"/>
      <c r="BLA2654" s="42"/>
      <c r="BLB2654" s="116"/>
      <c r="BLC2654" s="42"/>
      <c r="BLD2654" s="116"/>
      <c r="BLE2654" s="42"/>
      <c r="BLF2654" s="116"/>
      <c r="BLG2654" s="42"/>
      <c r="BLH2654" s="116"/>
      <c r="BLI2654" s="42"/>
      <c r="BLJ2654" s="116"/>
      <c r="BLK2654" s="42"/>
      <c r="BLL2654" s="116"/>
      <c r="BLM2654" s="42"/>
      <c r="BLN2654" s="116"/>
      <c r="BLO2654" s="42"/>
      <c r="BLP2654" s="116"/>
      <c r="BLQ2654" s="42"/>
      <c r="BLR2654" s="116"/>
      <c r="BLS2654" s="42"/>
      <c r="BLT2654" s="116"/>
      <c r="BLU2654" s="42"/>
      <c r="BLV2654" s="116"/>
      <c r="BLW2654" s="42"/>
      <c r="BLX2654" s="116"/>
      <c r="BLY2654" s="42"/>
      <c r="BLZ2654" s="116"/>
      <c r="BMA2654" s="42"/>
      <c r="BMB2654" s="116"/>
      <c r="BMC2654" s="42"/>
      <c r="BMD2654" s="116"/>
      <c r="BME2654" s="42"/>
      <c r="BMF2654" s="116"/>
      <c r="BMG2654" s="42"/>
      <c r="BMH2654" s="116"/>
      <c r="BMI2654" s="42"/>
      <c r="BMJ2654" s="116"/>
      <c r="BMK2654" s="42"/>
      <c r="BML2654" s="116"/>
      <c r="BMM2654" s="42"/>
      <c r="BMN2654" s="116"/>
      <c r="BMO2654" s="42"/>
      <c r="BMP2654" s="116"/>
      <c r="BMQ2654" s="42"/>
      <c r="BMR2654" s="116"/>
      <c r="BMS2654" s="42"/>
      <c r="BMT2654" s="116"/>
      <c r="BMU2654" s="42"/>
      <c r="BMV2654" s="116"/>
      <c r="BMW2654" s="42"/>
      <c r="BMX2654" s="116"/>
      <c r="BMY2654" s="42"/>
      <c r="BMZ2654" s="116"/>
      <c r="BNA2654" s="42"/>
      <c r="BNB2654" s="116"/>
      <c r="BNC2654" s="42"/>
      <c r="BND2654" s="116"/>
      <c r="BNE2654" s="42"/>
      <c r="BNF2654" s="116"/>
      <c r="BNG2654" s="42"/>
      <c r="BNH2654" s="116"/>
      <c r="BNI2654" s="42"/>
      <c r="BNJ2654" s="116"/>
      <c r="BNK2654" s="42"/>
      <c r="BNL2654" s="116"/>
      <c r="BNM2654" s="42"/>
      <c r="BNN2654" s="116"/>
      <c r="BNO2654" s="42"/>
      <c r="BNP2654" s="116"/>
      <c r="BNQ2654" s="42"/>
      <c r="BNR2654" s="116"/>
      <c r="BNS2654" s="42"/>
      <c r="BNT2654" s="116"/>
      <c r="BNU2654" s="42"/>
      <c r="BNV2654" s="116"/>
      <c r="BNW2654" s="42"/>
      <c r="BNX2654" s="116"/>
      <c r="BNY2654" s="42"/>
      <c r="BNZ2654" s="116"/>
      <c r="BOA2654" s="42"/>
      <c r="BOB2654" s="116"/>
      <c r="BOC2654" s="42"/>
      <c r="BOD2654" s="116"/>
      <c r="BOE2654" s="42"/>
      <c r="BOF2654" s="116"/>
      <c r="BOG2654" s="42"/>
      <c r="BOH2654" s="116"/>
      <c r="BOI2654" s="42"/>
      <c r="BOJ2654" s="116"/>
      <c r="BOK2654" s="42"/>
      <c r="BOL2654" s="116"/>
      <c r="BOM2654" s="42"/>
      <c r="BON2654" s="116"/>
      <c r="BOO2654" s="42"/>
      <c r="BOP2654" s="116"/>
      <c r="BOQ2654" s="42"/>
      <c r="BOR2654" s="116"/>
      <c r="BOS2654" s="42"/>
      <c r="BOT2654" s="116"/>
      <c r="BOU2654" s="42"/>
      <c r="BOV2654" s="116"/>
      <c r="BOW2654" s="42"/>
      <c r="BOX2654" s="116"/>
      <c r="BOY2654" s="42"/>
      <c r="BOZ2654" s="116"/>
      <c r="BPA2654" s="42"/>
      <c r="BPB2654" s="116"/>
      <c r="BPC2654" s="42"/>
      <c r="BPD2654" s="116"/>
      <c r="BPE2654" s="42"/>
      <c r="BPF2654" s="116"/>
      <c r="BPG2654" s="42"/>
      <c r="BPH2654" s="116"/>
      <c r="BPI2654" s="42"/>
      <c r="BPJ2654" s="116"/>
      <c r="BPK2654" s="42"/>
      <c r="BPL2654" s="116"/>
      <c r="BPM2654" s="42"/>
      <c r="BPN2654" s="116"/>
      <c r="BPO2654" s="42"/>
      <c r="BPP2654" s="116"/>
      <c r="BPQ2654" s="42"/>
      <c r="BPR2654" s="116"/>
      <c r="BPS2654" s="42"/>
      <c r="BPT2654" s="116"/>
      <c r="BPU2654" s="42"/>
      <c r="BPV2654" s="116"/>
      <c r="BPW2654" s="42"/>
      <c r="BPX2654" s="116"/>
      <c r="BPY2654" s="42"/>
      <c r="BPZ2654" s="116"/>
      <c r="BQA2654" s="42"/>
      <c r="BQB2654" s="116"/>
      <c r="BQC2654" s="42"/>
      <c r="BQD2654" s="116"/>
      <c r="BQE2654" s="42"/>
      <c r="BQF2654" s="116"/>
      <c r="BQG2654" s="42"/>
      <c r="BQH2654" s="116"/>
      <c r="BQI2654" s="42"/>
      <c r="BQJ2654" s="116"/>
      <c r="BQK2654" s="42"/>
      <c r="BQL2654" s="116"/>
      <c r="BQM2654" s="42"/>
      <c r="BQN2654" s="116"/>
      <c r="BQO2654" s="42"/>
      <c r="BQP2654" s="116"/>
      <c r="BQQ2654" s="42"/>
      <c r="BQR2654" s="116"/>
      <c r="BQS2654" s="42"/>
      <c r="BQT2654" s="116"/>
      <c r="BQU2654" s="42"/>
      <c r="BQV2654" s="116"/>
      <c r="BQW2654" s="42"/>
      <c r="BQX2654" s="116"/>
      <c r="BQY2654" s="42"/>
      <c r="BQZ2654" s="116"/>
      <c r="BRA2654" s="42"/>
      <c r="BRB2654" s="116"/>
      <c r="BRC2654" s="42"/>
      <c r="BRD2654" s="116"/>
      <c r="BRE2654" s="42"/>
      <c r="BRF2654" s="116"/>
      <c r="BRG2654" s="42"/>
      <c r="BRH2654" s="116"/>
      <c r="BRI2654" s="42"/>
      <c r="BRJ2654" s="116"/>
      <c r="BRK2654" s="42"/>
      <c r="BRL2654" s="116"/>
      <c r="BRM2654" s="42"/>
      <c r="BRN2654" s="116"/>
      <c r="BRO2654" s="42"/>
      <c r="BRP2654" s="116"/>
      <c r="BRQ2654" s="42"/>
      <c r="BRR2654" s="116"/>
      <c r="BRS2654" s="42"/>
      <c r="BRT2654" s="116"/>
      <c r="BRU2654" s="42"/>
      <c r="BRV2654" s="116"/>
      <c r="BRW2654" s="42"/>
      <c r="BRX2654" s="116"/>
      <c r="BRY2654" s="42"/>
      <c r="BRZ2654" s="116"/>
      <c r="BSA2654" s="42"/>
      <c r="BSB2654" s="116"/>
      <c r="BSC2654" s="42"/>
      <c r="BSD2654" s="116"/>
      <c r="BSE2654" s="42"/>
      <c r="BSF2654" s="116"/>
      <c r="BSG2654" s="42"/>
      <c r="BSH2654" s="116"/>
      <c r="BSI2654" s="42"/>
      <c r="BSJ2654" s="116"/>
      <c r="BSK2654" s="42"/>
      <c r="BSL2654" s="116"/>
      <c r="BSM2654" s="42"/>
      <c r="BSN2654" s="116"/>
      <c r="BSO2654" s="42"/>
      <c r="BSP2654" s="116"/>
      <c r="BSQ2654" s="42"/>
      <c r="BSR2654" s="116"/>
      <c r="BSS2654" s="42"/>
      <c r="BST2654" s="116"/>
      <c r="BSU2654" s="42"/>
      <c r="BSV2654" s="116"/>
      <c r="BSW2654" s="42"/>
      <c r="BSX2654" s="116"/>
      <c r="BSY2654" s="42"/>
      <c r="BSZ2654" s="116"/>
      <c r="BTA2654" s="42"/>
      <c r="BTB2654" s="116"/>
      <c r="BTC2654" s="42"/>
      <c r="BTD2654" s="116"/>
      <c r="BTE2654" s="42"/>
      <c r="BTF2654" s="116"/>
      <c r="BTG2654" s="42"/>
      <c r="BTH2654" s="116"/>
      <c r="BTI2654" s="42"/>
      <c r="BTJ2654" s="116"/>
      <c r="BTK2654" s="42"/>
      <c r="BTL2654" s="116"/>
      <c r="BTM2654" s="42"/>
      <c r="BTN2654" s="116"/>
      <c r="BTO2654" s="42"/>
      <c r="BTP2654" s="116"/>
      <c r="BTQ2654" s="42"/>
      <c r="BTR2654" s="116"/>
      <c r="BTS2654" s="42"/>
      <c r="BTT2654" s="116"/>
      <c r="BTU2654" s="42"/>
      <c r="BTV2654" s="116"/>
      <c r="BTW2654" s="42"/>
      <c r="BTX2654" s="116"/>
      <c r="BTY2654" s="42"/>
      <c r="BTZ2654" s="116"/>
      <c r="BUA2654" s="42"/>
      <c r="BUB2654" s="116"/>
      <c r="BUC2654" s="42"/>
      <c r="BUD2654" s="116"/>
      <c r="BUE2654" s="42"/>
      <c r="BUF2654" s="116"/>
      <c r="BUG2654" s="42"/>
      <c r="BUH2654" s="116"/>
      <c r="BUI2654" s="42"/>
      <c r="BUJ2654" s="116"/>
      <c r="BUK2654" s="42"/>
      <c r="BUL2654" s="116"/>
      <c r="BUM2654" s="42"/>
      <c r="BUN2654" s="116"/>
      <c r="BUO2654" s="42"/>
      <c r="BUP2654" s="116"/>
      <c r="BUQ2654" s="42"/>
      <c r="BUR2654" s="116"/>
      <c r="BUS2654" s="42"/>
      <c r="BUT2654" s="116"/>
      <c r="BUU2654" s="42"/>
      <c r="BUV2654" s="116"/>
      <c r="BUW2654" s="42"/>
      <c r="BUX2654" s="116"/>
      <c r="BUY2654" s="42"/>
      <c r="BUZ2654" s="116"/>
      <c r="BVA2654" s="42"/>
      <c r="BVB2654" s="116"/>
      <c r="BVC2654" s="42"/>
      <c r="BVD2654" s="116"/>
      <c r="BVE2654" s="42"/>
      <c r="BVF2654" s="116"/>
      <c r="BVG2654" s="42"/>
      <c r="BVH2654" s="116"/>
      <c r="BVI2654" s="42"/>
      <c r="BVJ2654" s="116"/>
      <c r="BVK2654" s="42"/>
      <c r="BVL2654" s="116"/>
      <c r="BVM2654" s="42"/>
      <c r="BVN2654" s="116"/>
      <c r="BVO2654" s="42"/>
      <c r="BVP2654" s="116"/>
      <c r="BVQ2654" s="42"/>
      <c r="BVR2654" s="116"/>
      <c r="BVS2654" s="42"/>
      <c r="BVT2654" s="116"/>
      <c r="BVU2654" s="42"/>
      <c r="BVV2654" s="116"/>
      <c r="BVW2654" s="42"/>
      <c r="BVX2654" s="116"/>
      <c r="BVY2654" s="42"/>
      <c r="BVZ2654" s="116"/>
      <c r="BWA2654" s="42"/>
      <c r="BWB2654" s="116"/>
      <c r="BWC2654" s="42"/>
      <c r="BWD2654" s="116"/>
      <c r="BWE2654" s="42"/>
      <c r="BWF2654" s="116"/>
      <c r="BWG2654" s="42"/>
      <c r="BWH2654" s="116"/>
      <c r="BWI2654" s="42"/>
      <c r="BWJ2654" s="116"/>
      <c r="BWK2654" s="42"/>
      <c r="BWL2654" s="116"/>
      <c r="BWM2654" s="42"/>
      <c r="BWN2654" s="116"/>
      <c r="BWO2654" s="42"/>
      <c r="BWP2654" s="116"/>
      <c r="BWQ2654" s="42"/>
      <c r="BWR2654" s="116"/>
      <c r="BWS2654" s="42"/>
      <c r="BWT2654" s="116"/>
      <c r="BWU2654" s="42"/>
      <c r="BWV2654" s="116"/>
      <c r="BWW2654" s="42"/>
      <c r="BWX2654" s="116"/>
      <c r="BWY2654" s="42"/>
      <c r="BWZ2654" s="116"/>
      <c r="BXA2654" s="42"/>
      <c r="BXB2654" s="116"/>
      <c r="BXC2654" s="42"/>
      <c r="BXD2654" s="116"/>
      <c r="BXE2654" s="42"/>
      <c r="BXF2654" s="116"/>
      <c r="BXG2654" s="42"/>
      <c r="BXH2654" s="116"/>
      <c r="BXI2654" s="42"/>
      <c r="BXJ2654" s="116"/>
      <c r="BXK2654" s="42"/>
      <c r="BXL2654" s="116"/>
      <c r="BXM2654" s="42"/>
      <c r="BXN2654" s="116"/>
      <c r="BXO2654" s="42"/>
      <c r="BXP2654" s="116"/>
      <c r="BXQ2654" s="42"/>
      <c r="BXR2654" s="116"/>
      <c r="BXS2654" s="42"/>
      <c r="BXT2654" s="116"/>
      <c r="BXU2654" s="42"/>
      <c r="BXV2654" s="116"/>
      <c r="BXW2654" s="42"/>
      <c r="BXX2654" s="116"/>
      <c r="BXY2654" s="42"/>
      <c r="BXZ2654" s="116"/>
      <c r="BYA2654" s="42"/>
      <c r="BYB2654" s="116"/>
      <c r="BYC2654" s="42"/>
      <c r="BYD2654" s="116"/>
      <c r="BYE2654" s="42"/>
      <c r="BYF2654" s="116"/>
      <c r="BYG2654" s="42"/>
      <c r="BYH2654" s="116"/>
      <c r="BYI2654" s="42"/>
      <c r="BYJ2654" s="116"/>
      <c r="BYK2654" s="42"/>
      <c r="BYL2654" s="116"/>
      <c r="BYM2654" s="42"/>
      <c r="BYN2654" s="116"/>
      <c r="BYO2654" s="42"/>
      <c r="BYP2654" s="116"/>
      <c r="BYQ2654" s="42"/>
      <c r="BYR2654" s="116"/>
      <c r="BYS2654" s="42"/>
      <c r="BYT2654" s="116"/>
      <c r="BYU2654" s="42"/>
      <c r="BYV2654" s="116"/>
      <c r="BYW2654" s="42"/>
      <c r="BYX2654" s="116"/>
      <c r="BYY2654" s="42"/>
      <c r="BYZ2654" s="116"/>
      <c r="BZA2654" s="42"/>
      <c r="BZB2654" s="116"/>
      <c r="BZC2654" s="42"/>
      <c r="BZD2654" s="116"/>
      <c r="BZE2654" s="42"/>
      <c r="BZF2654" s="116"/>
      <c r="BZG2654" s="42"/>
      <c r="BZH2654" s="116"/>
      <c r="BZI2654" s="42"/>
      <c r="BZJ2654" s="116"/>
      <c r="BZK2654" s="42"/>
      <c r="BZL2654" s="116"/>
      <c r="BZM2654" s="42"/>
      <c r="BZN2654" s="116"/>
      <c r="BZO2654" s="42"/>
      <c r="BZP2654" s="116"/>
      <c r="BZQ2654" s="42"/>
      <c r="BZR2654" s="116"/>
      <c r="BZS2654" s="42"/>
      <c r="BZT2654" s="116"/>
      <c r="BZU2654" s="42"/>
      <c r="BZV2654" s="116"/>
      <c r="BZW2654" s="42"/>
      <c r="BZX2654" s="116"/>
      <c r="BZY2654" s="42"/>
      <c r="BZZ2654" s="116"/>
      <c r="CAA2654" s="42"/>
      <c r="CAB2654" s="116"/>
      <c r="CAC2654" s="42"/>
      <c r="CAD2654" s="116"/>
      <c r="CAE2654" s="42"/>
      <c r="CAF2654" s="116"/>
      <c r="CAG2654" s="42"/>
      <c r="CAH2654" s="116"/>
      <c r="CAI2654" s="42"/>
      <c r="CAJ2654" s="116"/>
      <c r="CAK2654" s="42"/>
      <c r="CAL2654" s="116"/>
      <c r="CAM2654" s="42"/>
      <c r="CAN2654" s="116"/>
      <c r="CAO2654" s="42"/>
      <c r="CAP2654" s="116"/>
      <c r="CAQ2654" s="42"/>
      <c r="CAR2654" s="116"/>
      <c r="CAS2654" s="42"/>
      <c r="CAT2654" s="116"/>
      <c r="CAU2654" s="42"/>
      <c r="CAV2654" s="116"/>
      <c r="CAW2654" s="42"/>
      <c r="CAX2654" s="116"/>
      <c r="CAY2654" s="42"/>
      <c r="CAZ2654" s="116"/>
      <c r="CBA2654" s="42"/>
      <c r="CBB2654" s="116"/>
      <c r="CBC2654" s="42"/>
      <c r="CBD2654" s="116"/>
      <c r="CBE2654" s="42"/>
      <c r="CBF2654" s="116"/>
      <c r="CBG2654" s="42"/>
      <c r="CBH2654" s="116"/>
      <c r="CBI2654" s="42"/>
      <c r="CBJ2654" s="116"/>
      <c r="CBK2654" s="42"/>
      <c r="CBL2654" s="116"/>
      <c r="CBM2654" s="42"/>
      <c r="CBN2654" s="116"/>
      <c r="CBO2654" s="42"/>
      <c r="CBP2654" s="116"/>
      <c r="CBQ2654" s="42"/>
      <c r="CBR2654" s="116"/>
      <c r="CBS2654" s="42"/>
      <c r="CBT2654" s="116"/>
      <c r="CBU2654" s="42"/>
      <c r="CBV2654" s="116"/>
      <c r="CBW2654" s="42"/>
      <c r="CBX2654" s="116"/>
      <c r="CBY2654" s="42"/>
      <c r="CBZ2654" s="116"/>
      <c r="CCA2654" s="42"/>
      <c r="CCB2654" s="116"/>
      <c r="CCC2654" s="42"/>
      <c r="CCD2654" s="116"/>
      <c r="CCE2654" s="42"/>
      <c r="CCF2654" s="116"/>
      <c r="CCG2654" s="42"/>
      <c r="CCH2654" s="116"/>
      <c r="CCI2654" s="42"/>
      <c r="CCJ2654" s="116"/>
      <c r="CCK2654" s="42"/>
      <c r="CCL2654" s="116"/>
      <c r="CCM2654" s="42"/>
      <c r="CCN2654" s="116"/>
      <c r="CCO2654" s="42"/>
      <c r="CCP2654" s="116"/>
      <c r="CCQ2654" s="42"/>
      <c r="CCR2654" s="116"/>
      <c r="CCS2654" s="42"/>
      <c r="CCT2654" s="116"/>
      <c r="CCU2654" s="42"/>
      <c r="CCV2654" s="116"/>
      <c r="CCW2654" s="42"/>
      <c r="CCX2654" s="116"/>
      <c r="CCY2654" s="42"/>
      <c r="CCZ2654" s="116"/>
      <c r="CDA2654" s="42"/>
      <c r="CDB2654" s="116"/>
      <c r="CDC2654" s="42"/>
      <c r="CDD2654" s="116"/>
      <c r="CDE2654" s="42"/>
      <c r="CDF2654" s="116"/>
      <c r="CDG2654" s="42"/>
      <c r="CDH2654" s="116"/>
      <c r="CDI2654" s="42"/>
      <c r="CDJ2654" s="116"/>
      <c r="CDK2654" s="42"/>
      <c r="CDL2654" s="116"/>
      <c r="CDM2654" s="42"/>
      <c r="CDN2654" s="116"/>
      <c r="CDO2654" s="42"/>
      <c r="CDP2654" s="116"/>
      <c r="CDQ2654" s="42"/>
      <c r="CDR2654" s="116"/>
      <c r="CDS2654" s="42"/>
      <c r="CDT2654" s="116"/>
      <c r="CDU2654" s="42"/>
      <c r="CDV2654" s="116"/>
      <c r="CDW2654" s="42"/>
      <c r="CDX2654" s="116"/>
      <c r="CDY2654" s="42"/>
      <c r="CDZ2654" s="116"/>
      <c r="CEA2654" s="42"/>
      <c r="CEB2654" s="116"/>
      <c r="CEC2654" s="42"/>
      <c r="CED2654" s="116"/>
      <c r="CEE2654" s="42"/>
      <c r="CEF2654" s="116"/>
      <c r="CEG2654" s="42"/>
      <c r="CEH2654" s="116"/>
      <c r="CEI2654" s="42"/>
      <c r="CEJ2654" s="116"/>
      <c r="CEK2654" s="42"/>
      <c r="CEL2654" s="116"/>
      <c r="CEM2654" s="42"/>
      <c r="CEN2654" s="116"/>
      <c r="CEO2654" s="42"/>
      <c r="CEP2654" s="116"/>
      <c r="CEQ2654" s="42"/>
      <c r="CER2654" s="116"/>
      <c r="CES2654" s="42"/>
      <c r="CET2654" s="116"/>
      <c r="CEU2654" s="42"/>
      <c r="CEV2654" s="116"/>
      <c r="CEW2654" s="42"/>
      <c r="CEX2654" s="116"/>
      <c r="CEY2654" s="42"/>
      <c r="CEZ2654" s="116"/>
      <c r="CFA2654" s="42"/>
      <c r="CFB2654" s="116"/>
      <c r="CFC2654" s="42"/>
      <c r="CFD2654" s="116"/>
      <c r="CFE2654" s="42"/>
      <c r="CFF2654" s="116"/>
      <c r="CFG2654" s="42"/>
      <c r="CFH2654" s="116"/>
      <c r="CFI2654" s="42"/>
      <c r="CFJ2654" s="116"/>
      <c r="CFK2654" s="42"/>
      <c r="CFL2654" s="116"/>
      <c r="CFM2654" s="42"/>
      <c r="CFN2654" s="116"/>
      <c r="CFO2654" s="42"/>
      <c r="CFP2654" s="116"/>
      <c r="CFQ2654" s="42"/>
      <c r="CFR2654" s="116"/>
      <c r="CFS2654" s="42"/>
      <c r="CFT2654" s="116"/>
      <c r="CFU2654" s="42"/>
      <c r="CFV2654" s="116"/>
      <c r="CFW2654" s="42"/>
      <c r="CFX2654" s="116"/>
      <c r="CFY2654" s="42"/>
      <c r="CFZ2654" s="116"/>
      <c r="CGA2654" s="42"/>
      <c r="CGB2654" s="116"/>
      <c r="CGC2654" s="42"/>
      <c r="CGD2654" s="116"/>
      <c r="CGE2654" s="42"/>
      <c r="CGF2654" s="116"/>
      <c r="CGG2654" s="42"/>
      <c r="CGH2654" s="116"/>
      <c r="CGI2654" s="42"/>
      <c r="CGJ2654" s="116"/>
      <c r="CGK2654" s="42"/>
      <c r="CGL2654" s="116"/>
      <c r="CGM2654" s="42"/>
      <c r="CGN2654" s="116"/>
      <c r="CGO2654" s="42"/>
      <c r="CGP2654" s="116"/>
      <c r="CGQ2654" s="42"/>
      <c r="CGR2654" s="116"/>
      <c r="CGS2654" s="42"/>
      <c r="CGT2654" s="116"/>
      <c r="CGU2654" s="42"/>
      <c r="CGV2654" s="116"/>
      <c r="CGW2654" s="42"/>
      <c r="CGX2654" s="116"/>
      <c r="CGY2654" s="42"/>
      <c r="CGZ2654" s="116"/>
      <c r="CHA2654" s="42"/>
      <c r="CHB2654" s="116"/>
      <c r="CHC2654" s="42"/>
      <c r="CHD2654" s="116"/>
      <c r="CHE2654" s="42"/>
      <c r="CHF2654" s="116"/>
      <c r="CHG2654" s="42"/>
      <c r="CHH2654" s="116"/>
      <c r="CHI2654" s="42"/>
      <c r="CHJ2654" s="116"/>
      <c r="CHK2654" s="42"/>
      <c r="CHL2654" s="116"/>
      <c r="CHM2654" s="42"/>
      <c r="CHN2654" s="116"/>
      <c r="CHO2654" s="42"/>
      <c r="CHP2654" s="116"/>
      <c r="CHQ2654" s="42"/>
      <c r="CHR2654" s="116"/>
      <c r="CHS2654" s="42"/>
      <c r="CHT2654" s="116"/>
      <c r="CHU2654" s="42"/>
      <c r="CHV2654" s="116"/>
      <c r="CHW2654" s="42"/>
      <c r="CHX2654" s="116"/>
      <c r="CHY2654" s="42"/>
      <c r="CHZ2654" s="116"/>
      <c r="CIA2654" s="42"/>
      <c r="CIB2654" s="116"/>
      <c r="CIC2654" s="42"/>
      <c r="CID2654" s="116"/>
      <c r="CIE2654" s="42"/>
      <c r="CIF2654" s="116"/>
      <c r="CIG2654" s="42"/>
      <c r="CIH2654" s="116"/>
      <c r="CII2654" s="42"/>
      <c r="CIJ2654" s="116"/>
      <c r="CIK2654" s="42"/>
      <c r="CIL2654" s="116"/>
      <c r="CIM2654" s="42"/>
      <c r="CIN2654" s="116"/>
      <c r="CIO2654" s="42"/>
      <c r="CIP2654" s="116"/>
      <c r="CIQ2654" s="42"/>
      <c r="CIR2654" s="116"/>
      <c r="CIS2654" s="42"/>
      <c r="CIT2654" s="116"/>
      <c r="CIU2654" s="42"/>
      <c r="CIV2654" s="116"/>
      <c r="CIW2654" s="42"/>
      <c r="CIX2654" s="116"/>
      <c r="CIY2654" s="42"/>
      <c r="CIZ2654" s="116"/>
      <c r="CJA2654" s="42"/>
      <c r="CJB2654" s="116"/>
      <c r="CJC2654" s="42"/>
      <c r="CJD2654" s="116"/>
      <c r="CJE2654" s="42"/>
      <c r="CJF2654" s="116"/>
      <c r="CJG2654" s="42"/>
      <c r="CJH2654" s="116"/>
      <c r="CJI2654" s="42"/>
      <c r="CJJ2654" s="116"/>
      <c r="CJK2654" s="42"/>
      <c r="CJL2654" s="116"/>
      <c r="CJM2654" s="42"/>
      <c r="CJN2654" s="116"/>
      <c r="CJO2654" s="42"/>
      <c r="CJP2654" s="116"/>
      <c r="CJQ2654" s="42"/>
      <c r="CJR2654" s="116"/>
      <c r="CJS2654" s="42"/>
      <c r="CJT2654" s="116"/>
      <c r="CJU2654" s="42"/>
      <c r="CJV2654" s="116"/>
      <c r="CJW2654" s="42"/>
      <c r="CJX2654" s="116"/>
      <c r="CJY2654" s="42"/>
      <c r="CJZ2654" s="116"/>
      <c r="CKA2654" s="42"/>
      <c r="CKB2654" s="116"/>
      <c r="CKC2654" s="42"/>
      <c r="CKD2654" s="116"/>
      <c r="CKE2654" s="42"/>
      <c r="CKF2654" s="116"/>
      <c r="CKG2654" s="42"/>
      <c r="CKH2654" s="116"/>
      <c r="CKI2654" s="42"/>
      <c r="CKJ2654" s="116"/>
      <c r="CKK2654" s="42"/>
      <c r="CKL2654" s="116"/>
      <c r="CKM2654" s="42"/>
      <c r="CKN2654" s="116"/>
      <c r="CKO2654" s="42"/>
      <c r="CKP2654" s="116"/>
      <c r="CKQ2654" s="42"/>
      <c r="CKR2654" s="116"/>
      <c r="CKS2654" s="42"/>
      <c r="CKT2654" s="116"/>
      <c r="CKU2654" s="42"/>
      <c r="CKV2654" s="116"/>
      <c r="CKW2654" s="42"/>
      <c r="CKX2654" s="116"/>
      <c r="CKY2654" s="42"/>
      <c r="CKZ2654" s="116"/>
      <c r="CLA2654" s="42"/>
      <c r="CLB2654" s="116"/>
      <c r="CLC2654" s="42"/>
      <c r="CLD2654" s="116"/>
      <c r="CLE2654" s="42"/>
      <c r="CLF2654" s="116"/>
      <c r="CLG2654" s="42"/>
      <c r="CLH2654" s="116"/>
      <c r="CLI2654" s="42"/>
      <c r="CLJ2654" s="116"/>
      <c r="CLK2654" s="42"/>
      <c r="CLL2654" s="116"/>
      <c r="CLM2654" s="42"/>
      <c r="CLN2654" s="116"/>
      <c r="CLO2654" s="42"/>
      <c r="CLP2654" s="116"/>
      <c r="CLQ2654" s="42"/>
      <c r="CLR2654" s="116"/>
      <c r="CLS2654" s="42"/>
      <c r="CLT2654" s="116"/>
      <c r="CLU2654" s="42"/>
      <c r="CLV2654" s="116"/>
      <c r="CLW2654" s="42"/>
      <c r="CLX2654" s="116"/>
      <c r="CLY2654" s="42"/>
      <c r="CLZ2654" s="116"/>
      <c r="CMA2654" s="42"/>
      <c r="CMB2654" s="116"/>
      <c r="CMC2654" s="42"/>
      <c r="CMD2654" s="116"/>
      <c r="CME2654" s="42"/>
      <c r="CMF2654" s="116"/>
      <c r="CMG2654" s="42"/>
      <c r="CMH2654" s="116"/>
      <c r="CMI2654" s="42"/>
      <c r="CMJ2654" s="116"/>
      <c r="CMK2654" s="42"/>
      <c r="CML2654" s="116"/>
      <c r="CMM2654" s="42"/>
      <c r="CMN2654" s="116"/>
      <c r="CMO2654" s="42"/>
      <c r="CMP2654" s="116"/>
      <c r="CMQ2654" s="42"/>
      <c r="CMR2654" s="116"/>
      <c r="CMS2654" s="42"/>
      <c r="CMT2654" s="116"/>
      <c r="CMU2654" s="42"/>
      <c r="CMV2654" s="116"/>
      <c r="CMW2654" s="42"/>
      <c r="CMX2654" s="116"/>
      <c r="CMY2654" s="42"/>
      <c r="CMZ2654" s="116"/>
      <c r="CNA2654" s="42"/>
      <c r="CNB2654" s="116"/>
      <c r="CNC2654" s="42"/>
      <c r="CND2654" s="116"/>
      <c r="CNE2654" s="42"/>
      <c r="CNF2654" s="116"/>
      <c r="CNG2654" s="42"/>
      <c r="CNH2654" s="116"/>
      <c r="CNI2654" s="42"/>
      <c r="CNJ2654" s="116"/>
      <c r="CNK2654" s="42"/>
      <c r="CNL2654" s="116"/>
      <c r="CNM2654" s="42"/>
      <c r="CNN2654" s="116"/>
      <c r="CNO2654" s="42"/>
      <c r="CNP2654" s="116"/>
      <c r="CNQ2654" s="42"/>
      <c r="CNR2654" s="116"/>
      <c r="CNS2654" s="42"/>
      <c r="CNT2654" s="116"/>
      <c r="CNU2654" s="42"/>
      <c r="CNV2654" s="116"/>
      <c r="CNW2654" s="42"/>
      <c r="CNX2654" s="116"/>
      <c r="CNY2654" s="42"/>
      <c r="CNZ2654" s="116"/>
      <c r="COA2654" s="42"/>
      <c r="COB2654" s="116"/>
      <c r="COC2654" s="42"/>
      <c r="COD2654" s="116"/>
      <c r="COE2654" s="42"/>
      <c r="COF2654" s="116"/>
      <c r="COG2654" s="42"/>
      <c r="COH2654" s="116"/>
      <c r="COI2654" s="42"/>
      <c r="COJ2654" s="116"/>
      <c r="COK2654" s="42"/>
      <c r="COL2654" s="116"/>
      <c r="COM2654" s="42"/>
      <c r="CON2654" s="116"/>
      <c r="COO2654" s="42"/>
      <c r="COP2654" s="116"/>
      <c r="COQ2654" s="42"/>
      <c r="COR2654" s="116"/>
      <c r="COS2654" s="42"/>
      <c r="COT2654" s="116"/>
      <c r="COU2654" s="42"/>
      <c r="COV2654" s="116"/>
      <c r="COW2654" s="42"/>
      <c r="COX2654" s="116"/>
      <c r="COY2654" s="42"/>
      <c r="COZ2654" s="116"/>
      <c r="CPA2654" s="42"/>
      <c r="CPB2654" s="116"/>
      <c r="CPC2654" s="42"/>
      <c r="CPD2654" s="116"/>
      <c r="CPE2654" s="42"/>
      <c r="CPF2654" s="116"/>
      <c r="CPG2654" s="42"/>
      <c r="CPH2654" s="116"/>
      <c r="CPI2654" s="42"/>
      <c r="CPJ2654" s="116"/>
      <c r="CPK2654" s="42"/>
      <c r="CPL2654" s="116"/>
      <c r="CPM2654" s="42"/>
      <c r="CPN2654" s="116"/>
      <c r="CPO2654" s="42"/>
      <c r="CPP2654" s="116"/>
      <c r="CPQ2654" s="42"/>
      <c r="CPR2654" s="116"/>
      <c r="CPS2654" s="42"/>
      <c r="CPT2654" s="116"/>
      <c r="CPU2654" s="42"/>
      <c r="CPV2654" s="116"/>
      <c r="CPW2654" s="42"/>
      <c r="CPX2654" s="116"/>
      <c r="CPY2654" s="42"/>
      <c r="CPZ2654" s="116"/>
      <c r="CQA2654" s="42"/>
      <c r="CQB2654" s="116"/>
      <c r="CQC2654" s="42"/>
      <c r="CQD2654" s="116"/>
      <c r="CQE2654" s="42"/>
      <c r="CQF2654" s="116"/>
      <c r="CQG2654" s="42"/>
      <c r="CQH2654" s="116"/>
      <c r="CQI2654" s="42"/>
      <c r="CQJ2654" s="116"/>
      <c r="CQK2654" s="42"/>
      <c r="CQL2654" s="116"/>
      <c r="CQM2654" s="42"/>
      <c r="CQN2654" s="116"/>
      <c r="CQO2654" s="42"/>
      <c r="CQP2654" s="116"/>
      <c r="CQQ2654" s="42"/>
      <c r="CQR2654" s="116"/>
      <c r="CQS2654" s="42"/>
      <c r="CQT2654" s="116"/>
      <c r="CQU2654" s="42"/>
      <c r="CQV2654" s="116"/>
      <c r="CQW2654" s="42"/>
      <c r="CQX2654" s="116"/>
      <c r="CQY2654" s="42"/>
      <c r="CQZ2654" s="116"/>
      <c r="CRA2654" s="42"/>
      <c r="CRB2654" s="116"/>
      <c r="CRC2654" s="42"/>
      <c r="CRD2654" s="116"/>
      <c r="CRE2654" s="42"/>
      <c r="CRF2654" s="116"/>
      <c r="CRG2654" s="42"/>
      <c r="CRH2654" s="116"/>
      <c r="CRI2654" s="42"/>
      <c r="CRJ2654" s="116"/>
      <c r="CRK2654" s="42"/>
      <c r="CRL2654" s="116"/>
      <c r="CRM2654" s="42"/>
      <c r="CRN2654" s="116"/>
      <c r="CRO2654" s="42"/>
      <c r="CRP2654" s="116"/>
      <c r="CRQ2654" s="42"/>
      <c r="CRR2654" s="116"/>
      <c r="CRS2654" s="42"/>
      <c r="CRT2654" s="116"/>
      <c r="CRU2654" s="42"/>
      <c r="CRV2654" s="116"/>
      <c r="CRW2654" s="42"/>
      <c r="CRX2654" s="116"/>
      <c r="CRY2654" s="42"/>
      <c r="CRZ2654" s="116"/>
      <c r="CSA2654" s="42"/>
      <c r="CSB2654" s="116"/>
      <c r="CSC2654" s="42"/>
      <c r="CSD2654" s="116"/>
      <c r="CSE2654" s="42"/>
      <c r="CSF2654" s="116"/>
      <c r="CSG2654" s="42"/>
      <c r="CSH2654" s="116"/>
      <c r="CSI2654" s="42"/>
      <c r="CSJ2654" s="116"/>
      <c r="CSK2654" s="42"/>
      <c r="CSL2654" s="116"/>
      <c r="CSM2654" s="42"/>
      <c r="CSN2654" s="116"/>
      <c r="CSO2654" s="42"/>
      <c r="CSP2654" s="116"/>
      <c r="CSQ2654" s="42"/>
      <c r="CSR2654" s="116"/>
      <c r="CSS2654" s="42"/>
      <c r="CST2654" s="116"/>
      <c r="CSU2654" s="42"/>
      <c r="CSV2654" s="116"/>
      <c r="CSW2654" s="42"/>
      <c r="CSX2654" s="116"/>
      <c r="CSY2654" s="42"/>
      <c r="CSZ2654" s="116"/>
      <c r="CTA2654" s="42"/>
      <c r="CTB2654" s="116"/>
      <c r="CTC2654" s="42"/>
      <c r="CTD2654" s="116"/>
      <c r="CTE2654" s="42"/>
      <c r="CTF2654" s="116"/>
      <c r="CTG2654" s="42"/>
      <c r="CTH2654" s="116"/>
      <c r="CTI2654" s="42"/>
      <c r="CTJ2654" s="116"/>
      <c r="CTK2654" s="42"/>
      <c r="CTL2654" s="116"/>
      <c r="CTM2654" s="42"/>
      <c r="CTN2654" s="116"/>
      <c r="CTO2654" s="42"/>
      <c r="CTP2654" s="116"/>
      <c r="CTQ2654" s="42"/>
      <c r="CTR2654" s="116"/>
      <c r="CTS2654" s="42"/>
      <c r="CTT2654" s="116"/>
      <c r="CTU2654" s="42"/>
      <c r="CTV2654" s="116"/>
      <c r="CTW2654" s="42"/>
      <c r="CTX2654" s="116"/>
      <c r="CTY2654" s="42"/>
      <c r="CTZ2654" s="116"/>
      <c r="CUA2654" s="42"/>
      <c r="CUB2654" s="116"/>
      <c r="CUC2654" s="42"/>
      <c r="CUD2654" s="116"/>
      <c r="CUE2654" s="42"/>
      <c r="CUF2654" s="116"/>
      <c r="CUG2654" s="42"/>
      <c r="CUH2654" s="116"/>
      <c r="CUI2654" s="42"/>
      <c r="CUJ2654" s="116"/>
      <c r="CUK2654" s="42"/>
      <c r="CUL2654" s="116"/>
      <c r="CUM2654" s="42"/>
      <c r="CUN2654" s="116"/>
      <c r="CUO2654" s="42"/>
      <c r="CUP2654" s="116"/>
      <c r="CUQ2654" s="42"/>
      <c r="CUR2654" s="116"/>
      <c r="CUS2654" s="42"/>
      <c r="CUT2654" s="116"/>
      <c r="CUU2654" s="42"/>
      <c r="CUV2654" s="116"/>
      <c r="CUW2654" s="42"/>
      <c r="CUX2654" s="116"/>
      <c r="CUY2654" s="42"/>
      <c r="CUZ2654" s="116"/>
      <c r="CVA2654" s="42"/>
      <c r="CVB2654" s="116"/>
      <c r="CVC2654" s="42"/>
      <c r="CVD2654" s="116"/>
      <c r="CVE2654" s="42"/>
      <c r="CVF2654" s="116"/>
      <c r="CVG2654" s="42"/>
      <c r="CVH2654" s="116"/>
      <c r="CVI2654" s="42"/>
      <c r="CVJ2654" s="116"/>
      <c r="CVK2654" s="42"/>
      <c r="CVL2654" s="116"/>
      <c r="CVM2654" s="42"/>
      <c r="CVN2654" s="116"/>
      <c r="CVO2654" s="42"/>
      <c r="CVP2654" s="116"/>
      <c r="CVQ2654" s="42"/>
      <c r="CVR2654" s="116"/>
      <c r="CVS2654" s="42"/>
      <c r="CVT2654" s="116"/>
      <c r="CVU2654" s="42"/>
      <c r="CVV2654" s="116"/>
      <c r="CVW2654" s="42"/>
      <c r="CVX2654" s="116"/>
      <c r="CVY2654" s="42"/>
      <c r="CVZ2654" s="116"/>
      <c r="CWA2654" s="42"/>
      <c r="CWB2654" s="116"/>
      <c r="CWC2654" s="42"/>
      <c r="CWD2654" s="116"/>
      <c r="CWE2654" s="42"/>
      <c r="CWF2654" s="116"/>
      <c r="CWG2654" s="42"/>
      <c r="CWH2654" s="116"/>
      <c r="CWI2654" s="42"/>
      <c r="CWJ2654" s="116"/>
      <c r="CWK2654" s="42"/>
      <c r="CWL2654" s="116"/>
      <c r="CWM2654" s="42"/>
      <c r="CWN2654" s="116"/>
      <c r="CWO2654" s="42"/>
      <c r="CWP2654" s="116"/>
      <c r="CWQ2654" s="42"/>
      <c r="CWR2654" s="116"/>
      <c r="CWS2654" s="42"/>
      <c r="CWT2654" s="116"/>
      <c r="CWU2654" s="42"/>
      <c r="CWV2654" s="116"/>
      <c r="CWW2654" s="42"/>
      <c r="CWX2654" s="116"/>
      <c r="CWY2654" s="42"/>
      <c r="CWZ2654" s="116"/>
      <c r="CXA2654" s="42"/>
      <c r="CXB2654" s="116"/>
      <c r="CXC2654" s="42"/>
      <c r="CXD2654" s="116"/>
      <c r="CXE2654" s="42"/>
      <c r="CXF2654" s="116"/>
      <c r="CXG2654" s="42"/>
      <c r="CXH2654" s="116"/>
      <c r="CXI2654" s="42"/>
      <c r="CXJ2654" s="116"/>
      <c r="CXK2654" s="42"/>
      <c r="CXL2654" s="116"/>
      <c r="CXM2654" s="42"/>
      <c r="CXN2654" s="116"/>
      <c r="CXO2654" s="42"/>
      <c r="CXP2654" s="116"/>
      <c r="CXQ2654" s="42"/>
      <c r="CXR2654" s="116"/>
      <c r="CXS2654" s="42"/>
      <c r="CXT2654" s="116"/>
      <c r="CXU2654" s="42"/>
      <c r="CXV2654" s="116"/>
      <c r="CXW2654" s="42"/>
      <c r="CXX2654" s="116"/>
      <c r="CXY2654" s="42"/>
      <c r="CXZ2654" s="116"/>
      <c r="CYA2654" s="42"/>
      <c r="CYB2654" s="116"/>
      <c r="CYC2654" s="42"/>
      <c r="CYD2654" s="116"/>
      <c r="CYE2654" s="42"/>
      <c r="CYF2654" s="116"/>
      <c r="CYG2654" s="42"/>
      <c r="CYH2654" s="116"/>
      <c r="CYI2654" s="42"/>
      <c r="CYJ2654" s="116"/>
      <c r="CYK2654" s="42"/>
      <c r="CYL2654" s="116"/>
      <c r="CYM2654" s="42"/>
      <c r="CYN2654" s="116"/>
      <c r="CYO2654" s="42"/>
      <c r="CYP2654" s="116"/>
      <c r="CYQ2654" s="42"/>
      <c r="CYR2654" s="116"/>
      <c r="CYS2654" s="42"/>
      <c r="CYT2654" s="116"/>
      <c r="CYU2654" s="42"/>
      <c r="CYV2654" s="116"/>
      <c r="CYW2654" s="42"/>
      <c r="CYX2654" s="116"/>
      <c r="CYY2654" s="42"/>
      <c r="CYZ2654" s="116"/>
      <c r="CZA2654" s="42"/>
      <c r="CZB2654" s="116"/>
      <c r="CZC2654" s="42"/>
      <c r="CZD2654" s="116"/>
      <c r="CZE2654" s="42"/>
      <c r="CZF2654" s="116"/>
      <c r="CZG2654" s="42"/>
      <c r="CZH2654" s="116"/>
      <c r="CZI2654" s="42"/>
      <c r="CZJ2654" s="116"/>
      <c r="CZK2654" s="42"/>
      <c r="CZL2654" s="116"/>
      <c r="CZM2654" s="42"/>
      <c r="CZN2654" s="116"/>
      <c r="CZO2654" s="42"/>
      <c r="CZP2654" s="116"/>
      <c r="CZQ2654" s="42"/>
      <c r="CZR2654" s="116"/>
      <c r="CZS2654" s="42"/>
      <c r="CZT2654" s="116"/>
      <c r="CZU2654" s="42"/>
      <c r="CZV2654" s="116"/>
      <c r="CZW2654" s="42"/>
      <c r="CZX2654" s="116"/>
      <c r="CZY2654" s="42"/>
      <c r="CZZ2654" s="116"/>
      <c r="DAA2654" s="42"/>
      <c r="DAB2654" s="116"/>
      <c r="DAC2654" s="42"/>
      <c r="DAD2654" s="116"/>
      <c r="DAE2654" s="42"/>
      <c r="DAF2654" s="116"/>
      <c r="DAG2654" s="42"/>
      <c r="DAH2654" s="116"/>
      <c r="DAI2654" s="42"/>
      <c r="DAJ2654" s="116"/>
      <c r="DAK2654" s="42"/>
      <c r="DAL2654" s="116"/>
      <c r="DAM2654" s="42"/>
      <c r="DAN2654" s="116"/>
      <c r="DAO2654" s="42"/>
      <c r="DAP2654" s="116"/>
      <c r="DAQ2654" s="42"/>
      <c r="DAR2654" s="116"/>
      <c r="DAS2654" s="42"/>
      <c r="DAT2654" s="116"/>
      <c r="DAU2654" s="42"/>
      <c r="DAV2654" s="116"/>
      <c r="DAW2654" s="42"/>
      <c r="DAX2654" s="116"/>
      <c r="DAY2654" s="42"/>
      <c r="DAZ2654" s="116"/>
      <c r="DBA2654" s="42"/>
      <c r="DBB2654" s="116"/>
      <c r="DBC2654" s="42"/>
      <c r="DBD2654" s="116"/>
      <c r="DBE2654" s="42"/>
      <c r="DBF2654" s="116"/>
      <c r="DBG2654" s="42"/>
      <c r="DBH2654" s="116"/>
      <c r="DBI2654" s="42"/>
      <c r="DBJ2654" s="116"/>
      <c r="DBK2654" s="42"/>
      <c r="DBL2654" s="116"/>
      <c r="DBM2654" s="42"/>
      <c r="DBN2654" s="116"/>
      <c r="DBO2654" s="42"/>
      <c r="DBP2654" s="116"/>
      <c r="DBQ2654" s="42"/>
      <c r="DBR2654" s="116"/>
      <c r="DBS2654" s="42"/>
      <c r="DBT2654" s="116"/>
      <c r="DBU2654" s="42"/>
      <c r="DBV2654" s="116"/>
      <c r="DBW2654" s="42"/>
      <c r="DBX2654" s="116"/>
      <c r="DBY2654" s="42"/>
      <c r="DBZ2654" s="116"/>
      <c r="DCA2654" s="42"/>
      <c r="DCB2654" s="116"/>
      <c r="DCC2654" s="42"/>
      <c r="DCD2654" s="116"/>
      <c r="DCE2654" s="42"/>
      <c r="DCF2654" s="116"/>
      <c r="DCG2654" s="42"/>
      <c r="DCH2654" s="116"/>
      <c r="DCI2654" s="42"/>
      <c r="DCJ2654" s="116"/>
      <c r="DCK2654" s="42"/>
      <c r="DCL2654" s="116"/>
      <c r="DCM2654" s="42"/>
      <c r="DCN2654" s="116"/>
      <c r="DCO2654" s="42"/>
      <c r="DCP2654" s="116"/>
      <c r="DCQ2654" s="42"/>
      <c r="DCR2654" s="116"/>
      <c r="DCS2654" s="42"/>
      <c r="DCT2654" s="116"/>
      <c r="DCU2654" s="42"/>
      <c r="DCV2654" s="116"/>
      <c r="DCW2654" s="42"/>
      <c r="DCX2654" s="116"/>
      <c r="DCY2654" s="42"/>
      <c r="DCZ2654" s="116"/>
      <c r="DDA2654" s="42"/>
      <c r="DDB2654" s="116"/>
      <c r="DDC2654" s="42"/>
      <c r="DDD2654" s="116"/>
      <c r="DDE2654" s="42"/>
      <c r="DDF2654" s="116"/>
      <c r="DDG2654" s="42"/>
      <c r="DDH2654" s="116"/>
      <c r="DDI2654" s="42"/>
      <c r="DDJ2654" s="116"/>
      <c r="DDK2654" s="42"/>
      <c r="DDL2654" s="116"/>
      <c r="DDM2654" s="42"/>
      <c r="DDN2654" s="116"/>
      <c r="DDO2654" s="42"/>
      <c r="DDP2654" s="116"/>
      <c r="DDQ2654" s="42"/>
      <c r="DDR2654" s="116"/>
      <c r="DDS2654" s="42"/>
      <c r="DDT2654" s="116"/>
      <c r="DDU2654" s="42"/>
      <c r="DDV2654" s="116"/>
      <c r="DDW2654" s="42"/>
      <c r="DDX2654" s="116"/>
      <c r="DDY2654" s="42"/>
      <c r="DDZ2654" s="116"/>
      <c r="DEA2654" s="42"/>
      <c r="DEB2654" s="116"/>
      <c r="DEC2654" s="42"/>
      <c r="DED2654" s="116"/>
      <c r="DEE2654" s="42"/>
      <c r="DEF2654" s="116"/>
      <c r="DEG2654" s="42"/>
      <c r="DEH2654" s="116"/>
      <c r="DEI2654" s="42"/>
      <c r="DEJ2654" s="116"/>
      <c r="DEK2654" s="42"/>
      <c r="DEL2654" s="116"/>
      <c r="DEM2654" s="42"/>
      <c r="DEN2654" s="116"/>
      <c r="DEO2654" s="42"/>
      <c r="DEP2654" s="116"/>
      <c r="DEQ2654" s="42"/>
      <c r="DER2654" s="116"/>
      <c r="DES2654" s="42"/>
      <c r="DET2654" s="116"/>
      <c r="DEU2654" s="42"/>
      <c r="DEV2654" s="116"/>
      <c r="DEW2654" s="42"/>
      <c r="DEX2654" s="116"/>
      <c r="DEY2654" s="42"/>
      <c r="DEZ2654" s="116"/>
      <c r="DFA2654" s="42"/>
      <c r="DFB2654" s="116"/>
      <c r="DFC2654" s="42"/>
      <c r="DFD2654" s="116"/>
      <c r="DFE2654" s="42"/>
      <c r="DFF2654" s="116"/>
      <c r="DFG2654" s="42"/>
      <c r="DFH2654" s="116"/>
      <c r="DFI2654" s="42"/>
      <c r="DFJ2654" s="116"/>
      <c r="DFK2654" s="42"/>
      <c r="DFL2654" s="116"/>
      <c r="DFM2654" s="42"/>
      <c r="DFN2654" s="116"/>
      <c r="DFO2654" s="42"/>
      <c r="DFP2654" s="116"/>
      <c r="DFQ2654" s="42"/>
      <c r="DFR2654" s="116"/>
      <c r="DFS2654" s="42"/>
      <c r="DFT2654" s="116"/>
      <c r="DFU2654" s="42"/>
      <c r="DFV2654" s="116"/>
      <c r="DFW2654" s="42"/>
      <c r="DFX2654" s="116"/>
      <c r="DFY2654" s="42"/>
      <c r="DFZ2654" s="116"/>
      <c r="DGA2654" s="42"/>
      <c r="DGB2654" s="116"/>
      <c r="DGC2654" s="42"/>
      <c r="DGD2654" s="116"/>
      <c r="DGE2654" s="42"/>
      <c r="DGF2654" s="116"/>
      <c r="DGG2654" s="42"/>
      <c r="DGH2654" s="116"/>
      <c r="DGI2654" s="42"/>
      <c r="DGJ2654" s="116"/>
      <c r="DGK2654" s="42"/>
      <c r="DGL2654" s="116"/>
      <c r="DGM2654" s="42"/>
      <c r="DGN2654" s="116"/>
      <c r="DGO2654" s="42"/>
      <c r="DGP2654" s="116"/>
      <c r="DGQ2654" s="42"/>
      <c r="DGR2654" s="116"/>
      <c r="DGS2654" s="42"/>
      <c r="DGT2654" s="116"/>
      <c r="DGU2654" s="42"/>
      <c r="DGV2654" s="116"/>
      <c r="DGW2654" s="42"/>
      <c r="DGX2654" s="116"/>
      <c r="DGY2654" s="42"/>
      <c r="DGZ2654" s="116"/>
      <c r="DHA2654" s="42"/>
      <c r="DHB2654" s="116"/>
      <c r="DHC2654" s="42"/>
      <c r="DHD2654" s="116"/>
      <c r="DHE2654" s="42"/>
      <c r="DHF2654" s="116"/>
      <c r="DHG2654" s="42"/>
      <c r="DHH2654" s="116"/>
      <c r="DHI2654" s="42"/>
      <c r="DHJ2654" s="116"/>
      <c r="DHK2654" s="42"/>
      <c r="DHL2654" s="116"/>
      <c r="DHM2654" s="42"/>
      <c r="DHN2654" s="116"/>
      <c r="DHO2654" s="42"/>
      <c r="DHP2654" s="116"/>
      <c r="DHQ2654" s="42"/>
      <c r="DHR2654" s="116"/>
      <c r="DHS2654" s="42"/>
      <c r="DHT2654" s="116"/>
      <c r="DHU2654" s="42"/>
      <c r="DHV2654" s="116"/>
      <c r="DHW2654" s="42"/>
      <c r="DHX2654" s="116"/>
      <c r="DHY2654" s="42"/>
      <c r="DHZ2654" s="116"/>
      <c r="DIA2654" s="42"/>
      <c r="DIB2654" s="116"/>
      <c r="DIC2654" s="42"/>
      <c r="DID2654" s="116"/>
      <c r="DIE2654" s="42"/>
      <c r="DIF2654" s="116"/>
      <c r="DIG2654" s="42"/>
      <c r="DIH2654" s="116"/>
      <c r="DII2654" s="42"/>
      <c r="DIJ2654" s="116"/>
      <c r="DIK2654" s="42"/>
      <c r="DIL2654" s="116"/>
      <c r="DIM2654" s="42"/>
      <c r="DIN2654" s="116"/>
      <c r="DIO2654" s="42"/>
      <c r="DIP2654" s="116"/>
      <c r="DIQ2654" s="42"/>
      <c r="DIR2654" s="116"/>
      <c r="DIS2654" s="42"/>
      <c r="DIT2654" s="116"/>
      <c r="DIU2654" s="42"/>
      <c r="DIV2654" s="116"/>
      <c r="DIW2654" s="42"/>
      <c r="DIX2654" s="116"/>
      <c r="DIY2654" s="42"/>
      <c r="DIZ2654" s="116"/>
      <c r="DJA2654" s="42"/>
      <c r="DJB2654" s="116"/>
      <c r="DJC2654" s="42"/>
      <c r="DJD2654" s="116"/>
      <c r="DJE2654" s="42"/>
      <c r="DJF2654" s="116"/>
      <c r="DJG2654" s="42"/>
      <c r="DJH2654" s="116"/>
      <c r="DJI2654" s="42"/>
      <c r="DJJ2654" s="116"/>
      <c r="DJK2654" s="42"/>
      <c r="DJL2654" s="116"/>
      <c r="DJM2654" s="42"/>
      <c r="DJN2654" s="116"/>
      <c r="DJO2654" s="42"/>
      <c r="DJP2654" s="116"/>
      <c r="DJQ2654" s="42"/>
      <c r="DJR2654" s="116"/>
      <c r="DJS2654" s="42"/>
      <c r="DJT2654" s="116"/>
      <c r="DJU2654" s="42"/>
      <c r="DJV2654" s="116"/>
      <c r="DJW2654" s="42"/>
      <c r="DJX2654" s="116"/>
      <c r="DJY2654" s="42"/>
      <c r="DJZ2654" s="116"/>
      <c r="DKA2654" s="42"/>
      <c r="DKB2654" s="116"/>
      <c r="DKC2654" s="42"/>
      <c r="DKD2654" s="116"/>
      <c r="DKE2654" s="42"/>
      <c r="DKF2654" s="116"/>
      <c r="DKG2654" s="42"/>
      <c r="DKH2654" s="116"/>
      <c r="DKI2654" s="42"/>
      <c r="DKJ2654" s="116"/>
      <c r="DKK2654" s="42"/>
      <c r="DKL2654" s="116"/>
      <c r="DKM2654" s="42"/>
      <c r="DKN2654" s="116"/>
      <c r="DKO2654" s="42"/>
      <c r="DKP2654" s="116"/>
      <c r="DKQ2654" s="42"/>
      <c r="DKR2654" s="116"/>
      <c r="DKS2654" s="42"/>
      <c r="DKT2654" s="116"/>
      <c r="DKU2654" s="42"/>
      <c r="DKV2654" s="116"/>
      <c r="DKW2654" s="42"/>
      <c r="DKX2654" s="116"/>
      <c r="DKY2654" s="42"/>
      <c r="DKZ2654" s="116"/>
      <c r="DLA2654" s="42"/>
      <c r="DLB2654" s="116"/>
      <c r="DLC2654" s="42"/>
      <c r="DLD2654" s="116"/>
      <c r="DLE2654" s="42"/>
      <c r="DLF2654" s="116"/>
      <c r="DLG2654" s="42"/>
      <c r="DLH2654" s="116"/>
      <c r="DLI2654" s="42"/>
      <c r="DLJ2654" s="116"/>
      <c r="DLK2654" s="42"/>
      <c r="DLL2654" s="116"/>
      <c r="DLM2654" s="42"/>
      <c r="DLN2654" s="116"/>
      <c r="DLO2654" s="42"/>
      <c r="DLP2654" s="116"/>
      <c r="DLQ2654" s="42"/>
      <c r="DLR2654" s="116"/>
      <c r="DLS2654" s="42"/>
      <c r="DLT2654" s="116"/>
      <c r="DLU2654" s="42"/>
      <c r="DLV2654" s="116"/>
      <c r="DLW2654" s="42"/>
      <c r="DLX2654" s="116"/>
      <c r="DLY2654" s="42"/>
      <c r="DLZ2654" s="116"/>
      <c r="DMA2654" s="42"/>
      <c r="DMB2654" s="116"/>
      <c r="DMC2654" s="42"/>
      <c r="DMD2654" s="116"/>
      <c r="DME2654" s="42"/>
      <c r="DMF2654" s="116"/>
      <c r="DMG2654" s="42"/>
      <c r="DMH2654" s="116"/>
      <c r="DMI2654" s="42"/>
      <c r="DMJ2654" s="116"/>
      <c r="DMK2654" s="42"/>
      <c r="DML2654" s="116"/>
      <c r="DMM2654" s="42"/>
      <c r="DMN2654" s="116"/>
      <c r="DMO2654" s="42"/>
      <c r="DMP2654" s="116"/>
      <c r="DMQ2654" s="42"/>
      <c r="DMR2654" s="116"/>
      <c r="DMS2654" s="42"/>
      <c r="DMT2654" s="116"/>
      <c r="DMU2654" s="42"/>
      <c r="DMV2654" s="116"/>
      <c r="DMW2654" s="42"/>
      <c r="DMX2654" s="116"/>
      <c r="DMY2654" s="42"/>
      <c r="DMZ2654" s="116"/>
      <c r="DNA2654" s="42"/>
      <c r="DNB2654" s="116"/>
      <c r="DNC2654" s="42"/>
      <c r="DND2654" s="116"/>
      <c r="DNE2654" s="42"/>
      <c r="DNF2654" s="116"/>
      <c r="DNG2654" s="42"/>
      <c r="DNH2654" s="116"/>
      <c r="DNI2654" s="42"/>
      <c r="DNJ2654" s="116"/>
      <c r="DNK2654" s="42"/>
      <c r="DNL2654" s="116"/>
      <c r="DNM2654" s="42"/>
      <c r="DNN2654" s="116"/>
      <c r="DNO2654" s="42"/>
      <c r="DNP2654" s="116"/>
      <c r="DNQ2654" s="42"/>
      <c r="DNR2654" s="116"/>
      <c r="DNS2654" s="42"/>
      <c r="DNT2654" s="116"/>
      <c r="DNU2654" s="42"/>
      <c r="DNV2654" s="116"/>
      <c r="DNW2654" s="42"/>
      <c r="DNX2654" s="116"/>
      <c r="DNY2654" s="42"/>
      <c r="DNZ2654" s="116"/>
      <c r="DOA2654" s="42"/>
      <c r="DOB2654" s="116"/>
      <c r="DOC2654" s="42"/>
      <c r="DOD2654" s="116"/>
      <c r="DOE2654" s="42"/>
      <c r="DOF2654" s="116"/>
      <c r="DOG2654" s="42"/>
      <c r="DOH2654" s="116"/>
      <c r="DOI2654" s="42"/>
      <c r="DOJ2654" s="116"/>
      <c r="DOK2654" s="42"/>
      <c r="DOL2654" s="116"/>
      <c r="DOM2654" s="42"/>
      <c r="DON2654" s="116"/>
      <c r="DOO2654" s="42"/>
      <c r="DOP2654" s="116"/>
      <c r="DOQ2654" s="42"/>
      <c r="DOR2654" s="116"/>
      <c r="DOS2654" s="42"/>
      <c r="DOT2654" s="116"/>
      <c r="DOU2654" s="42"/>
      <c r="DOV2654" s="116"/>
      <c r="DOW2654" s="42"/>
      <c r="DOX2654" s="116"/>
      <c r="DOY2654" s="42"/>
      <c r="DOZ2654" s="116"/>
      <c r="DPA2654" s="42"/>
      <c r="DPB2654" s="116"/>
      <c r="DPC2654" s="42"/>
      <c r="DPD2654" s="116"/>
      <c r="DPE2654" s="42"/>
      <c r="DPF2654" s="116"/>
      <c r="DPG2654" s="42"/>
      <c r="DPH2654" s="116"/>
      <c r="DPI2654" s="42"/>
      <c r="DPJ2654" s="116"/>
      <c r="DPK2654" s="42"/>
      <c r="DPL2654" s="116"/>
      <c r="DPM2654" s="42"/>
      <c r="DPN2654" s="116"/>
      <c r="DPO2654" s="42"/>
      <c r="DPP2654" s="116"/>
      <c r="DPQ2654" s="42"/>
      <c r="DPR2654" s="116"/>
      <c r="DPS2654" s="42"/>
      <c r="DPT2654" s="116"/>
      <c r="DPU2654" s="42"/>
      <c r="DPV2654" s="116"/>
      <c r="DPW2654" s="42"/>
      <c r="DPX2654" s="116"/>
      <c r="DPY2654" s="42"/>
      <c r="DPZ2654" s="116"/>
      <c r="DQA2654" s="42"/>
      <c r="DQB2654" s="116"/>
      <c r="DQC2654" s="42"/>
      <c r="DQD2654" s="116"/>
      <c r="DQE2654" s="42"/>
      <c r="DQF2654" s="116"/>
      <c r="DQG2654" s="42"/>
      <c r="DQH2654" s="116"/>
      <c r="DQI2654" s="42"/>
      <c r="DQJ2654" s="116"/>
      <c r="DQK2654" s="42"/>
      <c r="DQL2654" s="116"/>
      <c r="DQM2654" s="42"/>
      <c r="DQN2654" s="116"/>
      <c r="DQO2654" s="42"/>
      <c r="DQP2654" s="116"/>
      <c r="DQQ2654" s="42"/>
      <c r="DQR2654" s="116"/>
      <c r="DQS2654" s="42"/>
      <c r="DQT2654" s="116"/>
      <c r="DQU2654" s="42"/>
      <c r="DQV2654" s="116"/>
      <c r="DQW2654" s="42"/>
      <c r="DQX2654" s="116"/>
      <c r="DQY2654" s="42"/>
      <c r="DQZ2654" s="116"/>
      <c r="DRA2654" s="42"/>
      <c r="DRB2654" s="116"/>
      <c r="DRC2654" s="42"/>
      <c r="DRD2654" s="116"/>
      <c r="DRE2654" s="42"/>
      <c r="DRF2654" s="116"/>
      <c r="DRG2654" s="42"/>
      <c r="DRH2654" s="116"/>
      <c r="DRI2654" s="42"/>
      <c r="DRJ2654" s="116"/>
      <c r="DRK2654" s="42"/>
      <c r="DRL2654" s="116"/>
      <c r="DRM2654" s="42"/>
      <c r="DRN2654" s="116"/>
      <c r="DRO2654" s="42"/>
      <c r="DRP2654" s="116"/>
      <c r="DRQ2654" s="42"/>
      <c r="DRR2654" s="116"/>
      <c r="DRS2654" s="42"/>
      <c r="DRT2654" s="116"/>
      <c r="DRU2654" s="42"/>
      <c r="DRV2654" s="116"/>
      <c r="DRW2654" s="42"/>
      <c r="DRX2654" s="116"/>
      <c r="DRY2654" s="42"/>
      <c r="DRZ2654" s="116"/>
      <c r="DSA2654" s="42"/>
      <c r="DSB2654" s="116"/>
      <c r="DSC2654" s="42"/>
      <c r="DSD2654" s="116"/>
      <c r="DSE2654" s="42"/>
      <c r="DSF2654" s="116"/>
      <c r="DSG2654" s="42"/>
      <c r="DSH2654" s="116"/>
      <c r="DSI2654" s="42"/>
      <c r="DSJ2654" s="116"/>
      <c r="DSK2654" s="42"/>
      <c r="DSL2654" s="116"/>
      <c r="DSM2654" s="42"/>
      <c r="DSN2654" s="116"/>
      <c r="DSO2654" s="42"/>
      <c r="DSP2654" s="116"/>
      <c r="DSQ2654" s="42"/>
      <c r="DSR2654" s="116"/>
      <c r="DSS2654" s="42"/>
      <c r="DST2654" s="116"/>
      <c r="DSU2654" s="42"/>
      <c r="DSV2654" s="116"/>
      <c r="DSW2654" s="42"/>
      <c r="DSX2654" s="116"/>
      <c r="DSY2654" s="42"/>
      <c r="DSZ2654" s="116"/>
      <c r="DTA2654" s="42"/>
      <c r="DTB2654" s="116"/>
      <c r="DTC2654" s="42"/>
      <c r="DTD2654" s="116"/>
      <c r="DTE2654" s="42"/>
      <c r="DTF2654" s="116"/>
      <c r="DTG2654" s="42"/>
      <c r="DTH2654" s="116"/>
      <c r="DTI2654" s="42"/>
      <c r="DTJ2654" s="116"/>
      <c r="DTK2654" s="42"/>
      <c r="DTL2654" s="116"/>
      <c r="DTM2654" s="42"/>
      <c r="DTN2654" s="116"/>
      <c r="DTO2654" s="42"/>
      <c r="DTP2654" s="116"/>
      <c r="DTQ2654" s="42"/>
      <c r="DTR2654" s="116"/>
      <c r="DTS2654" s="42"/>
      <c r="DTT2654" s="116"/>
      <c r="DTU2654" s="42"/>
      <c r="DTV2654" s="116"/>
      <c r="DTW2654" s="42"/>
      <c r="DTX2654" s="116"/>
      <c r="DTY2654" s="42"/>
      <c r="DTZ2654" s="116"/>
      <c r="DUA2654" s="42"/>
      <c r="DUB2654" s="116"/>
      <c r="DUC2654" s="42"/>
      <c r="DUD2654" s="116"/>
      <c r="DUE2654" s="42"/>
      <c r="DUF2654" s="116"/>
      <c r="DUG2654" s="42"/>
      <c r="DUH2654" s="116"/>
      <c r="DUI2654" s="42"/>
      <c r="DUJ2654" s="116"/>
      <c r="DUK2654" s="42"/>
      <c r="DUL2654" s="116"/>
      <c r="DUM2654" s="42"/>
      <c r="DUN2654" s="116"/>
      <c r="DUO2654" s="42"/>
      <c r="DUP2654" s="116"/>
      <c r="DUQ2654" s="42"/>
      <c r="DUR2654" s="116"/>
      <c r="DUS2654" s="42"/>
      <c r="DUT2654" s="116"/>
      <c r="DUU2654" s="42"/>
      <c r="DUV2654" s="116"/>
      <c r="DUW2654" s="42"/>
      <c r="DUX2654" s="116"/>
      <c r="DUY2654" s="42"/>
      <c r="DUZ2654" s="116"/>
      <c r="DVA2654" s="42"/>
      <c r="DVB2654" s="116"/>
      <c r="DVC2654" s="42"/>
      <c r="DVD2654" s="116"/>
      <c r="DVE2654" s="42"/>
      <c r="DVF2654" s="116"/>
      <c r="DVG2654" s="42"/>
      <c r="DVH2654" s="116"/>
      <c r="DVI2654" s="42"/>
      <c r="DVJ2654" s="116"/>
      <c r="DVK2654" s="42"/>
      <c r="DVL2654" s="116"/>
      <c r="DVM2654" s="42"/>
      <c r="DVN2654" s="116"/>
      <c r="DVO2654" s="42"/>
      <c r="DVP2654" s="116"/>
      <c r="DVQ2654" s="42"/>
      <c r="DVR2654" s="116"/>
      <c r="DVS2654" s="42"/>
      <c r="DVT2654" s="116"/>
      <c r="DVU2654" s="42"/>
      <c r="DVV2654" s="116"/>
      <c r="DVW2654" s="42"/>
      <c r="DVX2654" s="116"/>
      <c r="DVY2654" s="42"/>
      <c r="DVZ2654" s="116"/>
      <c r="DWA2654" s="42"/>
      <c r="DWB2654" s="116"/>
      <c r="DWC2654" s="42"/>
      <c r="DWD2654" s="116"/>
      <c r="DWE2654" s="42"/>
      <c r="DWF2654" s="116"/>
      <c r="DWG2654" s="42"/>
      <c r="DWH2654" s="116"/>
      <c r="DWI2654" s="42"/>
      <c r="DWJ2654" s="116"/>
      <c r="DWK2654" s="42"/>
      <c r="DWL2654" s="116"/>
      <c r="DWM2654" s="42"/>
      <c r="DWN2654" s="116"/>
      <c r="DWO2654" s="42"/>
      <c r="DWP2654" s="116"/>
      <c r="DWQ2654" s="42"/>
      <c r="DWR2654" s="116"/>
      <c r="DWS2654" s="42"/>
      <c r="DWT2654" s="116"/>
      <c r="DWU2654" s="42"/>
      <c r="DWV2654" s="116"/>
      <c r="DWW2654" s="42"/>
      <c r="DWX2654" s="116"/>
      <c r="DWY2654" s="42"/>
      <c r="DWZ2654" s="116"/>
      <c r="DXA2654" s="42"/>
      <c r="DXB2654" s="116"/>
      <c r="DXC2654" s="42"/>
      <c r="DXD2654" s="116"/>
      <c r="DXE2654" s="42"/>
      <c r="DXF2654" s="116"/>
      <c r="DXG2654" s="42"/>
      <c r="DXH2654" s="116"/>
      <c r="DXI2654" s="42"/>
      <c r="DXJ2654" s="116"/>
      <c r="DXK2654" s="42"/>
      <c r="DXL2654" s="116"/>
      <c r="DXM2654" s="42"/>
      <c r="DXN2654" s="116"/>
      <c r="DXO2654" s="42"/>
      <c r="DXP2654" s="116"/>
      <c r="DXQ2654" s="42"/>
      <c r="DXR2654" s="116"/>
      <c r="DXS2654" s="42"/>
      <c r="DXT2654" s="116"/>
      <c r="DXU2654" s="42"/>
      <c r="DXV2654" s="116"/>
      <c r="DXW2654" s="42"/>
      <c r="DXX2654" s="116"/>
      <c r="DXY2654" s="42"/>
      <c r="DXZ2654" s="116"/>
      <c r="DYA2654" s="42"/>
      <c r="DYB2654" s="116"/>
      <c r="DYC2654" s="42"/>
      <c r="DYD2654" s="116"/>
      <c r="DYE2654" s="42"/>
      <c r="DYF2654" s="116"/>
      <c r="DYG2654" s="42"/>
      <c r="DYH2654" s="116"/>
      <c r="DYI2654" s="42"/>
      <c r="DYJ2654" s="116"/>
      <c r="DYK2654" s="42"/>
      <c r="DYL2654" s="116"/>
      <c r="DYM2654" s="42"/>
      <c r="DYN2654" s="116"/>
      <c r="DYO2654" s="42"/>
      <c r="DYP2654" s="116"/>
      <c r="DYQ2654" s="42"/>
      <c r="DYR2654" s="116"/>
      <c r="DYS2654" s="42"/>
      <c r="DYT2654" s="116"/>
      <c r="DYU2654" s="42"/>
      <c r="DYV2654" s="116"/>
      <c r="DYW2654" s="42"/>
      <c r="DYX2654" s="116"/>
      <c r="DYY2654" s="42"/>
      <c r="DYZ2654" s="116"/>
      <c r="DZA2654" s="42"/>
      <c r="DZB2654" s="116"/>
      <c r="DZC2654" s="42"/>
      <c r="DZD2654" s="116"/>
      <c r="DZE2654" s="42"/>
      <c r="DZF2654" s="116"/>
      <c r="DZG2654" s="42"/>
      <c r="DZH2654" s="116"/>
      <c r="DZI2654" s="42"/>
      <c r="DZJ2654" s="116"/>
      <c r="DZK2654" s="42"/>
      <c r="DZL2654" s="116"/>
      <c r="DZM2654" s="42"/>
      <c r="DZN2654" s="116"/>
      <c r="DZO2654" s="42"/>
      <c r="DZP2654" s="116"/>
      <c r="DZQ2654" s="42"/>
      <c r="DZR2654" s="116"/>
      <c r="DZS2654" s="42"/>
      <c r="DZT2654" s="116"/>
      <c r="DZU2654" s="42"/>
      <c r="DZV2654" s="116"/>
      <c r="DZW2654" s="42"/>
      <c r="DZX2654" s="116"/>
      <c r="DZY2654" s="42"/>
      <c r="DZZ2654" s="116"/>
      <c r="EAA2654" s="42"/>
      <c r="EAB2654" s="116"/>
      <c r="EAC2654" s="42"/>
      <c r="EAD2654" s="116"/>
      <c r="EAE2654" s="42"/>
      <c r="EAF2654" s="116"/>
      <c r="EAG2654" s="42"/>
      <c r="EAH2654" s="116"/>
      <c r="EAI2654" s="42"/>
      <c r="EAJ2654" s="116"/>
      <c r="EAK2654" s="42"/>
      <c r="EAL2654" s="116"/>
      <c r="EAM2654" s="42"/>
      <c r="EAN2654" s="116"/>
      <c r="EAO2654" s="42"/>
      <c r="EAP2654" s="116"/>
      <c r="EAQ2654" s="42"/>
      <c r="EAR2654" s="116"/>
      <c r="EAS2654" s="42"/>
      <c r="EAT2654" s="116"/>
      <c r="EAU2654" s="42"/>
      <c r="EAV2654" s="116"/>
      <c r="EAW2654" s="42"/>
      <c r="EAX2654" s="116"/>
      <c r="EAY2654" s="42"/>
      <c r="EAZ2654" s="116"/>
      <c r="EBA2654" s="42"/>
      <c r="EBB2654" s="116"/>
      <c r="EBC2654" s="42"/>
      <c r="EBD2654" s="116"/>
      <c r="EBE2654" s="42"/>
      <c r="EBF2654" s="116"/>
      <c r="EBG2654" s="42"/>
      <c r="EBH2654" s="116"/>
      <c r="EBI2654" s="42"/>
      <c r="EBJ2654" s="116"/>
      <c r="EBK2654" s="42"/>
      <c r="EBL2654" s="116"/>
      <c r="EBM2654" s="42"/>
      <c r="EBN2654" s="116"/>
      <c r="EBO2654" s="42"/>
      <c r="EBP2654" s="116"/>
      <c r="EBQ2654" s="42"/>
      <c r="EBR2654" s="116"/>
      <c r="EBS2654" s="42"/>
      <c r="EBT2654" s="116"/>
      <c r="EBU2654" s="42"/>
      <c r="EBV2654" s="116"/>
      <c r="EBW2654" s="42"/>
      <c r="EBX2654" s="116"/>
      <c r="EBY2654" s="42"/>
      <c r="EBZ2654" s="116"/>
      <c r="ECA2654" s="42"/>
      <c r="ECB2654" s="116"/>
      <c r="ECC2654" s="42"/>
      <c r="ECD2654" s="116"/>
      <c r="ECE2654" s="42"/>
      <c r="ECF2654" s="116"/>
      <c r="ECG2654" s="42"/>
      <c r="ECH2654" s="116"/>
      <c r="ECI2654" s="42"/>
      <c r="ECJ2654" s="116"/>
      <c r="ECK2654" s="42"/>
      <c r="ECL2654" s="116"/>
      <c r="ECM2654" s="42"/>
      <c r="ECN2654" s="116"/>
      <c r="ECO2654" s="42"/>
      <c r="ECP2654" s="116"/>
      <c r="ECQ2654" s="42"/>
      <c r="ECR2654" s="116"/>
      <c r="ECS2654" s="42"/>
      <c r="ECT2654" s="116"/>
      <c r="ECU2654" s="42"/>
      <c r="ECV2654" s="116"/>
      <c r="ECW2654" s="42"/>
      <c r="ECX2654" s="116"/>
      <c r="ECY2654" s="42"/>
      <c r="ECZ2654" s="116"/>
      <c r="EDA2654" s="42"/>
      <c r="EDB2654" s="116"/>
      <c r="EDC2654" s="42"/>
      <c r="EDD2654" s="116"/>
      <c r="EDE2654" s="42"/>
      <c r="EDF2654" s="116"/>
      <c r="EDG2654" s="42"/>
      <c r="EDH2654" s="116"/>
      <c r="EDI2654" s="42"/>
      <c r="EDJ2654" s="116"/>
      <c r="EDK2654" s="42"/>
      <c r="EDL2654" s="116"/>
      <c r="EDM2654" s="42"/>
      <c r="EDN2654" s="116"/>
      <c r="EDO2654" s="42"/>
      <c r="EDP2654" s="116"/>
      <c r="EDQ2654" s="42"/>
      <c r="EDR2654" s="116"/>
      <c r="EDS2654" s="42"/>
      <c r="EDT2654" s="116"/>
      <c r="EDU2654" s="42"/>
      <c r="EDV2654" s="116"/>
      <c r="EDW2654" s="42"/>
      <c r="EDX2654" s="116"/>
      <c r="EDY2654" s="42"/>
      <c r="EDZ2654" s="116"/>
      <c r="EEA2654" s="42"/>
      <c r="EEB2654" s="116"/>
      <c r="EEC2654" s="42"/>
      <c r="EED2654" s="116"/>
      <c r="EEE2654" s="42"/>
      <c r="EEF2654" s="116"/>
      <c r="EEG2654" s="42"/>
      <c r="EEH2654" s="116"/>
      <c r="EEI2654" s="42"/>
      <c r="EEJ2654" s="116"/>
      <c r="EEK2654" s="42"/>
      <c r="EEL2654" s="116"/>
      <c r="EEM2654" s="42"/>
      <c r="EEN2654" s="116"/>
      <c r="EEO2654" s="42"/>
      <c r="EEP2654" s="116"/>
      <c r="EEQ2654" s="42"/>
      <c r="EER2654" s="116"/>
      <c r="EES2654" s="42"/>
      <c r="EET2654" s="116"/>
      <c r="EEU2654" s="42"/>
      <c r="EEV2654" s="116"/>
      <c r="EEW2654" s="42"/>
      <c r="EEX2654" s="116"/>
      <c r="EEY2654" s="42"/>
      <c r="EEZ2654" s="116"/>
      <c r="EFA2654" s="42"/>
      <c r="EFB2654" s="116"/>
      <c r="EFC2654" s="42"/>
      <c r="EFD2654" s="116"/>
      <c r="EFE2654" s="42"/>
      <c r="EFF2654" s="116"/>
      <c r="EFG2654" s="42"/>
      <c r="EFH2654" s="116"/>
      <c r="EFI2654" s="42"/>
      <c r="EFJ2654" s="116"/>
      <c r="EFK2654" s="42"/>
      <c r="EFL2654" s="116"/>
      <c r="EFM2654" s="42"/>
      <c r="EFN2654" s="116"/>
      <c r="EFO2654" s="42"/>
      <c r="EFP2654" s="116"/>
      <c r="EFQ2654" s="42"/>
      <c r="EFR2654" s="116"/>
      <c r="EFS2654" s="42"/>
      <c r="EFT2654" s="116"/>
      <c r="EFU2654" s="42"/>
      <c r="EFV2654" s="116"/>
      <c r="EFW2654" s="42"/>
      <c r="EFX2654" s="116"/>
      <c r="EFY2654" s="42"/>
      <c r="EFZ2654" s="116"/>
      <c r="EGA2654" s="42"/>
      <c r="EGB2654" s="116"/>
      <c r="EGC2654" s="42"/>
      <c r="EGD2654" s="116"/>
      <c r="EGE2654" s="42"/>
      <c r="EGF2654" s="116"/>
      <c r="EGG2654" s="42"/>
      <c r="EGH2654" s="116"/>
      <c r="EGI2654" s="42"/>
      <c r="EGJ2654" s="116"/>
      <c r="EGK2654" s="42"/>
      <c r="EGL2654" s="116"/>
      <c r="EGM2654" s="42"/>
      <c r="EGN2654" s="116"/>
      <c r="EGO2654" s="42"/>
      <c r="EGP2654" s="116"/>
      <c r="EGQ2654" s="42"/>
      <c r="EGR2654" s="116"/>
      <c r="EGS2654" s="42"/>
      <c r="EGT2654" s="116"/>
      <c r="EGU2654" s="42"/>
      <c r="EGV2654" s="116"/>
      <c r="EGW2654" s="42"/>
      <c r="EGX2654" s="116"/>
      <c r="EGY2654" s="42"/>
      <c r="EGZ2654" s="116"/>
      <c r="EHA2654" s="42"/>
      <c r="EHB2654" s="116"/>
      <c r="EHC2654" s="42"/>
      <c r="EHD2654" s="116"/>
      <c r="EHE2654" s="42"/>
      <c r="EHF2654" s="116"/>
      <c r="EHG2654" s="42"/>
      <c r="EHH2654" s="116"/>
      <c r="EHI2654" s="42"/>
      <c r="EHJ2654" s="116"/>
      <c r="EHK2654" s="42"/>
      <c r="EHL2654" s="116"/>
      <c r="EHM2654" s="42"/>
      <c r="EHN2654" s="116"/>
      <c r="EHO2654" s="42"/>
      <c r="EHP2654" s="116"/>
      <c r="EHQ2654" s="42"/>
      <c r="EHR2654" s="116"/>
      <c r="EHS2654" s="42"/>
      <c r="EHT2654" s="116"/>
      <c r="EHU2654" s="42"/>
      <c r="EHV2654" s="116"/>
      <c r="EHW2654" s="42"/>
      <c r="EHX2654" s="116"/>
      <c r="EHY2654" s="42"/>
      <c r="EHZ2654" s="116"/>
      <c r="EIA2654" s="42"/>
      <c r="EIB2654" s="116"/>
      <c r="EIC2654" s="42"/>
      <c r="EID2654" s="116"/>
      <c r="EIE2654" s="42"/>
      <c r="EIF2654" s="116"/>
      <c r="EIG2654" s="42"/>
      <c r="EIH2654" s="116"/>
      <c r="EII2654" s="42"/>
      <c r="EIJ2654" s="116"/>
      <c r="EIK2654" s="42"/>
      <c r="EIL2654" s="116"/>
      <c r="EIM2654" s="42"/>
      <c r="EIN2654" s="116"/>
      <c r="EIO2654" s="42"/>
      <c r="EIP2654" s="116"/>
      <c r="EIQ2654" s="42"/>
      <c r="EIR2654" s="116"/>
      <c r="EIS2654" s="42"/>
      <c r="EIT2654" s="116"/>
      <c r="EIU2654" s="42"/>
      <c r="EIV2654" s="116"/>
      <c r="EIW2654" s="42"/>
      <c r="EIX2654" s="116"/>
      <c r="EIY2654" s="42"/>
      <c r="EIZ2654" s="116"/>
      <c r="EJA2654" s="42"/>
      <c r="EJB2654" s="116"/>
      <c r="EJC2654" s="42"/>
      <c r="EJD2654" s="116"/>
      <c r="EJE2654" s="42"/>
      <c r="EJF2654" s="116"/>
      <c r="EJG2654" s="42"/>
      <c r="EJH2654" s="116"/>
      <c r="EJI2654" s="42"/>
      <c r="EJJ2654" s="116"/>
      <c r="EJK2654" s="42"/>
      <c r="EJL2654" s="116"/>
      <c r="EJM2654" s="42"/>
      <c r="EJN2654" s="116"/>
      <c r="EJO2654" s="42"/>
      <c r="EJP2654" s="116"/>
      <c r="EJQ2654" s="42"/>
      <c r="EJR2654" s="116"/>
      <c r="EJS2654" s="42"/>
      <c r="EJT2654" s="116"/>
      <c r="EJU2654" s="42"/>
      <c r="EJV2654" s="116"/>
      <c r="EJW2654" s="42"/>
      <c r="EJX2654" s="116"/>
      <c r="EJY2654" s="42"/>
      <c r="EJZ2654" s="116"/>
      <c r="EKA2654" s="42"/>
      <c r="EKB2654" s="116"/>
      <c r="EKC2654" s="42"/>
      <c r="EKD2654" s="116"/>
      <c r="EKE2654" s="42"/>
      <c r="EKF2654" s="116"/>
      <c r="EKG2654" s="42"/>
      <c r="EKH2654" s="116"/>
      <c r="EKI2654" s="42"/>
      <c r="EKJ2654" s="116"/>
      <c r="EKK2654" s="42"/>
      <c r="EKL2654" s="116"/>
      <c r="EKM2654" s="42"/>
      <c r="EKN2654" s="116"/>
      <c r="EKO2654" s="42"/>
      <c r="EKP2654" s="116"/>
      <c r="EKQ2654" s="42"/>
      <c r="EKR2654" s="116"/>
      <c r="EKS2654" s="42"/>
      <c r="EKT2654" s="116"/>
      <c r="EKU2654" s="42"/>
      <c r="EKV2654" s="116"/>
      <c r="EKW2654" s="42"/>
      <c r="EKX2654" s="116"/>
      <c r="EKY2654" s="42"/>
      <c r="EKZ2654" s="116"/>
      <c r="ELA2654" s="42"/>
      <c r="ELB2654" s="116"/>
      <c r="ELC2654" s="42"/>
      <c r="ELD2654" s="116"/>
      <c r="ELE2654" s="42"/>
      <c r="ELF2654" s="116"/>
      <c r="ELG2654" s="42"/>
      <c r="ELH2654" s="116"/>
      <c r="ELI2654" s="42"/>
      <c r="ELJ2654" s="116"/>
      <c r="ELK2654" s="42"/>
      <c r="ELL2654" s="116"/>
      <c r="ELM2654" s="42"/>
      <c r="ELN2654" s="116"/>
      <c r="ELO2654" s="42"/>
      <c r="ELP2654" s="116"/>
      <c r="ELQ2654" s="42"/>
      <c r="ELR2654" s="116"/>
      <c r="ELS2654" s="42"/>
      <c r="ELT2654" s="116"/>
      <c r="ELU2654" s="42"/>
      <c r="ELV2654" s="116"/>
      <c r="ELW2654" s="42"/>
      <c r="ELX2654" s="116"/>
      <c r="ELY2654" s="42"/>
      <c r="ELZ2654" s="116"/>
      <c r="EMA2654" s="42"/>
      <c r="EMB2654" s="116"/>
      <c r="EMC2654" s="42"/>
      <c r="EMD2654" s="116"/>
      <c r="EME2654" s="42"/>
      <c r="EMF2654" s="116"/>
      <c r="EMG2654" s="42"/>
      <c r="EMH2654" s="116"/>
      <c r="EMI2654" s="42"/>
      <c r="EMJ2654" s="116"/>
      <c r="EMK2654" s="42"/>
      <c r="EML2654" s="116"/>
      <c r="EMM2654" s="42"/>
      <c r="EMN2654" s="116"/>
      <c r="EMO2654" s="42"/>
      <c r="EMP2654" s="116"/>
      <c r="EMQ2654" s="42"/>
      <c r="EMR2654" s="116"/>
      <c r="EMS2654" s="42"/>
      <c r="EMT2654" s="116"/>
      <c r="EMU2654" s="42"/>
      <c r="EMV2654" s="116"/>
      <c r="EMW2654" s="42"/>
      <c r="EMX2654" s="116"/>
      <c r="EMY2654" s="42"/>
      <c r="EMZ2654" s="116"/>
      <c r="ENA2654" s="42"/>
      <c r="ENB2654" s="116"/>
      <c r="ENC2654" s="42"/>
      <c r="END2654" s="116"/>
      <c r="ENE2654" s="42"/>
      <c r="ENF2654" s="116"/>
      <c r="ENG2654" s="42"/>
      <c r="ENH2654" s="116"/>
      <c r="ENI2654" s="42"/>
      <c r="ENJ2654" s="116"/>
      <c r="ENK2654" s="42"/>
      <c r="ENL2654" s="116"/>
      <c r="ENM2654" s="42"/>
      <c r="ENN2654" s="116"/>
      <c r="ENO2654" s="42"/>
      <c r="ENP2654" s="116"/>
      <c r="ENQ2654" s="42"/>
      <c r="ENR2654" s="116"/>
      <c r="ENS2654" s="42"/>
      <c r="ENT2654" s="116"/>
      <c r="ENU2654" s="42"/>
      <c r="ENV2654" s="116"/>
      <c r="ENW2654" s="42"/>
      <c r="ENX2654" s="116"/>
      <c r="ENY2654" s="42"/>
      <c r="ENZ2654" s="116"/>
      <c r="EOA2654" s="42"/>
      <c r="EOB2654" s="116"/>
      <c r="EOC2654" s="42"/>
      <c r="EOD2654" s="116"/>
      <c r="EOE2654" s="42"/>
      <c r="EOF2654" s="116"/>
      <c r="EOG2654" s="42"/>
      <c r="EOH2654" s="116"/>
      <c r="EOI2654" s="42"/>
      <c r="EOJ2654" s="116"/>
      <c r="EOK2654" s="42"/>
      <c r="EOL2654" s="116"/>
      <c r="EOM2654" s="42"/>
      <c r="EON2654" s="116"/>
      <c r="EOO2654" s="42"/>
      <c r="EOP2654" s="116"/>
      <c r="EOQ2654" s="42"/>
      <c r="EOR2654" s="116"/>
      <c r="EOS2654" s="42"/>
      <c r="EOT2654" s="116"/>
      <c r="EOU2654" s="42"/>
      <c r="EOV2654" s="116"/>
      <c r="EOW2654" s="42"/>
      <c r="EOX2654" s="116"/>
      <c r="EOY2654" s="42"/>
      <c r="EOZ2654" s="116"/>
      <c r="EPA2654" s="42"/>
      <c r="EPB2654" s="116"/>
      <c r="EPC2654" s="42"/>
      <c r="EPD2654" s="116"/>
      <c r="EPE2654" s="42"/>
      <c r="EPF2654" s="116"/>
      <c r="EPG2654" s="42"/>
      <c r="EPH2654" s="116"/>
      <c r="EPI2654" s="42"/>
      <c r="EPJ2654" s="116"/>
      <c r="EPK2654" s="42"/>
      <c r="EPL2654" s="116"/>
      <c r="EPM2654" s="42"/>
      <c r="EPN2654" s="116"/>
      <c r="EPO2654" s="42"/>
      <c r="EPP2654" s="116"/>
      <c r="EPQ2654" s="42"/>
      <c r="EPR2654" s="116"/>
      <c r="EPS2654" s="42"/>
      <c r="EPT2654" s="116"/>
      <c r="EPU2654" s="42"/>
      <c r="EPV2654" s="116"/>
      <c r="EPW2654" s="42"/>
      <c r="EPX2654" s="116"/>
      <c r="EPY2654" s="42"/>
      <c r="EPZ2654" s="116"/>
      <c r="EQA2654" s="42"/>
      <c r="EQB2654" s="116"/>
      <c r="EQC2654" s="42"/>
      <c r="EQD2654" s="116"/>
      <c r="EQE2654" s="42"/>
      <c r="EQF2654" s="116"/>
      <c r="EQG2654" s="42"/>
      <c r="EQH2654" s="116"/>
      <c r="EQI2654" s="42"/>
      <c r="EQJ2654" s="116"/>
      <c r="EQK2654" s="42"/>
      <c r="EQL2654" s="116"/>
      <c r="EQM2654" s="42"/>
      <c r="EQN2654" s="116"/>
      <c r="EQO2654" s="42"/>
      <c r="EQP2654" s="116"/>
      <c r="EQQ2654" s="42"/>
      <c r="EQR2654" s="116"/>
      <c r="EQS2654" s="42"/>
      <c r="EQT2654" s="116"/>
      <c r="EQU2654" s="42"/>
      <c r="EQV2654" s="116"/>
      <c r="EQW2654" s="42"/>
      <c r="EQX2654" s="116"/>
      <c r="EQY2654" s="42"/>
      <c r="EQZ2654" s="116"/>
      <c r="ERA2654" s="42"/>
      <c r="ERB2654" s="116"/>
      <c r="ERC2654" s="42"/>
      <c r="ERD2654" s="116"/>
      <c r="ERE2654" s="42"/>
      <c r="ERF2654" s="116"/>
      <c r="ERG2654" s="42"/>
      <c r="ERH2654" s="116"/>
      <c r="ERI2654" s="42"/>
      <c r="ERJ2654" s="116"/>
      <c r="ERK2654" s="42"/>
      <c r="ERL2654" s="116"/>
      <c r="ERM2654" s="42"/>
      <c r="ERN2654" s="116"/>
      <c r="ERO2654" s="42"/>
      <c r="ERP2654" s="116"/>
      <c r="ERQ2654" s="42"/>
      <c r="ERR2654" s="116"/>
      <c r="ERS2654" s="42"/>
      <c r="ERT2654" s="116"/>
      <c r="ERU2654" s="42"/>
      <c r="ERV2654" s="116"/>
      <c r="ERW2654" s="42"/>
      <c r="ERX2654" s="116"/>
      <c r="ERY2654" s="42"/>
      <c r="ERZ2654" s="116"/>
      <c r="ESA2654" s="42"/>
      <c r="ESB2654" s="116"/>
      <c r="ESC2654" s="42"/>
      <c r="ESD2654" s="116"/>
      <c r="ESE2654" s="42"/>
      <c r="ESF2654" s="116"/>
      <c r="ESG2654" s="42"/>
      <c r="ESH2654" s="116"/>
      <c r="ESI2654" s="42"/>
      <c r="ESJ2654" s="116"/>
      <c r="ESK2654" s="42"/>
      <c r="ESL2654" s="116"/>
      <c r="ESM2654" s="42"/>
      <c r="ESN2654" s="116"/>
      <c r="ESO2654" s="42"/>
      <c r="ESP2654" s="116"/>
      <c r="ESQ2654" s="42"/>
      <c r="ESR2654" s="116"/>
      <c r="ESS2654" s="42"/>
      <c r="EST2654" s="116"/>
      <c r="ESU2654" s="42"/>
      <c r="ESV2654" s="116"/>
      <c r="ESW2654" s="42"/>
      <c r="ESX2654" s="116"/>
      <c r="ESY2654" s="42"/>
      <c r="ESZ2654" s="116"/>
      <c r="ETA2654" s="42"/>
      <c r="ETB2654" s="116"/>
      <c r="ETC2654" s="42"/>
      <c r="ETD2654" s="116"/>
      <c r="ETE2654" s="42"/>
      <c r="ETF2654" s="116"/>
      <c r="ETG2654" s="42"/>
      <c r="ETH2654" s="116"/>
      <c r="ETI2654" s="42"/>
      <c r="ETJ2654" s="116"/>
      <c r="ETK2654" s="42"/>
      <c r="ETL2654" s="116"/>
      <c r="ETM2654" s="42"/>
      <c r="ETN2654" s="116"/>
      <c r="ETO2654" s="42"/>
      <c r="ETP2654" s="116"/>
      <c r="ETQ2654" s="42"/>
      <c r="ETR2654" s="116"/>
      <c r="ETS2654" s="42"/>
      <c r="ETT2654" s="116"/>
      <c r="ETU2654" s="42"/>
      <c r="ETV2654" s="116"/>
      <c r="ETW2654" s="42"/>
      <c r="ETX2654" s="116"/>
      <c r="ETY2654" s="42"/>
      <c r="ETZ2654" s="116"/>
      <c r="EUA2654" s="42"/>
      <c r="EUB2654" s="116"/>
      <c r="EUC2654" s="42"/>
      <c r="EUD2654" s="116"/>
      <c r="EUE2654" s="42"/>
      <c r="EUF2654" s="116"/>
      <c r="EUG2654" s="42"/>
      <c r="EUH2654" s="116"/>
      <c r="EUI2654" s="42"/>
      <c r="EUJ2654" s="116"/>
      <c r="EUK2654" s="42"/>
      <c r="EUL2654" s="116"/>
      <c r="EUM2654" s="42"/>
      <c r="EUN2654" s="116"/>
      <c r="EUO2654" s="42"/>
      <c r="EUP2654" s="116"/>
      <c r="EUQ2654" s="42"/>
      <c r="EUR2654" s="116"/>
      <c r="EUS2654" s="42"/>
      <c r="EUT2654" s="116"/>
      <c r="EUU2654" s="42"/>
      <c r="EUV2654" s="116"/>
      <c r="EUW2654" s="42"/>
      <c r="EUX2654" s="116"/>
      <c r="EUY2654" s="42"/>
      <c r="EUZ2654" s="116"/>
      <c r="EVA2654" s="42"/>
      <c r="EVB2654" s="116"/>
      <c r="EVC2654" s="42"/>
      <c r="EVD2654" s="116"/>
      <c r="EVE2654" s="42"/>
      <c r="EVF2654" s="116"/>
      <c r="EVG2654" s="42"/>
      <c r="EVH2654" s="116"/>
      <c r="EVI2654" s="42"/>
      <c r="EVJ2654" s="116"/>
      <c r="EVK2654" s="42"/>
      <c r="EVL2654" s="116"/>
      <c r="EVM2654" s="42"/>
      <c r="EVN2654" s="116"/>
      <c r="EVO2654" s="42"/>
      <c r="EVP2654" s="116"/>
      <c r="EVQ2654" s="42"/>
      <c r="EVR2654" s="116"/>
      <c r="EVS2654" s="42"/>
      <c r="EVT2654" s="116"/>
      <c r="EVU2654" s="42"/>
      <c r="EVV2654" s="116"/>
      <c r="EVW2654" s="42"/>
      <c r="EVX2654" s="116"/>
      <c r="EVY2654" s="42"/>
      <c r="EVZ2654" s="116"/>
      <c r="EWA2654" s="42"/>
      <c r="EWB2654" s="116"/>
      <c r="EWC2654" s="42"/>
      <c r="EWD2654" s="116"/>
      <c r="EWE2654" s="42"/>
      <c r="EWF2654" s="116"/>
      <c r="EWG2654" s="42"/>
      <c r="EWH2654" s="116"/>
      <c r="EWI2654" s="42"/>
      <c r="EWJ2654" s="116"/>
      <c r="EWK2654" s="42"/>
      <c r="EWL2654" s="116"/>
      <c r="EWM2654" s="42"/>
      <c r="EWN2654" s="116"/>
      <c r="EWO2654" s="42"/>
      <c r="EWP2654" s="116"/>
      <c r="EWQ2654" s="42"/>
      <c r="EWR2654" s="116"/>
      <c r="EWS2654" s="42"/>
      <c r="EWT2654" s="116"/>
      <c r="EWU2654" s="42"/>
      <c r="EWV2654" s="116"/>
      <c r="EWW2654" s="42"/>
      <c r="EWX2654" s="116"/>
      <c r="EWY2654" s="42"/>
      <c r="EWZ2654" s="116"/>
      <c r="EXA2654" s="42"/>
      <c r="EXB2654" s="116"/>
      <c r="EXC2654" s="42"/>
      <c r="EXD2654" s="116"/>
      <c r="EXE2654" s="42"/>
      <c r="EXF2654" s="116"/>
      <c r="EXG2654" s="42"/>
      <c r="EXH2654" s="116"/>
      <c r="EXI2654" s="42"/>
      <c r="EXJ2654" s="116"/>
      <c r="EXK2654" s="42"/>
      <c r="EXL2654" s="116"/>
      <c r="EXM2654" s="42"/>
      <c r="EXN2654" s="116"/>
      <c r="EXO2654" s="42"/>
      <c r="EXP2654" s="116"/>
      <c r="EXQ2654" s="42"/>
      <c r="EXR2654" s="116"/>
      <c r="EXS2654" s="42"/>
      <c r="EXT2654" s="116"/>
      <c r="EXU2654" s="42"/>
      <c r="EXV2654" s="116"/>
      <c r="EXW2654" s="42"/>
      <c r="EXX2654" s="116"/>
      <c r="EXY2654" s="42"/>
      <c r="EXZ2654" s="116"/>
      <c r="EYA2654" s="42"/>
      <c r="EYB2654" s="116"/>
      <c r="EYC2654" s="42"/>
      <c r="EYD2654" s="116"/>
      <c r="EYE2654" s="42"/>
      <c r="EYF2654" s="116"/>
      <c r="EYG2654" s="42"/>
      <c r="EYH2654" s="116"/>
      <c r="EYI2654" s="42"/>
      <c r="EYJ2654" s="116"/>
      <c r="EYK2654" s="42"/>
      <c r="EYL2654" s="116"/>
      <c r="EYM2654" s="42"/>
      <c r="EYN2654" s="116"/>
      <c r="EYO2654" s="42"/>
      <c r="EYP2654" s="116"/>
      <c r="EYQ2654" s="42"/>
      <c r="EYR2654" s="116"/>
      <c r="EYS2654" s="42"/>
      <c r="EYT2654" s="116"/>
      <c r="EYU2654" s="42"/>
      <c r="EYV2654" s="116"/>
      <c r="EYW2654" s="42"/>
      <c r="EYX2654" s="116"/>
      <c r="EYY2654" s="42"/>
      <c r="EYZ2654" s="116"/>
      <c r="EZA2654" s="42"/>
      <c r="EZB2654" s="116"/>
      <c r="EZC2654" s="42"/>
      <c r="EZD2654" s="116"/>
      <c r="EZE2654" s="42"/>
      <c r="EZF2654" s="116"/>
      <c r="EZG2654" s="42"/>
      <c r="EZH2654" s="116"/>
      <c r="EZI2654" s="42"/>
      <c r="EZJ2654" s="116"/>
      <c r="EZK2654" s="42"/>
      <c r="EZL2654" s="116"/>
      <c r="EZM2654" s="42"/>
      <c r="EZN2654" s="116"/>
      <c r="EZO2654" s="42"/>
      <c r="EZP2654" s="116"/>
      <c r="EZQ2654" s="42"/>
      <c r="EZR2654" s="116"/>
      <c r="EZS2654" s="42"/>
      <c r="EZT2654" s="116"/>
      <c r="EZU2654" s="42"/>
      <c r="EZV2654" s="116"/>
      <c r="EZW2654" s="42"/>
      <c r="EZX2654" s="116"/>
      <c r="EZY2654" s="42"/>
      <c r="EZZ2654" s="116"/>
      <c r="FAA2654" s="42"/>
      <c r="FAB2654" s="116"/>
      <c r="FAC2654" s="42"/>
      <c r="FAD2654" s="116"/>
      <c r="FAE2654" s="42"/>
      <c r="FAF2654" s="116"/>
      <c r="FAG2654" s="42"/>
      <c r="FAH2654" s="116"/>
      <c r="FAI2654" s="42"/>
      <c r="FAJ2654" s="116"/>
      <c r="FAK2654" s="42"/>
      <c r="FAL2654" s="116"/>
      <c r="FAM2654" s="42"/>
      <c r="FAN2654" s="116"/>
      <c r="FAO2654" s="42"/>
      <c r="FAP2654" s="116"/>
      <c r="FAQ2654" s="42"/>
      <c r="FAR2654" s="116"/>
      <c r="FAS2654" s="42"/>
      <c r="FAT2654" s="116"/>
      <c r="FAU2654" s="42"/>
      <c r="FAV2654" s="116"/>
      <c r="FAW2654" s="42"/>
      <c r="FAX2654" s="116"/>
      <c r="FAY2654" s="42"/>
      <c r="FAZ2654" s="116"/>
      <c r="FBA2654" s="42"/>
      <c r="FBB2654" s="116"/>
      <c r="FBC2654" s="42"/>
      <c r="FBD2654" s="116"/>
      <c r="FBE2654" s="42"/>
      <c r="FBF2654" s="116"/>
      <c r="FBG2654" s="42"/>
      <c r="FBH2654" s="116"/>
      <c r="FBI2654" s="42"/>
      <c r="FBJ2654" s="116"/>
      <c r="FBK2654" s="42"/>
      <c r="FBL2654" s="116"/>
      <c r="FBM2654" s="42"/>
      <c r="FBN2654" s="116"/>
      <c r="FBO2654" s="42"/>
      <c r="FBP2654" s="116"/>
      <c r="FBQ2654" s="42"/>
      <c r="FBR2654" s="116"/>
      <c r="FBS2654" s="42"/>
      <c r="FBT2654" s="116"/>
      <c r="FBU2654" s="42"/>
      <c r="FBV2654" s="116"/>
      <c r="FBW2654" s="42"/>
      <c r="FBX2654" s="116"/>
      <c r="FBY2654" s="42"/>
      <c r="FBZ2654" s="116"/>
      <c r="FCA2654" s="42"/>
      <c r="FCB2654" s="116"/>
      <c r="FCC2654" s="42"/>
      <c r="FCD2654" s="116"/>
      <c r="FCE2654" s="42"/>
      <c r="FCF2654" s="116"/>
      <c r="FCG2654" s="42"/>
      <c r="FCH2654" s="116"/>
      <c r="FCI2654" s="42"/>
      <c r="FCJ2654" s="116"/>
      <c r="FCK2654" s="42"/>
      <c r="FCL2654" s="116"/>
      <c r="FCM2654" s="42"/>
      <c r="FCN2654" s="116"/>
      <c r="FCO2654" s="42"/>
      <c r="FCP2654" s="116"/>
      <c r="FCQ2654" s="42"/>
      <c r="FCR2654" s="116"/>
      <c r="FCS2654" s="42"/>
      <c r="FCT2654" s="116"/>
      <c r="FCU2654" s="42"/>
      <c r="FCV2654" s="116"/>
      <c r="FCW2654" s="42"/>
      <c r="FCX2654" s="116"/>
      <c r="FCY2654" s="42"/>
      <c r="FCZ2654" s="116"/>
      <c r="FDA2654" s="42"/>
      <c r="FDB2654" s="116"/>
      <c r="FDC2654" s="42"/>
      <c r="FDD2654" s="116"/>
      <c r="FDE2654" s="42"/>
      <c r="FDF2654" s="116"/>
      <c r="FDG2654" s="42"/>
      <c r="FDH2654" s="116"/>
      <c r="FDI2654" s="42"/>
      <c r="FDJ2654" s="116"/>
      <c r="FDK2654" s="42"/>
      <c r="FDL2654" s="116"/>
      <c r="FDM2654" s="42"/>
      <c r="FDN2654" s="116"/>
      <c r="FDO2654" s="42"/>
      <c r="FDP2654" s="116"/>
      <c r="FDQ2654" s="42"/>
      <c r="FDR2654" s="116"/>
      <c r="FDS2654" s="42"/>
      <c r="FDT2654" s="116"/>
      <c r="FDU2654" s="42"/>
      <c r="FDV2654" s="116"/>
      <c r="FDW2654" s="42"/>
      <c r="FDX2654" s="116"/>
      <c r="FDY2654" s="42"/>
      <c r="FDZ2654" s="116"/>
      <c r="FEA2654" s="42"/>
      <c r="FEB2654" s="116"/>
      <c r="FEC2654" s="42"/>
      <c r="FED2654" s="116"/>
      <c r="FEE2654" s="42"/>
      <c r="FEF2654" s="116"/>
      <c r="FEG2654" s="42"/>
      <c r="FEH2654" s="116"/>
      <c r="FEI2654" s="42"/>
      <c r="FEJ2654" s="116"/>
      <c r="FEK2654" s="42"/>
      <c r="FEL2654" s="116"/>
      <c r="FEM2654" s="42"/>
      <c r="FEN2654" s="116"/>
      <c r="FEO2654" s="42"/>
      <c r="FEP2654" s="116"/>
      <c r="FEQ2654" s="42"/>
      <c r="FER2654" s="116"/>
      <c r="FES2654" s="42"/>
      <c r="FET2654" s="116"/>
      <c r="FEU2654" s="42"/>
      <c r="FEV2654" s="116"/>
      <c r="FEW2654" s="42"/>
      <c r="FEX2654" s="116"/>
      <c r="FEY2654" s="42"/>
      <c r="FEZ2654" s="116"/>
      <c r="FFA2654" s="42"/>
      <c r="FFB2654" s="116"/>
      <c r="FFC2654" s="42"/>
      <c r="FFD2654" s="116"/>
      <c r="FFE2654" s="42"/>
      <c r="FFF2654" s="116"/>
      <c r="FFG2654" s="42"/>
      <c r="FFH2654" s="116"/>
      <c r="FFI2654" s="42"/>
      <c r="FFJ2654" s="116"/>
      <c r="FFK2654" s="42"/>
      <c r="FFL2654" s="116"/>
      <c r="FFM2654" s="42"/>
      <c r="FFN2654" s="116"/>
      <c r="FFO2654" s="42"/>
      <c r="FFP2654" s="116"/>
      <c r="FFQ2654" s="42"/>
      <c r="FFR2654" s="116"/>
      <c r="FFS2654" s="42"/>
      <c r="FFT2654" s="116"/>
      <c r="FFU2654" s="42"/>
      <c r="FFV2654" s="116"/>
      <c r="FFW2654" s="42"/>
      <c r="FFX2654" s="116"/>
      <c r="FFY2654" s="42"/>
      <c r="FFZ2654" s="116"/>
      <c r="FGA2654" s="42"/>
      <c r="FGB2654" s="116"/>
      <c r="FGC2654" s="42"/>
      <c r="FGD2654" s="116"/>
      <c r="FGE2654" s="42"/>
      <c r="FGF2654" s="116"/>
      <c r="FGG2654" s="42"/>
      <c r="FGH2654" s="116"/>
      <c r="FGI2654" s="42"/>
      <c r="FGJ2654" s="116"/>
      <c r="FGK2654" s="42"/>
      <c r="FGL2654" s="116"/>
      <c r="FGM2654" s="42"/>
      <c r="FGN2654" s="116"/>
      <c r="FGO2654" s="42"/>
      <c r="FGP2654" s="116"/>
      <c r="FGQ2654" s="42"/>
      <c r="FGR2654" s="116"/>
      <c r="FGS2654" s="42"/>
      <c r="FGT2654" s="116"/>
      <c r="FGU2654" s="42"/>
      <c r="FGV2654" s="116"/>
      <c r="FGW2654" s="42"/>
      <c r="FGX2654" s="116"/>
      <c r="FGY2654" s="42"/>
      <c r="FGZ2654" s="116"/>
      <c r="FHA2654" s="42"/>
      <c r="FHB2654" s="116"/>
      <c r="FHC2654" s="42"/>
      <c r="FHD2654" s="116"/>
      <c r="FHE2654" s="42"/>
      <c r="FHF2654" s="116"/>
      <c r="FHG2654" s="42"/>
      <c r="FHH2654" s="116"/>
      <c r="FHI2654" s="42"/>
      <c r="FHJ2654" s="116"/>
      <c r="FHK2654" s="42"/>
      <c r="FHL2654" s="116"/>
      <c r="FHM2654" s="42"/>
      <c r="FHN2654" s="116"/>
      <c r="FHO2654" s="42"/>
      <c r="FHP2654" s="116"/>
      <c r="FHQ2654" s="42"/>
      <c r="FHR2654" s="116"/>
      <c r="FHS2654" s="42"/>
      <c r="FHT2654" s="116"/>
      <c r="FHU2654" s="42"/>
      <c r="FHV2654" s="116"/>
      <c r="FHW2654" s="42"/>
      <c r="FHX2654" s="116"/>
      <c r="FHY2654" s="42"/>
      <c r="FHZ2654" s="116"/>
      <c r="FIA2654" s="42"/>
      <c r="FIB2654" s="116"/>
      <c r="FIC2654" s="42"/>
      <c r="FID2654" s="116"/>
      <c r="FIE2654" s="42"/>
      <c r="FIF2654" s="116"/>
      <c r="FIG2654" s="42"/>
      <c r="FIH2654" s="116"/>
      <c r="FII2654" s="42"/>
      <c r="FIJ2654" s="116"/>
      <c r="FIK2654" s="42"/>
      <c r="FIL2654" s="116"/>
      <c r="FIM2654" s="42"/>
      <c r="FIN2654" s="116"/>
      <c r="FIO2654" s="42"/>
      <c r="FIP2654" s="116"/>
      <c r="FIQ2654" s="42"/>
      <c r="FIR2654" s="116"/>
      <c r="FIS2654" s="42"/>
      <c r="FIT2654" s="116"/>
      <c r="FIU2654" s="42"/>
      <c r="FIV2654" s="116"/>
      <c r="FIW2654" s="42"/>
      <c r="FIX2654" s="116"/>
      <c r="FIY2654" s="42"/>
      <c r="FIZ2654" s="116"/>
      <c r="FJA2654" s="42"/>
      <c r="FJB2654" s="116"/>
      <c r="FJC2654" s="42"/>
      <c r="FJD2654" s="116"/>
      <c r="FJE2654" s="42"/>
      <c r="FJF2654" s="116"/>
      <c r="FJG2654" s="42"/>
      <c r="FJH2654" s="116"/>
      <c r="FJI2654" s="42"/>
      <c r="FJJ2654" s="116"/>
      <c r="FJK2654" s="42"/>
      <c r="FJL2654" s="116"/>
      <c r="FJM2654" s="42"/>
      <c r="FJN2654" s="116"/>
      <c r="FJO2654" s="42"/>
      <c r="FJP2654" s="116"/>
      <c r="FJQ2654" s="42"/>
      <c r="FJR2654" s="116"/>
      <c r="FJS2654" s="42"/>
      <c r="FJT2654" s="116"/>
      <c r="FJU2654" s="42"/>
      <c r="FJV2654" s="116"/>
      <c r="FJW2654" s="42"/>
      <c r="FJX2654" s="116"/>
      <c r="FJY2654" s="42"/>
      <c r="FJZ2654" s="116"/>
      <c r="FKA2654" s="42"/>
      <c r="FKB2654" s="116"/>
      <c r="FKC2654" s="42"/>
      <c r="FKD2654" s="116"/>
      <c r="FKE2654" s="42"/>
      <c r="FKF2654" s="116"/>
      <c r="FKG2654" s="42"/>
      <c r="FKH2654" s="116"/>
      <c r="FKI2654" s="42"/>
      <c r="FKJ2654" s="116"/>
      <c r="FKK2654" s="42"/>
      <c r="FKL2654" s="116"/>
      <c r="FKM2654" s="42"/>
      <c r="FKN2654" s="116"/>
      <c r="FKO2654" s="42"/>
      <c r="FKP2654" s="116"/>
      <c r="FKQ2654" s="42"/>
      <c r="FKR2654" s="116"/>
      <c r="FKS2654" s="42"/>
      <c r="FKT2654" s="116"/>
      <c r="FKU2654" s="42"/>
      <c r="FKV2654" s="116"/>
      <c r="FKW2654" s="42"/>
      <c r="FKX2654" s="116"/>
      <c r="FKY2654" s="42"/>
      <c r="FKZ2654" s="116"/>
      <c r="FLA2654" s="42"/>
      <c r="FLB2654" s="116"/>
      <c r="FLC2654" s="42"/>
      <c r="FLD2654" s="116"/>
      <c r="FLE2654" s="42"/>
      <c r="FLF2654" s="116"/>
      <c r="FLG2654" s="42"/>
      <c r="FLH2654" s="116"/>
      <c r="FLI2654" s="42"/>
      <c r="FLJ2654" s="116"/>
      <c r="FLK2654" s="42"/>
      <c r="FLL2654" s="116"/>
      <c r="FLM2654" s="42"/>
      <c r="FLN2654" s="116"/>
      <c r="FLO2654" s="42"/>
      <c r="FLP2654" s="116"/>
      <c r="FLQ2654" s="42"/>
      <c r="FLR2654" s="116"/>
      <c r="FLS2654" s="42"/>
      <c r="FLT2654" s="116"/>
      <c r="FLU2654" s="42"/>
      <c r="FLV2654" s="116"/>
      <c r="FLW2654" s="42"/>
      <c r="FLX2654" s="116"/>
      <c r="FLY2654" s="42"/>
      <c r="FLZ2654" s="116"/>
      <c r="FMA2654" s="42"/>
      <c r="FMB2654" s="116"/>
      <c r="FMC2654" s="42"/>
      <c r="FMD2654" s="116"/>
      <c r="FME2654" s="42"/>
      <c r="FMF2654" s="116"/>
      <c r="FMG2654" s="42"/>
      <c r="FMH2654" s="116"/>
      <c r="FMI2654" s="42"/>
      <c r="FMJ2654" s="116"/>
      <c r="FMK2654" s="42"/>
      <c r="FML2654" s="116"/>
      <c r="FMM2654" s="42"/>
      <c r="FMN2654" s="116"/>
      <c r="FMO2654" s="42"/>
      <c r="FMP2654" s="116"/>
      <c r="FMQ2654" s="42"/>
      <c r="FMR2654" s="116"/>
      <c r="FMS2654" s="42"/>
      <c r="FMT2654" s="116"/>
      <c r="FMU2654" s="42"/>
      <c r="FMV2654" s="116"/>
      <c r="FMW2654" s="42"/>
      <c r="FMX2654" s="116"/>
      <c r="FMY2654" s="42"/>
      <c r="FMZ2654" s="116"/>
      <c r="FNA2654" s="42"/>
      <c r="FNB2654" s="116"/>
      <c r="FNC2654" s="42"/>
      <c r="FND2654" s="116"/>
      <c r="FNE2654" s="42"/>
      <c r="FNF2654" s="116"/>
      <c r="FNG2654" s="42"/>
      <c r="FNH2654" s="116"/>
      <c r="FNI2654" s="42"/>
      <c r="FNJ2654" s="116"/>
      <c r="FNK2654" s="42"/>
      <c r="FNL2654" s="116"/>
      <c r="FNM2654" s="42"/>
      <c r="FNN2654" s="116"/>
      <c r="FNO2654" s="42"/>
      <c r="FNP2654" s="116"/>
      <c r="FNQ2654" s="42"/>
      <c r="FNR2654" s="116"/>
      <c r="FNS2654" s="42"/>
      <c r="FNT2654" s="116"/>
      <c r="FNU2654" s="42"/>
      <c r="FNV2654" s="116"/>
      <c r="FNW2654" s="42"/>
      <c r="FNX2654" s="116"/>
      <c r="FNY2654" s="42"/>
      <c r="FNZ2654" s="116"/>
      <c r="FOA2654" s="42"/>
      <c r="FOB2654" s="116"/>
      <c r="FOC2654" s="42"/>
      <c r="FOD2654" s="116"/>
      <c r="FOE2654" s="42"/>
      <c r="FOF2654" s="116"/>
      <c r="FOG2654" s="42"/>
      <c r="FOH2654" s="116"/>
      <c r="FOI2654" s="42"/>
      <c r="FOJ2654" s="116"/>
      <c r="FOK2654" s="42"/>
      <c r="FOL2654" s="116"/>
      <c r="FOM2654" s="42"/>
      <c r="FON2654" s="116"/>
      <c r="FOO2654" s="42"/>
      <c r="FOP2654" s="116"/>
      <c r="FOQ2654" s="42"/>
      <c r="FOR2654" s="116"/>
      <c r="FOS2654" s="42"/>
      <c r="FOT2654" s="116"/>
      <c r="FOU2654" s="42"/>
      <c r="FOV2654" s="116"/>
      <c r="FOW2654" s="42"/>
      <c r="FOX2654" s="116"/>
      <c r="FOY2654" s="42"/>
      <c r="FOZ2654" s="116"/>
      <c r="FPA2654" s="42"/>
      <c r="FPB2654" s="116"/>
      <c r="FPC2654" s="42"/>
      <c r="FPD2654" s="116"/>
      <c r="FPE2654" s="42"/>
      <c r="FPF2654" s="116"/>
      <c r="FPG2654" s="42"/>
      <c r="FPH2654" s="116"/>
      <c r="FPI2654" s="42"/>
      <c r="FPJ2654" s="116"/>
      <c r="FPK2654" s="42"/>
      <c r="FPL2654" s="116"/>
      <c r="FPM2654" s="42"/>
      <c r="FPN2654" s="116"/>
      <c r="FPO2654" s="42"/>
      <c r="FPP2654" s="116"/>
      <c r="FPQ2654" s="42"/>
      <c r="FPR2654" s="116"/>
      <c r="FPS2654" s="42"/>
      <c r="FPT2654" s="116"/>
      <c r="FPU2654" s="42"/>
      <c r="FPV2654" s="116"/>
      <c r="FPW2654" s="42"/>
      <c r="FPX2654" s="116"/>
      <c r="FPY2654" s="42"/>
      <c r="FPZ2654" s="116"/>
      <c r="FQA2654" s="42"/>
      <c r="FQB2654" s="116"/>
      <c r="FQC2654" s="42"/>
      <c r="FQD2654" s="116"/>
      <c r="FQE2654" s="42"/>
      <c r="FQF2654" s="116"/>
      <c r="FQG2654" s="42"/>
      <c r="FQH2654" s="116"/>
      <c r="FQI2654" s="42"/>
      <c r="FQJ2654" s="116"/>
      <c r="FQK2654" s="42"/>
      <c r="FQL2654" s="116"/>
      <c r="FQM2654" s="42"/>
      <c r="FQN2654" s="116"/>
      <c r="FQO2654" s="42"/>
      <c r="FQP2654" s="116"/>
      <c r="FQQ2654" s="42"/>
      <c r="FQR2654" s="116"/>
      <c r="FQS2654" s="42"/>
      <c r="FQT2654" s="116"/>
      <c r="FQU2654" s="42"/>
      <c r="FQV2654" s="116"/>
      <c r="FQW2654" s="42"/>
      <c r="FQX2654" s="116"/>
      <c r="FQY2654" s="42"/>
      <c r="FQZ2654" s="116"/>
      <c r="FRA2654" s="42"/>
      <c r="FRB2654" s="116"/>
      <c r="FRC2654" s="42"/>
      <c r="FRD2654" s="116"/>
      <c r="FRE2654" s="42"/>
      <c r="FRF2654" s="116"/>
      <c r="FRG2654" s="42"/>
      <c r="FRH2654" s="116"/>
      <c r="FRI2654" s="42"/>
      <c r="FRJ2654" s="116"/>
      <c r="FRK2654" s="42"/>
      <c r="FRL2654" s="116"/>
      <c r="FRM2654" s="42"/>
      <c r="FRN2654" s="116"/>
      <c r="FRO2654" s="42"/>
      <c r="FRP2654" s="116"/>
      <c r="FRQ2654" s="42"/>
      <c r="FRR2654" s="116"/>
      <c r="FRS2654" s="42"/>
      <c r="FRT2654" s="116"/>
      <c r="FRU2654" s="42"/>
      <c r="FRV2654" s="116"/>
      <c r="FRW2654" s="42"/>
      <c r="FRX2654" s="116"/>
      <c r="FRY2654" s="42"/>
      <c r="FRZ2654" s="116"/>
      <c r="FSA2654" s="42"/>
      <c r="FSB2654" s="116"/>
      <c r="FSC2654" s="42"/>
      <c r="FSD2654" s="116"/>
      <c r="FSE2654" s="42"/>
      <c r="FSF2654" s="116"/>
      <c r="FSG2654" s="42"/>
      <c r="FSH2654" s="116"/>
      <c r="FSI2654" s="42"/>
      <c r="FSJ2654" s="116"/>
      <c r="FSK2654" s="42"/>
      <c r="FSL2654" s="116"/>
      <c r="FSM2654" s="42"/>
      <c r="FSN2654" s="116"/>
      <c r="FSO2654" s="42"/>
      <c r="FSP2654" s="116"/>
      <c r="FSQ2654" s="42"/>
      <c r="FSR2654" s="116"/>
      <c r="FSS2654" s="42"/>
      <c r="FST2654" s="116"/>
      <c r="FSU2654" s="42"/>
      <c r="FSV2654" s="116"/>
      <c r="FSW2654" s="42"/>
      <c r="FSX2654" s="116"/>
      <c r="FSY2654" s="42"/>
      <c r="FSZ2654" s="116"/>
      <c r="FTA2654" s="42"/>
      <c r="FTB2654" s="116"/>
      <c r="FTC2654" s="42"/>
      <c r="FTD2654" s="116"/>
      <c r="FTE2654" s="42"/>
      <c r="FTF2654" s="116"/>
      <c r="FTG2654" s="42"/>
      <c r="FTH2654" s="116"/>
      <c r="FTI2654" s="42"/>
      <c r="FTJ2654" s="116"/>
      <c r="FTK2654" s="42"/>
      <c r="FTL2654" s="116"/>
      <c r="FTM2654" s="42"/>
      <c r="FTN2654" s="116"/>
      <c r="FTO2654" s="42"/>
      <c r="FTP2654" s="116"/>
      <c r="FTQ2654" s="42"/>
      <c r="FTR2654" s="116"/>
      <c r="FTS2654" s="42"/>
      <c r="FTT2654" s="116"/>
      <c r="FTU2654" s="42"/>
      <c r="FTV2654" s="116"/>
      <c r="FTW2654" s="42"/>
      <c r="FTX2654" s="116"/>
      <c r="FTY2654" s="42"/>
      <c r="FTZ2654" s="116"/>
      <c r="FUA2654" s="42"/>
      <c r="FUB2654" s="116"/>
      <c r="FUC2654" s="42"/>
      <c r="FUD2654" s="116"/>
      <c r="FUE2654" s="42"/>
      <c r="FUF2654" s="116"/>
      <c r="FUG2654" s="42"/>
      <c r="FUH2654" s="116"/>
      <c r="FUI2654" s="42"/>
      <c r="FUJ2654" s="116"/>
      <c r="FUK2654" s="42"/>
      <c r="FUL2654" s="116"/>
      <c r="FUM2654" s="42"/>
      <c r="FUN2654" s="116"/>
      <c r="FUO2654" s="42"/>
      <c r="FUP2654" s="116"/>
      <c r="FUQ2654" s="42"/>
      <c r="FUR2654" s="116"/>
      <c r="FUS2654" s="42"/>
      <c r="FUT2654" s="116"/>
      <c r="FUU2654" s="42"/>
      <c r="FUV2654" s="116"/>
      <c r="FUW2654" s="42"/>
      <c r="FUX2654" s="116"/>
      <c r="FUY2654" s="42"/>
      <c r="FUZ2654" s="116"/>
      <c r="FVA2654" s="42"/>
      <c r="FVB2654" s="116"/>
      <c r="FVC2654" s="42"/>
      <c r="FVD2654" s="116"/>
      <c r="FVE2654" s="42"/>
      <c r="FVF2654" s="116"/>
      <c r="FVG2654" s="42"/>
      <c r="FVH2654" s="116"/>
      <c r="FVI2654" s="42"/>
      <c r="FVJ2654" s="116"/>
      <c r="FVK2654" s="42"/>
      <c r="FVL2654" s="116"/>
      <c r="FVM2654" s="42"/>
      <c r="FVN2654" s="116"/>
      <c r="FVO2654" s="42"/>
      <c r="FVP2654" s="116"/>
      <c r="FVQ2654" s="42"/>
      <c r="FVR2654" s="116"/>
      <c r="FVS2654" s="42"/>
      <c r="FVT2654" s="116"/>
      <c r="FVU2654" s="42"/>
      <c r="FVV2654" s="116"/>
      <c r="FVW2654" s="42"/>
      <c r="FVX2654" s="116"/>
      <c r="FVY2654" s="42"/>
      <c r="FVZ2654" s="116"/>
      <c r="FWA2654" s="42"/>
      <c r="FWB2654" s="116"/>
      <c r="FWC2654" s="42"/>
      <c r="FWD2654" s="116"/>
      <c r="FWE2654" s="42"/>
      <c r="FWF2654" s="116"/>
      <c r="FWG2654" s="42"/>
      <c r="FWH2654" s="116"/>
      <c r="FWI2654" s="42"/>
      <c r="FWJ2654" s="116"/>
      <c r="FWK2654" s="42"/>
      <c r="FWL2654" s="116"/>
      <c r="FWM2654" s="42"/>
      <c r="FWN2654" s="116"/>
      <c r="FWO2654" s="42"/>
      <c r="FWP2654" s="116"/>
      <c r="FWQ2654" s="42"/>
      <c r="FWR2654" s="116"/>
      <c r="FWS2654" s="42"/>
      <c r="FWT2654" s="116"/>
      <c r="FWU2654" s="42"/>
      <c r="FWV2654" s="116"/>
      <c r="FWW2654" s="42"/>
      <c r="FWX2654" s="116"/>
      <c r="FWY2654" s="42"/>
      <c r="FWZ2654" s="116"/>
      <c r="FXA2654" s="42"/>
      <c r="FXB2654" s="116"/>
      <c r="FXC2654" s="42"/>
      <c r="FXD2654" s="116"/>
      <c r="FXE2654" s="42"/>
      <c r="FXF2654" s="116"/>
      <c r="FXG2654" s="42"/>
      <c r="FXH2654" s="116"/>
      <c r="FXI2654" s="42"/>
      <c r="FXJ2654" s="116"/>
      <c r="FXK2654" s="42"/>
      <c r="FXL2654" s="116"/>
      <c r="FXM2654" s="42"/>
      <c r="FXN2654" s="116"/>
      <c r="FXO2654" s="42"/>
      <c r="FXP2654" s="116"/>
      <c r="FXQ2654" s="42"/>
      <c r="FXR2654" s="116"/>
      <c r="FXS2654" s="42"/>
      <c r="FXT2654" s="116"/>
      <c r="FXU2654" s="42"/>
      <c r="FXV2654" s="116"/>
      <c r="FXW2654" s="42"/>
      <c r="FXX2654" s="116"/>
      <c r="FXY2654" s="42"/>
      <c r="FXZ2654" s="116"/>
      <c r="FYA2654" s="42"/>
      <c r="FYB2654" s="116"/>
      <c r="FYC2654" s="42"/>
      <c r="FYD2654" s="116"/>
      <c r="FYE2654" s="42"/>
      <c r="FYF2654" s="116"/>
      <c r="FYG2654" s="42"/>
      <c r="FYH2654" s="116"/>
      <c r="FYI2654" s="42"/>
      <c r="FYJ2654" s="116"/>
      <c r="FYK2654" s="42"/>
      <c r="FYL2654" s="116"/>
      <c r="FYM2654" s="42"/>
      <c r="FYN2654" s="116"/>
      <c r="FYO2654" s="42"/>
      <c r="FYP2654" s="116"/>
      <c r="FYQ2654" s="42"/>
      <c r="FYR2654" s="116"/>
      <c r="FYS2654" s="42"/>
      <c r="FYT2654" s="116"/>
      <c r="FYU2654" s="42"/>
      <c r="FYV2654" s="116"/>
      <c r="FYW2654" s="42"/>
      <c r="FYX2654" s="116"/>
      <c r="FYY2654" s="42"/>
      <c r="FYZ2654" s="116"/>
      <c r="FZA2654" s="42"/>
      <c r="FZB2654" s="116"/>
      <c r="FZC2654" s="42"/>
      <c r="FZD2654" s="116"/>
      <c r="FZE2654" s="42"/>
      <c r="FZF2654" s="116"/>
      <c r="FZG2654" s="42"/>
      <c r="FZH2654" s="116"/>
      <c r="FZI2654" s="42"/>
      <c r="FZJ2654" s="116"/>
      <c r="FZK2654" s="42"/>
      <c r="FZL2654" s="116"/>
      <c r="FZM2654" s="42"/>
      <c r="FZN2654" s="116"/>
      <c r="FZO2654" s="42"/>
      <c r="FZP2654" s="116"/>
      <c r="FZQ2654" s="42"/>
      <c r="FZR2654" s="116"/>
      <c r="FZS2654" s="42"/>
      <c r="FZT2654" s="116"/>
      <c r="FZU2654" s="42"/>
      <c r="FZV2654" s="116"/>
      <c r="FZW2654" s="42"/>
      <c r="FZX2654" s="116"/>
      <c r="FZY2654" s="42"/>
      <c r="FZZ2654" s="116"/>
      <c r="GAA2654" s="42"/>
      <c r="GAB2654" s="116"/>
      <c r="GAC2654" s="42"/>
      <c r="GAD2654" s="116"/>
      <c r="GAE2654" s="42"/>
      <c r="GAF2654" s="116"/>
      <c r="GAG2654" s="42"/>
      <c r="GAH2654" s="116"/>
      <c r="GAI2654" s="42"/>
      <c r="GAJ2654" s="116"/>
      <c r="GAK2654" s="42"/>
      <c r="GAL2654" s="116"/>
      <c r="GAM2654" s="42"/>
      <c r="GAN2654" s="116"/>
      <c r="GAO2654" s="42"/>
      <c r="GAP2654" s="116"/>
      <c r="GAQ2654" s="42"/>
      <c r="GAR2654" s="116"/>
      <c r="GAS2654" s="42"/>
      <c r="GAT2654" s="116"/>
      <c r="GAU2654" s="42"/>
      <c r="GAV2654" s="116"/>
      <c r="GAW2654" s="42"/>
      <c r="GAX2654" s="116"/>
      <c r="GAY2654" s="42"/>
      <c r="GAZ2654" s="116"/>
      <c r="GBA2654" s="42"/>
      <c r="GBB2654" s="116"/>
      <c r="GBC2654" s="42"/>
      <c r="GBD2654" s="116"/>
      <c r="GBE2654" s="42"/>
      <c r="GBF2654" s="116"/>
      <c r="GBG2654" s="42"/>
      <c r="GBH2654" s="116"/>
      <c r="GBI2654" s="42"/>
      <c r="GBJ2654" s="116"/>
      <c r="GBK2654" s="42"/>
      <c r="GBL2654" s="116"/>
      <c r="GBM2654" s="42"/>
      <c r="GBN2654" s="116"/>
      <c r="GBO2654" s="42"/>
      <c r="GBP2654" s="116"/>
      <c r="GBQ2654" s="42"/>
      <c r="GBR2654" s="116"/>
      <c r="GBS2654" s="42"/>
      <c r="GBT2654" s="116"/>
      <c r="GBU2654" s="42"/>
      <c r="GBV2654" s="116"/>
      <c r="GBW2654" s="42"/>
      <c r="GBX2654" s="116"/>
      <c r="GBY2654" s="42"/>
      <c r="GBZ2654" s="116"/>
      <c r="GCA2654" s="42"/>
      <c r="GCB2654" s="116"/>
      <c r="GCC2654" s="42"/>
      <c r="GCD2654" s="116"/>
      <c r="GCE2654" s="42"/>
      <c r="GCF2654" s="116"/>
      <c r="GCG2654" s="42"/>
      <c r="GCH2654" s="116"/>
      <c r="GCI2654" s="42"/>
      <c r="GCJ2654" s="116"/>
      <c r="GCK2654" s="42"/>
      <c r="GCL2654" s="116"/>
      <c r="GCM2654" s="42"/>
      <c r="GCN2654" s="116"/>
      <c r="GCO2654" s="42"/>
      <c r="GCP2654" s="116"/>
      <c r="GCQ2654" s="42"/>
      <c r="GCR2654" s="116"/>
      <c r="GCS2654" s="42"/>
      <c r="GCT2654" s="116"/>
      <c r="GCU2654" s="42"/>
      <c r="GCV2654" s="116"/>
      <c r="GCW2654" s="42"/>
      <c r="GCX2654" s="116"/>
      <c r="GCY2654" s="42"/>
      <c r="GCZ2654" s="116"/>
      <c r="GDA2654" s="42"/>
      <c r="GDB2654" s="116"/>
      <c r="GDC2654" s="42"/>
      <c r="GDD2654" s="116"/>
      <c r="GDE2654" s="42"/>
      <c r="GDF2654" s="116"/>
      <c r="GDG2654" s="42"/>
      <c r="GDH2654" s="116"/>
      <c r="GDI2654" s="42"/>
      <c r="GDJ2654" s="116"/>
      <c r="GDK2654" s="42"/>
      <c r="GDL2654" s="116"/>
      <c r="GDM2654" s="42"/>
      <c r="GDN2654" s="116"/>
      <c r="GDO2654" s="42"/>
      <c r="GDP2654" s="116"/>
      <c r="GDQ2654" s="42"/>
      <c r="GDR2654" s="116"/>
      <c r="GDS2654" s="42"/>
      <c r="GDT2654" s="116"/>
      <c r="GDU2654" s="42"/>
      <c r="GDV2654" s="116"/>
      <c r="GDW2654" s="42"/>
      <c r="GDX2654" s="116"/>
      <c r="GDY2654" s="42"/>
      <c r="GDZ2654" s="116"/>
      <c r="GEA2654" s="42"/>
      <c r="GEB2654" s="116"/>
      <c r="GEC2654" s="42"/>
      <c r="GED2654" s="116"/>
      <c r="GEE2654" s="42"/>
      <c r="GEF2654" s="116"/>
      <c r="GEG2654" s="42"/>
      <c r="GEH2654" s="116"/>
      <c r="GEI2654" s="42"/>
      <c r="GEJ2654" s="116"/>
      <c r="GEK2654" s="42"/>
      <c r="GEL2654" s="116"/>
      <c r="GEM2654" s="42"/>
      <c r="GEN2654" s="116"/>
      <c r="GEO2654" s="42"/>
      <c r="GEP2654" s="116"/>
      <c r="GEQ2654" s="42"/>
      <c r="GER2654" s="116"/>
      <c r="GES2654" s="42"/>
      <c r="GET2654" s="116"/>
      <c r="GEU2654" s="42"/>
      <c r="GEV2654" s="116"/>
      <c r="GEW2654" s="42"/>
      <c r="GEX2654" s="116"/>
      <c r="GEY2654" s="42"/>
      <c r="GEZ2654" s="116"/>
      <c r="GFA2654" s="42"/>
      <c r="GFB2654" s="116"/>
      <c r="GFC2654" s="42"/>
      <c r="GFD2654" s="116"/>
      <c r="GFE2654" s="42"/>
      <c r="GFF2654" s="116"/>
      <c r="GFG2654" s="42"/>
      <c r="GFH2654" s="116"/>
      <c r="GFI2654" s="42"/>
      <c r="GFJ2654" s="116"/>
      <c r="GFK2654" s="42"/>
      <c r="GFL2654" s="116"/>
      <c r="GFM2654" s="42"/>
      <c r="GFN2654" s="116"/>
      <c r="GFO2654" s="42"/>
      <c r="GFP2654" s="116"/>
      <c r="GFQ2654" s="42"/>
      <c r="GFR2654" s="116"/>
      <c r="GFS2654" s="42"/>
      <c r="GFT2654" s="116"/>
      <c r="GFU2654" s="42"/>
      <c r="GFV2654" s="116"/>
      <c r="GFW2654" s="42"/>
      <c r="GFX2654" s="116"/>
      <c r="GFY2654" s="42"/>
      <c r="GFZ2654" s="116"/>
      <c r="GGA2654" s="42"/>
      <c r="GGB2654" s="116"/>
      <c r="GGC2654" s="42"/>
      <c r="GGD2654" s="116"/>
      <c r="GGE2654" s="42"/>
      <c r="GGF2654" s="116"/>
      <c r="GGG2654" s="42"/>
      <c r="GGH2654" s="116"/>
      <c r="GGI2654" s="42"/>
      <c r="GGJ2654" s="116"/>
      <c r="GGK2654" s="42"/>
      <c r="GGL2654" s="116"/>
      <c r="GGM2654" s="42"/>
      <c r="GGN2654" s="116"/>
      <c r="GGO2654" s="42"/>
      <c r="GGP2654" s="116"/>
      <c r="GGQ2654" s="42"/>
      <c r="GGR2654" s="116"/>
      <c r="GGS2654" s="42"/>
      <c r="GGT2654" s="116"/>
      <c r="GGU2654" s="42"/>
      <c r="GGV2654" s="116"/>
      <c r="GGW2654" s="42"/>
      <c r="GGX2654" s="116"/>
      <c r="GGY2654" s="42"/>
      <c r="GGZ2654" s="116"/>
      <c r="GHA2654" s="42"/>
      <c r="GHB2654" s="116"/>
      <c r="GHC2654" s="42"/>
      <c r="GHD2654" s="116"/>
      <c r="GHE2654" s="42"/>
      <c r="GHF2654" s="116"/>
      <c r="GHG2654" s="42"/>
      <c r="GHH2654" s="116"/>
      <c r="GHI2654" s="42"/>
      <c r="GHJ2654" s="116"/>
      <c r="GHK2654" s="42"/>
      <c r="GHL2654" s="116"/>
      <c r="GHM2654" s="42"/>
      <c r="GHN2654" s="116"/>
      <c r="GHO2654" s="42"/>
      <c r="GHP2654" s="116"/>
      <c r="GHQ2654" s="42"/>
      <c r="GHR2654" s="116"/>
      <c r="GHS2654" s="42"/>
      <c r="GHT2654" s="116"/>
      <c r="GHU2654" s="42"/>
      <c r="GHV2654" s="116"/>
      <c r="GHW2654" s="42"/>
      <c r="GHX2654" s="116"/>
      <c r="GHY2654" s="42"/>
      <c r="GHZ2654" s="116"/>
      <c r="GIA2654" s="42"/>
      <c r="GIB2654" s="116"/>
      <c r="GIC2654" s="42"/>
      <c r="GID2654" s="116"/>
      <c r="GIE2654" s="42"/>
      <c r="GIF2654" s="116"/>
      <c r="GIG2654" s="42"/>
      <c r="GIH2654" s="116"/>
      <c r="GII2654" s="42"/>
      <c r="GIJ2654" s="116"/>
      <c r="GIK2654" s="42"/>
      <c r="GIL2654" s="116"/>
      <c r="GIM2654" s="42"/>
      <c r="GIN2654" s="116"/>
      <c r="GIO2654" s="42"/>
      <c r="GIP2654" s="116"/>
      <c r="GIQ2654" s="42"/>
      <c r="GIR2654" s="116"/>
      <c r="GIS2654" s="42"/>
      <c r="GIT2654" s="116"/>
      <c r="GIU2654" s="42"/>
      <c r="GIV2654" s="116"/>
      <c r="GIW2654" s="42"/>
      <c r="GIX2654" s="116"/>
      <c r="GIY2654" s="42"/>
      <c r="GIZ2654" s="116"/>
      <c r="GJA2654" s="42"/>
      <c r="GJB2654" s="116"/>
      <c r="GJC2654" s="42"/>
      <c r="GJD2654" s="116"/>
      <c r="GJE2654" s="42"/>
      <c r="GJF2654" s="116"/>
      <c r="GJG2654" s="42"/>
      <c r="GJH2654" s="116"/>
      <c r="GJI2654" s="42"/>
      <c r="GJJ2654" s="116"/>
      <c r="GJK2654" s="42"/>
      <c r="GJL2654" s="116"/>
      <c r="GJM2654" s="42"/>
      <c r="GJN2654" s="116"/>
      <c r="GJO2654" s="42"/>
      <c r="GJP2654" s="116"/>
      <c r="GJQ2654" s="42"/>
      <c r="GJR2654" s="116"/>
      <c r="GJS2654" s="42"/>
      <c r="GJT2654" s="116"/>
      <c r="GJU2654" s="42"/>
      <c r="GJV2654" s="116"/>
      <c r="GJW2654" s="42"/>
      <c r="GJX2654" s="116"/>
      <c r="GJY2654" s="42"/>
      <c r="GJZ2654" s="116"/>
      <c r="GKA2654" s="42"/>
      <c r="GKB2654" s="116"/>
      <c r="GKC2654" s="42"/>
      <c r="GKD2654" s="116"/>
      <c r="GKE2654" s="42"/>
      <c r="GKF2654" s="116"/>
      <c r="GKG2654" s="42"/>
      <c r="GKH2654" s="116"/>
      <c r="GKI2654" s="42"/>
      <c r="GKJ2654" s="116"/>
      <c r="GKK2654" s="42"/>
      <c r="GKL2654" s="116"/>
      <c r="GKM2654" s="42"/>
      <c r="GKN2654" s="116"/>
      <c r="GKO2654" s="42"/>
      <c r="GKP2654" s="116"/>
      <c r="GKQ2654" s="42"/>
      <c r="GKR2654" s="116"/>
      <c r="GKS2654" s="42"/>
      <c r="GKT2654" s="116"/>
      <c r="GKU2654" s="42"/>
      <c r="GKV2654" s="116"/>
      <c r="GKW2654" s="42"/>
      <c r="GKX2654" s="116"/>
      <c r="GKY2654" s="42"/>
      <c r="GKZ2654" s="116"/>
      <c r="GLA2654" s="42"/>
      <c r="GLB2654" s="116"/>
      <c r="GLC2654" s="42"/>
      <c r="GLD2654" s="116"/>
      <c r="GLE2654" s="42"/>
      <c r="GLF2654" s="116"/>
      <c r="GLG2654" s="42"/>
      <c r="GLH2654" s="116"/>
      <c r="GLI2654" s="42"/>
      <c r="GLJ2654" s="116"/>
      <c r="GLK2654" s="42"/>
      <c r="GLL2654" s="116"/>
      <c r="GLM2654" s="42"/>
      <c r="GLN2654" s="116"/>
      <c r="GLO2654" s="42"/>
      <c r="GLP2654" s="116"/>
      <c r="GLQ2654" s="42"/>
      <c r="GLR2654" s="116"/>
      <c r="GLS2654" s="42"/>
      <c r="GLT2654" s="116"/>
      <c r="GLU2654" s="42"/>
      <c r="GLV2654" s="116"/>
      <c r="GLW2654" s="42"/>
      <c r="GLX2654" s="116"/>
      <c r="GLY2654" s="42"/>
      <c r="GLZ2654" s="116"/>
      <c r="GMA2654" s="42"/>
      <c r="GMB2654" s="116"/>
      <c r="GMC2654" s="42"/>
      <c r="GMD2654" s="116"/>
      <c r="GME2654" s="42"/>
      <c r="GMF2654" s="116"/>
      <c r="GMG2654" s="42"/>
      <c r="GMH2654" s="116"/>
      <c r="GMI2654" s="42"/>
      <c r="GMJ2654" s="116"/>
      <c r="GMK2654" s="42"/>
      <c r="GML2654" s="116"/>
      <c r="GMM2654" s="42"/>
      <c r="GMN2654" s="116"/>
      <c r="GMO2654" s="42"/>
      <c r="GMP2654" s="116"/>
      <c r="GMQ2654" s="42"/>
      <c r="GMR2654" s="116"/>
      <c r="GMS2654" s="42"/>
      <c r="GMT2654" s="116"/>
      <c r="GMU2654" s="42"/>
      <c r="GMV2654" s="116"/>
      <c r="GMW2654" s="42"/>
      <c r="GMX2654" s="116"/>
      <c r="GMY2654" s="42"/>
      <c r="GMZ2654" s="116"/>
      <c r="GNA2654" s="42"/>
      <c r="GNB2654" s="116"/>
      <c r="GNC2654" s="42"/>
      <c r="GND2654" s="116"/>
      <c r="GNE2654" s="42"/>
      <c r="GNF2654" s="116"/>
      <c r="GNG2654" s="42"/>
      <c r="GNH2654" s="116"/>
      <c r="GNI2654" s="42"/>
      <c r="GNJ2654" s="116"/>
      <c r="GNK2654" s="42"/>
      <c r="GNL2654" s="116"/>
      <c r="GNM2654" s="42"/>
      <c r="GNN2654" s="116"/>
      <c r="GNO2654" s="42"/>
      <c r="GNP2654" s="116"/>
      <c r="GNQ2654" s="42"/>
      <c r="GNR2654" s="116"/>
      <c r="GNS2654" s="42"/>
      <c r="GNT2654" s="116"/>
      <c r="GNU2654" s="42"/>
      <c r="GNV2654" s="116"/>
      <c r="GNW2654" s="42"/>
      <c r="GNX2654" s="116"/>
      <c r="GNY2654" s="42"/>
      <c r="GNZ2654" s="116"/>
      <c r="GOA2654" s="42"/>
      <c r="GOB2654" s="116"/>
      <c r="GOC2654" s="42"/>
      <c r="GOD2654" s="116"/>
      <c r="GOE2654" s="42"/>
      <c r="GOF2654" s="116"/>
      <c r="GOG2654" s="42"/>
      <c r="GOH2654" s="116"/>
      <c r="GOI2654" s="42"/>
      <c r="GOJ2654" s="116"/>
      <c r="GOK2654" s="42"/>
      <c r="GOL2654" s="116"/>
      <c r="GOM2654" s="42"/>
      <c r="GON2654" s="116"/>
      <c r="GOO2654" s="42"/>
      <c r="GOP2654" s="116"/>
      <c r="GOQ2654" s="42"/>
      <c r="GOR2654" s="116"/>
      <c r="GOS2654" s="42"/>
      <c r="GOT2654" s="116"/>
      <c r="GOU2654" s="42"/>
      <c r="GOV2654" s="116"/>
      <c r="GOW2654" s="42"/>
      <c r="GOX2654" s="116"/>
      <c r="GOY2654" s="42"/>
      <c r="GOZ2654" s="116"/>
      <c r="GPA2654" s="42"/>
      <c r="GPB2654" s="116"/>
      <c r="GPC2654" s="42"/>
      <c r="GPD2654" s="116"/>
      <c r="GPE2654" s="42"/>
      <c r="GPF2654" s="116"/>
      <c r="GPG2654" s="42"/>
      <c r="GPH2654" s="116"/>
      <c r="GPI2654" s="42"/>
      <c r="GPJ2654" s="116"/>
      <c r="GPK2654" s="42"/>
      <c r="GPL2654" s="116"/>
      <c r="GPM2654" s="42"/>
      <c r="GPN2654" s="116"/>
      <c r="GPO2654" s="42"/>
      <c r="GPP2654" s="116"/>
      <c r="GPQ2654" s="42"/>
      <c r="GPR2654" s="116"/>
      <c r="GPS2654" s="42"/>
      <c r="GPT2654" s="116"/>
      <c r="GPU2654" s="42"/>
      <c r="GPV2654" s="116"/>
      <c r="GPW2654" s="42"/>
      <c r="GPX2654" s="116"/>
      <c r="GPY2654" s="42"/>
      <c r="GPZ2654" s="116"/>
      <c r="GQA2654" s="42"/>
      <c r="GQB2654" s="116"/>
      <c r="GQC2654" s="42"/>
      <c r="GQD2654" s="116"/>
      <c r="GQE2654" s="42"/>
      <c r="GQF2654" s="116"/>
      <c r="GQG2654" s="42"/>
      <c r="GQH2654" s="116"/>
      <c r="GQI2654" s="42"/>
      <c r="GQJ2654" s="116"/>
      <c r="GQK2654" s="42"/>
      <c r="GQL2654" s="116"/>
      <c r="GQM2654" s="42"/>
      <c r="GQN2654" s="116"/>
      <c r="GQO2654" s="42"/>
      <c r="GQP2654" s="116"/>
      <c r="GQQ2654" s="42"/>
      <c r="GQR2654" s="116"/>
      <c r="GQS2654" s="42"/>
      <c r="GQT2654" s="116"/>
      <c r="GQU2654" s="42"/>
      <c r="GQV2654" s="116"/>
      <c r="GQW2654" s="42"/>
      <c r="GQX2654" s="116"/>
      <c r="GQY2654" s="42"/>
      <c r="GQZ2654" s="116"/>
      <c r="GRA2654" s="42"/>
      <c r="GRB2654" s="116"/>
      <c r="GRC2654" s="42"/>
      <c r="GRD2654" s="116"/>
      <c r="GRE2654" s="42"/>
      <c r="GRF2654" s="116"/>
      <c r="GRG2654" s="42"/>
      <c r="GRH2654" s="116"/>
      <c r="GRI2654" s="42"/>
      <c r="GRJ2654" s="116"/>
      <c r="GRK2654" s="42"/>
      <c r="GRL2654" s="116"/>
      <c r="GRM2654" s="42"/>
      <c r="GRN2654" s="116"/>
      <c r="GRO2654" s="42"/>
      <c r="GRP2654" s="116"/>
      <c r="GRQ2654" s="42"/>
      <c r="GRR2654" s="116"/>
      <c r="GRS2654" s="42"/>
      <c r="GRT2654" s="116"/>
      <c r="GRU2654" s="42"/>
      <c r="GRV2654" s="116"/>
      <c r="GRW2654" s="42"/>
      <c r="GRX2654" s="116"/>
      <c r="GRY2654" s="42"/>
      <c r="GRZ2654" s="116"/>
      <c r="GSA2654" s="42"/>
      <c r="GSB2654" s="116"/>
      <c r="GSC2654" s="42"/>
      <c r="GSD2654" s="116"/>
      <c r="GSE2654" s="42"/>
      <c r="GSF2654" s="116"/>
      <c r="GSG2654" s="42"/>
      <c r="GSH2654" s="116"/>
      <c r="GSI2654" s="42"/>
      <c r="GSJ2654" s="116"/>
      <c r="GSK2654" s="42"/>
      <c r="GSL2654" s="116"/>
      <c r="GSM2654" s="42"/>
      <c r="GSN2654" s="116"/>
      <c r="GSO2654" s="42"/>
      <c r="GSP2654" s="116"/>
      <c r="GSQ2654" s="42"/>
      <c r="GSR2654" s="116"/>
      <c r="GSS2654" s="42"/>
      <c r="GST2654" s="116"/>
      <c r="GSU2654" s="42"/>
      <c r="GSV2654" s="116"/>
      <c r="GSW2654" s="42"/>
      <c r="GSX2654" s="116"/>
      <c r="GSY2654" s="42"/>
      <c r="GSZ2654" s="116"/>
      <c r="GTA2654" s="42"/>
      <c r="GTB2654" s="116"/>
      <c r="GTC2654" s="42"/>
      <c r="GTD2654" s="116"/>
      <c r="GTE2654" s="42"/>
      <c r="GTF2654" s="116"/>
      <c r="GTG2654" s="42"/>
      <c r="GTH2654" s="116"/>
      <c r="GTI2654" s="42"/>
      <c r="GTJ2654" s="116"/>
      <c r="GTK2654" s="42"/>
      <c r="GTL2654" s="116"/>
      <c r="GTM2654" s="42"/>
      <c r="GTN2654" s="116"/>
      <c r="GTO2654" s="42"/>
      <c r="GTP2654" s="116"/>
      <c r="GTQ2654" s="42"/>
      <c r="GTR2654" s="116"/>
      <c r="GTS2654" s="42"/>
      <c r="GTT2654" s="116"/>
      <c r="GTU2654" s="42"/>
      <c r="GTV2654" s="116"/>
      <c r="GTW2654" s="42"/>
      <c r="GTX2654" s="116"/>
      <c r="GTY2654" s="42"/>
      <c r="GTZ2654" s="116"/>
      <c r="GUA2654" s="42"/>
      <c r="GUB2654" s="116"/>
      <c r="GUC2654" s="42"/>
      <c r="GUD2654" s="116"/>
      <c r="GUE2654" s="42"/>
      <c r="GUF2654" s="116"/>
      <c r="GUG2654" s="42"/>
      <c r="GUH2654" s="116"/>
      <c r="GUI2654" s="42"/>
      <c r="GUJ2654" s="116"/>
      <c r="GUK2654" s="42"/>
      <c r="GUL2654" s="116"/>
      <c r="GUM2654" s="42"/>
      <c r="GUN2654" s="116"/>
      <c r="GUO2654" s="42"/>
      <c r="GUP2654" s="116"/>
      <c r="GUQ2654" s="42"/>
      <c r="GUR2654" s="116"/>
      <c r="GUS2654" s="42"/>
      <c r="GUT2654" s="116"/>
      <c r="GUU2654" s="42"/>
      <c r="GUV2654" s="116"/>
      <c r="GUW2654" s="42"/>
      <c r="GUX2654" s="116"/>
      <c r="GUY2654" s="42"/>
      <c r="GUZ2654" s="116"/>
      <c r="GVA2654" s="42"/>
      <c r="GVB2654" s="116"/>
      <c r="GVC2654" s="42"/>
      <c r="GVD2654" s="116"/>
      <c r="GVE2654" s="42"/>
      <c r="GVF2654" s="116"/>
      <c r="GVG2654" s="42"/>
      <c r="GVH2654" s="116"/>
      <c r="GVI2654" s="42"/>
      <c r="GVJ2654" s="116"/>
      <c r="GVK2654" s="42"/>
      <c r="GVL2654" s="116"/>
      <c r="GVM2654" s="42"/>
      <c r="GVN2654" s="116"/>
      <c r="GVO2654" s="42"/>
      <c r="GVP2654" s="116"/>
      <c r="GVQ2654" s="42"/>
      <c r="GVR2654" s="116"/>
      <c r="GVS2654" s="42"/>
      <c r="GVT2654" s="116"/>
      <c r="GVU2654" s="42"/>
      <c r="GVV2654" s="116"/>
      <c r="GVW2654" s="42"/>
      <c r="GVX2654" s="116"/>
      <c r="GVY2654" s="42"/>
      <c r="GVZ2654" s="116"/>
      <c r="GWA2654" s="42"/>
      <c r="GWB2654" s="116"/>
      <c r="GWC2654" s="42"/>
      <c r="GWD2654" s="116"/>
      <c r="GWE2654" s="42"/>
      <c r="GWF2654" s="116"/>
      <c r="GWG2654" s="42"/>
      <c r="GWH2654" s="116"/>
      <c r="GWI2654" s="42"/>
      <c r="GWJ2654" s="116"/>
      <c r="GWK2654" s="42"/>
      <c r="GWL2654" s="116"/>
      <c r="GWM2654" s="42"/>
      <c r="GWN2654" s="116"/>
      <c r="GWO2654" s="42"/>
      <c r="GWP2654" s="116"/>
      <c r="GWQ2654" s="42"/>
      <c r="GWR2654" s="116"/>
      <c r="GWS2654" s="42"/>
      <c r="GWT2654" s="116"/>
      <c r="GWU2654" s="42"/>
      <c r="GWV2654" s="116"/>
      <c r="GWW2654" s="42"/>
      <c r="GWX2654" s="116"/>
      <c r="GWY2654" s="42"/>
      <c r="GWZ2654" s="116"/>
      <c r="GXA2654" s="42"/>
      <c r="GXB2654" s="116"/>
      <c r="GXC2654" s="42"/>
      <c r="GXD2654" s="116"/>
      <c r="GXE2654" s="42"/>
      <c r="GXF2654" s="116"/>
      <c r="GXG2654" s="42"/>
      <c r="GXH2654" s="116"/>
      <c r="GXI2654" s="42"/>
      <c r="GXJ2654" s="116"/>
      <c r="GXK2654" s="42"/>
      <c r="GXL2654" s="116"/>
      <c r="GXM2654" s="42"/>
      <c r="GXN2654" s="116"/>
      <c r="GXO2654" s="42"/>
      <c r="GXP2654" s="116"/>
      <c r="GXQ2654" s="42"/>
      <c r="GXR2654" s="116"/>
      <c r="GXS2654" s="42"/>
      <c r="GXT2654" s="116"/>
      <c r="GXU2654" s="42"/>
      <c r="GXV2654" s="116"/>
      <c r="GXW2654" s="42"/>
      <c r="GXX2654" s="116"/>
      <c r="GXY2654" s="42"/>
      <c r="GXZ2654" s="116"/>
      <c r="GYA2654" s="42"/>
      <c r="GYB2654" s="116"/>
      <c r="GYC2654" s="42"/>
      <c r="GYD2654" s="116"/>
      <c r="GYE2654" s="42"/>
      <c r="GYF2654" s="116"/>
      <c r="GYG2654" s="42"/>
      <c r="GYH2654" s="116"/>
      <c r="GYI2654" s="42"/>
      <c r="GYJ2654" s="116"/>
      <c r="GYK2654" s="42"/>
      <c r="GYL2654" s="116"/>
      <c r="GYM2654" s="42"/>
      <c r="GYN2654" s="116"/>
      <c r="GYO2654" s="42"/>
      <c r="GYP2654" s="116"/>
      <c r="GYQ2654" s="42"/>
      <c r="GYR2654" s="116"/>
      <c r="GYS2654" s="42"/>
      <c r="GYT2654" s="116"/>
      <c r="GYU2654" s="42"/>
      <c r="GYV2654" s="116"/>
      <c r="GYW2654" s="42"/>
      <c r="GYX2654" s="116"/>
      <c r="GYY2654" s="42"/>
      <c r="GYZ2654" s="116"/>
      <c r="GZA2654" s="42"/>
      <c r="GZB2654" s="116"/>
      <c r="GZC2654" s="42"/>
      <c r="GZD2654" s="116"/>
      <c r="GZE2654" s="42"/>
      <c r="GZF2654" s="116"/>
      <c r="GZG2654" s="42"/>
      <c r="GZH2654" s="116"/>
      <c r="GZI2654" s="42"/>
      <c r="GZJ2654" s="116"/>
      <c r="GZK2654" s="42"/>
      <c r="GZL2654" s="116"/>
      <c r="GZM2654" s="42"/>
      <c r="GZN2654" s="116"/>
      <c r="GZO2654" s="42"/>
      <c r="GZP2654" s="116"/>
      <c r="GZQ2654" s="42"/>
      <c r="GZR2654" s="116"/>
      <c r="GZS2654" s="42"/>
      <c r="GZT2654" s="116"/>
      <c r="GZU2654" s="42"/>
      <c r="GZV2654" s="116"/>
      <c r="GZW2654" s="42"/>
      <c r="GZX2654" s="116"/>
      <c r="GZY2654" s="42"/>
      <c r="GZZ2654" s="116"/>
      <c r="HAA2654" s="42"/>
      <c r="HAB2654" s="116"/>
      <c r="HAC2654" s="42"/>
      <c r="HAD2654" s="116"/>
      <c r="HAE2654" s="42"/>
      <c r="HAF2654" s="116"/>
      <c r="HAG2654" s="42"/>
      <c r="HAH2654" s="116"/>
      <c r="HAI2654" s="42"/>
      <c r="HAJ2654" s="116"/>
      <c r="HAK2654" s="42"/>
      <c r="HAL2654" s="116"/>
      <c r="HAM2654" s="42"/>
      <c r="HAN2654" s="116"/>
      <c r="HAO2654" s="42"/>
      <c r="HAP2654" s="116"/>
      <c r="HAQ2654" s="42"/>
      <c r="HAR2654" s="116"/>
      <c r="HAS2654" s="42"/>
      <c r="HAT2654" s="116"/>
      <c r="HAU2654" s="42"/>
      <c r="HAV2654" s="116"/>
      <c r="HAW2654" s="42"/>
      <c r="HAX2654" s="116"/>
      <c r="HAY2654" s="42"/>
      <c r="HAZ2654" s="116"/>
      <c r="HBA2654" s="42"/>
      <c r="HBB2654" s="116"/>
      <c r="HBC2654" s="42"/>
      <c r="HBD2654" s="116"/>
      <c r="HBE2654" s="42"/>
      <c r="HBF2654" s="116"/>
      <c r="HBG2654" s="42"/>
      <c r="HBH2654" s="116"/>
      <c r="HBI2654" s="42"/>
      <c r="HBJ2654" s="116"/>
      <c r="HBK2654" s="42"/>
      <c r="HBL2654" s="116"/>
      <c r="HBM2654" s="42"/>
      <c r="HBN2654" s="116"/>
      <c r="HBO2654" s="42"/>
      <c r="HBP2654" s="116"/>
      <c r="HBQ2654" s="42"/>
      <c r="HBR2654" s="116"/>
      <c r="HBS2654" s="42"/>
      <c r="HBT2654" s="116"/>
      <c r="HBU2654" s="42"/>
      <c r="HBV2654" s="116"/>
      <c r="HBW2654" s="42"/>
      <c r="HBX2654" s="116"/>
      <c r="HBY2654" s="42"/>
      <c r="HBZ2654" s="116"/>
      <c r="HCA2654" s="42"/>
      <c r="HCB2654" s="116"/>
      <c r="HCC2654" s="42"/>
      <c r="HCD2654" s="116"/>
      <c r="HCE2654" s="42"/>
      <c r="HCF2654" s="116"/>
      <c r="HCG2654" s="42"/>
      <c r="HCH2654" s="116"/>
      <c r="HCI2654" s="42"/>
      <c r="HCJ2654" s="116"/>
      <c r="HCK2654" s="42"/>
      <c r="HCL2654" s="116"/>
      <c r="HCM2654" s="42"/>
      <c r="HCN2654" s="116"/>
      <c r="HCO2654" s="42"/>
      <c r="HCP2654" s="116"/>
      <c r="HCQ2654" s="42"/>
      <c r="HCR2654" s="116"/>
      <c r="HCS2654" s="42"/>
      <c r="HCT2654" s="116"/>
      <c r="HCU2654" s="42"/>
      <c r="HCV2654" s="116"/>
      <c r="HCW2654" s="42"/>
      <c r="HCX2654" s="116"/>
      <c r="HCY2654" s="42"/>
      <c r="HCZ2654" s="116"/>
      <c r="HDA2654" s="42"/>
      <c r="HDB2654" s="116"/>
      <c r="HDC2654" s="42"/>
      <c r="HDD2654" s="116"/>
      <c r="HDE2654" s="42"/>
      <c r="HDF2654" s="116"/>
      <c r="HDG2654" s="42"/>
      <c r="HDH2654" s="116"/>
      <c r="HDI2654" s="42"/>
      <c r="HDJ2654" s="116"/>
      <c r="HDK2654" s="42"/>
      <c r="HDL2654" s="116"/>
      <c r="HDM2654" s="42"/>
      <c r="HDN2654" s="116"/>
      <c r="HDO2654" s="42"/>
      <c r="HDP2654" s="116"/>
      <c r="HDQ2654" s="42"/>
      <c r="HDR2654" s="116"/>
      <c r="HDS2654" s="42"/>
      <c r="HDT2654" s="116"/>
      <c r="HDU2654" s="42"/>
      <c r="HDV2654" s="116"/>
      <c r="HDW2654" s="42"/>
      <c r="HDX2654" s="116"/>
      <c r="HDY2654" s="42"/>
      <c r="HDZ2654" s="116"/>
      <c r="HEA2654" s="42"/>
      <c r="HEB2654" s="116"/>
      <c r="HEC2654" s="42"/>
      <c r="HED2654" s="116"/>
      <c r="HEE2654" s="42"/>
      <c r="HEF2654" s="116"/>
      <c r="HEG2654" s="42"/>
      <c r="HEH2654" s="116"/>
      <c r="HEI2654" s="42"/>
      <c r="HEJ2654" s="116"/>
      <c r="HEK2654" s="42"/>
      <c r="HEL2654" s="116"/>
      <c r="HEM2654" s="42"/>
      <c r="HEN2654" s="116"/>
      <c r="HEO2654" s="42"/>
      <c r="HEP2654" s="116"/>
      <c r="HEQ2654" s="42"/>
      <c r="HER2654" s="116"/>
      <c r="HES2654" s="42"/>
      <c r="HET2654" s="116"/>
      <c r="HEU2654" s="42"/>
      <c r="HEV2654" s="116"/>
      <c r="HEW2654" s="42"/>
      <c r="HEX2654" s="116"/>
      <c r="HEY2654" s="42"/>
      <c r="HEZ2654" s="116"/>
      <c r="HFA2654" s="42"/>
      <c r="HFB2654" s="116"/>
      <c r="HFC2654" s="42"/>
      <c r="HFD2654" s="116"/>
      <c r="HFE2654" s="42"/>
      <c r="HFF2654" s="116"/>
      <c r="HFG2654" s="42"/>
      <c r="HFH2654" s="116"/>
      <c r="HFI2654" s="42"/>
      <c r="HFJ2654" s="116"/>
      <c r="HFK2654" s="42"/>
      <c r="HFL2654" s="116"/>
      <c r="HFM2654" s="42"/>
      <c r="HFN2654" s="116"/>
      <c r="HFO2654" s="42"/>
      <c r="HFP2654" s="116"/>
      <c r="HFQ2654" s="42"/>
      <c r="HFR2654" s="116"/>
      <c r="HFS2654" s="42"/>
      <c r="HFT2654" s="116"/>
      <c r="HFU2654" s="42"/>
      <c r="HFV2654" s="116"/>
      <c r="HFW2654" s="42"/>
      <c r="HFX2654" s="116"/>
      <c r="HFY2654" s="42"/>
      <c r="HFZ2654" s="116"/>
      <c r="HGA2654" s="42"/>
      <c r="HGB2654" s="116"/>
      <c r="HGC2654" s="42"/>
      <c r="HGD2654" s="116"/>
      <c r="HGE2654" s="42"/>
      <c r="HGF2654" s="116"/>
      <c r="HGG2654" s="42"/>
      <c r="HGH2654" s="116"/>
      <c r="HGI2654" s="42"/>
      <c r="HGJ2654" s="116"/>
      <c r="HGK2654" s="42"/>
      <c r="HGL2654" s="116"/>
      <c r="HGM2654" s="42"/>
      <c r="HGN2654" s="116"/>
      <c r="HGO2654" s="42"/>
      <c r="HGP2654" s="116"/>
      <c r="HGQ2654" s="42"/>
      <c r="HGR2654" s="116"/>
      <c r="HGS2654" s="42"/>
      <c r="HGT2654" s="116"/>
      <c r="HGU2654" s="42"/>
      <c r="HGV2654" s="116"/>
      <c r="HGW2654" s="42"/>
      <c r="HGX2654" s="116"/>
      <c r="HGY2654" s="42"/>
      <c r="HGZ2654" s="116"/>
      <c r="HHA2654" s="42"/>
      <c r="HHB2654" s="116"/>
      <c r="HHC2654" s="42"/>
      <c r="HHD2654" s="116"/>
      <c r="HHE2654" s="42"/>
      <c r="HHF2654" s="116"/>
      <c r="HHG2654" s="42"/>
      <c r="HHH2654" s="116"/>
      <c r="HHI2654" s="42"/>
      <c r="HHJ2654" s="116"/>
      <c r="HHK2654" s="42"/>
      <c r="HHL2654" s="116"/>
      <c r="HHM2654" s="42"/>
      <c r="HHN2654" s="116"/>
      <c r="HHO2654" s="42"/>
      <c r="HHP2654" s="116"/>
      <c r="HHQ2654" s="42"/>
      <c r="HHR2654" s="116"/>
      <c r="HHS2654" s="42"/>
      <c r="HHT2654" s="116"/>
      <c r="HHU2654" s="42"/>
      <c r="HHV2654" s="116"/>
      <c r="HHW2654" s="42"/>
      <c r="HHX2654" s="116"/>
      <c r="HHY2654" s="42"/>
      <c r="HHZ2654" s="116"/>
      <c r="HIA2654" s="42"/>
      <c r="HIB2654" s="116"/>
      <c r="HIC2654" s="42"/>
      <c r="HID2654" s="116"/>
      <c r="HIE2654" s="42"/>
      <c r="HIF2654" s="116"/>
      <c r="HIG2654" s="42"/>
      <c r="HIH2654" s="116"/>
      <c r="HII2654" s="42"/>
      <c r="HIJ2654" s="116"/>
      <c r="HIK2654" s="42"/>
      <c r="HIL2654" s="116"/>
      <c r="HIM2654" s="42"/>
      <c r="HIN2654" s="116"/>
      <c r="HIO2654" s="42"/>
      <c r="HIP2654" s="116"/>
      <c r="HIQ2654" s="42"/>
      <c r="HIR2654" s="116"/>
      <c r="HIS2654" s="42"/>
      <c r="HIT2654" s="116"/>
      <c r="HIU2654" s="42"/>
      <c r="HIV2654" s="116"/>
      <c r="HIW2654" s="42"/>
      <c r="HIX2654" s="116"/>
      <c r="HIY2654" s="42"/>
      <c r="HIZ2654" s="116"/>
      <c r="HJA2654" s="42"/>
      <c r="HJB2654" s="116"/>
      <c r="HJC2654" s="42"/>
      <c r="HJD2654" s="116"/>
      <c r="HJE2654" s="42"/>
      <c r="HJF2654" s="116"/>
      <c r="HJG2654" s="42"/>
      <c r="HJH2654" s="116"/>
      <c r="HJI2654" s="42"/>
      <c r="HJJ2654" s="116"/>
      <c r="HJK2654" s="42"/>
      <c r="HJL2654" s="116"/>
      <c r="HJM2654" s="42"/>
      <c r="HJN2654" s="116"/>
      <c r="HJO2654" s="42"/>
      <c r="HJP2654" s="116"/>
      <c r="HJQ2654" s="42"/>
      <c r="HJR2654" s="116"/>
      <c r="HJS2654" s="42"/>
      <c r="HJT2654" s="116"/>
      <c r="HJU2654" s="42"/>
      <c r="HJV2654" s="116"/>
      <c r="HJW2654" s="42"/>
      <c r="HJX2654" s="116"/>
      <c r="HJY2654" s="42"/>
      <c r="HJZ2654" s="116"/>
      <c r="HKA2654" s="42"/>
      <c r="HKB2654" s="116"/>
      <c r="HKC2654" s="42"/>
      <c r="HKD2654" s="116"/>
      <c r="HKE2654" s="42"/>
      <c r="HKF2654" s="116"/>
      <c r="HKG2654" s="42"/>
      <c r="HKH2654" s="116"/>
      <c r="HKI2654" s="42"/>
      <c r="HKJ2654" s="116"/>
      <c r="HKK2654" s="42"/>
      <c r="HKL2654" s="116"/>
      <c r="HKM2654" s="42"/>
      <c r="HKN2654" s="116"/>
      <c r="HKO2654" s="42"/>
      <c r="HKP2654" s="116"/>
      <c r="HKQ2654" s="42"/>
      <c r="HKR2654" s="116"/>
      <c r="HKS2654" s="42"/>
      <c r="HKT2654" s="116"/>
      <c r="HKU2654" s="42"/>
      <c r="HKV2654" s="116"/>
      <c r="HKW2654" s="42"/>
      <c r="HKX2654" s="116"/>
      <c r="HKY2654" s="42"/>
      <c r="HKZ2654" s="116"/>
      <c r="HLA2654" s="42"/>
      <c r="HLB2654" s="116"/>
      <c r="HLC2654" s="42"/>
      <c r="HLD2654" s="116"/>
      <c r="HLE2654" s="42"/>
      <c r="HLF2654" s="116"/>
      <c r="HLG2654" s="42"/>
      <c r="HLH2654" s="116"/>
      <c r="HLI2654" s="42"/>
      <c r="HLJ2654" s="116"/>
      <c r="HLK2654" s="42"/>
      <c r="HLL2654" s="116"/>
      <c r="HLM2654" s="42"/>
      <c r="HLN2654" s="116"/>
      <c r="HLO2654" s="42"/>
      <c r="HLP2654" s="116"/>
      <c r="HLQ2654" s="42"/>
      <c r="HLR2654" s="116"/>
      <c r="HLS2654" s="42"/>
      <c r="HLT2654" s="116"/>
      <c r="HLU2654" s="42"/>
      <c r="HLV2654" s="116"/>
      <c r="HLW2654" s="42"/>
      <c r="HLX2654" s="116"/>
      <c r="HLY2654" s="42"/>
      <c r="HLZ2654" s="116"/>
      <c r="HMA2654" s="42"/>
      <c r="HMB2654" s="116"/>
      <c r="HMC2654" s="42"/>
      <c r="HMD2654" s="116"/>
      <c r="HME2654" s="42"/>
      <c r="HMF2654" s="116"/>
      <c r="HMG2654" s="42"/>
      <c r="HMH2654" s="116"/>
      <c r="HMI2654" s="42"/>
      <c r="HMJ2654" s="116"/>
      <c r="HMK2654" s="42"/>
      <c r="HML2654" s="116"/>
      <c r="HMM2654" s="42"/>
      <c r="HMN2654" s="116"/>
      <c r="HMO2654" s="42"/>
      <c r="HMP2654" s="116"/>
      <c r="HMQ2654" s="42"/>
      <c r="HMR2654" s="116"/>
      <c r="HMS2654" s="42"/>
      <c r="HMT2654" s="116"/>
      <c r="HMU2654" s="42"/>
      <c r="HMV2654" s="116"/>
      <c r="HMW2654" s="42"/>
      <c r="HMX2654" s="116"/>
      <c r="HMY2654" s="42"/>
      <c r="HMZ2654" s="116"/>
      <c r="HNA2654" s="42"/>
      <c r="HNB2654" s="116"/>
      <c r="HNC2654" s="42"/>
      <c r="HND2654" s="116"/>
      <c r="HNE2654" s="42"/>
      <c r="HNF2654" s="116"/>
      <c r="HNG2654" s="42"/>
      <c r="HNH2654" s="116"/>
      <c r="HNI2654" s="42"/>
      <c r="HNJ2654" s="116"/>
      <c r="HNK2654" s="42"/>
      <c r="HNL2654" s="116"/>
      <c r="HNM2654" s="42"/>
      <c r="HNN2654" s="116"/>
      <c r="HNO2654" s="42"/>
      <c r="HNP2654" s="116"/>
      <c r="HNQ2654" s="42"/>
      <c r="HNR2654" s="116"/>
      <c r="HNS2654" s="42"/>
      <c r="HNT2654" s="116"/>
      <c r="HNU2654" s="42"/>
      <c r="HNV2654" s="116"/>
      <c r="HNW2654" s="42"/>
      <c r="HNX2654" s="116"/>
      <c r="HNY2654" s="42"/>
      <c r="HNZ2654" s="116"/>
      <c r="HOA2654" s="42"/>
      <c r="HOB2654" s="116"/>
      <c r="HOC2654" s="42"/>
      <c r="HOD2654" s="116"/>
      <c r="HOE2654" s="42"/>
      <c r="HOF2654" s="116"/>
      <c r="HOG2654" s="42"/>
      <c r="HOH2654" s="116"/>
      <c r="HOI2654" s="42"/>
      <c r="HOJ2654" s="116"/>
      <c r="HOK2654" s="42"/>
      <c r="HOL2654" s="116"/>
      <c r="HOM2654" s="42"/>
      <c r="HON2654" s="116"/>
      <c r="HOO2654" s="42"/>
      <c r="HOP2654" s="116"/>
      <c r="HOQ2654" s="42"/>
      <c r="HOR2654" s="116"/>
      <c r="HOS2654" s="42"/>
      <c r="HOT2654" s="116"/>
      <c r="HOU2654" s="42"/>
      <c r="HOV2654" s="116"/>
      <c r="HOW2654" s="42"/>
      <c r="HOX2654" s="116"/>
      <c r="HOY2654" s="42"/>
      <c r="HOZ2654" s="116"/>
      <c r="HPA2654" s="42"/>
      <c r="HPB2654" s="116"/>
      <c r="HPC2654" s="42"/>
      <c r="HPD2654" s="116"/>
      <c r="HPE2654" s="42"/>
      <c r="HPF2654" s="116"/>
      <c r="HPG2654" s="42"/>
      <c r="HPH2654" s="116"/>
      <c r="HPI2654" s="42"/>
      <c r="HPJ2654" s="116"/>
      <c r="HPK2654" s="42"/>
      <c r="HPL2654" s="116"/>
      <c r="HPM2654" s="42"/>
      <c r="HPN2654" s="116"/>
      <c r="HPO2654" s="42"/>
      <c r="HPP2654" s="116"/>
      <c r="HPQ2654" s="42"/>
      <c r="HPR2654" s="116"/>
      <c r="HPS2654" s="42"/>
      <c r="HPT2654" s="116"/>
      <c r="HPU2654" s="42"/>
      <c r="HPV2654" s="116"/>
      <c r="HPW2654" s="42"/>
      <c r="HPX2654" s="116"/>
      <c r="HPY2654" s="42"/>
      <c r="HPZ2654" s="116"/>
      <c r="HQA2654" s="42"/>
      <c r="HQB2654" s="116"/>
      <c r="HQC2654" s="42"/>
      <c r="HQD2654" s="116"/>
      <c r="HQE2654" s="42"/>
      <c r="HQF2654" s="116"/>
      <c r="HQG2654" s="42"/>
      <c r="HQH2654" s="116"/>
      <c r="HQI2654" s="42"/>
      <c r="HQJ2654" s="116"/>
      <c r="HQK2654" s="42"/>
      <c r="HQL2654" s="116"/>
      <c r="HQM2654" s="42"/>
      <c r="HQN2654" s="116"/>
      <c r="HQO2654" s="42"/>
      <c r="HQP2654" s="116"/>
      <c r="HQQ2654" s="42"/>
      <c r="HQR2654" s="116"/>
      <c r="HQS2654" s="42"/>
      <c r="HQT2654" s="116"/>
      <c r="HQU2654" s="42"/>
      <c r="HQV2654" s="116"/>
      <c r="HQW2654" s="42"/>
      <c r="HQX2654" s="116"/>
      <c r="HQY2654" s="42"/>
      <c r="HQZ2654" s="116"/>
      <c r="HRA2654" s="42"/>
      <c r="HRB2654" s="116"/>
      <c r="HRC2654" s="42"/>
      <c r="HRD2654" s="116"/>
      <c r="HRE2654" s="42"/>
      <c r="HRF2654" s="116"/>
      <c r="HRG2654" s="42"/>
      <c r="HRH2654" s="116"/>
      <c r="HRI2654" s="42"/>
      <c r="HRJ2654" s="116"/>
      <c r="HRK2654" s="42"/>
      <c r="HRL2654" s="116"/>
      <c r="HRM2654" s="42"/>
      <c r="HRN2654" s="116"/>
      <c r="HRO2654" s="42"/>
      <c r="HRP2654" s="116"/>
      <c r="HRQ2654" s="42"/>
      <c r="HRR2654" s="116"/>
      <c r="HRS2654" s="42"/>
      <c r="HRT2654" s="116"/>
      <c r="HRU2654" s="42"/>
      <c r="HRV2654" s="116"/>
      <c r="HRW2654" s="42"/>
      <c r="HRX2654" s="116"/>
      <c r="HRY2654" s="42"/>
      <c r="HRZ2654" s="116"/>
      <c r="HSA2654" s="42"/>
      <c r="HSB2654" s="116"/>
      <c r="HSC2654" s="42"/>
      <c r="HSD2654" s="116"/>
      <c r="HSE2654" s="42"/>
      <c r="HSF2654" s="116"/>
      <c r="HSG2654" s="42"/>
      <c r="HSH2654" s="116"/>
      <c r="HSI2654" s="42"/>
      <c r="HSJ2654" s="116"/>
      <c r="HSK2654" s="42"/>
      <c r="HSL2654" s="116"/>
      <c r="HSM2654" s="42"/>
      <c r="HSN2654" s="116"/>
      <c r="HSO2654" s="42"/>
      <c r="HSP2654" s="116"/>
      <c r="HSQ2654" s="42"/>
      <c r="HSR2654" s="116"/>
      <c r="HSS2654" s="42"/>
      <c r="HST2654" s="116"/>
      <c r="HSU2654" s="42"/>
      <c r="HSV2654" s="116"/>
      <c r="HSW2654" s="42"/>
      <c r="HSX2654" s="116"/>
      <c r="HSY2654" s="42"/>
      <c r="HSZ2654" s="116"/>
      <c r="HTA2654" s="42"/>
      <c r="HTB2654" s="116"/>
      <c r="HTC2654" s="42"/>
      <c r="HTD2654" s="116"/>
      <c r="HTE2654" s="42"/>
      <c r="HTF2654" s="116"/>
      <c r="HTG2654" s="42"/>
      <c r="HTH2654" s="116"/>
      <c r="HTI2654" s="42"/>
      <c r="HTJ2654" s="116"/>
      <c r="HTK2654" s="42"/>
      <c r="HTL2654" s="116"/>
      <c r="HTM2654" s="42"/>
      <c r="HTN2654" s="116"/>
      <c r="HTO2654" s="42"/>
      <c r="HTP2654" s="116"/>
      <c r="HTQ2654" s="42"/>
      <c r="HTR2654" s="116"/>
      <c r="HTS2654" s="42"/>
      <c r="HTT2654" s="116"/>
      <c r="HTU2654" s="42"/>
      <c r="HTV2654" s="116"/>
      <c r="HTW2654" s="42"/>
      <c r="HTX2654" s="116"/>
      <c r="HTY2654" s="42"/>
      <c r="HTZ2654" s="116"/>
      <c r="HUA2654" s="42"/>
      <c r="HUB2654" s="116"/>
      <c r="HUC2654" s="42"/>
      <c r="HUD2654" s="116"/>
      <c r="HUE2654" s="42"/>
      <c r="HUF2654" s="116"/>
      <c r="HUG2654" s="42"/>
      <c r="HUH2654" s="116"/>
      <c r="HUI2654" s="42"/>
      <c r="HUJ2654" s="116"/>
      <c r="HUK2654" s="42"/>
      <c r="HUL2654" s="116"/>
      <c r="HUM2654" s="42"/>
      <c r="HUN2654" s="116"/>
      <c r="HUO2654" s="42"/>
      <c r="HUP2654" s="116"/>
      <c r="HUQ2654" s="42"/>
      <c r="HUR2654" s="116"/>
      <c r="HUS2654" s="42"/>
      <c r="HUT2654" s="116"/>
      <c r="HUU2654" s="42"/>
      <c r="HUV2654" s="116"/>
      <c r="HUW2654" s="42"/>
      <c r="HUX2654" s="116"/>
      <c r="HUY2654" s="42"/>
      <c r="HUZ2654" s="116"/>
      <c r="HVA2654" s="42"/>
      <c r="HVB2654" s="116"/>
      <c r="HVC2654" s="42"/>
      <c r="HVD2654" s="116"/>
      <c r="HVE2654" s="42"/>
      <c r="HVF2654" s="116"/>
      <c r="HVG2654" s="42"/>
      <c r="HVH2654" s="116"/>
      <c r="HVI2654" s="42"/>
      <c r="HVJ2654" s="116"/>
      <c r="HVK2654" s="42"/>
      <c r="HVL2654" s="116"/>
      <c r="HVM2654" s="42"/>
      <c r="HVN2654" s="116"/>
      <c r="HVO2654" s="42"/>
      <c r="HVP2654" s="116"/>
      <c r="HVQ2654" s="42"/>
      <c r="HVR2654" s="116"/>
      <c r="HVS2654" s="42"/>
      <c r="HVT2654" s="116"/>
      <c r="HVU2654" s="42"/>
      <c r="HVV2654" s="116"/>
      <c r="HVW2654" s="42"/>
      <c r="HVX2654" s="116"/>
      <c r="HVY2654" s="42"/>
      <c r="HVZ2654" s="116"/>
      <c r="HWA2654" s="42"/>
      <c r="HWB2654" s="116"/>
      <c r="HWC2654" s="42"/>
      <c r="HWD2654" s="116"/>
      <c r="HWE2654" s="42"/>
      <c r="HWF2654" s="116"/>
      <c r="HWG2654" s="42"/>
      <c r="HWH2654" s="116"/>
      <c r="HWI2654" s="42"/>
      <c r="HWJ2654" s="116"/>
      <c r="HWK2654" s="42"/>
      <c r="HWL2654" s="116"/>
      <c r="HWM2654" s="42"/>
      <c r="HWN2654" s="116"/>
      <c r="HWO2654" s="42"/>
      <c r="HWP2654" s="116"/>
      <c r="HWQ2654" s="42"/>
      <c r="HWR2654" s="116"/>
      <c r="HWS2654" s="42"/>
      <c r="HWT2654" s="116"/>
      <c r="HWU2654" s="42"/>
      <c r="HWV2654" s="116"/>
      <c r="HWW2654" s="42"/>
      <c r="HWX2654" s="116"/>
      <c r="HWY2654" s="42"/>
      <c r="HWZ2654" s="116"/>
      <c r="HXA2654" s="42"/>
      <c r="HXB2654" s="116"/>
      <c r="HXC2654" s="42"/>
      <c r="HXD2654" s="116"/>
      <c r="HXE2654" s="42"/>
      <c r="HXF2654" s="116"/>
      <c r="HXG2654" s="42"/>
      <c r="HXH2654" s="116"/>
      <c r="HXI2654" s="42"/>
      <c r="HXJ2654" s="116"/>
      <c r="HXK2654" s="42"/>
      <c r="HXL2654" s="116"/>
      <c r="HXM2654" s="42"/>
      <c r="HXN2654" s="116"/>
      <c r="HXO2654" s="42"/>
      <c r="HXP2654" s="116"/>
      <c r="HXQ2654" s="42"/>
      <c r="HXR2654" s="116"/>
      <c r="HXS2654" s="42"/>
      <c r="HXT2654" s="116"/>
      <c r="HXU2654" s="42"/>
      <c r="HXV2654" s="116"/>
      <c r="HXW2654" s="42"/>
      <c r="HXX2654" s="116"/>
      <c r="HXY2654" s="42"/>
      <c r="HXZ2654" s="116"/>
      <c r="HYA2654" s="42"/>
      <c r="HYB2654" s="116"/>
      <c r="HYC2654" s="42"/>
      <c r="HYD2654" s="116"/>
      <c r="HYE2654" s="42"/>
      <c r="HYF2654" s="116"/>
      <c r="HYG2654" s="42"/>
      <c r="HYH2654" s="116"/>
      <c r="HYI2654" s="42"/>
      <c r="HYJ2654" s="116"/>
      <c r="HYK2654" s="42"/>
      <c r="HYL2654" s="116"/>
      <c r="HYM2654" s="42"/>
      <c r="HYN2654" s="116"/>
      <c r="HYO2654" s="42"/>
      <c r="HYP2654" s="116"/>
      <c r="HYQ2654" s="42"/>
      <c r="HYR2654" s="116"/>
      <c r="HYS2654" s="42"/>
      <c r="HYT2654" s="116"/>
      <c r="HYU2654" s="42"/>
      <c r="HYV2654" s="116"/>
      <c r="HYW2654" s="42"/>
      <c r="HYX2654" s="116"/>
      <c r="HYY2654" s="42"/>
      <c r="HYZ2654" s="116"/>
      <c r="HZA2654" s="42"/>
      <c r="HZB2654" s="116"/>
      <c r="HZC2654" s="42"/>
      <c r="HZD2654" s="116"/>
      <c r="HZE2654" s="42"/>
      <c r="HZF2654" s="116"/>
      <c r="HZG2654" s="42"/>
      <c r="HZH2654" s="116"/>
      <c r="HZI2654" s="42"/>
      <c r="HZJ2654" s="116"/>
      <c r="HZK2654" s="42"/>
      <c r="HZL2654" s="116"/>
      <c r="HZM2654" s="42"/>
      <c r="HZN2654" s="116"/>
      <c r="HZO2654" s="42"/>
      <c r="HZP2654" s="116"/>
      <c r="HZQ2654" s="42"/>
      <c r="HZR2654" s="116"/>
      <c r="HZS2654" s="42"/>
      <c r="HZT2654" s="116"/>
      <c r="HZU2654" s="42"/>
      <c r="HZV2654" s="116"/>
      <c r="HZW2654" s="42"/>
      <c r="HZX2654" s="116"/>
      <c r="HZY2654" s="42"/>
      <c r="HZZ2654" s="116"/>
      <c r="IAA2654" s="42"/>
      <c r="IAB2654" s="116"/>
      <c r="IAC2654" s="42"/>
      <c r="IAD2654" s="116"/>
      <c r="IAE2654" s="42"/>
      <c r="IAF2654" s="116"/>
      <c r="IAG2654" s="42"/>
      <c r="IAH2654" s="116"/>
      <c r="IAI2654" s="42"/>
      <c r="IAJ2654" s="116"/>
      <c r="IAK2654" s="42"/>
      <c r="IAL2654" s="116"/>
      <c r="IAM2654" s="42"/>
      <c r="IAN2654" s="116"/>
      <c r="IAO2654" s="42"/>
      <c r="IAP2654" s="116"/>
      <c r="IAQ2654" s="42"/>
      <c r="IAR2654" s="116"/>
      <c r="IAS2654" s="42"/>
      <c r="IAT2654" s="116"/>
      <c r="IAU2654" s="42"/>
      <c r="IAV2654" s="116"/>
      <c r="IAW2654" s="42"/>
      <c r="IAX2654" s="116"/>
      <c r="IAY2654" s="42"/>
      <c r="IAZ2654" s="116"/>
      <c r="IBA2654" s="42"/>
      <c r="IBB2654" s="116"/>
      <c r="IBC2654" s="42"/>
      <c r="IBD2654" s="116"/>
      <c r="IBE2654" s="42"/>
      <c r="IBF2654" s="116"/>
      <c r="IBG2654" s="42"/>
      <c r="IBH2654" s="116"/>
      <c r="IBI2654" s="42"/>
      <c r="IBJ2654" s="116"/>
      <c r="IBK2654" s="42"/>
      <c r="IBL2654" s="116"/>
      <c r="IBM2654" s="42"/>
      <c r="IBN2654" s="116"/>
      <c r="IBO2654" s="42"/>
      <c r="IBP2654" s="116"/>
      <c r="IBQ2654" s="42"/>
      <c r="IBR2654" s="116"/>
      <c r="IBS2654" s="42"/>
      <c r="IBT2654" s="116"/>
      <c r="IBU2654" s="42"/>
      <c r="IBV2654" s="116"/>
      <c r="IBW2654" s="42"/>
      <c r="IBX2654" s="116"/>
      <c r="IBY2654" s="42"/>
      <c r="IBZ2654" s="116"/>
      <c r="ICA2654" s="42"/>
      <c r="ICB2654" s="116"/>
      <c r="ICC2654" s="42"/>
      <c r="ICD2654" s="116"/>
      <c r="ICE2654" s="42"/>
      <c r="ICF2654" s="116"/>
      <c r="ICG2654" s="42"/>
      <c r="ICH2654" s="116"/>
      <c r="ICI2654" s="42"/>
      <c r="ICJ2654" s="116"/>
      <c r="ICK2654" s="42"/>
      <c r="ICL2654" s="116"/>
      <c r="ICM2654" s="42"/>
      <c r="ICN2654" s="116"/>
      <c r="ICO2654" s="42"/>
      <c r="ICP2654" s="116"/>
      <c r="ICQ2654" s="42"/>
      <c r="ICR2654" s="116"/>
      <c r="ICS2654" s="42"/>
      <c r="ICT2654" s="116"/>
      <c r="ICU2654" s="42"/>
      <c r="ICV2654" s="116"/>
      <c r="ICW2654" s="42"/>
      <c r="ICX2654" s="116"/>
      <c r="ICY2654" s="42"/>
      <c r="ICZ2654" s="116"/>
      <c r="IDA2654" s="42"/>
      <c r="IDB2654" s="116"/>
      <c r="IDC2654" s="42"/>
      <c r="IDD2654" s="116"/>
      <c r="IDE2654" s="42"/>
      <c r="IDF2654" s="116"/>
      <c r="IDG2654" s="42"/>
      <c r="IDH2654" s="116"/>
      <c r="IDI2654" s="42"/>
      <c r="IDJ2654" s="116"/>
      <c r="IDK2654" s="42"/>
      <c r="IDL2654" s="116"/>
      <c r="IDM2654" s="42"/>
      <c r="IDN2654" s="116"/>
      <c r="IDO2654" s="42"/>
      <c r="IDP2654" s="116"/>
      <c r="IDQ2654" s="42"/>
      <c r="IDR2654" s="116"/>
      <c r="IDS2654" s="42"/>
      <c r="IDT2654" s="116"/>
      <c r="IDU2654" s="42"/>
      <c r="IDV2654" s="116"/>
      <c r="IDW2654" s="42"/>
      <c r="IDX2654" s="116"/>
      <c r="IDY2654" s="42"/>
      <c r="IDZ2654" s="116"/>
      <c r="IEA2654" s="42"/>
      <c r="IEB2654" s="116"/>
      <c r="IEC2654" s="42"/>
      <c r="IED2654" s="116"/>
      <c r="IEE2654" s="42"/>
      <c r="IEF2654" s="116"/>
      <c r="IEG2654" s="42"/>
      <c r="IEH2654" s="116"/>
      <c r="IEI2654" s="42"/>
      <c r="IEJ2654" s="116"/>
      <c r="IEK2654" s="42"/>
      <c r="IEL2654" s="116"/>
      <c r="IEM2654" s="42"/>
      <c r="IEN2654" s="116"/>
      <c r="IEO2654" s="42"/>
      <c r="IEP2654" s="116"/>
      <c r="IEQ2654" s="42"/>
      <c r="IER2654" s="116"/>
      <c r="IES2654" s="42"/>
      <c r="IET2654" s="116"/>
      <c r="IEU2654" s="42"/>
      <c r="IEV2654" s="116"/>
      <c r="IEW2654" s="42"/>
      <c r="IEX2654" s="116"/>
      <c r="IEY2654" s="42"/>
      <c r="IEZ2654" s="116"/>
      <c r="IFA2654" s="42"/>
      <c r="IFB2654" s="116"/>
      <c r="IFC2654" s="42"/>
      <c r="IFD2654" s="116"/>
      <c r="IFE2654" s="42"/>
      <c r="IFF2654" s="116"/>
      <c r="IFG2654" s="42"/>
      <c r="IFH2654" s="116"/>
      <c r="IFI2654" s="42"/>
      <c r="IFJ2654" s="116"/>
      <c r="IFK2654" s="42"/>
      <c r="IFL2654" s="116"/>
      <c r="IFM2654" s="42"/>
      <c r="IFN2654" s="116"/>
      <c r="IFO2654" s="42"/>
      <c r="IFP2654" s="116"/>
      <c r="IFQ2654" s="42"/>
      <c r="IFR2654" s="116"/>
      <c r="IFS2654" s="42"/>
      <c r="IFT2654" s="116"/>
      <c r="IFU2654" s="42"/>
      <c r="IFV2654" s="116"/>
      <c r="IFW2654" s="42"/>
      <c r="IFX2654" s="116"/>
      <c r="IFY2654" s="42"/>
      <c r="IFZ2654" s="116"/>
      <c r="IGA2654" s="42"/>
      <c r="IGB2654" s="116"/>
      <c r="IGC2654" s="42"/>
      <c r="IGD2654" s="116"/>
      <c r="IGE2654" s="42"/>
      <c r="IGF2654" s="116"/>
      <c r="IGG2654" s="42"/>
      <c r="IGH2654" s="116"/>
      <c r="IGI2654" s="42"/>
      <c r="IGJ2654" s="116"/>
      <c r="IGK2654" s="42"/>
      <c r="IGL2654" s="116"/>
      <c r="IGM2654" s="42"/>
      <c r="IGN2654" s="116"/>
      <c r="IGO2654" s="42"/>
      <c r="IGP2654" s="116"/>
      <c r="IGQ2654" s="42"/>
      <c r="IGR2654" s="116"/>
      <c r="IGS2654" s="42"/>
      <c r="IGT2654" s="116"/>
      <c r="IGU2654" s="42"/>
      <c r="IGV2654" s="116"/>
      <c r="IGW2654" s="42"/>
      <c r="IGX2654" s="116"/>
      <c r="IGY2654" s="42"/>
      <c r="IGZ2654" s="116"/>
      <c r="IHA2654" s="42"/>
      <c r="IHB2654" s="116"/>
      <c r="IHC2654" s="42"/>
      <c r="IHD2654" s="116"/>
      <c r="IHE2654" s="42"/>
      <c r="IHF2654" s="116"/>
      <c r="IHG2654" s="42"/>
      <c r="IHH2654" s="116"/>
      <c r="IHI2654" s="42"/>
      <c r="IHJ2654" s="116"/>
      <c r="IHK2654" s="42"/>
      <c r="IHL2654" s="116"/>
      <c r="IHM2654" s="42"/>
      <c r="IHN2654" s="116"/>
      <c r="IHO2654" s="42"/>
      <c r="IHP2654" s="116"/>
      <c r="IHQ2654" s="42"/>
      <c r="IHR2654" s="116"/>
      <c r="IHS2654" s="42"/>
      <c r="IHT2654" s="116"/>
      <c r="IHU2654" s="42"/>
      <c r="IHV2654" s="116"/>
      <c r="IHW2654" s="42"/>
      <c r="IHX2654" s="116"/>
      <c r="IHY2654" s="42"/>
      <c r="IHZ2654" s="116"/>
      <c r="IIA2654" s="42"/>
      <c r="IIB2654" s="116"/>
      <c r="IIC2654" s="42"/>
      <c r="IID2654" s="116"/>
      <c r="IIE2654" s="42"/>
      <c r="IIF2654" s="116"/>
      <c r="IIG2654" s="42"/>
      <c r="IIH2654" s="116"/>
      <c r="III2654" s="42"/>
      <c r="IIJ2654" s="116"/>
      <c r="IIK2654" s="42"/>
      <c r="IIL2654" s="116"/>
      <c r="IIM2654" s="42"/>
      <c r="IIN2654" s="116"/>
      <c r="IIO2654" s="42"/>
      <c r="IIP2654" s="116"/>
      <c r="IIQ2654" s="42"/>
      <c r="IIR2654" s="116"/>
      <c r="IIS2654" s="42"/>
      <c r="IIT2654" s="116"/>
      <c r="IIU2654" s="42"/>
      <c r="IIV2654" s="116"/>
      <c r="IIW2654" s="42"/>
      <c r="IIX2654" s="116"/>
      <c r="IIY2654" s="42"/>
      <c r="IIZ2654" s="116"/>
      <c r="IJA2654" s="42"/>
      <c r="IJB2654" s="116"/>
      <c r="IJC2654" s="42"/>
      <c r="IJD2654" s="116"/>
      <c r="IJE2654" s="42"/>
      <c r="IJF2654" s="116"/>
      <c r="IJG2654" s="42"/>
      <c r="IJH2654" s="116"/>
      <c r="IJI2654" s="42"/>
      <c r="IJJ2654" s="116"/>
      <c r="IJK2654" s="42"/>
      <c r="IJL2654" s="116"/>
      <c r="IJM2654" s="42"/>
      <c r="IJN2654" s="116"/>
      <c r="IJO2654" s="42"/>
      <c r="IJP2654" s="116"/>
      <c r="IJQ2654" s="42"/>
      <c r="IJR2654" s="116"/>
      <c r="IJS2654" s="42"/>
      <c r="IJT2654" s="116"/>
      <c r="IJU2654" s="42"/>
      <c r="IJV2654" s="116"/>
      <c r="IJW2654" s="42"/>
      <c r="IJX2654" s="116"/>
      <c r="IJY2654" s="42"/>
      <c r="IJZ2654" s="116"/>
      <c r="IKA2654" s="42"/>
      <c r="IKB2654" s="116"/>
      <c r="IKC2654" s="42"/>
      <c r="IKD2654" s="116"/>
      <c r="IKE2654" s="42"/>
      <c r="IKF2654" s="116"/>
      <c r="IKG2654" s="42"/>
      <c r="IKH2654" s="116"/>
      <c r="IKI2654" s="42"/>
      <c r="IKJ2654" s="116"/>
      <c r="IKK2654" s="42"/>
      <c r="IKL2654" s="116"/>
      <c r="IKM2654" s="42"/>
      <c r="IKN2654" s="116"/>
      <c r="IKO2654" s="42"/>
      <c r="IKP2654" s="116"/>
      <c r="IKQ2654" s="42"/>
      <c r="IKR2654" s="116"/>
      <c r="IKS2654" s="42"/>
      <c r="IKT2654" s="116"/>
      <c r="IKU2654" s="42"/>
      <c r="IKV2654" s="116"/>
      <c r="IKW2654" s="42"/>
      <c r="IKX2654" s="116"/>
      <c r="IKY2654" s="42"/>
      <c r="IKZ2654" s="116"/>
      <c r="ILA2654" s="42"/>
      <c r="ILB2654" s="116"/>
      <c r="ILC2654" s="42"/>
      <c r="ILD2654" s="116"/>
      <c r="ILE2654" s="42"/>
      <c r="ILF2654" s="116"/>
      <c r="ILG2654" s="42"/>
      <c r="ILH2654" s="116"/>
      <c r="ILI2654" s="42"/>
      <c r="ILJ2654" s="116"/>
      <c r="ILK2654" s="42"/>
      <c r="ILL2654" s="116"/>
      <c r="ILM2654" s="42"/>
      <c r="ILN2654" s="116"/>
      <c r="ILO2654" s="42"/>
      <c r="ILP2654" s="116"/>
      <c r="ILQ2654" s="42"/>
      <c r="ILR2654" s="116"/>
      <c r="ILS2654" s="42"/>
      <c r="ILT2654" s="116"/>
      <c r="ILU2654" s="42"/>
      <c r="ILV2654" s="116"/>
      <c r="ILW2654" s="42"/>
      <c r="ILX2654" s="116"/>
      <c r="ILY2654" s="42"/>
      <c r="ILZ2654" s="116"/>
      <c r="IMA2654" s="42"/>
      <c r="IMB2654" s="116"/>
      <c r="IMC2654" s="42"/>
      <c r="IMD2654" s="116"/>
      <c r="IME2654" s="42"/>
      <c r="IMF2654" s="116"/>
      <c r="IMG2654" s="42"/>
      <c r="IMH2654" s="116"/>
      <c r="IMI2654" s="42"/>
      <c r="IMJ2654" s="116"/>
      <c r="IMK2654" s="42"/>
      <c r="IML2654" s="116"/>
      <c r="IMM2654" s="42"/>
      <c r="IMN2654" s="116"/>
      <c r="IMO2654" s="42"/>
      <c r="IMP2654" s="116"/>
      <c r="IMQ2654" s="42"/>
      <c r="IMR2654" s="116"/>
      <c r="IMS2654" s="42"/>
      <c r="IMT2654" s="116"/>
      <c r="IMU2654" s="42"/>
      <c r="IMV2654" s="116"/>
      <c r="IMW2654" s="42"/>
      <c r="IMX2654" s="116"/>
      <c r="IMY2654" s="42"/>
      <c r="IMZ2654" s="116"/>
      <c r="INA2654" s="42"/>
      <c r="INB2654" s="116"/>
      <c r="INC2654" s="42"/>
      <c r="IND2654" s="116"/>
      <c r="INE2654" s="42"/>
      <c r="INF2654" s="116"/>
      <c r="ING2654" s="42"/>
      <c r="INH2654" s="116"/>
      <c r="INI2654" s="42"/>
      <c r="INJ2654" s="116"/>
      <c r="INK2654" s="42"/>
      <c r="INL2654" s="116"/>
      <c r="INM2654" s="42"/>
      <c r="INN2654" s="116"/>
      <c r="INO2654" s="42"/>
      <c r="INP2654" s="116"/>
      <c r="INQ2654" s="42"/>
      <c r="INR2654" s="116"/>
      <c r="INS2654" s="42"/>
      <c r="INT2654" s="116"/>
      <c r="INU2654" s="42"/>
      <c r="INV2654" s="116"/>
      <c r="INW2654" s="42"/>
      <c r="INX2654" s="116"/>
      <c r="INY2654" s="42"/>
      <c r="INZ2654" s="116"/>
      <c r="IOA2654" s="42"/>
      <c r="IOB2654" s="116"/>
      <c r="IOC2654" s="42"/>
      <c r="IOD2654" s="116"/>
      <c r="IOE2654" s="42"/>
      <c r="IOF2654" s="116"/>
      <c r="IOG2654" s="42"/>
      <c r="IOH2654" s="116"/>
      <c r="IOI2654" s="42"/>
      <c r="IOJ2654" s="116"/>
      <c r="IOK2654" s="42"/>
      <c r="IOL2654" s="116"/>
      <c r="IOM2654" s="42"/>
      <c r="ION2654" s="116"/>
      <c r="IOO2654" s="42"/>
      <c r="IOP2654" s="116"/>
      <c r="IOQ2654" s="42"/>
      <c r="IOR2654" s="116"/>
      <c r="IOS2654" s="42"/>
      <c r="IOT2654" s="116"/>
      <c r="IOU2654" s="42"/>
      <c r="IOV2654" s="116"/>
      <c r="IOW2654" s="42"/>
      <c r="IOX2654" s="116"/>
      <c r="IOY2654" s="42"/>
      <c r="IOZ2654" s="116"/>
      <c r="IPA2654" s="42"/>
      <c r="IPB2654" s="116"/>
      <c r="IPC2654" s="42"/>
      <c r="IPD2654" s="116"/>
      <c r="IPE2654" s="42"/>
      <c r="IPF2654" s="116"/>
      <c r="IPG2654" s="42"/>
      <c r="IPH2654" s="116"/>
      <c r="IPI2654" s="42"/>
      <c r="IPJ2654" s="116"/>
      <c r="IPK2654" s="42"/>
      <c r="IPL2654" s="116"/>
      <c r="IPM2654" s="42"/>
      <c r="IPN2654" s="116"/>
      <c r="IPO2654" s="42"/>
      <c r="IPP2654" s="116"/>
      <c r="IPQ2654" s="42"/>
      <c r="IPR2654" s="116"/>
      <c r="IPS2654" s="42"/>
      <c r="IPT2654" s="116"/>
      <c r="IPU2654" s="42"/>
      <c r="IPV2654" s="116"/>
      <c r="IPW2654" s="42"/>
      <c r="IPX2654" s="116"/>
      <c r="IPY2654" s="42"/>
      <c r="IPZ2654" s="116"/>
      <c r="IQA2654" s="42"/>
      <c r="IQB2654" s="116"/>
      <c r="IQC2654" s="42"/>
      <c r="IQD2654" s="116"/>
      <c r="IQE2654" s="42"/>
      <c r="IQF2654" s="116"/>
      <c r="IQG2654" s="42"/>
      <c r="IQH2654" s="116"/>
      <c r="IQI2654" s="42"/>
      <c r="IQJ2654" s="116"/>
      <c r="IQK2654" s="42"/>
      <c r="IQL2654" s="116"/>
      <c r="IQM2654" s="42"/>
      <c r="IQN2654" s="116"/>
      <c r="IQO2654" s="42"/>
      <c r="IQP2654" s="116"/>
      <c r="IQQ2654" s="42"/>
      <c r="IQR2654" s="116"/>
      <c r="IQS2654" s="42"/>
      <c r="IQT2654" s="116"/>
      <c r="IQU2654" s="42"/>
      <c r="IQV2654" s="116"/>
      <c r="IQW2654" s="42"/>
      <c r="IQX2654" s="116"/>
      <c r="IQY2654" s="42"/>
      <c r="IQZ2654" s="116"/>
      <c r="IRA2654" s="42"/>
      <c r="IRB2654" s="116"/>
      <c r="IRC2654" s="42"/>
      <c r="IRD2654" s="116"/>
      <c r="IRE2654" s="42"/>
      <c r="IRF2654" s="116"/>
      <c r="IRG2654" s="42"/>
      <c r="IRH2654" s="116"/>
      <c r="IRI2654" s="42"/>
      <c r="IRJ2654" s="116"/>
      <c r="IRK2654" s="42"/>
      <c r="IRL2654" s="116"/>
      <c r="IRM2654" s="42"/>
      <c r="IRN2654" s="116"/>
      <c r="IRO2654" s="42"/>
      <c r="IRP2654" s="116"/>
      <c r="IRQ2654" s="42"/>
      <c r="IRR2654" s="116"/>
      <c r="IRS2654" s="42"/>
      <c r="IRT2654" s="116"/>
      <c r="IRU2654" s="42"/>
      <c r="IRV2654" s="116"/>
      <c r="IRW2654" s="42"/>
      <c r="IRX2654" s="116"/>
      <c r="IRY2654" s="42"/>
      <c r="IRZ2654" s="116"/>
      <c r="ISA2654" s="42"/>
      <c r="ISB2654" s="116"/>
      <c r="ISC2654" s="42"/>
      <c r="ISD2654" s="116"/>
      <c r="ISE2654" s="42"/>
      <c r="ISF2654" s="116"/>
      <c r="ISG2654" s="42"/>
      <c r="ISH2654" s="116"/>
      <c r="ISI2654" s="42"/>
      <c r="ISJ2654" s="116"/>
      <c r="ISK2654" s="42"/>
      <c r="ISL2654" s="116"/>
      <c r="ISM2654" s="42"/>
      <c r="ISN2654" s="116"/>
      <c r="ISO2654" s="42"/>
      <c r="ISP2654" s="116"/>
      <c r="ISQ2654" s="42"/>
      <c r="ISR2654" s="116"/>
      <c r="ISS2654" s="42"/>
      <c r="IST2654" s="116"/>
      <c r="ISU2654" s="42"/>
      <c r="ISV2654" s="116"/>
      <c r="ISW2654" s="42"/>
      <c r="ISX2654" s="116"/>
      <c r="ISY2654" s="42"/>
      <c r="ISZ2654" s="116"/>
      <c r="ITA2654" s="42"/>
      <c r="ITB2654" s="116"/>
      <c r="ITC2654" s="42"/>
      <c r="ITD2654" s="116"/>
      <c r="ITE2654" s="42"/>
      <c r="ITF2654" s="116"/>
      <c r="ITG2654" s="42"/>
      <c r="ITH2654" s="116"/>
      <c r="ITI2654" s="42"/>
      <c r="ITJ2654" s="116"/>
      <c r="ITK2654" s="42"/>
      <c r="ITL2654" s="116"/>
      <c r="ITM2654" s="42"/>
      <c r="ITN2654" s="116"/>
      <c r="ITO2654" s="42"/>
      <c r="ITP2654" s="116"/>
      <c r="ITQ2654" s="42"/>
      <c r="ITR2654" s="116"/>
      <c r="ITS2654" s="42"/>
      <c r="ITT2654" s="116"/>
      <c r="ITU2654" s="42"/>
      <c r="ITV2654" s="116"/>
      <c r="ITW2654" s="42"/>
      <c r="ITX2654" s="116"/>
      <c r="ITY2654" s="42"/>
      <c r="ITZ2654" s="116"/>
      <c r="IUA2654" s="42"/>
      <c r="IUB2654" s="116"/>
      <c r="IUC2654" s="42"/>
      <c r="IUD2654" s="116"/>
      <c r="IUE2654" s="42"/>
      <c r="IUF2654" s="116"/>
      <c r="IUG2654" s="42"/>
      <c r="IUH2654" s="116"/>
      <c r="IUI2654" s="42"/>
      <c r="IUJ2654" s="116"/>
      <c r="IUK2654" s="42"/>
      <c r="IUL2654" s="116"/>
      <c r="IUM2654" s="42"/>
      <c r="IUN2654" s="116"/>
      <c r="IUO2654" s="42"/>
      <c r="IUP2654" s="116"/>
      <c r="IUQ2654" s="42"/>
      <c r="IUR2654" s="116"/>
      <c r="IUS2654" s="42"/>
      <c r="IUT2654" s="116"/>
      <c r="IUU2654" s="42"/>
      <c r="IUV2654" s="116"/>
      <c r="IUW2654" s="42"/>
      <c r="IUX2654" s="116"/>
      <c r="IUY2654" s="42"/>
      <c r="IUZ2654" s="116"/>
      <c r="IVA2654" s="42"/>
      <c r="IVB2654" s="116"/>
      <c r="IVC2654" s="42"/>
      <c r="IVD2654" s="116"/>
      <c r="IVE2654" s="42"/>
      <c r="IVF2654" s="116"/>
      <c r="IVG2654" s="42"/>
      <c r="IVH2654" s="116"/>
      <c r="IVI2654" s="42"/>
      <c r="IVJ2654" s="116"/>
      <c r="IVK2654" s="42"/>
      <c r="IVL2654" s="116"/>
      <c r="IVM2654" s="42"/>
      <c r="IVN2654" s="116"/>
      <c r="IVO2654" s="42"/>
      <c r="IVP2654" s="116"/>
      <c r="IVQ2654" s="42"/>
      <c r="IVR2654" s="116"/>
      <c r="IVS2654" s="42"/>
      <c r="IVT2654" s="116"/>
      <c r="IVU2654" s="42"/>
      <c r="IVV2654" s="116"/>
      <c r="IVW2654" s="42"/>
      <c r="IVX2654" s="116"/>
      <c r="IVY2654" s="42"/>
      <c r="IVZ2654" s="116"/>
      <c r="IWA2654" s="42"/>
      <c r="IWB2654" s="116"/>
      <c r="IWC2654" s="42"/>
      <c r="IWD2654" s="116"/>
      <c r="IWE2654" s="42"/>
      <c r="IWF2654" s="116"/>
      <c r="IWG2654" s="42"/>
      <c r="IWH2654" s="116"/>
      <c r="IWI2654" s="42"/>
      <c r="IWJ2654" s="116"/>
      <c r="IWK2654" s="42"/>
      <c r="IWL2654" s="116"/>
      <c r="IWM2654" s="42"/>
      <c r="IWN2654" s="116"/>
      <c r="IWO2654" s="42"/>
      <c r="IWP2654" s="116"/>
      <c r="IWQ2654" s="42"/>
      <c r="IWR2654" s="116"/>
      <c r="IWS2654" s="42"/>
      <c r="IWT2654" s="116"/>
      <c r="IWU2654" s="42"/>
      <c r="IWV2654" s="116"/>
      <c r="IWW2654" s="42"/>
      <c r="IWX2654" s="116"/>
      <c r="IWY2654" s="42"/>
      <c r="IWZ2654" s="116"/>
      <c r="IXA2654" s="42"/>
      <c r="IXB2654" s="116"/>
      <c r="IXC2654" s="42"/>
      <c r="IXD2654" s="116"/>
      <c r="IXE2654" s="42"/>
      <c r="IXF2654" s="116"/>
      <c r="IXG2654" s="42"/>
      <c r="IXH2654" s="116"/>
      <c r="IXI2654" s="42"/>
      <c r="IXJ2654" s="116"/>
      <c r="IXK2654" s="42"/>
      <c r="IXL2654" s="116"/>
      <c r="IXM2654" s="42"/>
      <c r="IXN2654" s="116"/>
      <c r="IXO2654" s="42"/>
      <c r="IXP2654" s="116"/>
      <c r="IXQ2654" s="42"/>
      <c r="IXR2654" s="116"/>
      <c r="IXS2654" s="42"/>
      <c r="IXT2654" s="116"/>
      <c r="IXU2654" s="42"/>
      <c r="IXV2654" s="116"/>
      <c r="IXW2654" s="42"/>
      <c r="IXX2654" s="116"/>
      <c r="IXY2654" s="42"/>
      <c r="IXZ2654" s="116"/>
      <c r="IYA2654" s="42"/>
      <c r="IYB2654" s="116"/>
      <c r="IYC2654" s="42"/>
      <c r="IYD2654" s="116"/>
      <c r="IYE2654" s="42"/>
      <c r="IYF2654" s="116"/>
      <c r="IYG2654" s="42"/>
      <c r="IYH2654" s="116"/>
      <c r="IYI2654" s="42"/>
      <c r="IYJ2654" s="116"/>
      <c r="IYK2654" s="42"/>
      <c r="IYL2654" s="116"/>
      <c r="IYM2654" s="42"/>
      <c r="IYN2654" s="116"/>
      <c r="IYO2654" s="42"/>
      <c r="IYP2654" s="116"/>
      <c r="IYQ2654" s="42"/>
      <c r="IYR2654" s="116"/>
      <c r="IYS2654" s="42"/>
      <c r="IYT2654" s="116"/>
      <c r="IYU2654" s="42"/>
      <c r="IYV2654" s="116"/>
      <c r="IYW2654" s="42"/>
      <c r="IYX2654" s="116"/>
      <c r="IYY2654" s="42"/>
      <c r="IYZ2654" s="116"/>
      <c r="IZA2654" s="42"/>
      <c r="IZB2654" s="116"/>
      <c r="IZC2654" s="42"/>
      <c r="IZD2654" s="116"/>
      <c r="IZE2654" s="42"/>
      <c r="IZF2654" s="116"/>
      <c r="IZG2654" s="42"/>
      <c r="IZH2654" s="116"/>
      <c r="IZI2654" s="42"/>
      <c r="IZJ2654" s="116"/>
      <c r="IZK2654" s="42"/>
      <c r="IZL2654" s="116"/>
      <c r="IZM2654" s="42"/>
      <c r="IZN2654" s="116"/>
      <c r="IZO2654" s="42"/>
      <c r="IZP2654" s="116"/>
      <c r="IZQ2654" s="42"/>
      <c r="IZR2654" s="116"/>
      <c r="IZS2654" s="42"/>
      <c r="IZT2654" s="116"/>
      <c r="IZU2654" s="42"/>
      <c r="IZV2654" s="116"/>
      <c r="IZW2654" s="42"/>
      <c r="IZX2654" s="116"/>
      <c r="IZY2654" s="42"/>
      <c r="IZZ2654" s="116"/>
      <c r="JAA2654" s="42"/>
      <c r="JAB2654" s="116"/>
      <c r="JAC2654" s="42"/>
      <c r="JAD2654" s="116"/>
      <c r="JAE2654" s="42"/>
      <c r="JAF2654" s="116"/>
      <c r="JAG2654" s="42"/>
      <c r="JAH2654" s="116"/>
      <c r="JAI2654" s="42"/>
      <c r="JAJ2654" s="116"/>
      <c r="JAK2654" s="42"/>
      <c r="JAL2654" s="116"/>
      <c r="JAM2654" s="42"/>
      <c r="JAN2654" s="116"/>
      <c r="JAO2654" s="42"/>
      <c r="JAP2654" s="116"/>
      <c r="JAQ2654" s="42"/>
      <c r="JAR2654" s="116"/>
      <c r="JAS2654" s="42"/>
      <c r="JAT2654" s="116"/>
      <c r="JAU2654" s="42"/>
      <c r="JAV2654" s="116"/>
      <c r="JAW2654" s="42"/>
      <c r="JAX2654" s="116"/>
      <c r="JAY2654" s="42"/>
      <c r="JAZ2654" s="116"/>
      <c r="JBA2654" s="42"/>
      <c r="JBB2654" s="116"/>
      <c r="JBC2654" s="42"/>
      <c r="JBD2654" s="116"/>
      <c r="JBE2654" s="42"/>
      <c r="JBF2654" s="116"/>
      <c r="JBG2654" s="42"/>
      <c r="JBH2654" s="116"/>
      <c r="JBI2654" s="42"/>
      <c r="JBJ2654" s="116"/>
      <c r="JBK2654" s="42"/>
      <c r="JBL2654" s="116"/>
      <c r="JBM2654" s="42"/>
      <c r="JBN2654" s="116"/>
      <c r="JBO2654" s="42"/>
      <c r="JBP2654" s="116"/>
      <c r="JBQ2654" s="42"/>
      <c r="JBR2654" s="116"/>
      <c r="JBS2654" s="42"/>
      <c r="JBT2654" s="116"/>
      <c r="JBU2654" s="42"/>
      <c r="JBV2654" s="116"/>
      <c r="JBW2654" s="42"/>
      <c r="JBX2654" s="116"/>
      <c r="JBY2654" s="42"/>
      <c r="JBZ2654" s="116"/>
      <c r="JCA2654" s="42"/>
      <c r="JCB2654" s="116"/>
      <c r="JCC2654" s="42"/>
      <c r="JCD2654" s="116"/>
      <c r="JCE2654" s="42"/>
      <c r="JCF2654" s="116"/>
      <c r="JCG2654" s="42"/>
      <c r="JCH2654" s="116"/>
      <c r="JCI2654" s="42"/>
      <c r="JCJ2654" s="116"/>
      <c r="JCK2654" s="42"/>
      <c r="JCL2654" s="116"/>
      <c r="JCM2654" s="42"/>
      <c r="JCN2654" s="116"/>
      <c r="JCO2654" s="42"/>
      <c r="JCP2654" s="116"/>
      <c r="JCQ2654" s="42"/>
      <c r="JCR2654" s="116"/>
      <c r="JCS2654" s="42"/>
      <c r="JCT2654" s="116"/>
      <c r="JCU2654" s="42"/>
      <c r="JCV2654" s="116"/>
      <c r="JCW2654" s="42"/>
      <c r="JCX2654" s="116"/>
      <c r="JCY2654" s="42"/>
      <c r="JCZ2654" s="116"/>
      <c r="JDA2654" s="42"/>
      <c r="JDB2654" s="116"/>
      <c r="JDC2654" s="42"/>
      <c r="JDD2654" s="116"/>
      <c r="JDE2654" s="42"/>
      <c r="JDF2654" s="116"/>
      <c r="JDG2654" s="42"/>
      <c r="JDH2654" s="116"/>
      <c r="JDI2654" s="42"/>
      <c r="JDJ2654" s="116"/>
      <c r="JDK2654" s="42"/>
      <c r="JDL2654" s="116"/>
      <c r="JDM2654" s="42"/>
      <c r="JDN2654" s="116"/>
      <c r="JDO2654" s="42"/>
      <c r="JDP2654" s="116"/>
      <c r="JDQ2654" s="42"/>
      <c r="JDR2654" s="116"/>
      <c r="JDS2654" s="42"/>
      <c r="JDT2654" s="116"/>
      <c r="JDU2654" s="42"/>
      <c r="JDV2654" s="116"/>
      <c r="JDW2654" s="42"/>
      <c r="JDX2654" s="116"/>
      <c r="JDY2654" s="42"/>
      <c r="JDZ2654" s="116"/>
      <c r="JEA2654" s="42"/>
      <c r="JEB2654" s="116"/>
      <c r="JEC2654" s="42"/>
      <c r="JED2654" s="116"/>
      <c r="JEE2654" s="42"/>
      <c r="JEF2654" s="116"/>
      <c r="JEG2654" s="42"/>
      <c r="JEH2654" s="116"/>
      <c r="JEI2654" s="42"/>
      <c r="JEJ2654" s="116"/>
      <c r="JEK2654" s="42"/>
      <c r="JEL2654" s="116"/>
      <c r="JEM2654" s="42"/>
      <c r="JEN2654" s="116"/>
      <c r="JEO2654" s="42"/>
      <c r="JEP2654" s="116"/>
      <c r="JEQ2654" s="42"/>
      <c r="JER2654" s="116"/>
      <c r="JES2654" s="42"/>
      <c r="JET2654" s="116"/>
      <c r="JEU2654" s="42"/>
      <c r="JEV2654" s="116"/>
      <c r="JEW2654" s="42"/>
      <c r="JEX2654" s="116"/>
      <c r="JEY2654" s="42"/>
      <c r="JEZ2654" s="116"/>
      <c r="JFA2654" s="42"/>
      <c r="JFB2654" s="116"/>
      <c r="JFC2654" s="42"/>
      <c r="JFD2654" s="116"/>
      <c r="JFE2654" s="42"/>
      <c r="JFF2654" s="116"/>
      <c r="JFG2654" s="42"/>
      <c r="JFH2654" s="116"/>
      <c r="JFI2654" s="42"/>
      <c r="JFJ2654" s="116"/>
      <c r="JFK2654" s="42"/>
      <c r="JFL2654" s="116"/>
      <c r="JFM2654" s="42"/>
      <c r="JFN2654" s="116"/>
      <c r="JFO2654" s="42"/>
      <c r="JFP2654" s="116"/>
      <c r="JFQ2654" s="42"/>
      <c r="JFR2654" s="116"/>
      <c r="JFS2654" s="42"/>
      <c r="JFT2654" s="116"/>
      <c r="JFU2654" s="42"/>
      <c r="JFV2654" s="116"/>
      <c r="JFW2654" s="42"/>
      <c r="JFX2654" s="116"/>
      <c r="JFY2654" s="42"/>
      <c r="JFZ2654" s="116"/>
      <c r="JGA2654" s="42"/>
      <c r="JGB2654" s="116"/>
      <c r="JGC2654" s="42"/>
      <c r="JGD2654" s="116"/>
      <c r="JGE2654" s="42"/>
      <c r="JGF2654" s="116"/>
      <c r="JGG2654" s="42"/>
      <c r="JGH2654" s="116"/>
      <c r="JGI2654" s="42"/>
      <c r="JGJ2654" s="116"/>
      <c r="JGK2654" s="42"/>
      <c r="JGL2654" s="116"/>
      <c r="JGM2654" s="42"/>
      <c r="JGN2654" s="116"/>
      <c r="JGO2654" s="42"/>
      <c r="JGP2654" s="116"/>
      <c r="JGQ2654" s="42"/>
      <c r="JGR2654" s="116"/>
      <c r="JGS2654" s="42"/>
      <c r="JGT2654" s="116"/>
      <c r="JGU2654" s="42"/>
      <c r="JGV2654" s="116"/>
      <c r="JGW2654" s="42"/>
      <c r="JGX2654" s="116"/>
      <c r="JGY2654" s="42"/>
      <c r="JGZ2654" s="116"/>
      <c r="JHA2654" s="42"/>
      <c r="JHB2654" s="116"/>
      <c r="JHC2654" s="42"/>
      <c r="JHD2654" s="116"/>
      <c r="JHE2654" s="42"/>
      <c r="JHF2654" s="116"/>
      <c r="JHG2654" s="42"/>
      <c r="JHH2654" s="116"/>
      <c r="JHI2654" s="42"/>
      <c r="JHJ2654" s="116"/>
      <c r="JHK2654" s="42"/>
      <c r="JHL2654" s="116"/>
      <c r="JHM2654" s="42"/>
      <c r="JHN2654" s="116"/>
      <c r="JHO2654" s="42"/>
      <c r="JHP2654" s="116"/>
      <c r="JHQ2654" s="42"/>
      <c r="JHR2654" s="116"/>
      <c r="JHS2654" s="42"/>
      <c r="JHT2654" s="116"/>
      <c r="JHU2654" s="42"/>
      <c r="JHV2654" s="116"/>
      <c r="JHW2654" s="42"/>
      <c r="JHX2654" s="116"/>
      <c r="JHY2654" s="42"/>
      <c r="JHZ2654" s="116"/>
      <c r="JIA2654" s="42"/>
      <c r="JIB2654" s="116"/>
      <c r="JIC2654" s="42"/>
      <c r="JID2654" s="116"/>
      <c r="JIE2654" s="42"/>
      <c r="JIF2654" s="116"/>
      <c r="JIG2654" s="42"/>
      <c r="JIH2654" s="116"/>
      <c r="JII2654" s="42"/>
      <c r="JIJ2654" s="116"/>
      <c r="JIK2654" s="42"/>
      <c r="JIL2654" s="116"/>
      <c r="JIM2654" s="42"/>
      <c r="JIN2654" s="116"/>
      <c r="JIO2654" s="42"/>
      <c r="JIP2654" s="116"/>
      <c r="JIQ2654" s="42"/>
      <c r="JIR2654" s="116"/>
      <c r="JIS2654" s="42"/>
      <c r="JIT2654" s="116"/>
      <c r="JIU2654" s="42"/>
      <c r="JIV2654" s="116"/>
      <c r="JIW2654" s="42"/>
      <c r="JIX2654" s="116"/>
      <c r="JIY2654" s="42"/>
      <c r="JIZ2654" s="116"/>
      <c r="JJA2654" s="42"/>
      <c r="JJB2654" s="116"/>
      <c r="JJC2654" s="42"/>
      <c r="JJD2654" s="116"/>
      <c r="JJE2654" s="42"/>
      <c r="JJF2654" s="116"/>
      <c r="JJG2654" s="42"/>
      <c r="JJH2654" s="116"/>
      <c r="JJI2654" s="42"/>
      <c r="JJJ2654" s="116"/>
      <c r="JJK2654" s="42"/>
      <c r="JJL2654" s="116"/>
      <c r="JJM2654" s="42"/>
      <c r="JJN2654" s="116"/>
      <c r="JJO2654" s="42"/>
      <c r="JJP2654" s="116"/>
      <c r="JJQ2654" s="42"/>
      <c r="JJR2654" s="116"/>
      <c r="JJS2654" s="42"/>
      <c r="JJT2654" s="116"/>
      <c r="JJU2654" s="42"/>
      <c r="JJV2654" s="116"/>
      <c r="JJW2654" s="42"/>
      <c r="JJX2654" s="116"/>
      <c r="JJY2654" s="42"/>
      <c r="JJZ2654" s="116"/>
      <c r="JKA2654" s="42"/>
      <c r="JKB2654" s="116"/>
      <c r="JKC2654" s="42"/>
      <c r="JKD2654" s="116"/>
      <c r="JKE2654" s="42"/>
      <c r="JKF2654" s="116"/>
      <c r="JKG2654" s="42"/>
      <c r="JKH2654" s="116"/>
      <c r="JKI2654" s="42"/>
      <c r="JKJ2654" s="116"/>
      <c r="JKK2654" s="42"/>
      <c r="JKL2654" s="116"/>
      <c r="JKM2654" s="42"/>
      <c r="JKN2654" s="116"/>
      <c r="JKO2654" s="42"/>
      <c r="JKP2654" s="116"/>
      <c r="JKQ2654" s="42"/>
      <c r="JKR2654" s="116"/>
      <c r="JKS2654" s="42"/>
      <c r="JKT2654" s="116"/>
      <c r="JKU2654" s="42"/>
      <c r="JKV2654" s="116"/>
      <c r="JKW2654" s="42"/>
      <c r="JKX2654" s="116"/>
      <c r="JKY2654" s="42"/>
      <c r="JKZ2654" s="116"/>
      <c r="JLA2654" s="42"/>
      <c r="JLB2654" s="116"/>
      <c r="JLC2654" s="42"/>
      <c r="JLD2654" s="116"/>
      <c r="JLE2654" s="42"/>
      <c r="JLF2654" s="116"/>
      <c r="JLG2654" s="42"/>
      <c r="JLH2654" s="116"/>
      <c r="JLI2654" s="42"/>
      <c r="JLJ2654" s="116"/>
      <c r="JLK2654" s="42"/>
      <c r="JLL2654" s="116"/>
      <c r="JLM2654" s="42"/>
      <c r="JLN2654" s="116"/>
      <c r="JLO2654" s="42"/>
      <c r="JLP2654" s="116"/>
      <c r="JLQ2654" s="42"/>
      <c r="JLR2654" s="116"/>
      <c r="JLS2654" s="42"/>
      <c r="JLT2654" s="116"/>
      <c r="JLU2654" s="42"/>
      <c r="JLV2654" s="116"/>
      <c r="JLW2654" s="42"/>
      <c r="JLX2654" s="116"/>
      <c r="JLY2654" s="42"/>
      <c r="JLZ2654" s="116"/>
      <c r="JMA2654" s="42"/>
      <c r="JMB2654" s="116"/>
      <c r="JMC2654" s="42"/>
      <c r="JMD2654" s="116"/>
      <c r="JME2654" s="42"/>
      <c r="JMF2654" s="116"/>
      <c r="JMG2654" s="42"/>
      <c r="JMH2654" s="116"/>
      <c r="JMI2654" s="42"/>
      <c r="JMJ2654" s="116"/>
      <c r="JMK2654" s="42"/>
      <c r="JML2654" s="116"/>
      <c r="JMM2654" s="42"/>
      <c r="JMN2654" s="116"/>
      <c r="JMO2654" s="42"/>
      <c r="JMP2654" s="116"/>
      <c r="JMQ2654" s="42"/>
      <c r="JMR2654" s="116"/>
      <c r="JMS2654" s="42"/>
      <c r="JMT2654" s="116"/>
      <c r="JMU2654" s="42"/>
      <c r="JMV2654" s="116"/>
      <c r="JMW2654" s="42"/>
      <c r="JMX2654" s="116"/>
      <c r="JMY2654" s="42"/>
      <c r="JMZ2654" s="116"/>
      <c r="JNA2654" s="42"/>
      <c r="JNB2654" s="116"/>
      <c r="JNC2654" s="42"/>
      <c r="JND2654" s="116"/>
      <c r="JNE2654" s="42"/>
      <c r="JNF2654" s="116"/>
      <c r="JNG2654" s="42"/>
      <c r="JNH2654" s="116"/>
      <c r="JNI2654" s="42"/>
      <c r="JNJ2654" s="116"/>
      <c r="JNK2654" s="42"/>
      <c r="JNL2654" s="116"/>
      <c r="JNM2654" s="42"/>
      <c r="JNN2654" s="116"/>
      <c r="JNO2654" s="42"/>
      <c r="JNP2654" s="116"/>
      <c r="JNQ2654" s="42"/>
      <c r="JNR2654" s="116"/>
      <c r="JNS2654" s="42"/>
      <c r="JNT2654" s="116"/>
      <c r="JNU2654" s="42"/>
      <c r="JNV2654" s="116"/>
      <c r="JNW2654" s="42"/>
      <c r="JNX2654" s="116"/>
      <c r="JNY2654" s="42"/>
      <c r="JNZ2654" s="116"/>
      <c r="JOA2654" s="42"/>
      <c r="JOB2654" s="116"/>
      <c r="JOC2654" s="42"/>
      <c r="JOD2654" s="116"/>
      <c r="JOE2654" s="42"/>
      <c r="JOF2654" s="116"/>
      <c r="JOG2654" s="42"/>
      <c r="JOH2654" s="116"/>
      <c r="JOI2654" s="42"/>
      <c r="JOJ2654" s="116"/>
      <c r="JOK2654" s="42"/>
      <c r="JOL2654" s="116"/>
      <c r="JOM2654" s="42"/>
      <c r="JON2654" s="116"/>
      <c r="JOO2654" s="42"/>
      <c r="JOP2654" s="116"/>
      <c r="JOQ2654" s="42"/>
      <c r="JOR2654" s="116"/>
      <c r="JOS2654" s="42"/>
      <c r="JOT2654" s="116"/>
      <c r="JOU2654" s="42"/>
      <c r="JOV2654" s="116"/>
      <c r="JOW2654" s="42"/>
      <c r="JOX2654" s="116"/>
      <c r="JOY2654" s="42"/>
      <c r="JOZ2654" s="116"/>
      <c r="JPA2654" s="42"/>
      <c r="JPB2654" s="116"/>
      <c r="JPC2654" s="42"/>
      <c r="JPD2654" s="116"/>
      <c r="JPE2654" s="42"/>
      <c r="JPF2654" s="116"/>
      <c r="JPG2654" s="42"/>
      <c r="JPH2654" s="116"/>
      <c r="JPI2654" s="42"/>
      <c r="JPJ2654" s="116"/>
      <c r="JPK2654" s="42"/>
      <c r="JPL2654" s="116"/>
      <c r="JPM2654" s="42"/>
      <c r="JPN2654" s="116"/>
      <c r="JPO2654" s="42"/>
      <c r="JPP2654" s="116"/>
      <c r="JPQ2654" s="42"/>
      <c r="JPR2654" s="116"/>
      <c r="JPS2654" s="42"/>
      <c r="JPT2654" s="116"/>
      <c r="JPU2654" s="42"/>
      <c r="JPV2654" s="116"/>
      <c r="JPW2654" s="42"/>
      <c r="JPX2654" s="116"/>
      <c r="JPY2654" s="42"/>
      <c r="JPZ2654" s="116"/>
      <c r="JQA2654" s="42"/>
      <c r="JQB2654" s="116"/>
      <c r="JQC2654" s="42"/>
      <c r="JQD2654" s="116"/>
      <c r="JQE2654" s="42"/>
      <c r="JQF2654" s="116"/>
      <c r="JQG2654" s="42"/>
      <c r="JQH2654" s="116"/>
      <c r="JQI2654" s="42"/>
      <c r="JQJ2654" s="116"/>
      <c r="JQK2654" s="42"/>
      <c r="JQL2654" s="116"/>
      <c r="JQM2654" s="42"/>
      <c r="JQN2654" s="116"/>
      <c r="JQO2654" s="42"/>
      <c r="JQP2654" s="116"/>
      <c r="JQQ2654" s="42"/>
      <c r="JQR2654" s="116"/>
      <c r="JQS2654" s="42"/>
      <c r="JQT2654" s="116"/>
      <c r="JQU2654" s="42"/>
      <c r="JQV2654" s="116"/>
      <c r="JQW2654" s="42"/>
      <c r="JQX2654" s="116"/>
      <c r="JQY2654" s="42"/>
      <c r="JQZ2654" s="116"/>
      <c r="JRA2654" s="42"/>
      <c r="JRB2654" s="116"/>
      <c r="JRC2654" s="42"/>
      <c r="JRD2654" s="116"/>
      <c r="JRE2654" s="42"/>
      <c r="JRF2654" s="116"/>
      <c r="JRG2654" s="42"/>
      <c r="JRH2654" s="116"/>
      <c r="JRI2654" s="42"/>
      <c r="JRJ2654" s="116"/>
      <c r="JRK2654" s="42"/>
      <c r="JRL2654" s="116"/>
      <c r="JRM2654" s="42"/>
      <c r="JRN2654" s="116"/>
      <c r="JRO2654" s="42"/>
      <c r="JRP2654" s="116"/>
      <c r="JRQ2654" s="42"/>
      <c r="JRR2654" s="116"/>
      <c r="JRS2654" s="42"/>
      <c r="JRT2654" s="116"/>
      <c r="JRU2654" s="42"/>
      <c r="JRV2654" s="116"/>
      <c r="JRW2654" s="42"/>
      <c r="JRX2654" s="116"/>
      <c r="JRY2654" s="42"/>
      <c r="JRZ2654" s="116"/>
      <c r="JSA2654" s="42"/>
      <c r="JSB2654" s="116"/>
      <c r="JSC2654" s="42"/>
      <c r="JSD2654" s="116"/>
      <c r="JSE2654" s="42"/>
      <c r="JSF2654" s="116"/>
      <c r="JSG2654" s="42"/>
      <c r="JSH2654" s="116"/>
      <c r="JSI2654" s="42"/>
      <c r="JSJ2654" s="116"/>
      <c r="JSK2654" s="42"/>
      <c r="JSL2654" s="116"/>
      <c r="JSM2654" s="42"/>
      <c r="JSN2654" s="116"/>
      <c r="JSO2654" s="42"/>
      <c r="JSP2654" s="116"/>
      <c r="JSQ2654" s="42"/>
      <c r="JSR2654" s="116"/>
      <c r="JSS2654" s="42"/>
      <c r="JST2654" s="116"/>
      <c r="JSU2654" s="42"/>
      <c r="JSV2654" s="116"/>
      <c r="JSW2654" s="42"/>
      <c r="JSX2654" s="116"/>
      <c r="JSY2654" s="42"/>
      <c r="JSZ2654" s="116"/>
      <c r="JTA2654" s="42"/>
      <c r="JTB2654" s="116"/>
      <c r="JTC2654" s="42"/>
      <c r="JTD2654" s="116"/>
      <c r="JTE2654" s="42"/>
      <c r="JTF2654" s="116"/>
      <c r="JTG2654" s="42"/>
      <c r="JTH2654" s="116"/>
      <c r="JTI2654" s="42"/>
      <c r="JTJ2654" s="116"/>
      <c r="JTK2654" s="42"/>
      <c r="JTL2654" s="116"/>
      <c r="JTM2654" s="42"/>
      <c r="JTN2654" s="116"/>
      <c r="JTO2654" s="42"/>
      <c r="JTP2654" s="116"/>
      <c r="JTQ2654" s="42"/>
      <c r="JTR2654" s="116"/>
      <c r="JTS2654" s="42"/>
      <c r="JTT2654" s="116"/>
      <c r="JTU2654" s="42"/>
      <c r="JTV2654" s="116"/>
      <c r="JTW2654" s="42"/>
      <c r="JTX2654" s="116"/>
      <c r="JTY2654" s="42"/>
      <c r="JTZ2654" s="116"/>
      <c r="JUA2654" s="42"/>
      <c r="JUB2654" s="116"/>
      <c r="JUC2654" s="42"/>
      <c r="JUD2654" s="116"/>
      <c r="JUE2654" s="42"/>
      <c r="JUF2654" s="116"/>
      <c r="JUG2654" s="42"/>
      <c r="JUH2654" s="116"/>
      <c r="JUI2654" s="42"/>
      <c r="JUJ2654" s="116"/>
      <c r="JUK2654" s="42"/>
      <c r="JUL2654" s="116"/>
      <c r="JUM2654" s="42"/>
      <c r="JUN2654" s="116"/>
      <c r="JUO2654" s="42"/>
      <c r="JUP2654" s="116"/>
      <c r="JUQ2654" s="42"/>
      <c r="JUR2654" s="116"/>
      <c r="JUS2654" s="42"/>
      <c r="JUT2654" s="116"/>
      <c r="JUU2654" s="42"/>
      <c r="JUV2654" s="116"/>
      <c r="JUW2654" s="42"/>
      <c r="JUX2654" s="116"/>
      <c r="JUY2654" s="42"/>
      <c r="JUZ2654" s="116"/>
      <c r="JVA2654" s="42"/>
      <c r="JVB2654" s="116"/>
      <c r="JVC2654" s="42"/>
      <c r="JVD2654" s="116"/>
      <c r="JVE2654" s="42"/>
      <c r="JVF2654" s="116"/>
      <c r="JVG2654" s="42"/>
      <c r="JVH2654" s="116"/>
      <c r="JVI2654" s="42"/>
      <c r="JVJ2654" s="116"/>
      <c r="JVK2654" s="42"/>
      <c r="JVL2654" s="116"/>
      <c r="JVM2654" s="42"/>
      <c r="JVN2654" s="116"/>
      <c r="JVO2654" s="42"/>
      <c r="JVP2654" s="116"/>
      <c r="JVQ2654" s="42"/>
      <c r="JVR2654" s="116"/>
      <c r="JVS2654" s="42"/>
      <c r="JVT2654" s="116"/>
      <c r="JVU2654" s="42"/>
      <c r="JVV2654" s="116"/>
      <c r="JVW2654" s="42"/>
      <c r="JVX2654" s="116"/>
      <c r="JVY2654" s="42"/>
      <c r="JVZ2654" s="116"/>
      <c r="JWA2654" s="42"/>
      <c r="JWB2654" s="116"/>
      <c r="JWC2654" s="42"/>
      <c r="JWD2654" s="116"/>
      <c r="JWE2654" s="42"/>
      <c r="JWF2654" s="116"/>
      <c r="JWG2654" s="42"/>
      <c r="JWH2654" s="116"/>
      <c r="JWI2654" s="42"/>
      <c r="JWJ2654" s="116"/>
      <c r="JWK2654" s="42"/>
      <c r="JWL2654" s="116"/>
      <c r="JWM2654" s="42"/>
      <c r="JWN2654" s="116"/>
      <c r="JWO2654" s="42"/>
      <c r="JWP2654" s="116"/>
      <c r="JWQ2654" s="42"/>
      <c r="JWR2654" s="116"/>
      <c r="JWS2654" s="42"/>
      <c r="JWT2654" s="116"/>
      <c r="JWU2654" s="42"/>
      <c r="JWV2654" s="116"/>
      <c r="JWW2654" s="42"/>
      <c r="JWX2654" s="116"/>
      <c r="JWY2654" s="42"/>
      <c r="JWZ2654" s="116"/>
      <c r="JXA2654" s="42"/>
      <c r="JXB2654" s="116"/>
      <c r="JXC2654" s="42"/>
      <c r="JXD2654" s="116"/>
      <c r="JXE2654" s="42"/>
      <c r="JXF2654" s="116"/>
      <c r="JXG2654" s="42"/>
      <c r="JXH2654" s="116"/>
      <c r="JXI2654" s="42"/>
      <c r="JXJ2654" s="116"/>
      <c r="JXK2654" s="42"/>
      <c r="JXL2654" s="116"/>
      <c r="JXM2654" s="42"/>
      <c r="JXN2654" s="116"/>
      <c r="JXO2654" s="42"/>
      <c r="JXP2654" s="116"/>
      <c r="JXQ2654" s="42"/>
      <c r="JXR2654" s="116"/>
      <c r="JXS2654" s="42"/>
      <c r="JXT2654" s="116"/>
      <c r="JXU2654" s="42"/>
      <c r="JXV2654" s="116"/>
      <c r="JXW2654" s="42"/>
      <c r="JXX2654" s="116"/>
      <c r="JXY2654" s="42"/>
      <c r="JXZ2654" s="116"/>
      <c r="JYA2654" s="42"/>
      <c r="JYB2654" s="116"/>
      <c r="JYC2654" s="42"/>
      <c r="JYD2654" s="116"/>
      <c r="JYE2654" s="42"/>
      <c r="JYF2654" s="116"/>
      <c r="JYG2654" s="42"/>
      <c r="JYH2654" s="116"/>
      <c r="JYI2654" s="42"/>
      <c r="JYJ2654" s="116"/>
      <c r="JYK2654" s="42"/>
      <c r="JYL2654" s="116"/>
      <c r="JYM2654" s="42"/>
      <c r="JYN2654" s="116"/>
      <c r="JYO2654" s="42"/>
      <c r="JYP2654" s="116"/>
      <c r="JYQ2654" s="42"/>
      <c r="JYR2654" s="116"/>
      <c r="JYS2654" s="42"/>
      <c r="JYT2654" s="116"/>
      <c r="JYU2654" s="42"/>
      <c r="JYV2654" s="116"/>
      <c r="JYW2654" s="42"/>
      <c r="JYX2654" s="116"/>
      <c r="JYY2654" s="42"/>
      <c r="JYZ2654" s="116"/>
      <c r="JZA2654" s="42"/>
      <c r="JZB2654" s="116"/>
      <c r="JZC2654" s="42"/>
      <c r="JZD2654" s="116"/>
      <c r="JZE2654" s="42"/>
      <c r="JZF2654" s="116"/>
      <c r="JZG2654" s="42"/>
      <c r="JZH2654" s="116"/>
      <c r="JZI2654" s="42"/>
      <c r="JZJ2654" s="116"/>
      <c r="JZK2654" s="42"/>
      <c r="JZL2654" s="116"/>
      <c r="JZM2654" s="42"/>
      <c r="JZN2654" s="116"/>
      <c r="JZO2654" s="42"/>
      <c r="JZP2654" s="116"/>
      <c r="JZQ2654" s="42"/>
      <c r="JZR2654" s="116"/>
      <c r="JZS2654" s="42"/>
      <c r="JZT2654" s="116"/>
      <c r="JZU2654" s="42"/>
      <c r="JZV2654" s="116"/>
      <c r="JZW2654" s="42"/>
      <c r="JZX2654" s="116"/>
      <c r="JZY2654" s="42"/>
      <c r="JZZ2654" s="116"/>
      <c r="KAA2654" s="42"/>
      <c r="KAB2654" s="116"/>
      <c r="KAC2654" s="42"/>
      <c r="KAD2654" s="116"/>
      <c r="KAE2654" s="42"/>
      <c r="KAF2654" s="116"/>
      <c r="KAG2654" s="42"/>
      <c r="KAH2654" s="116"/>
      <c r="KAI2654" s="42"/>
      <c r="KAJ2654" s="116"/>
      <c r="KAK2654" s="42"/>
      <c r="KAL2654" s="116"/>
      <c r="KAM2654" s="42"/>
      <c r="KAN2654" s="116"/>
      <c r="KAO2654" s="42"/>
      <c r="KAP2654" s="116"/>
      <c r="KAQ2654" s="42"/>
      <c r="KAR2654" s="116"/>
      <c r="KAS2654" s="42"/>
      <c r="KAT2654" s="116"/>
      <c r="KAU2654" s="42"/>
      <c r="KAV2654" s="116"/>
      <c r="KAW2654" s="42"/>
      <c r="KAX2654" s="116"/>
      <c r="KAY2654" s="42"/>
      <c r="KAZ2654" s="116"/>
      <c r="KBA2654" s="42"/>
      <c r="KBB2654" s="116"/>
      <c r="KBC2654" s="42"/>
      <c r="KBD2654" s="116"/>
      <c r="KBE2654" s="42"/>
      <c r="KBF2654" s="116"/>
      <c r="KBG2654" s="42"/>
      <c r="KBH2654" s="116"/>
      <c r="KBI2654" s="42"/>
      <c r="KBJ2654" s="116"/>
      <c r="KBK2654" s="42"/>
      <c r="KBL2654" s="116"/>
      <c r="KBM2654" s="42"/>
      <c r="KBN2654" s="116"/>
      <c r="KBO2654" s="42"/>
      <c r="KBP2654" s="116"/>
      <c r="KBQ2654" s="42"/>
      <c r="KBR2654" s="116"/>
      <c r="KBS2654" s="42"/>
      <c r="KBT2654" s="116"/>
      <c r="KBU2654" s="42"/>
      <c r="KBV2654" s="116"/>
      <c r="KBW2654" s="42"/>
      <c r="KBX2654" s="116"/>
      <c r="KBY2654" s="42"/>
      <c r="KBZ2654" s="116"/>
      <c r="KCA2654" s="42"/>
      <c r="KCB2654" s="116"/>
      <c r="KCC2654" s="42"/>
      <c r="KCD2654" s="116"/>
      <c r="KCE2654" s="42"/>
      <c r="KCF2654" s="116"/>
      <c r="KCG2654" s="42"/>
      <c r="KCH2654" s="116"/>
      <c r="KCI2654" s="42"/>
      <c r="KCJ2654" s="116"/>
      <c r="KCK2654" s="42"/>
      <c r="KCL2654" s="116"/>
      <c r="KCM2654" s="42"/>
      <c r="KCN2654" s="116"/>
      <c r="KCO2654" s="42"/>
      <c r="KCP2654" s="116"/>
      <c r="KCQ2654" s="42"/>
      <c r="KCR2654" s="116"/>
      <c r="KCS2654" s="42"/>
      <c r="KCT2654" s="116"/>
      <c r="KCU2654" s="42"/>
      <c r="KCV2654" s="116"/>
      <c r="KCW2654" s="42"/>
      <c r="KCX2654" s="116"/>
      <c r="KCY2654" s="42"/>
      <c r="KCZ2654" s="116"/>
      <c r="KDA2654" s="42"/>
      <c r="KDB2654" s="116"/>
      <c r="KDC2654" s="42"/>
      <c r="KDD2654" s="116"/>
      <c r="KDE2654" s="42"/>
      <c r="KDF2654" s="116"/>
      <c r="KDG2654" s="42"/>
      <c r="KDH2654" s="116"/>
      <c r="KDI2654" s="42"/>
      <c r="KDJ2654" s="116"/>
      <c r="KDK2654" s="42"/>
      <c r="KDL2654" s="116"/>
      <c r="KDM2654" s="42"/>
      <c r="KDN2654" s="116"/>
      <c r="KDO2654" s="42"/>
      <c r="KDP2654" s="116"/>
      <c r="KDQ2654" s="42"/>
      <c r="KDR2654" s="116"/>
      <c r="KDS2654" s="42"/>
      <c r="KDT2654" s="116"/>
      <c r="KDU2654" s="42"/>
      <c r="KDV2654" s="116"/>
      <c r="KDW2654" s="42"/>
      <c r="KDX2654" s="116"/>
      <c r="KDY2654" s="42"/>
      <c r="KDZ2654" s="116"/>
      <c r="KEA2654" s="42"/>
      <c r="KEB2654" s="116"/>
      <c r="KEC2654" s="42"/>
      <c r="KED2654" s="116"/>
      <c r="KEE2654" s="42"/>
      <c r="KEF2654" s="116"/>
      <c r="KEG2654" s="42"/>
      <c r="KEH2654" s="116"/>
      <c r="KEI2654" s="42"/>
      <c r="KEJ2654" s="116"/>
      <c r="KEK2654" s="42"/>
      <c r="KEL2654" s="116"/>
      <c r="KEM2654" s="42"/>
      <c r="KEN2654" s="116"/>
      <c r="KEO2654" s="42"/>
      <c r="KEP2654" s="116"/>
      <c r="KEQ2654" s="42"/>
      <c r="KER2654" s="116"/>
      <c r="KES2654" s="42"/>
      <c r="KET2654" s="116"/>
      <c r="KEU2654" s="42"/>
      <c r="KEV2654" s="116"/>
      <c r="KEW2654" s="42"/>
      <c r="KEX2654" s="116"/>
      <c r="KEY2654" s="42"/>
      <c r="KEZ2654" s="116"/>
      <c r="KFA2654" s="42"/>
      <c r="KFB2654" s="116"/>
      <c r="KFC2654" s="42"/>
      <c r="KFD2654" s="116"/>
      <c r="KFE2654" s="42"/>
      <c r="KFF2654" s="116"/>
      <c r="KFG2654" s="42"/>
      <c r="KFH2654" s="116"/>
      <c r="KFI2654" s="42"/>
      <c r="KFJ2654" s="116"/>
      <c r="KFK2654" s="42"/>
      <c r="KFL2654" s="116"/>
      <c r="KFM2654" s="42"/>
      <c r="KFN2654" s="116"/>
      <c r="KFO2654" s="42"/>
      <c r="KFP2654" s="116"/>
      <c r="KFQ2654" s="42"/>
      <c r="KFR2654" s="116"/>
      <c r="KFS2654" s="42"/>
      <c r="KFT2654" s="116"/>
      <c r="KFU2654" s="42"/>
      <c r="KFV2654" s="116"/>
      <c r="KFW2654" s="42"/>
      <c r="KFX2654" s="116"/>
      <c r="KFY2654" s="42"/>
      <c r="KFZ2654" s="116"/>
      <c r="KGA2654" s="42"/>
      <c r="KGB2654" s="116"/>
      <c r="KGC2654" s="42"/>
      <c r="KGD2654" s="116"/>
      <c r="KGE2654" s="42"/>
      <c r="KGF2654" s="116"/>
      <c r="KGG2654" s="42"/>
      <c r="KGH2654" s="116"/>
      <c r="KGI2654" s="42"/>
      <c r="KGJ2654" s="116"/>
      <c r="KGK2654" s="42"/>
      <c r="KGL2654" s="116"/>
      <c r="KGM2654" s="42"/>
      <c r="KGN2654" s="116"/>
      <c r="KGO2654" s="42"/>
      <c r="KGP2654" s="116"/>
      <c r="KGQ2654" s="42"/>
      <c r="KGR2654" s="116"/>
      <c r="KGS2654" s="42"/>
      <c r="KGT2654" s="116"/>
      <c r="KGU2654" s="42"/>
      <c r="KGV2654" s="116"/>
      <c r="KGW2654" s="42"/>
      <c r="KGX2654" s="116"/>
      <c r="KGY2654" s="42"/>
      <c r="KGZ2654" s="116"/>
      <c r="KHA2654" s="42"/>
      <c r="KHB2654" s="116"/>
      <c r="KHC2654" s="42"/>
      <c r="KHD2654" s="116"/>
      <c r="KHE2654" s="42"/>
      <c r="KHF2654" s="116"/>
      <c r="KHG2654" s="42"/>
      <c r="KHH2654" s="116"/>
      <c r="KHI2654" s="42"/>
      <c r="KHJ2654" s="116"/>
      <c r="KHK2654" s="42"/>
      <c r="KHL2654" s="116"/>
      <c r="KHM2654" s="42"/>
      <c r="KHN2654" s="116"/>
      <c r="KHO2654" s="42"/>
      <c r="KHP2654" s="116"/>
      <c r="KHQ2654" s="42"/>
      <c r="KHR2654" s="116"/>
      <c r="KHS2654" s="42"/>
      <c r="KHT2654" s="116"/>
      <c r="KHU2654" s="42"/>
      <c r="KHV2654" s="116"/>
      <c r="KHW2654" s="42"/>
      <c r="KHX2654" s="116"/>
      <c r="KHY2654" s="42"/>
      <c r="KHZ2654" s="116"/>
      <c r="KIA2654" s="42"/>
      <c r="KIB2654" s="116"/>
      <c r="KIC2654" s="42"/>
      <c r="KID2654" s="116"/>
      <c r="KIE2654" s="42"/>
      <c r="KIF2654" s="116"/>
      <c r="KIG2654" s="42"/>
      <c r="KIH2654" s="116"/>
      <c r="KII2654" s="42"/>
      <c r="KIJ2654" s="116"/>
      <c r="KIK2654" s="42"/>
      <c r="KIL2654" s="116"/>
      <c r="KIM2654" s="42"/>
      <c r="KIN2654" s="116"/>
      <c r="KIO2654" s="42"/>
      <c r="KIP2654" s="116"/>
      <c r="KIQ2654" s="42"/>
      <c r="KIR2654" s="116"/>
      <c r="KIS2654" s="42"/>
      <c r="KIT2654" s="116"/>
      <c r="KIU2654" s="42"/>
      <c r="KIV2654" s="116"/>
      <c r="KIW2654" s="42"/>
      <c r="KIX2654" s="116"/>
      <c r="KIY2654" s="42"/>
      <c r="KIZ2654" s="116"/>
      <c r="KJA2654" s="42"/>
      <c r="KJB2654" s="116"/>
      <c r="KJC2654" s="42"/>
      <c r="KJD2654" s="116"/>
      <c r="KJE2654" s="42"/>
      <c r="KJF2654" s="116"/>
      <c r="KJG2654" s="42"/>
      <c r="KJH2654" s="116"/>
      <c r="KJI2654" s="42"/>
      <c r="KJJ2654" s="116"/>
      <c r="KJK2654" s="42"/>
      <c r="KJL2654" s="116"/>
      <c r="KJM2654" s="42"/>
      <c r="KJN2654" s="116"/>
      <c r="KJO2654" s="42"/>
      <c r="KJP2654" s="116"/>
      <c r="KJQ2654" s="42"/>
      <c r="KJR2654" s="116"/>
      <c r="KJS2654" s="42"/>
      <c r="KJT2654" s="116"/>
      <c r="KJU2654" s="42"/>
      <c r="KJV2654" s="116"/>
      <c r="KJW2654" s="42"/>
      <c r="KJX2654" s="116"/>
      <c r="KJY2654" s="42"/>
      <c r="KJZ2654" s="116"/>
      <c r="KKA2654" s="42"/>
      <c r="KKB2654" s="116"/>
      <c r="KKC2654" s="42"/>
      <c r="KKD2654" s="116"/>
      <c r="KKE2654" s="42"/>
      <c r="KKF2654" s="116"/>
      <c r="KKG2654" s="42"/>
      <c r="KKH2654" s="116"/>
      <c r="KKI2654" s="42"/>
      <c r="KKJ2654" s="116"/>
      <c r="KKK2654" s="42"/>
      <c r="KKL2654" s="116"/>
      <c r="KKM2654" s="42"/>
      <c r="KKN2654" s="116"/>
      <c r="KKO2654" s="42"/>
      <c r="KKP2654" s="116"/>
      <c r="KKQ2654" s="42"/>
      <c r="KKR2654" s="116"/>
      <c r="KKS2654" s="42"/>
      <c r="KKT2654" s="116"/>
      <c r="KKU2654" s="42"/>
      <c r="KKV2654" s="116"/>
      <c r="KKW2654" s="42"/>
      <c r="KKX2654" s="116"/>
      <c r="KKY2654" s="42"/>
      <c r="KKZ2654" s="116"/>
      <c r="KLA2654" s="42"/>
      <c r="KLB2654" s="116"/>
      <c r="KLC2654" s="42"/>
      <c r="KLD2654" s="116"/>
      <c r="KLE2654" s="42"/>
      <c r="KLF2654" s="116"/>
      <c r="KLG2654" s="42"/>
      <c r="KLH2654" s="116"/>
      <c r="KLI2654" s="42"/>
      <c r="KLJ2654" s="116"/>
      <c r="KLK2654" s="42"/>
      <c r="KLL2654" s="116"/>
      <c r="KLM2654" s="42"/>
      <c r="KLN2654" s="116"/>
      <c r="KLO2654" s="42"/>
      <c r="KLP2654" s="116"/>
      <c r="KLQ2654" s="42"/>
      <c r="KLR2654" s="116"/>
      <c r="KLS2654" s="42"/>
      <c r="KLT2654" s="116"/>
      <c r="KLU2654" s="42"/>
      <c r="KLV2654" s="116"/>
      <c r="KLW2654" s="42"/>
      <c r="KLX2654" s="116"/>
      <c r="KLY2654" s="42"/>
      <c r="KLZ2654" s="116"/>
      <c r="KMA2654" s="42"/>
      <c r="KMB2654" s="116"/>
      <c r="KMC2654" s="42"/>
      <c r="KMD2654" s="116"/>
      <c r="KME2654" s="42"/>
      <c r="KMF2654" s="116"/>
      <c r="KMG2654" s="42"/>
      <c r="KMH2654" s="116"/>
      <c r="KMI2654" s="42"/>
      <c r="KMJ2654" s="116"/>
      <c r="KMK2654" s="42"/>
      <c r="KML2654" s="116"/>
      <c r="KMM2654" s="42"/>
      <c r="KMN2654" s="116"/>
      <c r="KMO2654" s="42"/>
      <c r="KMP2654" s="116"/>
      <c r="KMQ2654" s="42"/>
      <c r="KMR2654" s="116"/>
      <c r="KMS2654" s="42"/>
      <c r="KMT2654" s="116"/>
      <c r="KMU2654" s="42"/>
      <c r="KMV2654" s="116"/>
      <c r="KMW2654" s="42"/>
      <c r="KMX2654" s="116"/>
      <c r="KMY2654" s="42"/>
      <c r="KMZ2654" s="116"/>
      <c r="KNA2654" s="42"/>
      <c r="KNB2654" s="116"/>
      <c r="KNC2654" s="42"/>
      <c r="KND2654" s="116"/>
      <c r="KNE2654" s="42"/>
      <c r="KNF2654" s="116"/>
      <c r="KNG2654" s="42"/>
      <c r="KNH2654" s="116"/>
      <c r="KNI2654" s="42"/>
      <c r="KNJ2654" s="116"/>
      <c r="KNK2654" s="42"/>
      <c r="KNL2654" s="116"/>
      <c r="KNM2654" s="42"/>
      <c r="KNN2654" s="116"/>
      <c r="KNO2654" s="42"/>
      <c r="KNP2654" s="116"/>
      <c r="KNQ2654" s="42"/>
      <c r="KNR2654" s="116"/>
      <c r="KNS2654" s="42"/>
      <c r="KNT2654" s="116"/>
      <c r="KNU2654" s="42"/>
      <c r="KNV2654" s="116"/>
      <c r="KNW2654" s="42"/>
      <c r="KNX2654" s="116"/>
      <c r="KNY2654" s="42"/>
      <c r="KNZ2654" s="116"/>
      <c r="KOA2654" s="42"/>
      <c r="KOB2654" s="116"/>
      <c r="KOC2654" s="42"/>
      <c r="KOD2654" s="116"/>
      <c r="KOE2654" s="42"/>
      <c r="KOF2654" s="116"/>
      <c r="KOG2654" s="42"/>
      <c r="KOH2654" s="116"/>
      <c r="KOI2654" s="42"/>
      <c r="KOJ2654" s="116"/>
      <c r="KOK2654" s="42"/>
      <c r="KOL2654" s="116"/>
      <c r="KOM2654" s="42"/>
      <c r="KON2654" s="116"/>
      <c r="KOO2654" s="42"/>
      <c r="KOP2654" s="116"/>
      <c r="KOQ2654" s="42"/>
      <c r="KOR2654" s="116"/>
      <c r="KOS2654" s="42"/>
      <c r="KOT2654" s="116"/>
      <c r="KOU2654" s="42"/>
      <c r="KOV2654" s="116"/>
      <c r="KOW2654" s="42"/>
      <c r="KOX2654" s="116"/>
      <c r="KOY2654" s="42"/>
      <c r="KOZ2654" s="116"/>
      <c r="KPA2654" s="42"/>
      <c r="KPB2654" s="116"/>
      <c r="KPC2654" s="42"/>
      <c r="KPD2654" s="116"/>
      <c r="KPE2654" s="42"/>
      <c r="KPF2654" s="116"/>
      <c r="KPG2654" s="42"/>
      <c r="KPH2654" s="116"/>
      <c r="KPI2654" s="42"/>
      <c r="KPJ2654" s="116"/>
      <c r="KPK2654" s="42"/>
      <c r="KPL2654" s="116"/>
      <c r="KPM2654" s="42"/>
      <c r="KPN2654" s="116"/>
      <c r="KPO2654" s="42"/>
      <c r="KPP2654" s="116"/>
      <c r="KPQ2654" s="42"/>
      <c r="KPR2654" s="116"/>
      <c r="KPS2654" s="42"/>
      <c r="KPT2654" s="116"/>
      <c r="KPU2654" s="42"/>
      <c r="KPV2654" s="116"/>
      <c r="KPW2654" s="42"/>
      <c r="KPX2654" s="116"/>
      <c r="KPY2654" s="42"/>
      <c r="KPZ2654" s="116"/>
      <c r="KQA2654" s="42"/>
      <c r="KQB2654" s="116"/>
      <c r="KQC2654" s="42"/>
      <c r="KQD2654" s="116"/>
      <c r="KQE2654" s="42"/>
      <c r="KQF2654" s="116"/>
      <c r="KQG2654" s="42"/>
      <c r="KQH2654" s="116"/>
      <c r="KQI2654" s="42"/>
      <c r="KQJ2654" s="116"/>
      <c r="KQK2654" s="42"/>
      <c r="KQL2654" s="116"/>
      <c r="KQM2654" s="42"/>
      <c r="KQN2654" s="116"/>
      <c r="KQO2654" s="42"/>
      <c r="KQP2654" s="116"/>
      <c r="KQQ2654" s="42"/>
      <c r="KQR2654" s="116"/>
      <c r="KQS2654" s="42"/>
      <c r="KQT2654" s="116"/>
      <c r="KQU2654" s="42"/>
      <c r="KQV2654" s="116"/>
      <c r="KQW2654" s="42"/>
      <c r="KQX2654" s="116"/>
      <c r="KQY2654" s="42"/>
      <c r="KQZ2654" s="116"/>
      <c r="KRA2654" s="42"/>
      <c r="KRB2654" s="116"/>
      <c r="KRC2654" s="42"/>
      <c r="KRD2654" s="116"/>
      <c r="KRE2654" s="42"/>
      <c r="KRF2654" s="116"/>
      <c r="KRG2654" s="42"/>
      <c r="KRH2654" s="116"/>
      <c r="KRI2654" s="42"/>
      <c r="KRJ2654" s="116"/>
      <c r="KRK2654" s="42"/>
      <c r="KRL2654" s="116"/>
      <c r="KRM2654" s="42"/>
      <c r="KRN2654" s="116"/>
      <c r="KRO2654" s="42"/>
      <c r="KRP2654" s="116"/>
      <c r="KRQ2654" s="42"/>
      <c r="KRR2654" s="116"/>
      <c r="KRS2654" s="42"/>
      <c r="KRT2654" s="116"/>
      <c r="KRU2654" s="42"/>
      <c r="KRV2654" s="116"/>
      <c r="KRW2654" s="42"/>
      <c r="KRX2654" s="116"/>
      <c r="KRY2654" s="42"/>
      <c r="KRZ2654" s="116"/>
      <c r="KSA2654" s="42"/>
      <c r="KSB2654" s="116"/>
      <c r="KSC2654" s="42"/>
      <c r="KSD2654" s="116"/>
      <c r="KSE2654" s="42"/>
      <c r="KSF2654" s="116"/>
      <c r="KSG2654" s="42"/>
      <c r="KSH2654" s="116"/>
      <c r="KSI2654" s="42"/>
      <c r="KSJ2654" s="116"/>
      <c r="KSK2654" s="42"/>
      <c r="KSL2654" s="116"/>
      <c r="KSM2654" s="42"/>
      <c r="KSN2654" s="116"/>
      <c r="KSO2654" s="42"/>
      <c r="KSP2654" s="116"/>
      <c r="KSQ2654" s="42"/>
      <c r="KSR2654" s="116"/>
      <c r="KSS2654" s="42"/>
      <c r="KST2654" s="116"/>
      <c r="KSU2654" s="42"/>
      <c r="KSV2654" s="116"/>
      <c r="KSW2654" s="42"/>
      <c r="KSX2654" s="116"/>
      <c r="KSY2654" s="42"/>
      <c r="KSZ2654" s="116"/>
      <c r="KTA2654" s="42"/>
      <c r="KTB2654" s="116"/>
      <c r="KTC2654" s="42"/>
      <c r="KTD2654" s="116"/>
      <c r="KTE2654" s="42"/>
      <c r="KTF2654" s="116"/>
      <c r="KTG2654" s="42"/>
      <c r="KTH2654" s="116"/>
      <c r="KTI2654" s="42"/>
      <c r="KTJ2654" s="116"/>
      <c r="KTK2654" s="42"/>
      <c r="KTL2654" s="116"/>
      <c r="KTM2654" s="42"/>
      <c r="KTN2654" s="116"/>
      <c r="KTO2654" s="42"/>
      <c r="KTP2654" s="116"/>
      <c r="KTQ2654" s="42"/>
      <c r="KTR2654" s="116"/>
      <c r="KTS2654" s="42"/>
      <c r="KTT2654" s="116"/>
      <c r="KTU2654" s="42"/>
      <c r="KTV2654" s="116"/>
      <c r="KTW2654" s="42"/>
      <c r="KTX2654" s="116"/>
      <c r="KTY2654" s="42"/>
      <c r="KTZ2654" s="116"/>
      <c r="KUA2654" s="42"/>
      <c r="KUB2654" s="116"/>
      <c r="KUC2654" s="42"/>
      <c r="KUD2654" s="116"/>
      <c r="KUE2654" s="42"/>
      <c r="KUF2654" s="116"/>
      <c r="KUG2654" s="42"/>
      <c r="KUH2654" s="116"/>
      <c r="KUI2654" s="42"/>
      <c r="KUJ2654" s="116"/>
      <c r="KUK2654" s="42"/>
      <c r="KUL2654" s="116"/>
      <c r="KUM2654" s="42"/>
      <c r="KUN2654" s="116"/>
      <c r="KUO2654" s="42"/>
      <c r="KUP2654" s="116"/>
      <c r="KUQ2654" s="42"/>
      <c r="KUR2654" s="116"/>
      <c r="KUS2654" s="42"/>
      <c r="KUT2654" s="116"/>
      <c r="KUU2654" s="42"/>
      <c r="KUV2654" s="116"/>
      <c r="KUW2654" s="42"/>
      <c r="KUX2654" s="116"/>
      <c r="KUY2654" s="42"/>
      <c r="KUZ2654" s="116"/>
      <c r="KVA2654" s="42"/>
      <c r="KVB2654" s="116"/>
      <c r="KVC2654" s="42"/>
      <c r="KVD2654" s="116"/>
      <c r="KVE2654" s="42"/>
      <c r="KVF2654" s="116"/>
      <c r="KVG2654" s="42"/>
      <c r="KVH2654" s="116"/>
      <c r="KVI2654" s="42"/>
      <c r="KVJ2654" s="116"/>
      <c r="KVK2654" s="42"/>
      <c r="KVL2654" s="116"/>
      <c r="KVM2654" s="42"/>
      <c r="KVN2654" s="116"/>
      <c r="KVO2654" s="42"/>
      <c r="KVP2654" s="116"/>
      <c r="KVQ2654" s="42"/>
      <c r="KVR2654" s="116"/>
      <c r="KVS2654" s="42"/>
      <c r="KVT2654" s="116"/>
      <c r="KVU2654" s="42"/>
      <c r="KVV2654" s="116"/>
      <c r="KVW2654" s="42"/>
      <c r="KVX2654" s="116"/>
      <c r="KVY2654" s="42"/>
      <c r="KVZ2654" s="116"/>
      <c r="KWA2654" s="42"/>
      <c r="KWB2654" s="116"/>
      <c r="KWC2654" s="42"/>
      <c r="KWD2654" s="116"/>
      <c r="KWE2654" s="42"/>
      <c r="KWF2654" s="116"/>
      <c r="KWG2654" s="42"/>
      <c r="KWH2654" s="116"/>
      <c r="KWI2654" s="42"/>
      <c r="KWJ2654" s="116"/>
      <c r="KWK2654" s="42"/>
      <c r="KWL2654" s="116"/>
      <c r="KWM2654" s="42"/>
      <c r="KWN2654" s="116"/>
      <c r="KWO2654" s="42"/>
      <c r="KWP2654" s="116"/>
      <c r="KWQ2654" s="42"/>
      <c r="KWR2654" s="116"/>
      <c r="KWS2654" s="42"/>
      <c r="KWT2654" s="116"/>
      <c r="KWU2654" s="42"/>
      <c r="KWV2654" s="116"/>
      <c r="KWW2654" s="42"/>
      <c r="KWX2654" s="116"/>
      <c r="KWY2654" s="42"/>
      <c r="KWZ2654" s="116"/>
      <c r="KXA2654" s="42"/>
      <c r="KXB2654" s="116"/>
      <c r="KXC2654" s="42"/>
      <c r="KXD2654" s="116"/>
      <c r="KXE2654" s="42"/>
      <c r="KXF2654" s="116"/>
      <c r="KXG2654" s="42"/>
      <c r="KXH2654" s="116"/>
      <c r="KXI2654" s="42"/>
      <c r="KXJ2654" s="116"/>
      <c r="KXK2654" s="42"/>
      <c r="KXL2654" s="116"/>
      <c r="KXM2654" s="42"/>
      <c r="KXN2654" s="116"/>
      <c r="KXO2654" s="42"/>
      <c r="KXP2654" s="116"/>
      <c r="KXQ2654" s="42"/>
      <c r="KXR2654" s="116"/>
      <c r="KXS2654" s="42"/>
      <c r="KXT2654" s="116"/>
      <c r="KXU2654" s="42"/>
      <c r="KXV2654" s="116"/>
      <c r="KXW2654" s="42"/>
      <c r="KXX2654" s="116"/>
      <c r="KXY2654" s="42"/>
      <c r="KXZ2654" s="116"/>
      <c r="KYA2654" s="42"/>
      <c r="KYB2654" s="116"/>
      <c r="KYC2654" s="42"/>
      <c r="KYD2654" s="116"/>
      <c r="KYE2654" s="42"/>
      <c r="KYF2654" s="116"/>
      <c r="KYG2654" s="42"/>
      <c r="KYH2654" s="116"/>
      <c r="KYI2654" s="42"/>
      <c r="KYJ2654" s="116"/>
      <c r="KYK2654" s="42"/>
      <c r="KYL2654" s="116"/>
      <c r="KYM2654" s="42"/>
      <c r="KYN2654" s="116"/>
      <c r="KYO2654" s="42"/>
      <c r="KYP2654" s="116"/>
      <c r="KYQ2654" s="42"/>
      <c r="KYR2654" s="116"/>
      <c r="KYS2654" s="42"/>
      <c r="KYT2654" s="116"/>
      <c r="KYU2654" s="42"/>
      <c r="KYV2654" s="116"/>
      <c r="KYW2654" s="42"/>
      <c r="KYX2654" s="116"/>
      <c r="KYY2654" s="42"/>
      <c r="KYZ2654" s="116"/>
      <c r="KZA2654" s="42"/>
      <c r="KZB2654" s="116"/>
      <c r="KZC2654" s="42"/>
      <c r="KZD2654" s="116"/>
      <c r="KZE2654" s="42"/>
      <c r="KZF2654" s="116"/>
      <c r="KZG2654" s="42"/>
      <c r="KZH2654" s="116"/>
      <c r="KZI2654" s="42"/>
      <c r="KZJ2654" s="116"/>
      <c r="KZK2654" s="42"/>
      <c r="KZL2654" s="116"/>
      <c r="KZM2654" s="42"/>
      <c r="KZN2654" s="116"/>
      <c r="KZO2654" s="42"/>
      <c r="KZP2654" s="116"/>
      <c r="KZQ2654" s="42"/>
      <c r="KZR2654" s="116"/>
      <c r="KZS2654" s="42"/>
      <c r="KZT2654" s="116"/>
      <c r="KZU2654" s="42"/>
      <c r="KZV2654" s="116"/>
      <c r="KZW2654" s="42"/>
      <c r="KZX2654" s="116"/>
      <c r="KZY2654" s="42"/>
      <c r="KZZ2654" s="116"/>
      <c r="LAA2654" s="42"/>
      <c r="LAB2654" s="116"/>
      <c r="LAC2654" s="42"/>
      <c r="LAD2654" s="116"/>
      <c r="LAE2654" s="42"/>
      <c r="LAF2654" s="116"/>
      <c r="LAG2654" s="42"/>
      <c r="LAH2654" s="116"/>
      <c r="LAI2654" s="42"/>
      <c r="LAJ2654" s="116"/>
      <c r="LAK2654" s="42"/>
      <c r="LAL2654" s="116"/>
      <c r="LAM2654" s="42"/>
      <c r="LAN2654" s="116"/>
      <c r="LAO2654" s="42"/>
      <c r="LAP2654" s="116"/>
      <c r="LAQ2654" s="42"/>
      <c r="LAR2654" s="116"/>
      <c r="LAS2654" s="42"/>
      <c r="LAT2654" s="116"/>
      <c r="LAU2654" s="42"/>
      <c r="LAV2654" s="116"/>
      <c r="LAW2654" s="42"/>
      <c r="LAX2654" s="116"/>
      <c r="LAY2654" s="42"/>
      <c r="LAZ2654" s="116"/>
      <c r="LBA2654" s="42"/>
      <c r="LBB2654" s="116"/>
      <c r="LBC2654" s="42"/>
      <c r="LBD2654" s="116"/>
      <c r="LBE2654" s="42"/>
      <c r="LBF2654" s="116"/>
      <c r="LBG2654" s="42"/>
      <c r="LBH2654" s="116"/>
      <c r="LBI2654" s="42"/>
      <c r="LBJ2654" s="116"/>
      <c r="LBK2654" s="42"/>
      <c r="LBL2654" s="116"/>
      <c r="LBM2654" s="42"/>
      <c r="LBN2654" s="116"/>
      <c r="LBO2654" s="42"/>
      <c r="LBP2654" s="116"/>
      <c r="LBQ2654" s="42"/>
      <c r="LBR2654" s="116"/>
      <c r="LBS2654" s="42"/>
      <c r="LBT2654" s="116"/>
      <c r="LBU2654" s="42"/>
      <c r="LBV2654" s="116"/>
      <c r="LBW2654" s="42"/>
      <c r="LBX2654" s="116"/>
      <c r="LBY2654" s="42"/>
      <c r="LBZ2654" s="116"/>
      <c r="LCA2654" s="42"/>
      <c r="LCB2654" s="116"/>
      <c r="LCC2654" s="42"/>
      <c r="LCD2654" s="116"/>
      <c r="LCE2654" s="42"/>
      <c r="LCF2654" s="116"/>
      <c r="LCG2654" s="42"/>
      <c r="LCH2654" s="116"/>
      <c r="LCI2654" s="42"/>
      <c r="LCJ2654" s="116"/>
      <c r="LCK2654" s="42"/>
      <c r="LCL2654" s="116"/>
      <c r="LCM2654" s="42"/>
      <c r="LCN2654" s="116"/>
      <c r="LCO2654" s="42"/>
      <c r="LCP2654" s="116"/>
      <c r="LCQ2654" s="42"/>
      <c r="LCR2654" s="116"/>
      <c r="LCS2654" s="42"/>
      <c r="LCT2654" s="116"/>
      <c r="LCU2654" s="42"/>
      <c r="LCV2654" s="116"/>
      <c r="LCW2654" s="42"/>
      <c r="LCX2654" s="116"/>
      <c r="LCY2654" s="42"/>
      <c r="LCZ2654" s="116"/>
      <c r="LDA2654" s="42"/>
      <c r="LDB2654" s="116"/>
      <c r="LDC2654" s="42"/>
      <c r="LDD2654" s="116"/>
      <c r="LDE2654" s="42"/>
      <c r="LDF2654" s="116"/>
      <c r="LDG2654" s="42"/>
      <c r="LDH2654" s="116"/>
      <c r="LDI2654" s="42"/>
      <c r="LDJ2654" s="116"/>
      <c r="LDK2654" s="42"/>
      <c r="LDL2654" s="116"/>
      <c r="LDM2654" s="42"/>
      <c r="LDN2654" s="116"/>
      <c r="LDO2654" s="42"/>
      <c r="LDP2654" s="116"/>
      <c r="LDQ2654" s="42"/>
      <c r="LDR2654" s="116"/>
      <c r="LDS2654" s="42"/>
      <c r="LDT2654" s="116"/>
      <c r="LDU2654" s="42"/>
      <c r="LDV2654" s="116"/>
      <c r="LDW2654" s="42"/>
      <c r="LDX2654" s="116"/>
      <c r="LDY2654" s="42"/>
      <c r="LDZ2654" s="116"/>
      <c r="LEA2654" s="42"/>
      <c r="LEB2654" s="116"/>
      <c r="LEC2654" s="42"/>
      <c r="LED2654" s="116"/>
      <c r="LEE2654" s="42"/>
      <c r="LEF2654" s="116"/>
      <c r="LEG2654" s="42"/>
      <c r="LEH2654" s="116"/>
      <c r="LEI2654" s="42"/>
      <c r="LEJ2654" s="116"/>
      <c r="LEK2654" s="42"/>
      <c r="LEL2654" s="116"/>
      <c r="LEM2654" s="42"/>
      <c r="LEN2654" s="116"/>
      <c r="LEO2654" s="42"/>
      <c r="LEP2654" s="116"/>
      <c r="LEQ2654" s="42"/>
      <c r="LER2654" s="116"/>
      <c r="LES2654" s="42"/>
      <c r="LET2654" s="116"/>
      <c r="LEU2654" s="42"/>
      <c r="LEV2654" s="116"/>
      <c r="LEW2654" s="42"/>
      <c r="LEX2654" s="116"/>
      <c r="LEY2654" s="42"/>
      <c r="LEZ2654" s="116"/>
      <c r="LFA2654" s="42"/>
      <c r="LFB2654" s="116"/>
      <c r="LFC2654" s="42"/>
      <c r="LFD2654" s="116"/>
      <c r="LFE2654" s="42"/>
      <c r="LFF2654" s="116"/>
      <c r="LFG2654" s="42"/>
      <c r="LFH2654" s="116"/>
      <c r="LFI2654" s="42"/>
      <c r="LFJ2654" s="116"/>
      <c r="LFK2654" s="42"/>
      <c r="LFL2654" s="116"/>
      <c r="LFM2654" s="42"/>
      <c r="LFN2654" s="116"/>
      <c r="LFO2654" s="42"/>
      <c r="LFP2654" s="116"/>
      <c r="LFQ2654" s="42"/>
      <c r="LFR2654" s="116"/>
      <c r="LFS2654" s="42"/>
      <c r="LFT2654" s="116"/>
      <c r="LFU2654" s="42"/>
      <c r="LFV2654" s="116"/>
      <c r="LFW2654" s="42"/>
      <c r="LFX2654" s="116"/>
      <c r="LFY2654" s="42"/>
      <c r="LFZ2654" s="116"/>
      <c r="LGA2654" s="42"/>
      <c r="LGB2654" s="116"/>
      <c r="LGC2654" s="42"/>
      <c r="LGD2654" s="116"/>
      <c r="LGE2654" s="42"/>
      <c r="LGF2654" s="116"/>
      <c r="LGG2654" s="42"/>
      <c r="LGH2654" s="116"/>
      <c r="LGI2654" s="42"/>
      <c r="LGJ2654" s="116"/>
      <c r="LGK2654" s="42"/>
      <c r="LGL2654" s="116"/>
      <c r="LGM2654" s="42"/>
      <c r="LGN2654" s="116"/>
      <c r="LGO2654" s="42"/>
      <c r="LGP2654" s="116"/>
      <c r="LGQ2654" s="42"/>
      <c r="LGR2654" s="116"/>
      <c r="LGS2654" s="42"/>
      <c r="LGT2654" s="116"/>
      <c r="LGU2654" s="42"/>
      <c r="LGV2654" s="116"/>
      <c r="LGW2654" s="42"/>
      <c r="LGX2654" s="116"/>
      <c r="LGY2654" s="42"/>
      <c r="LGZ2654" s="116"/>
      <c r="LHA2654" s="42"/>
      <c r="LHB2654" s="116"/>
      <c r="LHC2654" s="42"/>
      <c r="LHD2654" s="116"/>
      <c r="LHE2654" s="42"/>
      <c r="LHF2654" s="116"/>
      <c r="LHG2654" s="42"/>
      <c r="LHH2654" s="116"/>
      <c r="LHI2654" s="42"/>
      <c r="LHJ2654" s="116"/>
      <c r="LHK2654" s="42"/>
      <c r="LHL2654" s="116"/>
      <c r="LHM2654" s="42"/>
      <c r="LHN2654" s="116"/>
      <c r="LHO2654" s="42"/>
      <c r="LHP2654" s="116"/>
      <c r="LHQ2654" s="42"/>
      <c r="LHR2654" s="116"/>
      <c r="LHS2654" s="42"/>
      <c r="LHT2654" s="116"/>
      <c r="LHU2654" s="42"/>
      <c r="LHV2654" s="116"/>
      <c r="LHW2654" s="42"/>
      <c r="LHX2654" s="116"/>
      <c r="LHY2654" s="42"/>
      <c r="LHZ2654" s="116"/>
      <c r="LIA2654" s="42"/>
      <c r="LIB2654" s="116"/>
      <c r="LIC2654" s="42"/>
      <c r="LID2654" s="116"/>
      <c r="LIE2654" s="42"/>
      <c r="LIF2654" s="116"/>
      <c r="LIG2654" s="42"/>
      <c r="LIH2654" s="116"/>
      <c r="LII2654" s="42"/>
      <c r="LIJ2654" s="116"/>
      <c r="LIK2654" s="42"/>
      <c r="LIL2654" s="116"/>
      <c r="LIM2654" s="42"/>
      <c r="LIN2654" s="116"/>
      <c r="LIO2654" s="42"/>
      <c r="LIP2654" s="116"/>
      <c r="LIQ2654" s="42"/>
      <c r="LIR2654" s="116"/>
      <c r="LIS2654" s="42"/>
      <c r="LIT2654" s="116"/>
      <c r="LIU2654" s="42"/>
      <c r="LIV2654" s="116"/>
      <c r="LIW2654" s="42"/>
      <c r="LIX2654" s="116"/>
      <c r="LIY2654" s="42"/>
      <c r="LIZ2654" s="116"/>
      <c r="LJA2654" s="42"/>
      <c r="LJB2654" s="116"/>
      <c r="LJC2654" s="42"/>
      <c r="LJD2654" s="116"/>
      <c r="LJE2654" s="42"/>
      <c r="LJF2654" s="116"/>
      <c r="LJG2654" s="42"/>
      <c r="LJH2654" s="116"/>
      <c r="LJI2654" s="42"/>
      <c r="LJJ2654" s="116"/>
      <c r="LJK2654" s="42"/>
      <c r="LJL2654" s="116"/>
      <c r="LJM2654" s="42"/>
      <c r="LJN2654" s="116"/>
      <c r="LJO2654" s="42"/>
      <c r="LJP2654" s="116"/>
      <c r="LJQ2654" s="42"/>
      <c r="LJR2654" s="116"/>
      <c r="LJS2654" s="42"/>
      <c r="LJT2654" s="116"/>
      <c r="LJU2654" s="42"/>
      <c r="LJV2654" s="116"/>
      <c r="LJW2654" s="42"/>
      <c r="LJX2654" s="116"/>
      <c r="LJY2654" s="42"/>
      <c r="LJZ2654" s="116"/>
      <c r="LKA2654" s="42"/>
      <c r="LKB2654" s="116"/>
      <c r="LKC2654" s="42"/>
      <c r="LKD2654" s="116"/>
      <c r="LKE2654" s="42"/>
      <c r="LKF2654" s="116"/>
      <c r="LKG2654" s="42"/>
      <c r="LKH2654" s="116"/>
      <c r="LKI2654" s="42"/>
      <c r="LKJ2654" s="116"/>
      <c r="LKK2654" s="42"/>
      <c r="LKL2654" s="116"/>
      <c r="LKM2654" s="42"/>
      <c r="LKN2654" s="116"/>
      <c r="LKO2654" s="42"/>
      <c r="LKP2654" s="116"/>
      <c r="LKQ2654" s="42"/>
      <c r="LKR2654" s="116"/>
      <c r="LKS2654" s="42"/>
      <c r="LKT2654" s="116"/>
      <c r="LKU2654" s="42"/>
      <c r="LKV2654" s="116"/>
      <c r="LKW2654" s="42"/>
      <c r="LKX2654" s="116"/>
      <c r="LKY2654" s="42"/>
      <c r="LKZ2654" s="116"/>
      <c r="LLA2654" s="42"/>
      <c r="LLB2654" s="116"/>
      <c r="LLC2654" s="42"/>
      <c r="LLD2654" s="116"/>
      <c r="LLE2654" s="42"/>
      <c r="LLF2654" s="116"/>
      <c r="LLG2654" s="42"/>
      <c r="LLH2654" s="116"/>
      <c r="LLI2654" s="42"/>
      <c r="LLJ2654" s="116"/>
      <c r="LLK2654" s="42"/>
      <c r="LLL2654" s="116"/>
      <c r="LLM2654" s="42"/>
      <c r="LLN2654" s="116"/>
      <c r="LLO2654" s="42"/>
      <c r="LLP2654" s="116"/>
      <c r="LLQ2654" s="42"/>
      <c r="LLR2654" s="116"/>
      <c r="LLS2654" s="42"/>
      <c r="LLT2654" s="116"/>
      <c r="LLU2654" s="42"/>
      <c r="LLV2654" s="116"/>
      <c r="LLW2654" s="42"/>
      <c r="LLX2654" s="116"/>
      <c r="LLY2654" s="42"/>
      <c r="LLZ2654" s="116"/>
      <c r="LMA2654" s="42"/>
      <c r="LMB2654" s="116"/>
      <c r="LMC2654" s="42"/>
      <c r="LMD2654" s="116"/>
      <c r="LME2654" s="42"/>
      <c r="LMF2654" s="116"/>
      <c r="LMG2654" s="42"/>
      <c r="LMH2654" s="116"/>
      <c r="LMI2654" s="42"/>
      <c r="LMJ2654" s="116"/>
      <c r="LMK2654" s="42"/>
      <c r="LML2654" s="116"/>
      <c r="LMM2654" s="42"/>
      <c r="LMN2654" s="116"/>
      <c r="LMO2654" s="42"/>
      <c r="LMP2654" s="116"/>
      <c r="LMQ2654" s="42"/>
      <c r="LMR2654" s="116"/>
      <c r="LMS2654" s="42"/>
      <c r="LMT2654" s="116"/>
      <c r="LMU2654" s="42"/>
      <c r="LMV2654" s="116"/>
      <c r="LMW2654" s="42"/>
      <c r="LMX2654" s="116"/>
      <c r="LMY2654" s="42"/>
      <c r="LMZ2654" s="116"/>
      <c r="LNA2654" s="42"/>
      <c r="LNB2654" s="116"/>
      <c r="LNC2654" s="42"/>
      <c r="LND2654" s="116"/>
      <c r="LNE2654" s="42"/>
      <c r="LNF2654" s="116"/>
      <c r="LNG2654" s="42"/>
      <c r="LNH2654" s="116"/>
      <c r="LNI2654" s="42"/>
      <c r="LNJ2654" s="116"/>
      <c r="LNK2654" s="42"/>
      <c r="LNL2654" s="116"/>
      <c r="LNM2654" s="42"/>
      <c r="LNN2654" s="116"/>
      <c r="LNO2654" s="42"/>
      <c r="LNP2654" s="116"/>
      <c r="LNQ2654" s="42"/>
      <c r="LNR2654" s="116"/>
      <c r="LNS2654" s="42"/>
      <c r="LNT2654" s="116"/>
      <c r="LNU2654" s="42"/>
      <c r="LNV2654" s="116"/>
      <c r="LNW2654" s="42"/>
      <c r="LNX2654" s="116"/>
      <c r="LNY2654" s="42"/>
      <c r="LNZ2654" s="116"/>
      <c r="LOA2654" s="42"/>
      <c r="LOB2654" s="116"/>
      <c r="LOC2654" s="42"/>
      <c r="LOD2654" s="116"/>
      <c r="LOE2654" s="42"/>
      <c r="LOF2654" s="116"/>
      <c r="LOG2654" s="42"/>
      <c r="LOH2654" s="116"/>
      <c r="LOI2654" s="42"/>
      <c r="LOJ2654" s="116"/>
      <c r="LOK2654" s="42"/>
      <c r="LOL2654" s="116"/>
      <c r="LOM2654" s="42"/>
      <c r="LON2654" s="116"/>
      <c r="LOO2654" s="42"/>
      <c r="LOP2654" s="116"/>
      <c r="LOQ2654" s="42"/>
      <c r="LOR2654" s="116"/>
      <c r="LOS2654" s="42"/>
      <c r="LOT2654" s="116"/>
      <c r="LOU2654" s="42"/>
      <c r="LOV2654" s="116"/>
      <c r="LOW2654" s="42"/>
      <c r="LOX2654" s="116"/>
      <c r="LOY2654" s="42"/>
      <c r="LOZ2654" s="116"/>
      <c r="LPA2654" s="42"/>
      <c r="LPB2654" s="116"/>
      <c r="LPC2654" s="42"/>
      <c r="LPD2654" s="116"/>
      <c r="LPE2654" s="42"/>
      <c r="LPF2654" s="116"/>
      <c r="LPG2654" s="42"/>
      <c r="LPH2654" s="116"/>
      <c r="LPI2654" s="42"/>
      <c r="LPJ2654" s="116"/>
      <c r="LPK2654" s="42"/>
      <c r="LPL2654" s="116"/>
      <c r="LPM2654" s="42"/>
      <c r="LPN2654" s="116"/>
      <c r="LPO2654" s="42"/>
      <c r="LPP2654" s="116"/>
      <c r="LPQ2654" s="42"/>
      <c r="LPR2654" s="116"/>
      <c r="LPS2654" s="42"/>
      <c r="LPT2654" s="116"/>
      <c r="LPU2654" s="42"/>
      <c r="LPV2654" s="116"/>
      <c r="LPW2654" s="42"/>
      <c r="LPX2654" s="116"/>
      <c r="LPY2654" s="42"/>
      <c r="LPZ2654" s="116"/>
      <c r="LQA2654" s="42"/>
      <c r="LQB2654" s="116"/>
      <c r="LQC2654" s="42"/>
      <c r="LQD2654" s="116"/>
      <c r="LQE2654" s="42"/>
      <c r="LQF2654" s="116"/>
      <c r="LQG2654" s="42"/>
      <c r="LQH2654" s="116"/>
      <c r="LQI2654" s="42"/>
      <c r="LQJ2654" s="116"/>
      <c r="LQK2654" s="42"/>
      <c r="LQL2654" s="116"/>
      <c r="LQM2654" s="42"/>
      <c r="LQN2654" s="116"/>
      <c r="LQO2654" s="42"/>
      <c r="LQP2654" s="116"/>
      <c r="LQQ2654" s="42"/>
      <c r="LQR2654" s="116"/>
      <c r="LQS2654" s="42"/>
      <c r="LQT2654" s="116"/>
      <c r="LQU2654" s="42"/>
      <c r="LQV2654" s="116"/>
      <c r="LQW2654" s="42"/>
      <c r="LQX2654" s="116"/>
      <c r="LQY2654" s="42"/>
      <c r="LQZ2654" s="116"/>
      <c r="LRA2654" s="42"/>
      <c r="LRB2654" s="116"/>
      <c r="LRC2654" s="42"/>
      <c r="LRD2654" s="116"/>
      <c r="LRE2654" s="42"/>
      <c r="LRF2654" s="116"/>
      <c r="LRG2654" s="42"/>
      <c r="LRH2654" s="116"/>
      <c r="LRI2654" s="42"/>
      <c r="LRJ2654" s="116"/>
      <c r="LRK2654" s="42"/>
      <c r="LRL2654" s="116"/>
      <c r="LRM2654" s="42"/>
      <c r="LRN2654" s="116"/>
      <c r="LRO2654" s="42"/>
      <c r="LRP2654" s="116"/>
      <c r="LRQ2654" s="42"/>
      <c r="LRR2654" s="116"/>
      <c r="LRS2654" s="42"/>
      <c r="LRT2654" s="116"/>
      <c r="LRU2654" s="42"/>
      <c r="LRV2654" s="116"/>
      <c r="LRW2654" s="42"/>
      <c r="LRX2654" s="116"/>
      <c r="LRY2654" s="42"/>
      <c r="LRZ2654" s="116"/>
      <c r="LSA2654" s="42"/>
      <c r="LSB2654" s="116"/>
      <c r="LSC2654" s="42"/>
      <c r="LSD2654" s="116"/>
      <c r="LSE2654" s="42"/>
      <c r="LSF2654" s="116"/>
      <c r="LSG2654" s="42"/>
      <c r="LSH2654" s="116"/>
      <c r="LSI2654" s="42"/>
      <c r="LSJ2654" s="116"/>
      <c r="LSK2654" s="42"/>
      <c r="LSL2654" s="116"/>
      <c r="LSM2654" s="42"/>
      <c r="LSN2654" s="116"/>
      <c r="LSO2654" s="42"/>
      <c r="LSP2654" s="116"/>
      <c r="LSQ2654" s="42"/>
      <c r="LSR2654" s="116"/>
      <c r="LSS2654" s="42"/>
      <c r="LST2654" s="116"/>
      <c r="LSU2654" s="42"/>
      <c r="LSV2654" s="116"/>
      <c r="LSW2654" s="42"/>
      <c r="LSX2654" s="116"/>
      <c r="LSY2654" s="42"/>
      <c r="LSZ2654" s="116"/>
      <c r="LTA2654" s="42"/>
      <c r="LTB2654" s="116"/>
      <c r="LTC2654" s="42"/>
      <c r="LTD2654" s="116"/>
      <c r="LTE2654" s="42"/>
      <c r="LTF2654" s="116"/>
      <c r="LTG2654" s="42"/>
      <c r="LTH2654" s="116"/>
      <c r="LTI2654" s="42"/>
      <c r="LTJ2654" s="116"/>
      <c r="LTK2654" s="42"/>
      <c r="LTL2654" s="116"/>
      <c r="LTM2654" s="42"/>
      <c r="LTN2654" s="116"/>
      <c r="LTO2654" s="42"/>
      <c r="LTP2654" s="116"/>
      <c r="LTQ2654" s="42"/>
      <c r="LTR2654" s="116"/>
      <c r="LTS2654" s="42"/>
      <c r="LTT2654" s="116"/>
      <c r="LTU2654" s="42"/>
      <c r="LTV2654" s="116"/>
      <c r="LTW2654" s="42"/>
      <c r="LTX2654" s="116"/>
      <c r="LTY2654" s="42"/>
      <c r="LTZ2654" s="116"/>
      <c r="LUA2654" s="42"/>
      <c r="LUB2654" s="116"/>
      <c r="LUC2654" s="42"/>
      <c r="LUD2654" s="116"/>
      <c r="LUE2654" s="42"/>
      <c r="LUF2654" s="116"/>
      <c r="LUG2654" s="42"/>
      <c r="LUH2654" s="116"/>
      <c r="LUI2654" s="42"/>
      <c r="LUJ2654" s="116"/>
      <c r="LUK2654" s="42"/>
      <c r="LUL2654" s="116"/>
      <c r="LUM2654" s="42"/>
      <c r="LUN2654" s="116"/>
      <c r="LUO2654" s="42"/>
      <c r="LUP2654" s="116"/>
      <c r="LUQ2654" s="42"/>
      <c r="LUR2654" s="116"/>
      <c r="LUS2654" s="42"/>
      <c r="LUT2654" s="116"/>
      <c r="LUU2654" s="42"/>
      <c r="LUV2654" s="116"/>
      <c r="LUW2654" s="42"/>
      <c r="LUX2654" s="116"/>
      <c r="LUY2654" s="42"/>
      <c r="LUZ2654" s="116"/>
      <c r="LVA2654" s="42"/>
      <c r="LVB2654" s="116"/>
      <c r="LVC2654" s="42"/>
      <c r="LVD2654" s="116"/>
      <c r="LVE2654" s="42"/>
      <c r="LVF2654" s="116"/>
      <c r="LVG2654" s="42"/>
      <c r="LVH2654" s="116"/>
      <c r="LVI2654" s="42"/>
      <c r="LVJ2654" s="116"/>
      <c r="LVK2654" s="42"/>
      <c r="LVL2654" s="116"/>
      <c r="LVM2654" s="42"/>
      <c r="LVN2654" s="116"/>
      <c r="LVO2654" s="42"/>
      <c r="LVP2654" s="116"/>
      <c r="LVQ2654" s="42"/>
      <c r="LVR2654" s="116"/>
      <c r="LVS2654" s="42"/>
      <c r="LVT2654" s="116"/>
      <c r="LVU2654" s="42"/>
      <c r="LVV2654" s="116"/>
      <c r="LVW2654" s="42"/>
      <c r="LVX2654" s="116"/>
      <c r="LVY2654" s="42"/>
      <c r="LVZ2654" s="116"/>
      <c r="LWA2654" s="42"/>
      <c r="LWB2654" s="116"/>
      <c r="LWC2654" s="42"/>
      <c r="LWD2654" s="116"/>
      <c r="LWE2654" s="42"/>
      <c r="LWF2654" s="116"/>
      <c r="LWG2654" s="42"/>
      <c r="LWH2654" s="116"/>
      <c r="LWI2654" s="42"/>
      <c r="LWJ2654" s="116"/>
      <c r="LWK2654" s="42"/>
      <c r="LWL2654" s="116"/>
      <c r="LWM2654" s="42"/>
      <c r="LWN2654" s="116"/>
      <c r="LWO2654" s="42"/>
      <c r="LWP2654" s="116"/>
      <c r="LWQ2654" s="42"/>
      <c r="LWR2654" s="116"/>
      <c r="LWS2654" s="42"/>
      <c r="LWT2654" s="116"/>
      <c r="LWU2654" s="42"/>
      <c r="LWV2654" s="116"/>
      <c r="LWW2654" s="42"/>
      <c r="LWX2654" s="116"/>
      <c r="LWY2654" s="42"/>
      <c r="LWZ2654" s="116"/>
      <c r="LXA2654" s="42"/>
      <c r="LXB2654" s="116"/>
      <c r="LXC2654" s="42"/>
      <c r="LXD2654" s="116"/>
      <c r="LXE2654" s="42"/>
      <c r="LXF2654" s="116"/>
      <c r="LXG2654" s="42"/>
      <c r="LXH2654" s="116"/>
      <c r="LXI2654" s="42"/>
      <c r="LXJ2654" s="116"/>
      <c r="LXK2654" s="42"/>
      <c r="LXL2654" s="116"/>
      <c r="LXM2654" s="42"/>
      <c r="LXN2654" s="116"/>
      <c r="LXO2654" s="42"/>
      <c r="LXP2654" s="116"/>
      <c r="LXQ2654" s="42"/>
      <c r="LXR2654" s="116"/>
      <c r="LXS2654" s="42"/>
      <c r="LXT2654" s="116"/>
      <c r="LXU2654" s="42"/>
      <c r="LXV2654" s="116"/>
      <c r="LXW2654" s="42"/>
      <c r="LXX2654" s="116"/>
      <c r="LXY2654" s="42"/>
      <c r="LXZ2654" s="116"/>
      <c r="LYA2654" s="42"/>
      <c r="LYB2654" s="116"/>
      <c r="LYC2654" s="42"/>
      <c r="LYD2654" s="116"/>
      <c r="LYE2654" s="42"/>
      <c r="LYF2654" s="116"/>
      <c r="LYG2654" s="42"/>
      <c r="LYH2654" s="116"/>
      <c r="LYI2654" s="42"/>
      <c r="LYJ2654" s="116"/>
      <c r="LYK2654" s="42"/>
      <c r="LYL2654" s="116"/>
      <c r="LYM2654" s="42"/>
      <c r="LYN2654" s="116"/>
      <c r="LYO2654" s="42"/>
      <c r="LYP2654" s="116"/>
      <c r="LYQ2654" s="42"/>
      <c r="LYR2654" s="116"/>
      <c r="LYS2654" s="42"/>
      <c r="LYT2654" s="116"/>
      <c r="LYU2654" s="42"/>
      <c r="LYV2654" s="116"/>
      <c r="LYW2654" s="42"/>
      <c r="LYX2654" s="116"/>
      <c r="LYY2654" s="42"/>
      <c r="LYZ2654" s="116"/>
      <c r="LZA2654" s="42"/>
      <c r="LZB2654" s="116"/>
      <c r="LZC2654" s="42"/>
      <c r="LZD2654" s="116"/>
      <c r="LZE2654" s="42"/>
      <c r="LZF2654" s="116"/>
      <c r="LZG2654" s="42"/>
      <c r="LZH2654" s="116"/>
      <c r="LZI2654" s="42"/>
      <c r="LZJ2654" s="116"/>
      <c r="LZK2654" s="42"/>
      <c r="LZL2654" s="116"/>
      <c r="LZM2654" s="42"/>
      <c r="LZN2654" s="116"/>
      <c r="LZO2654" s="42"/>
      <c r="LZP2654" s="116"/>
      <c r="LZQ2654" s="42"/>
      <c r="LZR2654" s="116"/>
      <c r="LZS2654" s="42"/>
      <c r="LZT2654" s="116"/>
      <c r="LZU2654" s="42"/>
      <c r="LZV2654" s="116"/>
      <c r="LZW2654" s="42"/>
      <c r="LZX2654" s="116"/>
      <c r="LZY2654" s="42"/>
      <c r="LZZ2654" s="116"/>
      <c r="MAA2654" s="42"/>
      <c r="MAB2654" s="116"/>
      <c r="MAC2654" s="42"/>
      <c r="MAD2654" s="116"/>
      <c r="MAE2654" s="42"/>
      <c r="MAF2654" s="116"/>
      <c r="MAG2654" s="42"/>
      <c r="MAH2654" s="116"/>
      <c r="MAI2654" s="42"/>
      <c r="MAJ2654" s="116"/>
      <c r="MAK2654" s="42"/>
      <c r="MAL2654" s="116"/>
      <c r="MAM2654" s="42"/>
      <c r="MAN2654" s="116"/>
      <c r="MAO2654" s="42"/>
      <c r="MAP2654" s="116"/>
      <c r="MAQ2654" s="42"/>
      <c r="MAR2654" s="116"/>
      <c r="MAS2654" s="42"/>
      <c r="MAT2654" s="116"/>
      <c r="MAU2654" s="42"/>
      <c r="MAV2654" s="116"/>
      <c r="MAW2654" s="42"/>
      <c r="MAX2654" s="116"/>
      <c r="MAY2654" s="42"/>
      <c r="MAZ2654" s="116"/>
      <c r="MBA2654" s="42"/>
      <c r="MBB2654" s="116"/>
      <c r="MBC2654" s="42"/>
      <c r="MBD2654" s="116"/>
      <c r="MBE2654" s="42"/>
      <c r="MBF2654" s="116"/>
      <c r="MBG2654" s="42"/>
      <c r="MBH2654" s="116"/>
      <c r="MBI2654" s="42"/>
      <c r="MBJ2654" s="116"/>
      <c r="MBK2654" s="42"/>
      <c r="MBL2654" s="116"/>
      <c r="MBM2654" s="42"/>
      <c r="MBN2654" s="116"/>
      <c r="MBO2654" s="42"/>
      <c r="MBP2654" s="116"/>
      <c r="MBQ2654" s="42"/>
      <c r="MBR2654" s="116"/>
      <c r="MBS2654" s="42"/>
      <c r="MBT2654" s="116"/>
      <c r="MBU2654" s="42"/>
      <c r="MBV2654" s="116"/>
      <c r="MBW2654" s="42"/>
      <c r="MBX2654" s="116"/>
      <c r="MBY2654" s="42"/>
      <c r="MBZ2654" s="116"/>
      <c r="MCA2654" s="42"/>
      <c r="MCB2654" s="116"/>
      <c r="MCC2654" s="42"/>
      <c r="MCD2654" s="116"/>
      <c r="MCE2654" s="42"/>
      <c r="MCF2654" s="116"/>
      <c r="MCG2654" s="42"/>
      <c r="MCH2654" s="116"/>
      <c r="MCI2654" s="42"/>
      <c r="MCJ2654" s="116"/>
      <c r="MCK2654" s="42"/>
      <c r="MCL2654" s="116"/>
      <c r="MCM2654" s="42"/>
      <c r="MCN2654" s="116"/>
      <c r="MCO2654" s="42"/>
      <c r="MCP2654" s="116"/>
      <c r="MCQ2654" s="42"/>
      <c r="MCR2654" s="116"/>
      <c r="MCS2654" s="42"/>
      <c r="MCT2654" s="116"/>
      <c r="MCU2654" s="42"/>
      <c r="MCV2654" s="116"/>
      <c r="MCW2654" s="42"/>
      <c r="MCX2654" s="116"/>
      <c r="MCY2654" s="42"/>
      <c r="MCZ2654" s="116"/>
      <c r="MDA2654" s="42"/>
      <c r="MDB2654" s="116"/>
      <c r="MDC2654" s="42"/>
      <c r="MDD2654" s="116"/>
      <c r="MDE2654" s="42"/>
      <c r="MDF2654" s="116"/>
      <c r="MDG2654" s="42"/>
      <c r="MDH2654" s="116"/>
      <c r="MDI2654" s="42"/>
      <c r="MDJ2654" s="116"/>
      <c r="MDK2654" s="42"/>
      <c r="MDL2654" s="116"/>
      <c r="MDM2654" s="42"/>
      <c r="MDN2654" s="116"/>
      <c r="MDO2654" s="42"/>
      <c r="MDP2654" s="116"/>
      <c r="MDQ2654" s="42"/>
      <c r="MDR2654" s="116"/>
      <c r="MDS2654" s="42"/>
      <c r="MDT2654" s="116"/>
      <c r="MDU2654" s="42"/>
      <c r="MDV2654" s="116"/>
      <c r="MDW2654" s="42"/>
      <c r="MDX2654" s="116"/>
      <c r="MDY2654" s="42"/>
      <c r="MDZ2654" s="116"/>
      <c r="MEA2654" s="42"/>
      <c r="MEB2654" s="116"/>
      <c r="MEC2654" s="42"/>
      <c r="MED2654" s="116"/>
      <c r="MEE2654" s="42"/>
      <c r="MEF2654" s="116"/>
      <c r="MEG2654" s="42"/>
      <c r="MEH2654" s="116"/>
      <c r="MEI2654" s="42"/>
      <c r="MEJ2654" s="116"/>
      <c r="MEK2654" s="42"/>
      <c r="MEL2654" s="116"/>
      <c r="MEM2654" s="42"/>
      <c r="MEN2654" s="116"/>
      <c r="MEO2654" s="42"/>
      <c r="MEP2654" s="116"/>
      <c r="MEQ2654" s="42"/>
      <c r="MER2654" s="116"/>
      <c r="MES2654" s="42"/>
      <c r="MET2654" s="116"/>
      <c r="MEU2654" s="42"/>
      <c r="MEV2654" s="116"/>
      <c r="MEW2654" s="42"/>
      <c r="MEX2654" s="116"/>
      <c r="MEY2654" s="42"/>
      <c r="MEZ2654" s="116"/>
      <c r="MFA2654" s="42"/>
      <c r="MFB2654" s="116"/>
      <c r="MFC2654" s="42"/>
      <c r="MFD2654" s="116"/>
      <c r="MFE2654" s="42"/>
      <c r="MFF2654" s="116"/>
      <c r="MFG2654" s="42"/>
      <c r="MFH2654" s="116"/>
      <c r="MFI2654" s="42"/>
      <c r="MFJ2654" s="116"/>
      <c r="MFK2654" s="42"/>
      <c r="MFL2654" s="116"/>
      <c r="MFM2654" s="42"/>
      <c r="MFN2654" s="116"/>
      <c r="MFO2654" s="42"/>
      <c r="MFP2654" s="116"/>
      <c r="MFQ2654" s="42"/>
      <c r="MFR2654" s="116"/>
      <c r="MFS2654" s="42"/>
      <c r="MFT2654" s="116"/>
      <c r="MFU2654" s="42"/>
      <c r="MFV2654" s="116"/>
      <c r="MFW2654" s="42"/>
      <c r="MFX2654" s="116"/>
      <c r="MFY2654" s="42"/>
      <c r="MFZ2654" s="116"/>
      <c r="MGA2654" s="42"/>
      <c r="MGB2654" s="116"/>
      <c r="MGC2654" s="42"/>
      <c r="MGD2654" s="116"/>
      <c r="MGE2654" s="42"/>
      <c r="MGF2654" s="116"/>
      <c r="MGG2654" s="42"/>
      <c r="MGH2654" s="116"/>
      <c r="MGI2654" s="42"/>
      <c r="MGJ2654" s="116"/>
      <c r="MGK2654" s="42"/>
      <c r="MGL2654" s="116"/>
      <c r="MGM2654" s="42"/>
      <c r="MGN2654" s="116"/>
      <c r="MGO2654" s="42"/>
      <c r="MGP2654" s="116"/>
      <c r="MGQ2654" s="42"/>
      <c r="MGR2654" s="116"/>
      <c r="MGS2654" s="42"/>
      <c r="MGT2654" s="116"/>
      <c r="MGU2654" s="42"/>
      <c r="MGV2654" s="116"/>
      <c r="MGW2654" s="42"/>
      <c r="MGX2654" s="116"/>
      <c r="MGY2654" s="42"/>
      <c r="MGZ2654" s="116"/>
      <c r="MHA2654" s="42"/>
      <c r="MHB2654" s="116"/>
      <c r="MHC2654" s="42"/>
      <c r="MHD2654" s="116"/>
      <c r="MHE2654" s="42"/>
      <c r="MHF2654" s="116"/>
      <c r="MHG2654" s="42"/>
      <c r="MHH2654" s="116"/>
      <c r="MHI2654" s="42"/>
      <c r="MHJ2654" s="116"/>
      <c r="MHK2654" s="42"/>
      <c r="MHL2654" s="116"/>
      <c r="MHM2654" s="42"/>
      <c r="MHN2654" s="116"/>
      <c r="MHO2654" s="42"/>
      <c r="MHP2654" s="116"/>
      <c r="MHQ2654" s="42"/>
      <c r="MHR2654" s="116"/>
      <c r="MHS2654" s="42"/>
      <c r="MHT2654" s="116"/>
      <c r="MHU2654" s="42"/>
      <c r="MHV2654" s="116"/>
      <c r="MHW2654" s="42"/>
      <c r="MHX2654" s="116"/>
      <c r="MHY2654" s="42"/>
      <c r="MHZ2654" s="116"/>
      <c r="MIA2654" s="42"/>
      <c r="MIB2654" s="116"/>
      <c r="MIC2654" s="42"/>
      <c r="MID2654" s="116"/>
      <c r="MIE2654" s="42"/>
      <c r="MIF2654" s="116"/>
      <c r="MIG2654" s="42"/>
      <c r="MIH2654" s="116"/>
      <c r="MII2654" s="42"/>
      <c r="MIJ2654" s="116"/>
      <c r="MIK2654" s="42"/>
      <c r="MIL2654" s="116"/>
      <c r="MIM2654" s="42"/>
      <c r="MIN2654" s="116"/>
      <c r="MIO2654" s="42"/>
      <c r="MIP2654" s="116"/>
      <c r="MIQ2654" s="42"/>
      <c r="MIR2654" s="116"/>
      <c r="MIS2654" s="42"/>
      <c r="MIT2654" s="116"/>
      <c r="MIU2654" s="42"/>
      <c r="MIV2654" s="116"/>
      <c r="MIW2654" s="42"/>
      <c r="MIX2654" s="116"/>
      <c r="MIY2654" s="42"/>
      <c r="MIZ2654" s="116"/>
      <c r="MJA2654" s="42"/>
      <c r="MJB2654" s="116"/>
      <c r="MJC2654" s="42"/>
      <c r="MJD2654" s="116"/>
      <c r="MJE2654" s="42"/>
      <c r="MJF2654" s="116"/>
      <c r="MJG2654" s="42"/>
      <c r="MJH2654" s="116"/>
      <c r="MJI2654" s="42"/>
      <c r="MJJ2654" s="116"/>
      <c r="MJK2654" s="42"/>
      <c r="MJL2654" s="116"/>
      <c r="MJM2654" s="42"/>
      <c r="MJN2654" s="116"/>
      <c r="MJO2654" s="42"/>
      <c r="MJP2654" s="116"/>
      <c r="MJQ2654" s="42"/>
      <c r="MJR2654" s="116"/>
      <c r="MJS2654" s="42"/>
      <c r="MJT2654" s="116"/>
      <c r="MJU2654" s="42"/>
      <c r="MJV2654" s="116"/>
      <c r="MJW2654" s="42"/>
      <c r="MJX2654" s="116"/>
      <c r="MJY2654" s="42"/>
      <c r="MJZ2654" s="116"/>
      <c r="MKA2654" s="42"/>
      <c r="MKB2654" s="116"/>
      <c r="MKC2654" s="42"/>
      <c r="MKD2654" s="116"/>
      <c r="MKE2654" s="42"/>
      <c r="MKF2654" s="116"/>
      <c r="MKG2654" s="42"/>
      <c r="MKH2654" s="116"/>
      <c r="MKI2654" s="42"/>
      <c r="MKJ2654" s="116"/>
      <c r="MKK2654" s="42"/>
      <c r="MKL2654" s="116"/>
      <c r="MKM2654" s="42"/>
      <c r="MKN2654" s="116"/>
      <c r="MKO2654" s="42"/>
      <c r="MKP2654" s="116"/>
      <c r="MKQ2654" s="42"/>
      <c r="MKR2654" s="116"/>
      <c r="MKS2654" s="42"/>
      <c r="MKT2654" s="116"/>
      <c r="MKU2654" s="42"/>
      <c r="MKV2654" s="116"/>
      <c r="MKW2654" s="42"/>
      <c r="MKX2654" s="116"/>
      <c r="MKY2654" s="42"/>
      <c r="MKZ2654" s="116"/>
      <c r="MLA2654" s="42"/>
      <c r="MLB2654" s="116"/>
      <c r="MLC2654" s="42"/>
      <c r="MLD2654" s="116"/>
      <c r="MLE2654" s="42"/>
      <c r="MLF2654" s="116"/>
      <c r="MLG2654" s="42"/>
      <c r="MLH2654" s="116"/>
      <c r="MLI2654" s="42"/>
      <c r="MLJ2654" s="116"/>
      <c r="MLK2654" s="42"/>
      <c r="MLL2654" s="116"/>
      <c r="MLM2654" s="42"/>
      <c r="MLN2654" s="116"/>
      <c r="MLO2654" s="42"/>
      <c r="MLP2654" s="116"/>
      <c r="MLQ2654" s="42"/>
      <c r="MLR2654" s="116"/>
      <c r="MLS2654" s="42"/>
      <c r="MLT2654" s="116"/>
      <c r="MLU2654" s="42"/>
      <c r="MLV2654" s="116"/>
      <c r="MLW2654" s="42"/>
      <c r="MLX2654" s="116"/>
      <c r="MLY2654" s="42"/>
      <c r="MLZ2654" s="116"/>
      <c r="MMA2654" s="42"/>
      <c r="MMB2654" s="116"/>
      <c r="MMC2654" s="42"/>
      <c r="MMD2654" s="116"/>
      <c r="MME2654" s="42"/>
      <c r="MMF2654" s="116"/>
      <c r="MMG2654" s="42"/>
      <c r="MMH2654" s="116"/>
      <c r="MMI2654" s="42"/>
      <c r="MMJ2654" s="116"/>
      <c r="MMK2654" s="42"/>
      <c r="MML2654" s="116"/>
      <c r="MMM2654" s="42"/>
      <c r="MMN2654" s="116"/>
      <c r="MMO2654" s="42"/>
      <c r="MMP2654" s="116"/>
      <c r="MMQ2654" s="42"/>
      <c r="MMR2654" s="116"/>
      <c r="MMS2654" s="42"/>
      <c r="MMT2654" s="116"/>
      <c r="MMU2654" s="42"/>
      <c r="MMV2654" s="116"/>
      <c r="MMW2654" s="42"/>
      <c r="MMX2654" s="116"/>
      <c r="MMY2654" s="42"/>
      <c r="MMZ2654" s="116"/>
      <c r="MNA2654" s="42"/>
      <c r="MNB2654" s="116"/>
      <c r="MNC2654" s="42"/>
      <c r="MND2654" s="116"/>
      <c r="MNE2654" s="42"/>
      <c r="MNF2654" s="116"/>
      <c r="MNG2654" s="42"/>
      <c r="MNH2654" s="116"/>
      <c r="MNI2654" s="42"/>
      <c r="MNJ2654" s="116"/>
      <c r="MNK2654" s="42"/>
      <c r="MNL2654" s="116"/>
      <c r="MNM2654" s="42"/>
      <c r="MNN2654" s="116"/>
      <c r="MNO2654" s="42"/>
      <c r="MNP2654" s="116"/>
      <c r="MNQ2654" s="42"/>
      <c r="MNR2654" s="116"/>
      <c r="MNS2654" s="42"/>
      <c r="MNT2654" s="116"/>
      <c r="MNU2654" s="42"/>
      <c r="MNV2654" s="116"/>
      <c r="MNW2654" s="42"/>
      <c r="MNX2654" s="116"/>
      <c r="MNY2654" s="42"/>
      <c r="MNZ2654" s="116"/>
      <c r="MOA2654" s="42"/>
      <c r="MOB2654" s="116"/>
      <c r="MOC2654" s="42"/>
      <c r="MOD2654" s="116"/>
      <c r="MOE2654" s="42"/>
      <c r="MOF2654" s="116"/>
      <c r="MOG2654" s="42"/>
      <c r="MOH2654" s="116"/>
      <c r="MOI2654" s="42"/>
      <c r="MOJ2654" s="116"/>
      <c r="MOK2654" s="42"/>
      <c r="MOL2654" s="116"/>
      <c r="MOM2654" s="42"/>
      <c r="MON2654" s="116"/>
      <c r="MOO2654" s="42"/>
      <c r="MOP2654" s="116"/>
      <c r="MOQ2654" s="42"/>
      <c r="MOR2654" s="116"/>
      <c r="MOS2654" s="42"/>
      <c r="MOT2654" s="116"/>
      <c r="MOU2654" s="42"/>
      <c r="MOV2654" s="116"/>
      <c r="MOW2654" s="42"/>
      <c r="MOX2654" s="116"/>
      <c r="MOY2654" s="42"/>
      <c r="MOZ2654" s="116"/>
      <c r="MPA2654" s="42"/>
      <c r="MPB2654" s="116"/>
      <c r="MPC2654" s="42"/>
      <c r="MPD2654" s="116"/>
      <c r="MPE2654" s="42"/>
      <c r="MPF2654" s="116"/>
      <c r="MPG2654" s="42"/>
      <c r="MPH2654" s="116"/>
      <c r="MPI2654" s="42"/>
      <c r="MPJ2654" s="116"/>
      <c r="MPK2654" s="42"/>
      <c r="MPL2654" s="116"/>
      <c r="MPM2654" s="42"/>
      <c r="MPN2654" s="116"/>
      <c r="MPO2654" s="42"/>
      <c r="MPP2654" s="116"/>
      <c r="MPQ2654" s="42"/>
      <c r="MPR2654" s="116"/>
      <c r="MPS2654" s="42"/>
      <c r="MPT2654" s="116"/>
      <c r="MPU2654" s="42"/>
      <c r="MPV2654" s="116"/>
      <c r="MPW2654" s="42"/>
      <c r="MPX2654" s="116"/>
      <c r="MPY2654" s="42"/>
      <c r="MPZ2654" s="116"/>
      <c r="MQA2654" s="42"/>
      <c r="MQB2654" s="116"/>
      <c r="MQC2654" s="42"/>
      <c r="MQD2654" s="116"/>
      <c r="MQE2654" s="42"/>
      <c r="MQF2654" s="116"/>
      <c r="MQG2654" s="42"/>
      <c r="MQH2654" s="116"/>
      <c r="MQI2654" s="42"/>
      <c r="MQJ2654" s="116"/>
      <c r="MQK2654" s="42"/>
      <c r="MQL2654" s="116"/>
      <c r="MQM2654" s="42"/>
      <c r="MQN2654" s="116"/>
      <c r="MQO2654" s="42"/>
      <c r="MQP2654" s="116"/>
      <c r="MQQ2654" s="42"/>
      <c r="MQR2654" s="116"/>
      <c r="MQS2654" s="42"/>
      <c r="MQT2654" s="116"/>
      <c r="MQU2654" s="42"/>
      <c r="MQV2654" s="116"/>
      <c r="MQW2654" s="42"/>
      <c r="MQX2654" s="116"/>
      <c r="MQY2654" s="42"/>
      <c r="MQZ2654" s="116"/>
      <c r="MRA2654" s="42"/>
      <c r="MRB2654" s="116"/>
      <c r="MRC2654" s="42"/>
      <c r="MRD2654" s="116"/>
      <c r="MRE2654" s="42"/>
      <c r="MRF2654" s="116"/>
      <c r="MRG2654" s="42"/>
      <c r="MRH2654" s="116"/>
      <c r="MRI2654" s="42"/>
      <c r="MRJ2654" s="116"/>
      <c r="MRK2654" s="42"/>
      <c r="MRL2654" s="116"/>
      <c r="MRM2654" s="42"/>
      <c r="MRN2654" s="116"/>
      <c r="MRO2654" s="42"/>
      <c r="MRP2654" s="116"/>
      <c r="MRQ2654" s="42"/>
      <c r="MRR2654" s="116"/>
      <c r="MRS2654" s="42"/>
      <c r="MRT2654" s="116"/>
      <c r="MRU2654" s="42"/>
      <c r="MRV2654" s="116"/>
      <c r="MRW2654" s="42"/>
      <c r="MRX2654" s="116"/>
      <c r="MRY2654" s="42"/>
      <c r="MRZ2654" s="116"/>
      <c r="MSA2654" s="42"/>
      <c r="MSB2654" s="116"/>
      <c r="MSC2654" s="42"/>
      <c r="MSD2654" s="116"/>
      <c r="MSE2654" s="42"/>
      <c r="MSF2654" s="116"/>
      <c r="MSG2654" s="42"/>
      <c r="MSH2654" s="116"/>
      <c r="MSI2654" s="42"/>
      <c r="MSJ2654" s="116"/>
      <c r="MSK2654" s="42"/>
      <c r="MSL2654" s="116"/>
      <c r="MSM2654" s="42"/>
      <c r="MSN2654" s="116"/>
      <c r="MSO2654" s="42"/>
      <c r="MSP2654" s="116"/>
      <c r="MSQ2654" s="42"/>
      <c r="MSR2654" s="116"/>
      <c r="MSS2654" s="42"/>
      <c r="MST2654" s="116"/>
      <c r="MSU2654" s="42"/>
      <c r="MSV2654" s="116"/>
      <c r="MSW2654" s="42"/>
      <c r="MSX2654" s="116"/>
      <c r="MSY2654" s="42"/>
      <c r="MSZ2654" s="116"/>
      <c r="MTA2654" s="42"/>
      <c r="MTB2654" s="116"/>
      <c r="MTC2654" s="42"/>
      <c r="MTD2654" s="116"/>
      <c r="MTE2654" s="42"/>
      <c r="MTF2654" s="116"/>
      <c r="MTG2654" s="42"/>
      <c r="MTH2654" s="116"/>
      <c r="MTI2654" s="42"/>
      <c r="MTJ2654" s="116"/>
      <c r="MTK2654" s="42"/>
      <c r="MTL2654" s="116"/>
      <c r="MTM2654" s="42"/>
      <c r="MTN2654" s="116"/>
      <c r="MTO2654" s="42"/>
      <c r="MTP2654" s="116"/>
      <c r="MTQ2654" s="42"/>
      <c r="MTR2654" s="116"/>
      <c r="MTS2654" s="42"/>
      <c r="MTT2654" s="116"/>
      <c r="MTU2654" s="42"/>
      <c r="MTV2654" s="116"/>
      <c r="MTW2654" s="42"/>
      <c r="MTX2654" s="116"/>
      <c r="MTY2654" s="42"/>
      <c r="MTZ2654" s="116"/>
      <c r="MUA2654" s="42"/>
      <c r="MUB2654" s="116"/>
      <c r="MUC2654" s="42"/>
      <c r="MUD2654" s="116"/>
      <c r="MUE2654" s="42"/>
      <c r="MUF2654" s="116"/>
      <c r="MUG2654" s="42"/>
      <c r="MUH2654" s="116"/>
      <c r="MUI2654" s="42"/>
      <c r="MUJ2654" s="116"/>
      <c r="MUK2654" s="42"/>
      <c r="MUL2654" s="116"/>
      <c r="MUM2654" s="42"/>
      <c r="MUN2654" s="116"/>
      <c r="MUO2654" s="42"/>
      <c r="MUP2654" s="116"/>
      <c r="MUQ2654" s="42"/>
      <c r="MUR2654" s="116"/>
      <c r="MUS2654" s="42"/>
      <c r="MUT2654" s="116"/>
      <c r="MUU2654" s="42"/>
      <c r="MUV2654" s="116"/>
      <c r="MUW2654" s="42"/>
      <c r="MUX2654" s="116"/>
      <c r="MUY2654" s="42"/>
      <c r="MUZ2654" s="116"/>
      <c r="MVA2654" s="42"/>
      <c r="MVB2654" s="116"/>
      <c r="MVC2654" s="42"/>
      <c r="MVD2654" s="116"/>
      <c r="MVE2654" s="42"/>
      <c r="MVF2654" s="116"/>
      <c r="MVG2654" s="42"/>
      <c r="MVH2654" s="116"/>
      <c r="MVI2654" s="42"/>
      <c r="MVJ2654" s="116"/>
      <c r="MVK2654" s="42"/>
      <c r="MVL2654" s="116"/>
      <c r="MVM2654" s="42"/>
      <c r="MVN2654" s="116"/>
      <c r="MVO2654" s="42"/>
      <c r="MVP2654" s="116"/>
      <c r="MVQ2654" s="42"/>
      <c r="MVR2654" s="116"/>
      <c r="MVS2654" s="42"/>
      <c r="MVT2654" s="116"/>
      <c r="MVU2654" s="42"/>
      <c r="MVV2654" s="116"/>
      <c r="MVW2654" s="42"/>
      <c r="MVX2654" s="116"/>
      <c r="MVY2654" s="42"/>
      <c r="MVZ2654" s="116"/>
      <c r="MWA2654" s="42"/>
      <c r="MWB2654" s="116"/>
      <c r="MWC2654" s="42"/>
      <c r="MWD2654" s="116"/>
      <c r="MWE2654" s="42"/>
      <c r="MWF2654" s="116"/>
      <c r="MWG2654" s="42"/>
      <c r="MWH2654" s="116"/>
      <c r="MWI2654" s="42"/>
      <c r="MWJ2654" s="116"/>
      <c r="MWK2654" s="42"/>
      <c r="MWL2654" s="116"/>
      <c r="MWM2654" s="42"/>
      <c r="MWN2654" s="116"/>
      <c r="MWO2654" s="42"/>
      <c r="MWP2654" s="116"/>
      <c r="MWQ2654" s="42"/>
      <c r="MWR2654" s="116"/>
      <c r="MWS2654" s="42"/>
      <c r="MWT2654" s="116"/>
      <c r="MWU2654" s="42"/>
      <c r="MWV2654" s="116"/>
      <c r="MWW2654" s="42"/>
      <c r="MWX2654" s="116"/>
      <c r="MWY2654" s="42"/>
      <c r="MWZ2654" s="116"/>
      <c r="MXA2654" s="42"/>
      <c r="MXB2654" s="116"/>
      <c r="MXC2654" s="42"/>
      <c r="MXD2654" s="116"/>
      <c r="MXE2654" s="42"/>
      <c r="MXF2654" s="116"/>
      <c r="MXG2654" s="42"/>
      <c r="MXH2654" s="116"/>
      <c r="MXI2654" s="42"/>
      <c r="MXJ2654" s="116"/>
      <c r="MXK2654" s="42"/>
      <c r="MXL2654" s="116"/>
      <c r="MXM2654" s="42"/>
      <c r="MXN2654" s="116"/>
      <c r="MXO2654" s="42"/>
      <c r="MXP2654" s="116"/>
      <c r="MXQ2654" s="42"/>
      <c r="MXR2654" s="116"/>
      <c r="MXS2654" s="42"/>
      <c r="MXT2654" s="116"/>
      <c r="MXU2654" s="42"/>
      <c r="MXV2654" s="116"/>
      <c r="MXW2654" s="42"/>
      <c r="MXX2654" s="116"/>
      <c r="MXY2654" s="42"/>
      <c r="MXZ2654" s="116"/>
      <c r="MYA2654" s="42"/>
      <c r="MYB2654" s="116"/>
      <c r="MYC2654" s="42"/>
      <c r="MYD2654" s="116"/>
      <c r="MYE2654" s="42"/>
      <c r="MYF2654" s="116"/>
      <c r="MYG2654" s="42"/>
      <c r="MYH2654" s="116"/>
      <c r="MYI2654" s="42"/>
      <c r="MYJ2654" s="116"/>
      <c r="MYK2654" s="42"/>
      <c r="MYL2654" s="116"/>
      <c r="MYM2654" s="42"/>
      <c r="MYN2654" s="116"/>
      <c r="MYO2654" s="42"/>
      <c r="MYP2654" s="116"/>
      <c r="MYQ2654" s="42"/>
      <c r="MYR2654" s="116"/>
      <c r="MYS2654" s="42"/>
      <c r="MYT2654" s="116"/>
      <c r="MYU2654" s="42"/>
      <c r="MYV2654" s="116"/>
      <c r="MYW2654" s="42"/>
      <c r="MYX2654" s="116"/>
      <c r="MYY2654" s="42"/>
      <c r="MYZ2654" s="116"/>
      <c r="MZA2654" s="42"/>
      <c r="MZB2654" s="116"/>
      <c r="MZC2654" s="42"/>
      <c r="MZD2654" s="116"/>
      <c r="MZE2654" s="42"/>
      <c r="MZF2654" s="116"/>
      <c r="MZG2654" s="42"/>
      <c r="MZH2654" s="116"/>
      <c r="MZI2654" s="42"/>
      <c r="MZJ2654" s="116"/>
      <c r="MZK2654" s="42"/>
      <c r="MZL2654" s="116"/>
      <c r="MZM2654" s="42"/>
      <c r="MZN2654" s="116"/>
      <c r="MZO2654" s="42"/>
      <c r="MZP2654" s="116"/>
      <c r="MZQ2654" s="42"/>
      <c r="MZR2654" s="116"/>
      <c r="MZS2654" s="42"/>
      <c r="MZT2654" s="116"/>
      <c r="MZU2654" s="42"/>
      <c r="MZV2654" s="116"/>
      <c r="MZW2654" s="42"/>
      <c r="MZX2654" s="116"/>
      <c r="MZY2654" s="42"/>
      <c r="MZZ2654" s="116"/>
      <c r="NAA2654" s="42"/>
      <c r="NAB2654" s="116"/>
      <c r="NAC2654" s="42"/>
      <c r="NAD2654" s="116"/>
      <c r="NAE2654" s="42"/>
      <c r="NAF2654" s="116"/>
      <c r="NAG2654" s="42"/>
      <c r="NAH2654" s="116"/>
      <c r="NAI2654" s="42"/>
      <c r="NAJ2654" s="116"/>
      <c r="NAK2654" s="42"/>
      <c r="NAL2654" s="116"/>
      <c r="NAM2654" s="42"/>
      <c r="NAN2654" s="116"/>
      <c r="NAO2654" s="42"/>
      <c r="NAP2654" s="116"/>
      <c r="NAQ2654" s="42"/>
      <c r="NAR2654" s="116"/>
      <c r="NAS2654" s="42"/>
      <c r="NAT2654" s="116"/>
      <c r="NAU2654" s="42"/>
      <c r="NAV2654" s="116"/>
      <c r="NAW2654" s="42"/>
      <c r="NAX2654" s="116"/>
      <c r="NAY2654" s="42"/>
      <c r="NAZ2654" s="116"/>
      <c r="NBA2654" s="42"/>
      <c r="NBB2654" s="116"/>
      <c r="NBC2654" s="42"/>
      <c r="NBD2654" s="116"/>
      <c r="NBE2654" s="42"/>
      <c r="NBF2654" s="116"/>
      <c r="NBG2654" s="42"/>
      <c r="NBH2654" s="116"/>
      <c r="NBI2654" s="42"/>
      <c r="NBJ2654" s="116"/>
      <c r="NBK2654" s="42"/>
      <c r="NBL2654" s="116"/>
      <c r="NBM2654" s="42"/>
      <c r="NBN2654" s="116"/>
      <c r="NBO2654" s="42"/>
      <c r="NBP2654" s="116"/>
      <c r="NBQ2654" s="42"/>
      <c r="NBR2654" s="116"/>
      <c r="NBS2654" s="42"/>
      <c r="NBT2654" s="116"/>
      <c r="NBU2654" s="42"/>
      <c r="NBV2654" s="116"/>
      <c r="NBW2654" s="42"/>
      <c r="NBX2654" s="116"/>
      <c r="NBY2654" s="42"/>
      <c r="NBZ2654" s="116"/>
      <c r="NCA2654" s="42"/>
      <c r="NCB2654" s="116"/>
      <c r="NCC2654" s="42"/>
      <c r="NCD2654" s="116"/>
      <c r="NCE2654" s="42"/>
      <c r="NCF2654" s="116"/>
      <c r="NCG2654" s="42"/>
      <c r="NCH2654" s="116"/>
      <c r="NCI2654" s="42"/>
      <c r="NCJ2654" s="116"/>
      <c r="NCK2654" s="42"/>
      <c r="NCL2654" s="116"/>
      <c r="NCM2654" s="42"/>
      <c r="NCN2654" s="116"/>
      <c r="NCO2654" s="42"/>
      <c r="NCP2654" s="116"/>
      <c r="NCQ2654" s="42"/>
      <c r="NCR2654" s="116"/>
      <c r="NCS2654" s="42"/>
      <c r="NCT2654" s="116"/>
      <c r="NCU2654" s="42"/>
      <c r="NCV2654" s="116"/>
      <c r="NCW2654" s="42"/>
      <c r="NCX2654" s="116"/>
      <c r="NCY2654" s="42"/>
      <c r="NCZ2654" s="116"/>
      <c r="NDA2654" s="42"/>
      <c r="NDB2654" s="116"/>
      <c r="NDC2654" s="42"/>
      <c r="NDD2654" s="116"/>
      <c r="NDE2654" s="42"/>
      <c r="NDF2654" s="116"/>
      <c r="NDG2654" s="42"/>
      <c r="NDH2654" s="116"/>
      <c r="NDI2654" s="42"/>
      <c r="NDJ2654" s="116"/>
      <c r="NDK2654" s="42"/>
      <c r="NDL2654" s="116"/>
      <c r="NDM2654" s="42"/>
      <c r="NDN2654" s="116"/>
      <c r="NDO2654" s="42"/>
      <c r="NDP2654" s="116"/>
      <c r="NDQ2654" s="42"/>
      <c r="NDR2654" s="116"/>
      <c r="NDS2654" s="42"/>
      <c r="NDT2654" s="116"/>
      <c r="NDU2654" s="42"/>
      <c r="NDV2654" s="116"/>
      <c r="NDW2654" s="42"/>
      <c r="NDX2654" s="116"/>
      <c r="NDY2654" s="42"/>
      <c r="NDZ2654" s="116"/>
      <c r="NEA2654" s="42"/>
      <c r="NEB2654" s="116"/>
      <c r="NEC2654" s="42"/>
      <c r="NED2654" s="116"/>
      <c r="NEE2654" s="42"/>
      <c r="NEF2654" s="116"/>
      <c r="NEG2654" s="42"/>
      <c r="NEH2654" s="116"/>
      <c r="NEI2654" s="42"/>
      <c r="NEJ2654" s="116"/>
      <c r="NEK2654" s="42"/>
      <c r="NEL2654" s="116"/>
      <c r="NEM2654" s="42"/>
      <c r="NEN2654" s="116"/>
      <c r="NEO2654" s="42"/>
      <c r="NEP2654" s="116"/>
      <c r="NEQ2654" s="42"/>
      <c r="NER2654" s="116"/>
      <c r="NES2654" s="42"/>
      <c r="NET2654" s="116"/>
      <c r="NEU2654" s="42"/>
      <c r="NEV2654" s="116"/>
      <c r="NEW2654" s="42"/>
      <c r="NEX2654" s="116"/>
      <c r="NEY2654" s="42"/>
      <c r="NEZ2654" s="116"/>
      <c r="NFA2654" s="42"/>
      <c r="NFB2654" s="116"/>
      <c r="NFC2654" s="42"/>
      <c r="NFD2654" s="116"/>
      <c r="NFE2654" s="42"/>
      <c r="NFF2654" s="116"/>
      <c r="NFG2654" s="42"/>
      <c r="NFH2654" s="116"/>
      <c r="NFI2654" s="42"/>
      <c r="NFJ2654" s="116"/>
      <c r="NFK2654" s="42"/>
      <c r="NFL2654" s="116"/>
      <c r="NFM2654" s="42"/>
      <c r="NFN2654" s="116"/>
      <c r="NFO2654" s="42"/>
      <c r="NFP2654" s="116"/>
      <c r="NFQ2654" s="42"/>
      <c r="NFR2654" s="116"/>
      <c r="NFS2654" s="42"/>
      <c r="NFT2654" s="116"/>
      <c r="NFU2654" s="42"/>
      <c r="NFV2654" s="116"/>
      <c r="NFW2654" s="42"/>
      <c r="NFX2654" s="116"/>
      <c r="NFY2654" s="42"/>
      <c r="NFZ2654" s="116"/>
      <c r="NGA2654" s="42"/>
      <c r="NGB2654" s="116"/>
      <c r="NGC2654" s="42"/>
      <c r="NGD2654" s="116"/>
      <c r="NGE2654" s="42"/>
      <c r="NGF2654" s="116"/>
      <c r="NGG2654" s="42"/>
      <c r="NGH2654" s="116"/>
      <c r="NGI2654" s="42"/>
      <c r="NGJ2654" s="116"/>
      <c r="NGK2654" s="42"/>
      <c r="NGL2654" s="116"/>
      <c r="NGM2654" s="42"/>
      <c r="NGN2654" s="116"/>
      <c r="NGO2654" s="42"/>
      <c r="NGP2654" s="116"/>
      <c r="NGQ2654" s="42"/>
      <c r="NGR2654" s="116"/>
      <c r="NGS2654" s="42"/>
      <c r="NGT2654" s="116"/>
      <c r="NGU2654" s="42"/>
      <c r="NGV2654" s="116"/>
      <c r="NGW2654" s="42"/>
      <c r="NGX2654" s="116"/>
      <c r="NGY2654" s="42"/>
      <c r="NGZ2654" s="116"/>
      <c r="NHA2654" s="42"/>
      <c r="NHB2654" s="116"/>
      <c r="NHC2654" s="42"/>
      <c r="NHD2654" s="116"/>
      <c r="NHE2654" s="42"/>
      <c r="NHF2654" s="116"/>
      <c r="NHG2654" s="42"/>
      <c r="NHH2654" s="116"/>
      <c r="NHI2654" s="42"/>
      <c r="NHJ2654" s="116"/>
      <c r="NHK2654" s="42"/>
      <c r="NHL2654" s="116"/>
      <c r="NHM2654" s="42"/>
      <c r="NHN2654" s="116"/>
      <c r="NHO2654" s="42"/>
      <c r="NHP2654" s="116"/>
      <c r="NHQ2654" s="42"/>
      <c r="NHR2654" s="116"/>
      <c r="NHS2654" s="42"/>
      <c r="NHT2654" s="116"/>
      <c r="NHU2654" s="42"/>
      <c r="NHV2654" s="116"/>
      <c r="NHW2654" s="42"/>
      <c r="NHX2654" s="116"/>
      <c r="NHY2654" s="42"/>
      <c r="NHZ2654" s="116"/>
      <c r="NIA2654" s="42"/>
      <c r="NIB2654" s="116"/>
      <c r="NIC2654" s="42"/>
      <c r="NID2654" s="116"/>
      <c r="NIE2654" s="42"/>
      <c r="NIF2654" s="116"/>
      <c r="NIG2654" s="42"/>
      <c r="NIH2654" s="116"/>
      <c r="NII2654" s="42"/>
      <c r="NIJ2654" s="116"/>
      <c r="NIK2654" s="42"/>
      <c r="NIL2654" s="116"/>
      <c r="NIM2654" s="42"/>
      <c r="NIN2654" s="116"/>
      <c r="NIO2654" s="42"/>
      <c r="NIP2654" s="116"/>
      <c r="NIQ2654" s="42"/>
      <c r="NIR2654" s="116"/>
      <c r="NIS2654" s="42"/>
      <c r="NIT2654" s="116"/>
      <c r="NIU2654" s="42"/>
      <c r="NIV2654" s="116"/>
      <c r="NIW2654" s="42"/>
      <c r="NIX2654" s="116"/>
      <c r="NIY2654" s="42"/>
      <c r="NIZ2654" s="116"/>
      <c r="NJA2654" s="42"/>
      <c r="NJB2654" s="116"/>
      <c r="NJC2654" s="42"/>
      <c r="NJD2654" s="116"/>
      <c r="NJE2654" s="42"/>
      <c r="NJF2654" s="116"/>
      <c r="NJG2654" s="42"/>
      <c r="NJH2654" s="116"/>
      <c r="NJI2654" s="42"/>
      <c r="NJJ2654" s="116"/>
      <c r="NJK2654" s="42"/>
      <c r="NJL2654" s="116"/>
      <c r="NJM2654" s="42"/>
      <c r="NJN2654" s="116"/>
      <c r="NJO2654" s="42"/>
      <c r="NJP2654" s="116"/>
      <c r="NJQ2654" s="42"/>
      <c r="NJR2654" s="116"/>
      <c r="NJS2654" s="42"/>
      <c r="NJT2654" s="116"/>
      <c r="NJU2654" s="42"/>
      <c r="NJV2654" s="116"/>
      <c r="NJW2654" s="42"/>
      <c r="NJX2654" s="116"/>
      <c r="NJY2654" s="42"/>
      <c r="NJZ2654" s="116"/>
      <c r="NKA2654" s="42"/>
      <c r="NKB2654" s="116"/>
      <c r="NKC2654" s="42"/>
      <c r="NKD2654" s="116"/>
      <c r="NKE2654" s="42"/>
      <c r="NKF2654" s="116"/>
      <c r="NKG2654" s="42"/>
      <c r="NKH2654" s="116"/>
      <c r="NKI2654" s="42"/>
      <c r="NKJ2654" s="116"/>
      <c r="NKK2654" s="42"/>
      <c r="NKL2654" s="116"/>
      <c r="NKM2654" s="42"/>
      <c r="NKN2654" s="116"/>
      <c r="NKO2654" s="42"/>
      <c r="NKP2654" s="116"/>
      <c r="NKQ2654" s="42"/>
      <c r="NKR2654" s="116"/>
      <c r="NKS2654" s="42"/>
      <c r="NKT2654" s="116"/>
      <c r="NKU2654" s="42"/>
      <c r="NKV2654" s="116"/>
      <c r="NKW2654" s="42"/>
      <c r="NKX2654" s="116"/>
      <c r="NKY2654" s="42"/>
      <c r="NKZ2654" s="116"/>
      <c r="NLA2654" s="42"/>
      <c r="NLB2654" s="116"/>
      <c r="NLC2654" s="42"/>
      <c r="NLD2654" s="116"/>
      <c r="NLE2654" s="42"/>
      <c r="NLF2654" s="116"/>
      <c r="NLG2654" s="42"/>
      <c r="NLH2654" s="116"/>
      <c r="NLI2654" s="42"/>
      <c r="NLJ2654" s="116"/>
      <c r="NLK2654" s="42"/>
      <c r="NLL2654" s="116"/>
      <c r="NLM2654" s="42"/>
      <c r="NLN2654" s="116"/>
      <c r="NLO2654" s="42"/>
      <c r="NLP2654" s="116"/>
      <c r="NLQ2654" s="42"/>
      <c r="NLR2654" s="116"/>
      <c r="NLS2654" s="42"/>
      <c r="NLT2654" s="116"/>
      <c r="NLU2654" s="42"/>
      <c r="NLV2654" s="116"/>
      <c r="NLW2654" s="42"/>
      <c r="NLX2654" s="116"/>
      <c r="NLY2654" s="42"/>
      <c r="NLZ2654" s="116"/>
      <c r="NMA2654" s="42"/>
      <c r="NMB2654" s="116"/>
      <c r="NMC2654" s="42"/>
      <c r="NMD2654" s="116"/>
      <c r="NME2654" s="42"/>
      <c r="NMF2654" s="116"/>
      <c r="NMG2654" s="42"/>
      <c r="NMH2654" s="116"/>
      <c r="NMI2654" s="42"/>
      <c r="NMJ2654" s="116"/>
      <c r="NMK2654" s="42"/>
      <c r="NML2654" s="116"/>
      <c r="NMM2654" s="42"/>
      <c r="NMN2654" s="116"/>
      <c r="NMO2654" s="42"/>
      <c r="NMP2654" s="116"/>
      <c r="NMQ2654" s="42"/>
      <c r="NMR2654" s="116"/>
      <c r="NMS2654" s="42"/>
      <c r="NMT2654" s="116"/>
      <c r="NMU2654" s="42"/>
      <c r="NMV2654" s="116"/>
      <c r="NMW2654" s="42"/>
      <c r="NMX2654" s="116"/>
      <c r="NMY2654" s="42"/>
      <c r="NMZ2654" s="116"/>
      <c r="NNA2654" s="42"/>
      <c r="NNB2654" s="116"/>
      <c r="NNC2654" s="42"/>
      <c r="NND2654" s="116"/>
      <c r="NNE2654" s="42"/>
      <c r="NNF2654" s="116"/>
      <c r="NNG2654" s="42"/>
      <c r="NNH2654" s="116"/>
      <c r="NNI2654" s="42"/>
      <c r="NNJ2654" s="116"/>
      <c r="NNK2654" s="42"/>
      <c r="NNL2654" s="116"/>
      <c r="NNM2654" s="42"/>
      <c r="NNN2654" s="116"/>
      <c r="NNO2654" s="42"/>
      <c r="NNP2654" s="116"/>
      <c r="NNQ2654" s="42"/>
      <c r="NNR2654" s="116"/>
      <c r="NNS2654" s="42"/>
      <c r="NNT2654" s="116"/>
      <c r="NNU2654" s="42"/>
      <c r="NNV2654" s="116"/>
      <c r="NNW2654" s="42"/>
      <c r="NNX2654" s="116"/>
      <c r="NNY2654" s="42"/>
      <c r="NNZ2654" s="116"/>
      <c r="NOA2654" s="42"/>
      <c r="NOB2654" s="116"/>
      <c r="NOC2654" s="42"/>
      <c r="NOD2654" s="116"/>
      <c r="NOE2654" s="42"/>
      <c r="NOF2654" s="116"/>
      <c r="NOG2654" s="42"/>
      <c r="NOH2654" s="116"/>
      <c r="NOI2654" s="42"/>
      <c r="NOJ2654" s="116"/>
      <c r="NOK2654" s="42"/>
      <c r="NOL2654" s="116"/>
      <c r="NOM2654" s="42"/>
      <c r="NON2654" s="116"/>
      <c r="NOO2654" s="42"/>
      <c r="NOP2654" s="116"/>
      <c r="NOQ2654" s="42"/>
      <c r="NOR2654" s="116"/>
      <c r="NOS2654" s="42"/>
      <c r="NOT2654" s="116"/>
      <c r="NOU2654" s="42"/>
      <c r="NOV2654" s="116"/>
      <c r="NOW2654" s="42"/>
      <c r="NOX2654" s="116"/>
      <c r="NOY2654" s="42"/>
      <c r="NOZ2654" s="116"/>
      <c r="NPA2654" s="42"/>
      <c r="NPB2654" s="116"/>
      <c r="NPC2654" s="42"/>
      <c r="NPD2654" s="116"/>
      <c r="NPE2654" s="42"/>
      <c r="NPF2654" s="116"/>
      <c r="NPG2654" s="42"/>
      <c r="NPH2654" s="116"/>
      <c r="NPI2654" s="42"/>
      <c r="NPJ2654" s="116"/>
      <c r="NPK2654" s="42"/>
      <c r="NPL2654" s="116"/>
      <c r="NPM2654" s="42"/>
      <c r="NPN2654" s="116"/>
      <c r="NPO2654" s="42"/>
      <c r="NPP2654" s="116"/>
      <c r="NPQ2654" s="42"/>
      <c r="NPR2654" s="116"/>
      <c r="NPS2654" s="42"/>
      <c r="NPT2654" s="116"/>
      <c r="NPU2654" s="42"/>
      <c r="NPV2654" s="116"/>
      <c r="NPW2654" s="42"/>
      <c r="NPX2654" s="116"/>
      <c r="NPY2654" s="42"/>
      <c r="NPZ2654" s="116"/>
      <c r="NQA2654" s="42"/>
      <c r="NQB2654" s="116"/>
      <c r="NQC2654" s="42"/>
      <c r="NQD2654" s="116"/>
      <c r="NQE2654" s="42"/>
      <c r="NQF2654" s="116"/>
      <c r="NQG2654" s="42"/>
      <c r="NQH2654" s="116"/>
      <c r="NQI2654" s="42"/>
      <c r="NQJ2654" s="116"/>
      <c r="NQK2654" s="42"/>
      <c r="NQL2654" s="116"/>
      <c r="NQM2654" s="42"/>
      <c r="NQN2654" s="116"/>
      <c r="NQO2654" s="42"/>
      <c r="NQP2654" s="116"/>
      <c r="NQQ2654" s="42"/>
      <c r="NQR2654" s="116"/>
      <c r="NQS2654" s="42"/>
      <c r="NQT2654" s="116"/>
      <c r="NQU2654" s="42"/>
      <c r="NQV2654" s="116"/>
      <c r="NQW2654" s="42"/>
      <c r="NQX2654" s="116"/>
      <c r="NQY2654" s="42"/>
      <c r="NQZ2654" s="116"/>
      <c r="NRA2654" s="42"/>
      <c r="NRB2654" s="116"/>
      <c r="NRC2654" s="42"/>
      <c r="NRD2654" s="116"/>
      <c r="NRE2654" s="42"/>
      <c r="NRF2654" s="116"/>
      <c r="NRG2654" s="42"/>
      <c r="NRH2654" s="116"/>
      <c r="NRI2654" s="42"/>
      <c r="NRJ2654" s="116"/>
      <c r="NRK2654" s="42"/>
      <c r="NRL2654" s="116"/>
      <c r="NRM2654" s="42"/>
      <c r="NRN2654" s="116"/>
      <c r="NRO2654" s="42"/>
      <c r="NRP2654" s="116"/>
      <c r="NRQ2654" s="42"/>
      <c r="NRR2654" s="116"/>
      <c r="NRS2654" s="42"/>
      <c r="NRT2654" s="116"/>
      <c r="NRU2654" s="42"/>
      <c r="NRV2654" s="116"/>
      <c r="NRW2654" s="42"/>
      <c r="NRX2654" s="116"/>
      <c r="NRY2654" s="42"/>
      <c r="NRZ2654" s="116"/>
      <c r="NSA2654" s="42"/>
      <c r="NSB2654" s="116"/>
      <c r="NSC2654" s="42"/>
      <c r="NSD2654" s="116"/>
      <c r="NSE2654" s="42"/>
      <c r="NSF2654" s="116"/>
      <c r="NSG2654" s="42"/>
      <c r="NSH2654" s="116"/>
      <c r="NSI2654" s="42"/>
      <c r="NSJ2654" s="116"/>
      <c r="NSK2654" s="42"/>
      <c r="NSL2654" s="116"/>
      <c r="NSM2654" s="42"/>
      <c r="NSN2654" s="116"/>
      <c r="NSO2654" s="42"/>
      <c r="NSP2654" s="116"/>
      <c r="NSQ2654" s="42"/>
      <c r="NSR2654" s="116"/>
      <c r="NSS2654" s="42"/>
      <c r="NST2654" s="116"/>
      <c r="NSU2654" s="42"/>
      <c r="NSV2654" s="116"/>
      <c r="NSW2654" s="42"/>
      <c r="NSX2654" s="116"/>
      <c r="NSY2654" s="42"/>
      <c r="NSZ2654" s="116"/>
      <c r="NTA2654" s="42"/>
      <c r="NTB2654" s="116"/>
      <c r="NTC2654" s="42"/>
      <c r="NTD2654" s="116"/>
      <c r="NTE2654" s="42"/>
      <c r="NTF2654" s="116"/>
      <c r="NTG2654" s="42"/>
      <c r="NTH2654" s="116"/>
      <c r="NTI2654" s="42"/>
      <c r="NTJ2654" s="116"/>
      <c r="NTK2654" s="42"/>
      <c r="NTL2654" s="116"/>
      <c r="NTM2654" s="42"/>
      <c r="NTN2654" s="116"/>
      <c r="NTO2654" s="42"/>
      <c r="NTP2654" s="116"/>
      <c r="NTQ2654" s="42"/>
      <c r="NTR2654" s="116"/>
      <c r="NTS2654" s="42"/>
      <c r="NTT2654" s="116"/>
      <c r="NTU2654" s="42"/>
      <c r="NTV2654" s="116"/>
      <c r="NTW2654" s="42"/>
      <c r="NTX2654" s="116"/>
      <c r="NTY2654" s="42"/>
      <c r="NTZ2654" s="116"/>
      <c r="NUA2654" s="42"/>
      <c r="NUB2654" s="116"/>
      <c r="NUC2654" s="42"/>
      <c r="NUD2654" s="116"/>
      <c r="NUE2654" s="42"/>
      <c r="NUF2654" s="116"/>
      <c r="NUG2654" s="42"/>
      <c r="NUH2654" s="116"/>
      <c r="NUI2654" s="42"/>
      <c r="NUJ2654" s="116"/>
      <c r="NUK2654" s="42"/>
      <c r="NUL2654" s="116"/>
      <c r="NUM2654" s="42"/>
      <c r="NUN2654" s="116"/>
      <c r="NUO2654" s="42"/>
      <c r="NUP2654" s="116"/>
      <c r="NUQ2654" s="42"/>
      <c r="NUR2654" s="116"/>
      <c r="NUS2654" s="42"/>
      <c r="NUT2654" s="116"/>
      <c r="NUU2654" s="42"/>
      <c r="NUV2654" s="116"/>
      <c r="NUW2654" s="42"/>
      <c r="NUX2654" s="116"/>
      <c r="NUY2654" s="42"/>
      <c r="NUZ2654" s="116"/>
      <c r="NVA2654" s="42"/>
      <c r="NVB2654" s="116"/>
      <c r="NVC2654" s="42"/>
      <c r="NVD2654" s="116"/>
      <c r="NVE2654" s="42"/>
      <c r="NVF2654" s="116"/>
      <c r="NVG2654" s="42"/>
      <c r="NVH2654" s="116"/>
      <c r="NVI2654" s="42"/>
      <c r="NVJ2654" s="116"/>
      <c r="NVK2654" s="42"/>
      <c r="NVL2654" s="116"/>
      <c r="NVM2654" s="42"/>
      <c r="NVN2654" s="116"/>
      <c r="NVO2654" s="42"/>
      <c r="NVP2654" s="116"/>
      <c r="NVQ2654" s="42"/>
      <c r="NVR2654" s="116"/>
      <c r="NVS2654" s="42"/>
      <c r="NVT2654" s="116"/>
      <c r="NVU2654" s="42"/>
      <c r="NVV2654" s="116"/>
      <c r="NVW2654" s="42"/>
      <c r="NVX2654" s="116"/>
      <c r="NVY2654" s="42"/>
      <c r="NVZ2654" s="116"/>
      <c r="NWA2654" s="42"/>
      <c r="NWB2654" s="116"/>
      <c r="NWC2654" s="42"/>
      <c r="NWD2654" s="116"/>
      <c r="NWE2654" s="42"/>
      <c r="NWF2654" s="116"/>
      <c r="NWG2654" s="42"/>
      <c r="NWH2654" s="116"/>
      <c r="NWI2654" s="42"/>
      <c r="NWJ2654" s="116"/>
      <c r="NWK2654" s="42"/>
      <c r="NWL2654" s="116"/>
      <c r="NWM2654" s="42"/>
      <c r="NWN2654" s="116"/>
      <c r="NWO2654" s="42"/>
      <c r="NWP2654" s="116"/>
      <c r="NWQ2654" s="42"/>
      <c r="NWR2654" s="116"/>
      <c r="NWS2654" s="42"/>
      <c r="NWT2654" s="116"/>
      <c r="NWU2654" s="42"/>
      <c r="NWV2654" s="116"/>
      <c r="NWW2654" s="42"/>
      <c r="NWX2654" s="116"/>
      <c r="NWY2654" s="42"/>
      <c r="NWZ2654" s="116"/>
      <c r="NXA2654" s="42"/>
      <c r="NXB2654" s="116"/>
      <c r="NXC2654" s="42"/>
      <c r="NXD2654" s="116"/>
      <c r="NXE2654" s="42"/>
      <c r="NXF2654" s="116"/>
      <c r="NXG2654" s="42"/>
      <c r="NXH2654" s="116"/>
      <c r="NXI2654" s="42"/>
      <c r="NXJ2654" s="116"/>
      <c r="NXK2654" s="42"/>
      <c r="NXL2654" s="116"/>
      <c r="NXM2654" s="42"/>
      <c r="NXN2654" s="116"/>
      <c r="NXO2654" s="42"/>
      <c r="NXP2654" s="116"/>
      <c r="NXQ2654" s="42"/>
      <c r="NXR2654" s="116"/>
      <c r="NXS2654" s="42"/>
      <c r="NXT2654" s="116"/>
      <c r="NXU2654" s="42"/>
      <c r="NXV2654" s="116"/>
      <c r="NXW2654" s="42"/>
      <c r="NXX2654" s="116"/>
      <c r="NXY2654" s="42"/>
      <c r="NXZ2654" s="116"/>
      <c r="NYA2654" s="42"/>
      <c r="NYB2654" s="116"/>
      <c r="NYC2654" s="42"/>
      <c r="NYD2654" s="116"/>
      <c r="NYE2654" s="42"/>
      <c r="NYF2654" s="116"/>
      <c r="NYG2654" s="42"/>
      <c r="NYH2654" s="116"/>
      <c r="NYI2654" s="42"/>
      <c r="NYJ2654" s="116"/>
      <c r="NYK2654" s="42"/>
      <c r="NYL2654" s="116"/>
      <c r="NYM2654" s="42"/>
      <c r="NYN2654" s="116"/>
      <c r="NYO2654" s="42"/>
      <c r="NYP2654" s="116"/>
      <c r="NYQ2654" s="42"/>
      <c r="NYR2654" s="116"/>
      <c r="NYS2654" s="42"/>
      <c r="NYT2654" s="116"/>
      <c r="NYU2654" s="42"/>
      <c r="NYV2654" s="116"/>
      <c r="NYW2654" s="42"/>
      <c r="NYX2654" s="116"/>
      <c r="NYY2654" s="42"/>
      <c r="NYZ2654" s="116"/>
      <c r="NZA2654" s="42"/>
      <c r="NZB2654" s="116"/>
      <c r="NZC2654" s="42"/>
      <c r="NZD2654" s="116"/>
      <c r="NZE2654" s="42"/>
      <c r="NZF2654" s="116"/>
      <c r="NZG2654" s="42"/>
      <c r="NZH2654" s="116"/>
      <c r="NZI2654" s="42"/>
      <c r="NZJ2654" s="116"/>
      <c r="NZK2654" s="42"/>
      <c r="NZL2654" s="116"/>
      <c r="NZM2654" s="42"/>
      <c r="NZN2654" s="116"/>
      <c r="NZO2654" s="42"/>
      <c r="NZP2654" s="116"/>
      <c r="NZQ2654" s="42"/>
      <c r="NZR2654" s="116"/>
      <c r="NZS2654" s="42"/>
      <c r="NZT2654" s="116"/>
      <c r="NZU2654" s="42"/>
      <c r="NZV2654" s="116"/>
      <c r="NZW2654" s="42"/>
      <c r="NZX2654" s="116"/>
      <c r="NZY2654" s="42"/>
      <c r="NZZ2654" s="116"/>
      <c r="OAA2654" s="42"/>
      <c r="OAB2654" s="116"/>
      <c r="OAC2654" s="42"/>
      <c r="OAD2654" s="116"/>
      <c r="OAE2654" s="42"/>
      <c r="OAF2654" s="116"/>
      <c r="OAG2654" s="42"/>
      <c r="OAH2654" s="116"/>
      <c r="OAI2654" s="42"/>
      <c r="OAJ2654" s="116"/>
      <c r="OAK2654" s="42"/>
      <c r="OAL2654" s="116"/>
      <c r="OAM2654" s="42"/>
      <c r="OAN2654" s="116"/>
      <c r="OAO2654" s="42"/>
      <c r="OAP2654" s="116"/>
      <c r="OAQ2654" s="42"/>
      <c r="OAR2654" s="116"/>
      <c r="OAS2654" s="42"/>
      <c r="OAT2654" s="116"/>
      <c r="OAU2654" s="42"/>
      <c r="OAV2654" s="116"/>
      <c r="OAW2654" s="42"/>
      <c r="OAX2654" s="116"/>
      <c r="OAY2654" s="42"/>
      <c r="OAZ2654" s="116"/>
      <c r="OBA2654" s="42"/>
      <c r="OBB2654" s="116"/>
      <c r="OBC2654" s="42"/>
      <c r="OBD2654" s="116"/>
      <c r="OBE2654" s="42"/>
      <c r="OBF2654" s="116"/>
      <c r="OBG2654" s="42"/>
      <c r="OBH2654" s="116"/>
      <c r="OBI2654" s="42"/>
      <c r="OBJ2654" s="116"/>
      <c r="OBK2654" s="42"/>
      <c r="OBL2654" s="116"/>
      <c r="OBM2654" s="42"/>
      <c r="OBN2654" s="116"/>
      <c r="OBO2654" s="42"/>
      <c r="OBP2654" s="116"/>
      <c r="OBQ2654" s="42"/>
      <c r="OBR2654" s="116"/>
      <c r="OBS2654" s="42"/>
      <c r="OBT2654" s="116"/>
      <c r="OBU2654" s="42"/>
      <c r="OBV2654" s="116"/>
      <c r="OBW2654" s="42"/>
      <c r="OBX2654" s="116"/>
      <c r="OBY2654" s="42"/>
      <c r="OBZ2654" s="116"/>
      <c r="OCA2654" s="42"/>
      <c r="OCB2654" s="116"/>
      <c r="OCC2654" s="42"/>
      <c r="OCD2654" s="116"/>
      <c r="OCE2654" s="42"/>
      <c r="OCF2654" s="116"/>
      <c r="OCG2654" s="42"/>
      <c r="OCH2654" s="116"/>
      <c r="OCI2654" s="42"/>
      <c r="OCJ2654" s="116"/>
      <c r="OCK2654" s="42"/>
      <c r="OCL2654" s="116"/>
      <c r="OCM2654" s="42"/>
      <c r="OCN2654" s="116"/>
      <c r="OCO2654" s="42"/>
      <c r="OCP2654" s="116"/>
      <c r="OCQ2654" s="42"/>
      <c r="OCR2654" s="116"/>
      <c r="OCS2654" s="42"/>
      <c r="OCT2654" s="116"/>
      <c r="OCU2654" s="42"/>
      <c r="OCV2654" s="116"/>
      <c r="OCW2654" s="42"/>
      <c r="OCX2654" s="116"/>
      <c r="OCY2654" s="42"/>
      <c r="OCZ2654" s="116"/>
      <c r="ODA2654" s="42"/>
      <c r="ODB2654" s="116"/>
      <c r="ODC2654" s="42"/>
      <c r="ODD2654" s="116"/>
      <c r="ODE2654" s="42"/>
      <c r="ODF2654" s="116"/>
      <c r="ODG2654" s="42"/>
      <c r="ODH2654" s="116"/>
      <c r="ODI2654" s="42"/>
      <c r="ODJ2654" s="116"/>
      <c r="ODK2654" s="42"/>
      <c r="ODL2654" s="116"/>
      <c r="ODM2654" s="42"/>
      <c r="ODN2654" s="116"/>
      <c r="ODO2654" s="42"/>
      <c r="ODP2654" s="116"/>
      <c r="ODQ2654" s="42"/>
      <c r="ODR2654" s="116"/>
      <c r="ODS2654" s="42"/>
      <c r="ODT2654" s="116"/>
      <c r="ODU2654" s="42"/>
      <c r="ODV2654" s="116"/>
      <c r="ODW2654" s="42"/>
      <c r="ODX2654" s="116"/>
      <c r="ODY2654" s="42"/>
      <c r="ODZ2654" s="116"/>
      <c r="OEA2654" s="42"/>
      <c r="OEB2654" s="116"/>
      <c r="OEC2654" s="42"/>
      <c r="OED2654" s="116"/>
      <c r="OEE2654" s="42"/>
      <c r="OEF2654" s="116"/>
      <c r="OEG2654" s="42"/>
      <c r="OEH2654" s="116"/>
      <c r="OEI2654" s="42"/>
      <c r="OEJ2654" s="116"/>
      <c r="OEK2654" s="42"/>
      <c r="OEL2654" s="116"/>
      <c r="OEM2654" s="42"/>
      <c r="OEN2654" s="116"/>
      <c r="OEO2654" s="42"/>
      <c r="OEP2654" s="116"/>
      <c r="OEQ2654" s="42"/>
      <c r="OER2654" s="116"/>
      <c r="OES2654" s="42"/>
      <c r="OET2654" s="116"/>
      <c r="OEU2654" s="42"/>
      <c r="OEV2654" s="116"/>
      <c r="OEW2654" s="42"/>
      <c r="OEX2654" s="116"/>
      <c r="OEY2654" s="42"/>
      <c r="OEZ2654" s="116"/>
      <c r="OFA2654" s="42"/>
      <c r="OFB2654" s="116"/>
      <c r="OFC2654" s="42"/>
      <c r="OFD2654" s="116"/>
      <c r="OFE2654" s="42"/>
      <c r="OFF2654" s="116"/>
      <c r="OFG2654" s="42"/>
      <c r="OFH2654" s="116"/>
      <c r="OFI2654" s="42"/>
      <c r="OFJ2654" s="116"/>
      <c r="OFK2654" s="42"/>
      <c r="OFL2654" s="116"/>
      <c r="OFM2654" s="42"/>
      <c r="OFN2654" s="116"/>
      <c r="OFO2654" s="42"/>
      <c r="OFP2654" s="116"/>
      <c r="OFQ2654" s="42"/>
      <c r="OFR2654" s="116"/>
      <c r="OFS2654" s="42"/>
      <c r="OFT2654" s="116"/>
      <c r="OFU2654" s="42"/>
      <c r="OFV2654" s="116"/>
      <c r="OFW2654" s="42"/>
      <c r="OFX2654" s="116"/>
      <c r="OFY2654" s="42"/>
      <c r="OFZ2654" s="116"/>
      <c r="OGA2654" s="42"/>
      <c r="OGB2654" s="116"/>
      <c r="OGC2654" s="42"/>
      <c r="OGD2654" s="116"/>
      <c r="OGE2654" s="42"/>
      <c r="OGF2654" s="116"/>
      <c r="OGG2654" s="42"/>
      <c r="OGH2654" s="116"/>
      <c r="OGI2654" s="42"/>
      <c r="OGJ2654" s="116"/>
      <c r="OGK2654" s="42"/>
      <c r="OGL2654" s="116"/>
      <c r="OGM2654" s="42"/>
      <c r="OGN2654" s="116"/>
      <c r="OGO2654" s="42"/>
      <c r="OGP2654" s="116"/>
      <c r="OGQ2654" s="42"/>
      <c r="OGR2654" s="116"/>
      <c r="OGS2654" s="42"/>
      <c r="OGT2654" s="116"/>
      <c r="OGU2654" s="42"/>
      <c r="OGV2654" s="116"/>
      <c r="OGW2654" s="42"/>
      <c r="OGX2654" s="116"/>
      <c r="OGY2654" s="42"/>
      <c r="OGZ2654" s="116"/>
      <c r="OHA2654" s="42"/>
      <c r="OHB2654" s="116"/>
      <c r="OHC2654" s="42"/>
      <c r="OHD2654" s="116"/>
      <c r="OHE2654" s="42"/>
      <c r="OHF2654" s="116"/>
      <c r="OHG2654" s="42"/>
      <c r="OHH2654" s="116"/>
      <c r="OHI2654" s="42"/>
      <c r="OHJ2654" s="116"/>
      <c r="OHK2654" s="42"/>
      <c r="OHL2654" s="116"/>
      <c r="OHM2654" s="42"/>
      <c r="OHN2654" s="116"/>
      <c r="OHO2654" s="42"/>
      <c r="OHP2654" s="116"/>
      <c r="OHQ2654" s="42"/>
      <c r="OHR2654" s="116"/>
      <c r="OHS2654" s="42"/>
      <c r="OHT2654" s="116"/>
      <c r="OHU2654" s="42"/>
      <c r="OHV2654" s="116"/>
      <c r="OHW2654" s="42"/>
      <c r="OHX2654" s="116"/>
      <c r="OHY2654" s="42"/>
      <c r="OHZ2654" s="116"/>
      <c r="OIA2654" s="42"/>
      <c r="OIB2654" s="116"/>
      <c r="OIC2654" s="42"/>
      <c r="OID2654" s="116"/>
      <c r="OIE2654" s="42"/>
      <c r="OIF2654" s="116"/>
      <c r="OIG2654" s="42"/>
      <c r="OIH2654" s="116"/>
      <c r="OII2654" s="42"/>
      <c r="OIJ2654" s="116"/>
      <c r="OIK2654" s="42"/>
      <c r="OIL2654" s="116"/>
      <c r="OIM2654" s="42"/>
      <c r="OIN2654" s="116"/>
      <c r="OIO2654" s="42"/>
      <c r="OIP2654" s="116"/>
      <c r="OIQ2654" s="42"/>
      <c r="OIR2654" s="116"/>
      <c r="OIS2654" s="42"/>
      <c r="OIT2654" s="116"/>
      <c r="OIU2654" s="42"/>
      <c r="OIV2654" s="116"/>
      <c r="OIW2654" s="42"/>
      <c r="OIX2654" s="116"/>
      <c r="OIY2654" s="42"/>
      <c r="OIZ2654" s="116"/>
      <c r="OJA2654" s="42"/>
      <c r="OJB2654" s="116"/>
      <c r="OJC2654" s="42"/>
      <c r="OJD2654" s="116"/>
      <c r="OJE2654" s="42"/>
      <c r="OJF2654" s="116"/>
      <c r="OJG2654" s="42"/>
      <c r="OJH2654" s="116"/>
      <c r="OJI2654" s="42"/>
      <c r="OJJ2654" s="116"/>
      <c r="OJK2654" s="42"/>
      <c r="OJL2654" s="116"/>
      <c r="OJM2654" s="42"/>
      <c r="OJN2654" s="116"/>
      <c r="OJO2654" s="42"/>
      <c r="OJP2654" s="116"/>
      <c r="OJQ2654" s="42"/>
      <c r="OJR2654" s="116"/>
      <c r="OJS2654" s="42"/>
      <c r="OJT2654" s="116"/>
      <c r="OJU2654" s="42"/>
      <c r="OJV2654" s="116"/>
      <c r="OJW2654" s="42"/>
      <c r="OJX2654" s="116"/>
      <c r="OJY2654" s="42"/>
      <c r="OJZ2654" s="116"/>
      <c r="OKA2654" s="42"/>
      <c r="OKB2654" s="116"/>
      <c r="OKC2654" s="42"/>
      <c r="OKD2654" s="116"/>
      <c r="OKE2654" s="42"/>
      <c r="OKF2654" s="116"/>
      <c r="OKG2654" s="42"/>
      <c r="OKH2654" s="116"/>
      <c r="OKI2654" s="42"/>
      <c r="OKJ2654" s="116"/>
      <c r="OKK2654" s="42"/>
      <c r="OKL2654" s="116"/>
      <c r="OKM2654" s="42"/>
      <c r="OKN2654" s="116"/>
      <c r="OKO2654" s="42"/>
      <c r="OKP2654" s="116"/>
      <c r="OKQ2654" s="42"/>
      <c r="OKR2654" s="116"/>
      <c r="OKS2654" s="42"/>
      <c r="OKT2654" s="116"/>
      <c r="OKU2654" s="42"/>
      <c r="OKV2654" s="116"/>
      <c r="OKW2654" s="42"/>
      <c r="OKX2654" s="116"/>
      <c r="OKY2654" s="42"/>
      <c r="OKZ2654" s="116"/>
      <c r="OLA2654" s="42"/>
      <c r="OLB2654" s="116"/>
      <c r="OLC2654" s="42"/>
      <c r="OLD2654" s="116"/>
      <c r="OLE2654" s="42"/>
      <c r="OLF2654" s="116"/>
      <c r="OLG2654" s="42"/>
      <c r="OLH2654" s="116"/>
      <c r="OLI2654" s="42"/>
      <c r="OLJ2654" s="116"/>
      <c r="OLK2654" s="42"/>
      <c r="OLL2654" s="116"/>
      <c r="OLM2654" s="42"/>
      <c r="OLN2654" s="116"/>
      <c r="OLO2654" s="42"/>
      <c r="OLP2654" s="116"/>
      <c r="OLQ2654" s="42"/>
      <c r="OLR2654" s="116"/>
      <c r="OLS2654" s="42"/>
      <c r="OLT2654" s="116"/>
      <c r="OLU2654" s="42"/>
      <c r="OLV2654" s="116"/>
      <c r="OLW2654" s="42"/>
      <c r="OLX2654" s="116"/>
      <c r="OLY2654" s="42"/>
      <c r="OLZ2654" s="116"/>
      <c r="OMA2654" s="42"/>
      <c r="OMB2654" s="116"/>
      <c r="OMC2654" s="42"/>
      <c r="OMD2654" s="116"/>
      <c r="OME2654" s="42"/>
      <c r="OMF2654" s="116"/>
      <c r="OMG2654" s="42"/>
      <c r="OMH2654" s="116"/>
      <c r="OMI2654" s="42"/>
      <c r="OMJ2654" s="116"/>
      <c r="OMK2654" s="42"/>
      <c r="OML2654" s="116"/>
      <c r="OMM2654" s="42"/>
      <c r="OMN2654" s="116"/>
      <c r="OMO2654" s="42"/>
      <c r="OMP2654" s="116"/>
      <c r="OMQ2654" s="42"/>
      <c r="OMR2654" s="116"/>
      <c r="OMS2654" s="42"/>
      <c r="OMT2654" s="116"/>
      <c r="OMU2654" s="42"/>
      <c r="OMV2654" s="116"/>
      <c r="OMW2654" s="42"/>
      <c r="OMX2654" s="116"/>
      <c r="OMY2654" s="42"/>
      <c r="OMZ2654" s="116"/>
      <c r="ONA2654" s="42"/>
      <c r="ONB2654" s="116"/>
      <c r="ONC2654" s="42"/>
      <c r="OND2654" s="116"/>
      <c r="ONE2654" s="42"/>
      <c r="ONF2654" s="116"/>
      <c r="ONG2654" s="42"/>
      <c r="ONH2654" s="116"/>
      <c r="ONI2654" s="42"/>
      <c r="ONJ2654" s="116"/>
      <c r="ONK2654" s="42"/>
      <c r="ONL2654" s="116"/>
      <c r="ONM2654" s="42"/>
      <c r="ONN2654" s="116"/>
      <c r="ONO2654" s="42"/>
      <c r="ONP2654" s="116"/>
      <c r="ONQ2654" s="42"/>
      <c r="ONR2654" s="116"/>
      <c r="ONS2654" s="42"/>
      <c r="ONT2654" s="116"/>
      <c r="ONU2654" s="42"/>
      <c r="ONV2654" s="116"/>
      <c r="ONW2654" s="42"/>
      <c r="ONX2654" s="116"/>
      <c r="ONY2654" s="42"/>
      <c r="ONZ2654" s="116"/>
      <c r="OOA2654" s="42"/>
      <c r="OOB2654" s="116"/>
      <c r="OOC2654" s="42"/>
      <c r="OOD2654" s="116"/>
      <c r="OOE2654" s="42"/>
      <c r="OOF2654" s="116"/>
      <c r="OOG2654" s="42"/>
      <c r="OOH2654" s="116"/>
      <c r="OOI2654" s="42"/>
      <c r="OOJ2654" s="116"/>
      <c r="OOK2654" s="42"/>
      <c r="OOL2654" s="116"/>
      <c r="OOM2654" s="42"/>
      <c r="OON2654" s="116"/>
      <c r="OOO2654" s="42"/>
      <c r="OOP2654" s="116"/>
      <c r="OOQ2654" s="42"/>
      <c r="OOR2654" s="116"/>
      <c r="OOS2654" s="42"/>
      <c r="OOT2654" s="116"/>
      <c r="OOU2654" s="42"/>
      <c r="OOV2654" s="116"/>
      <c r="OOW2654" s="42"/>
      <c r="OOX2654" s="116"/>
      <c r="OOY2654" s="42"/>
      <c r="OOZ2654" s="116"/>
      <c r="OPA2654" s="42"/>
      <c r="OPB2654" s="116"/>
      <c r="OPC2654" s="42"/>
      <c r="OPD2654" s="116"/>
      <c r="OPE2654" s="42"/>
      <c r="OPF2654" s="116"/>
      <c r="OPG2654" s="42"/>
      <c r="OPH2654" s="116"/>
      <c r="OPI2654" s="42"/>
      <c r="OPJ2654" s="116"/>
      <c r="OPK2654" s="42"/>
      <c r="OPL2654" s="116"/>
      <c r="OPM2654" s="42"/>
      <c r="OPN2654" s="116"/>
      <c r="OPO2654" s="42"/>
      <c r="OPP2654" s="116"/>
      <c r="OPQ2654" s="42"/>
      <c r="OPR2654" s="116"/>
      <c r="OPS2654" s="42"/>
      <c r="OPT2654" s="116"/>
      <c r="OPU2654" s="42"/>
      <c r="OPV2654" s="116"/>
      <c r="OPW2654" s="42"/>
      <c r="OPX2654" s="116"/>
      <c r="OPY2654" s="42"/>
      <c r="OPZ2654" s="116"/>
      <c r="OQA2654" s="42"/>
      <c r="OQB2654" s="116"/>
      <c r="OQC2654" s="42"/>
      <c r="OQD2654" s="116"/>
      <c r="OQE2654" s="42"/>
      <c r="OQF2654" s="116"/>
      <c r="OQG2654" s="42"/>
      <c r="OQH2654" s="116"/>
      <c r="OQI2654" s="42"/>
      <c r="OQJ2654" s="116"/>
      <c r="OQK2654" s="42"/>
      <c r="OQL2654" s="116"/>
      <c r="OQM2654" s="42"/>
      <c r="OQN2654" s="116"/>
      <c r="OQO2654" s="42"/>
      <c r="OQP2654" s="116"/>
      <c r="OQQ2654" s="42"/>
      <c r="OQR2654" s="116"/>
      <c r="OQS2654" s="42"/>
      <c r="OQT2654" s="116"/>
      <c r="OQU2654" s="42"/>
      <c r="OQV2654" s="116"/>
      <c r="OQW2654" s="42"/>
      <c r="OQX2654" s="116"/>
      <c r="OQY2654" s="42"/>
      <c r="OQZ2654" s="116"/>
      <c r="ORA2654" s="42"/>
      <c r="ORB2654" s="116"/>
      <c r="ORC2654" s="42"/>
      <c r="ORD2654" s="116"/>
      <c r="ORE2654" s="42"/>
      <c r="ORF2654" s="116"/>
      <c r="ORG2654" s="42"/>
      <c r="ORH2654" s="116"/>
      <c r="ORI2654" s="42"/>
      <c r="ORJ2654" s="116"/>
      <c r="ORK2654" s="42"/>
      <c r="ORL2654" s="116"/>
      <c r="ORM2654" s="42"/>
      <c r="ORN2654" s="116"/>
      <c r="ORO2654" s="42"/>
      <c r="ORP2654" s="116"/>
      <c r="ORQ2654" s="42"/>
      <c r="ORR2654" s="116"/>
      <c r="ORS2654" s="42"/>
      <c r="ORT2654" s="116"/>
      <c r="ORU2654" s="42"/>
      <c r="ORV2654" s="116"/>
      <c r="ORW2654" s="42"/>
      <c r="ORX2654" s="116"/>
      <c r="ORY2654" s="42"/>
      <c r="ORZ2654" s="116"/>
      <c r="OSA2654" s="42"/>
      <c r="OSB2654" s="116"/>
      <c r="OSC2654" s="42"/>
      <c r="OSD2654" s="116"/>
      <c r="OSE2654" s="42"/>
      <c r="OSF2654" s="116"/>
      <c r="OSG2654" s="42"/>
      <c r="OSH2654" s="116"/>
      <c r="OSI2654" s="42"/>
      <c r="OSJ2654" s="116"/>
      <c r="OSK2654" s="42"/>
      <c r="OSL2654" s="116"/>
      <c r="OSM2654" s="42"/>
      <c r="OSN2654" s="116"/>
      <c r="OSO2654" s="42"/>
      <c r="OSP2654" s="116"/>
      <c r="OSQ2654" s="42"/>
      <c r="OSR2654" s="116"/>
      <c r="OSS2654" s="42"/>
      <c r="OST2654" s="116"/>
      <c r="OSU2654" s="42"/>
      <c r="OSV2654" s="116"/>
      <c r="OSW2654" s="42"/>
      <c r="OSX2654" s="116"/>
      <c r="OSY2654" s="42"/>
      <c r="OSZ2654" s="116"/>
      <c r="OTA2654" s="42"/>
      <c r="OTB2654" s="116"/>
      <c r="OTC2654" s="42"/>
      <c r="OTD2654" s="116"/>
      <c r="OTE2654" s="42"/>
      <c r="OTF2654" s="116"/>
      <c r="OTG2654" s="42"/>
      <c r="OTH2654" s="116"/>
      <c r="OTI2654" s="42"/>
      <c r="OTJ2654" s="116"/>
      <c r="OTK2654" s="42"/>
      <c r="OTL2654" s="116"/>
      <c r="OTM2654" s="42"/>
      <c r="OTN2654" s="116"/>
      <c r="OTO2654" s="42"/>
      <c r="OTP2654" s="116"/>
      <c r="OTQ2654" s="42"/>
      <c r="OTR2654" s="116"/>
      <c r="OTS2654" s="42"/>
      <c r="OTT2654" s="116"/>
      <c r="OTU2654" s="42"/>
      <c r="OTV2654" s="116"/>
      <c r="OTW2654" s="42"/>
      <c r="OTX2654" s="116"/>
      <c r="OTY2654" s="42"/>
      <c r="OTZ2654" s="116"/>
      <c r="OUA2654" s="42"/>
      <c r="OUB2654" s="116"/>
      <c r="OUC2654" s="42"/>
      <c r="OUD2654" s="116"/>
      <c r="OUE2654" s="42"/>
      <c r="OUF2654" s="116"/>
      <c r="OUG2654" s="42"/>
      <c r="OUH2654" s="116"/>
      <c r="OUI2654" s="42"/>
      <c r="OUJ2654" s="116"/>
      <c r="OUK2654" s="42"/>
      <c r="OUL2654" s="116"/>
      <c r="OUM2654" s="42"/>
      <c r="OUN2654" s="116"/>
      <c r="OUO2654" s="42"/>
      <c r="OUP2654" s="116"/>
      <c r="OUQ2654" s="42"/>
      <c r="OUR2654" s="116"/>
      <c r="OUS2654" s="42"/>
      <c r="OUT2654" s="116"/>
      <c r="OUU2654" s="42"/>
      <c r="OUV2654" s="116"/>
      <c r="OUW2654" s="42"/>
      <c r="OUX2654" s="116"/>
      <c r="OUY2654" s="42"/>
      <c r="OUZ2654" s="116"/>
      <c r="OVA2654" s="42"/>
      <c r="OVB2654" s="116"/>
      <c r="OVC2654" s="42"/>
      <c r="OVD2654" s="116"/>
      <c r="OVE2654" s="42"/>
      <c r="OVF2654" s="116"/>
      <c r="OVG2654" s="42"/>
      <c r="OVH2654" s="116"/>
      <c r="OVI2654" s="42"/>
      <c r="OVJ2654" s="116"/>
      <c r="OVK2654" s="42"/>
      <c r="OVL2654" s="116"/>
      <c r="OVM2654" s="42"/>
      <c r="OVN2654" s="116"/>
      <c r="OVO2654" s="42"/>
      <c r="OVP2654" s="116"/>
      <c r="OVQ2654" s="42"/>
      <c r="OVR2654" s="116"/>
      <c r="OVS2654" s="42"/>
      <c r="OVT2654" s="116"/>
      <c r="OVU2654" s="42"/>
      <c r="OVV2654" s="116"/>
      <c r="OVW2654" s="42"/>
      <c r="OVX2654" s="116"/>
      <c r="OVY2654" s="42"/>
      <c r="OVZ2654" s="116"/>
      <c r="OWA2654" s="42"/>
      <c r="OWB2654" s="116"/>
      <c r="OWC2654" s="42"/>
      <c r="OWD2654" s="116"/>
      <c r="OWE2654" s="42"/>
      <c r="OWF2654" s="116"/>
      <c r="OWG2654" s="42"/>
      <c r="OWH2654" s="116"/>
      <c r="OWI2654" s="42"/>
      <c r="OWJ2654" s="116"/>
      <c r="OWK2654" s="42"/>
      <c r="OWL2654" s="116"/>
      <c r="OWM2654" s="42"/>
      <c r="OWN2654" s="116"/>
      <c r="OWO2654" s="42"/>
      <c r="OWP2654" s="116"/>
      <c r="OWQ2654" s="42"/>
      <c r="OWR2654" s="116"/>
      <c r="OWS2654" s="42"/>
      <c r="OWT2654" s="116"/>
      <c r="OWU2654" s="42"/>
      <c r="OWV2654" s="116"/>
      <c r="OWW2654" s="42"/>
      <c r="OWX2654" s="116"/>
      <c r="OWY2654" s="42"/>
      <c r="OWZ2654" s="116"/>
      <c r="OXA2654" s="42"/>
      <c r="OXB2654" s="116"/>
      <c r="OXC2654" s="42"/>
      <c r="OXD2654" s="116"/>
      <c r="OXE2654" s="42"/>
      <c r="OXF2654" s="116"/>
      <c r="OXG2654" s="42"/>
      <c r="OXH2654" s="116"/>
      <c r="OXI2654" s="42"/>
      <c r="OXJ2654" s="116"/>
      <c r="OXK2654" s="42"/>
      <c r="OXL2654" s="116"/>
      <c r="OXM2654" s="42"/>
      <c r="OXN2654" s="116"/>
      <c r="OXO2654" s="42"/>
      <c r="OXP2654" s="116"/>
      <c r="OXQ2654" s="42"/>
      <c r="OXR2654" s="116"/>
      <c r="OXS2654" s="42"/>
      <c r="OXT2654" s="116"/>
      <c r="OXU2654" s="42"/>
      <c r="OXV2654" s="116"/>
      <c r="OXW2654" s="42"/>
      <c r="OXX2654" s="116"/>
      <c r="OXY2654" s="42"/>
      <c r="OXZ2654" s="116"/>
      <c r="OYA2654" s="42"/>
      <c r="OYB2654" s="116"/>
      <c r="OYC2654" s="42"/>
      <c r="OYD2654" s="116"/>
      <c r="OYE2654" s="42"/>
      <c r="OYF2654" s="116"/>
      <c r="OYG2654" s="42"/>
      <c r="OYH2654" s="116"/>
      <c r="OYI2654" s="42"/>
      <c r="OYJ2654" s="116"/>
      <c r="OYK2654" s="42"/>
      <c r="OYL2654" s="116"/>
      <c r="OYM2654" s="42"/>
      <c r="OYN2654" s="116"/>
      <c r="OYO2654" s="42"/>
      <c r="OYP2654" s="116"/>
      <c r="OYQ2654" s="42"/>
      <c r="OYR2654" s="116"/>
      <c r="OYS2654" s="42"/>
      <c r="OYT2654" s="116"/>
      <c r="OYU2654" s="42"/>
      <c r="OYV2654" s="116"/>
      <c r="OYW2654" s="42"/>
      <c r="OYX2654" s="116"/>
      <c r="OYY2654" s="42"/>
      <c r="OYZ2654" s="116"/>
      <c r="OZA2654" s="42"/>
      <c r="OZB2654" s="116"/>
      <c r="OZC2654" s="42"/>
      <c r="OZD2654" s="116"/>
      <c r="OZE2654" s="42"/>
      <c r="OZF2654" s="116"/>
      <c r="OZG2654" s="42"/>
      <c r="OZH2654" s="116"/>
      <c r="OZI2654" s="42"/>
      <c r="OZJ2654" s="116"/>
      <c r="OZK2654" s="42"/>
      <c r="OZL2654" s="116"/>
      <c r="OZM2654" s="42"/>
      <c r="OZN2654" s="116"/>
      <c r="OZO2654" s="42"/>
      <c r="OZP2654" s="116"/>
      <c r="OZQ2654" s="42"/>
      <c r="OZR2654" s="116"/>
      <c r="OZS2654" s="42"/>
      <c r="OZT2654" s="116"/>
      <c r="OZU2654" s="42"/>
      <c r="OZV2654" s="116"/>
      <c r="OZW2654" s="42"/>
      <c r="OZX2654" s="116"/>
      <c r="OZY2654" s="42"/>
      <c r="OZZ2654" s="116"/>
      <c r="PAA2654" s="42"/>
      <c r="PAB2654" s="116"/>
      <c r="PAC2654" s="42"/>
      <c r="PAD2654" s="116"/>
      <c r="PAE2654" s="42"/>
      <c r="PAF2654" s="116"/>
      <c r="PAG2654" s="42"/>
      <c r="PAH2654" s="116"/>
      <c r="PAI2654" s="42"/>
      <c r="PAJ2654" s="116"/>
      <c r="PAK2654" s="42"/>
      <c r="PAL2654" s="116"/>
      <c r="PAM2654" s="42"/>
      <c r="PAN2654" s="116"/>
      <c r="PAO2654" s="42"/>
      <c r="PAP2654" s="116"/>
      <c r="PAQ2654" s="42"/>
      <c r="PAR2654" s="116"/>
      <c r="PAS2654" s="42"/>
      <c r="PAT2654" s="116"/>
      <c r="PAU2654" s="42"/>
      <c r="PAV2654" s="116"/>
      <c r="PAW2654" s="42"/>
      <c r="PAX2654" s="116"/>
      <c r="PAY2654" s="42"/>
      <c r="PAZ2654" s="116"/>
      <c r="PBA2654" s="42"/>
      <c r="PBB2654" s="116"/>
      <c r="PBC2654" s="42"/>
      <c r="PBD2654" s="116"/>
      <c r="PBE2654" s="42"/>
      <c r="PBF2654" s="116"/>
      <c r="PBG2654" s="42"/>
      <c r="PBH2654" s="116"/>
      <c r="PBI2654" s="42"/>
      <c r="PBJ2654" s="116"/>
      <c r="PBK2654" s="42"/>
      <c r="PBL2654" s="116"/>
      <c r="PBM2654" s="42"/>
      <c r="PBN2654" s="116"/>
      <c r="PBO2654" s="42"/>
      <c r="PBP2654" s="116"/>
      <c r="PBQ2654" s="42"/>
      <c r="PBR2654" s="116"/>
      <c r="PBS2654" s="42"/>
      <c r="PBT2654" s="116"/>
      <c r="PBU2654" s="42"/>
      <c r="PBV2654" s="116"/>
      <c r="PBW2654" s="42"/>
      <c r="PBX2654" s="116"/>
      <c r="PBY2654" s="42"/>
      <c r="PBZ2654" s="116"/>
      <c r="PCA2654" s="42"/>
      <c r="PCB2654" s="116"/>
      <c r="PCC2654" s="42"/>
      <c r="PCD2654" s="116"/>
      <c r="PCE2654" s="42"/>
      <c r="PCF2654" s="116"/>
      <c r="PCG2654" s="42"/>
      <c r="PCH2654" s="116"/>
      <c r="PCI2654" s="42"/>
      <c r="PCJ2654" s="116"/>
      <c r="PCK2654" s="42"/>
      <c r="PCL2654" s="116"/>
      <c r="PCM2654" s="42"/>
      <c r="PCN2654" s="116"/>
      <c r="PCO2654" s="42"/>
      <c r="PCP2654" s="116"/>
      <c r="PCQ2654" s="42"/>
      <c r="PCR2654" s="116"/>
      <c r="PCS2654" s="42"/>
      <c r="PCT2654" s="116"/>
      <c r="PCU2654" s="42"/>
      <c r="PCV2654" s="116"/>
      <c r="PCW2654" s="42"/>
      <c r="PCX2654" s="116"/>
      <c r="PCY2654" s="42"/>
      <c r="PCZ2654" s="116"/>
      <c r="PDA2654" s="42"/>
      <c r="PDB2654" s="116"/>
      <c r="PDC2654" s="42"/>
      <c r="PDD2654" s="116"/>
      <c r="PDE2654" s="42"/>
      <c r="PDF2654" s="116"/>
      <c r="PDG2654" s="42"/>
      <c r="PDH2654" s="116"/>
      <c r="PDI2654" s="42"/>
      <c r="PDJ2654" s="116"/>
      <c r="PDK2654" s="42"/>
      <c r="PDL2654" s="116"/>
      <c r="PDM2654" s="42"/>
      <c r="PDN2654" s="116"/>
      <c r="PDO2654" s="42"/>
      <c r="PDP2654" s="116"/>
      <c r="PDQ2654" s="42"/>
      <c r="PDR2654" s="116"/>
      <c r="PDS2654" s="42"/>
      <c r="PDT2654" s="116"/>
      <c r="PDU2654" s="42"/>
      <c r="PDV2654" s="116"/>
      <c r="PDW2654" s="42"/>
      <c r="PDX2654" s="116"/>
      <c r="PDY2654" s="42"/>
      <c r="PDZ2654" s="116"/>
      <c r="PEA2654" s="42"/>
      <c r="PEB2654" s="116"/>
      <c r="PEC2654" s="42"/>
      <c r="PED2654" s="116"/>
      <c r="PEE2654" s="42"/>
      <c r="PEF2654" s="116"/>
      <c r="PEG2654" s="42"/>
      <c r="PEH2654" s="116"/>
      <c r="PEI2654" s="42"/>
      <c r="PEJ2654" s="116"/>
      <c r="PEK2654" s="42"/>
      <c r="PEL2654" s="116"/>
      <c r="PEM2654" s="42"/>
      <c r="PEN2654" s="116"/>
      <c r="PEO2654" s="42"/>
      <c r="PEP2654" s="116"/>
      <c r="PEQ2654" s="42"/>
      <c r="PER2654" s="116"/>
      <c r="PES2654" s="42"/>
      <c r="PET2654" s="116"/>
      <c r="PEU2654" s="42"/>
      <c r="PEV2654" s="116"/>
      <c r="PEW2654" s="42"/>
      <c r="PEX2654" s="116"/>
      <c r="PEY2654" s="42"/>
      <c r="PEZ2654" s="116"/>
      <c r="PFA2654" s="42"/>
      <c r="PFB2654" s="116"/>
      <c r="PFC2654" s="42"/>
      <c r="PFD2654" s="116"/>
      <c r="PFE2654" s="42"/>
      <c r="PFF2654" s="116"/>
      <c r="PFG2654" s="42"/>
      <c r="PFH2654" s="116"/>
      <c r="PFI2654" s="42"/>
      <c r="PFJ2654" s="116"/>
      <c r="PFK2654" s="42"/>
      <c r="PFL2654" s="116"/>
      <c r="PFM2654" s="42"/>
      <c r="PFN2654" s="116"/>
      <c r="PFO2654" s="42"/>
      <c r="PFP2654" s="116"/>
      <c r="PFQ2654" s="42"/>
      <c r="PFR2654" s="116"/>
      <c r="PFS2654" s="42"/>
      <c r="PFT2654" s="116"/>
      <c r="PFU2654" s="42"/>
      <c r="PFV2654" s="116"/>
      <c r="PFW2654" s="42"/>
      <c r="PFX2654" s="116"/>
      <c r="PFY2654" s="42"/>
      <c r="PFZ2654" s="116"/>
      <c r="PGA2654" s="42"/>
      <c r="PGB2654" s="116"/>
      <c r="PGC2654" s="42"/>
      <c r="PGD2654" s="116"/>
      <c r="PGE2654" s="42"/>
      <c r="PGF2654" s="116"/>
      <c r="PGG2654" s="42"/>
      <c r="PGH2654" s="116"/>
      <c r="PGI2654" s="42"/>
      <c r="PGJ2654" s="116"/>
      <c r="PGK2654" s="42"/>
      <c r="PGL2654" s="116"/>
      <c r="PGM2654" s="42"/>
      <c r="PGN2654" s="116"/>
      <c r="PGO2654" s="42"/>
      <c r="PGP2654" s="116"/>
      <c r="PGQ2654" s="42"/>
      <c r="PGR2654" s="116"/>
      <c r="PGS2654" s="42"/>
      <c r="PGT2654" s="116"/>
      <c r="PGU2654" s="42"/>
      <c r="PGV2654" s="116"/>
      <c r="PGW2654" s="42"/>
      <c r="PGX2654" s="116"/>
      <c r="PGY2654" s="42"/>
      <c r="PGZ2654" s="116"/>
      <c r="PHA2654" s="42"/>
      <c r="PHB2654" s="116"/>
      <c r="PHC2654" s="42"/>
      <c r="PHD2654" s="116"/>
      <c r="PHE2654" s="42"/>
      <c r="PHF2654" s="116"/>
      <c r="PHG2654" s="42"/>
      <c r="PHH2654" s="116"/>
      <c r="PHI2654" s="42"/>
      <c r="PHJ2654" s="116"/>
      <c r="PHK2654" s="42"/>
      <c r="PHL2654" s="116"/>
      <c r="PHM2654" s="42"/>
      <c r="PHN2654" s="116"/>
      <c r="PHO2654" s="42"/>
      <c r="PHP2654" s="116"/>
      <c r="PHQ2654" s="42"/>
      <c r="PHR2654" s="116"/>
      <c r="PHS2654" s="42"/>
      <c r="PHT2654" s="116"/>
      <c r="PHU2654" s="42"/>
      <c r="PHV2654" s="116"/>
      <c r="PHW2654" s="42"/>
      <c r="PHX2654" s="116"/>
      <c r="PHY2654" s="42"/>
      <c r="PHZ2654" s="116"/>
      <c r="PIA2654" s="42"/>
      <c r="PIB2654" s="116"/>
      <c r="PIC2654" s="42"/>
      <c r="PID2654" s="116"/>
      <c r="PIE2654" s="42"/>
      <c r="PIF2654" s="116"/>
      <c r="PIG2654" s="42"/>
      <c r="PIH2654" s="116"/>
      <c r="PII2654" s="42"/>
      <c r="PIJ2654" s="116"/>
      <c r="PIK2654" s="42"/>
      <c r="PIL2654" s="116"/>
      <c r="PIM2654" s="42"/>
      <c r="PIN2654" s="116"/>
      <c r="PIO2654" s="42"/>
      <c r="PIP2654" s="116"/>
      <c r="PIQ2654" s="42"/>
      <c r="PIR2654" s="116"/>
      <c r="PIS2654" s="42"/>
      <c r="PIT2654" s="116"/>
      <c r="PIU2654" s="42"/>
      <c r="PIV2654" s="116"/>
      <c r="PIW2654" s="42"/>
      <c r="PIX2654" s="116"/>
      <c r="PIY2654" s="42"/>
      <c r="PIZ2654" s="116"/>
      <c r="PJA2654" s="42"/>
      <c r="PJB2654" s="116"/>
      <c r="PJC2654" s="42"/>
      <c r="PJD2654" s="116"/>
      <c r="PJE2654" s="42"/>
      <c r="PJF2654" s="116"/>
      <c r="PJG2654" s="42"/>
      <c r="PJH2654" s="116"/>
      <c r="PJI2654" s="42"/>
      <c r="PJJ2654" s="116"/>
      <c r="PJK2654" s="42"/>
      <c r="PJL2654" s="116"/>
      <c r="PJM2654" s="42"/>
      <c r="PJN2654" s="116"/>
      <c r="PJO2654" s="42"/>
      <c r="PJP2654" s="116"/>
      <c r="PJQ2654" s="42"/>
      <c r="PJR2654" s="116"/>
      <c r="PJS2654" s="42"/>
      <c r="PJT2654" s="116"/>
      <c r="PJU2654" s="42"/>
      <c r="PJV2654" s="116"/>
      <c r="PJW2654" s="42"/>
      <c r="PJX2654" s="116"/>
      <c r="PJY2654" s="42"/>
      <c r="PJZ2654" s="116"/>
      <c r="PKA2654" s="42"/>
      <c r="PKB2654" s="116"/>
      <c r="PKC2654" s="42"/>
      <c r="PKD2654" s="116"/>
      <c r="PKE2654" s="42"/>
      <c r="PKF2654" s="116"/>
      <c r="PKG2654" s="42"/>
      <c r="PKH2654" s="116"/>
      <c r="PKI2654" s="42"/>
      <c r="PKJ2654" s="116"/>
      <c r="PKK2654" s="42"/>
      <c r="PKL2654" s="116"/>
      <c r="PKM2654" s="42"/>
      <c r="PKN2654" s="116"/>
      <c r="PKO2654" s="42"/>
      <c r="PKP2654" s="116"/>
      <c r="PKQ2654" s="42"/>
      <c r="PKR2654" s="116"/>
      <c r="PKS2654" s="42"/>
      <c r="PKT2654" s="116"/>
      <c r="PKU2654" s="42"/>
      <c r="PKV2654" s="116"/>
      <c r="PKW2654" s="42"/>
      <c r="PKX2654" s="116"/>
      <c r="PKY2654" s="42"/>
      <c r="PKZ2654" s="116"/>
      <c r="PLA2654" s="42"/>
      <c r="PLB2654" s="116"/>
      <c r="PLC2654" s="42"/>
      <c r="PLD2654" s="116"/>
      <c r="PLE2654" s="42"/>
      <c r="PLF2654" s="116"/>
      <c r="PLG2654" s="42"/>
      <c r="PLH2654" s="116"/>
      <c r="PLI2654" s="42"/>
      <c r="PLJ2654" s="116"/>
      <c r="PLK2654" s="42"/>
      <c r="PLL2654" s="116"/>
      <c r="PLM2654" s="42"/>
      <c r="PLN2654" s="116"/>
      <c r="PLO2654" s="42"/>
      <c r="PLP2654" s="116"/>
      <c r="PLQ2654" s="42"/>
      <c r="PLR2654" s="116"/>
      <c r="PLS2654" s="42"/>
      <c r="PLT2654" s="116"/>
      <c r="PLU2654" s="42"/>
      <c r="PLV2654" s="116"/>
      <c r="PLW2654" s="42"/>
      <c r="PLX2654" s="116"/>
      <c r="PLY2654" s="42"/>
      <c r="PLZ2654" s="116"/>
      <c r="PMA2654" s="42"/>
      <c r="PMB2654" s="116"/>
      <c r="PMC2654" s="42"/>
      <c r="PMD2654" s="116"/>
      <c r="PME2654" s="42"/>
      <c r="PMF2654" s="116"/>
      <c r="PMG2654" s="42"/>
      <c r="PMH2654" s="116"/>
      <c r="PMI2654" s="42"/>
      <c r="PMJ2654" s="116"/>
      <c r="PMK2654" s="42"/>
      <c r="PML2654" s="116"/>
      <c r="PMM2654" s="42"/>
      <c r="PMN2654" s="116"/>
      <c r="PMO2654" s="42"/>
      <c r="PMP2654" s="116"/>
      <c r="PMQ2654" s="42"/>
      <c r="PMR2654" s="116"/>
      <c r="PMS2654" s="42"/>
      <c r="PMT2654" s="116"/>
      <c r="PMU2654" s="42"/>
      <c r="PMV2654" s="116"/>
      <c r="PMW2654" s="42"/>
      <c r="PMX2654" s="116"/>
      <c r="PMY2654" s="42"/>
      <c r="PMZ2654" s="116"/>
      <c r="PNA2654" s="42"/>
      <c r="PNB2654" s="116"/>
      <c r="PNC2654" s="42"/>
      <c r="PND2654" s="116"/>
      <c r="PNE2654" s="42"/>
      <c r="PNF2654" s="116"/>
      <c r="PNG2654" s="42"/>
      <c r="PNH2654" s="116"/>
      <c r="PNI2654" s="42"/>
      <c r="PNJ2654" s="116"/>
      <c r="PNK2654" s="42"/>
      <c r="PNL2654" s="116"/>
      <c r="PNM2654" s="42"/>
      <c r="PNN2654" s="116"/>
      <c r="PNO2654" s="42"/>
      <c r="PNP2654" s="116"/>
      <c r="PNQ2654" s="42"/>
      <c r="PNR2654" s="116"/>
      <c r="PNS2654" s="42"/>
      <c r="PNT2654" s="116"/>
      <c r="PNU2654" s="42"/>
      <c r="PNV2654" s="116"/>
      <c r="PNW2654" s="42"/>
      <c r="PNX2654" s="116"/>
      <c r="PNY2654" s="42"/>
      <c r="PNZ2654" s="116"/>
      <c r="POA2654" s="42"/>
      <c r="POB2654" s="116"/>
      <c r="POC2654" s="42"/>
      <c r="POD2654" s="116"/>
      <c r="POE2654" s="42"/>
      <c r="POF2654" s="116"/>
      <c r="POG2654" s="42"/>
      <c r="POH2654" s="116"/>
      <c r="POI2654" s="42"/>
      <c r="POJ2654" s="116"/>
      <c r="POK2654" s="42"/>
      <c r="POL2654" s="116"/>
      <c r="POM2654" s="42"/>
      <c r="PON2654" s="116"/>
      <c r="POO2654" s="42"/>
      <c r="POP2654" s="116"/>
      <c r="POQ2654" s="42"/>
      <c r="POR2654" s="116"/>
      <c r="POS2654" s="42"/>
      <c r="POT2654" s="116"/>
      <c r="POU2654" s="42"/>
      <c r="POV2654" s="116"/>
      <c r="POW2654" s="42"/>
      <c r="POX2654" s="116"/>
      <c r="POY2654" s="42"/>
      <c r="POZ2654" s="116"/>
      <c r="PPA2654" s="42"/>
      <c r="PPB2654" s="116"/>
      <c r="PPC2654" s="42"/>
      <c r="PPD2654" s="116"/>
      <c r="PPE2654" s="42"/>
      <c r="PPF2654" s="116"/>
      <c r="PPG2654" s="42"/>
      <c r="PPH2654" s="116"/>
      <c r="PPI2654" s="42"/>
      <c r="PPJ2654" s="116"/>
      <c r="PPK2654" s="42"/>
      <c r="PPL2654" s="116"/>
      <c r="PPM2654" s="42"/>
      <c r="PPN2654" s="116"/>
      <c r="PPO2654" s="42"/>
      <c r="PPP2654" s="116"/>
      <c r="PPQ2654" s="42"/>
      <c r="PPR2654" s="116"/>
      <c r="PPS2654" s="42"/>
      <c r="PPT2654" s="116"/>
      <c r="PPU2654" s="42"/>
      <c r="PPV2654" s="116"/>
      <c r="PPW2654" s="42"/>
      <c r="PPX2654" s="116"/>
      <c r="PPY2654" s="42"/>
      <c r="PPZ2654" s="116"/>
      <c r="PQA2654" s="42"/>
      <c r="PQB2654" s="116"/>
      <c r="PQC2654" s="42"/>
      <c r="PQD2654" s="116"/>
      <c r="PQE2654" s="42"/>
      <c r="PQF2654" s="116"/>
      <c r="PQG2654" s="42"/>
      <c r="PQH2654" s="116"/>
      <c r="PQI2654" s="42"/>
      <c r="PQJ2654" s="116"/>
      <c r="PQK2654" s="42"/>
      <c r="PQL2654" s="116"/>
      <c r="PQM2654" s="42"/>
      <c r="PQN2654" s="116"/>
      <c r="PQO2654" s="42"/>
      <c r="PQP2654" s="116"/>
      <c r="PQQ2654" s="42"/>
      <c r="PQR2654" s="116"/>
      <c r="PQS2654" s="42"/>
      <c r="PQT2654" s="116"/>
      <c r="PQU2654" s="42"/>
      <c r="PQV2654" s="116"/>
      <c r="PQW2654" s="42"/>
      <c r="PQX2654" s="116"/>
      <c r="PQY2654" s="42"/>
      <c r="PQZ2654" s="116"/>
      <c r="PRA2654" s="42"/>
      <c r="PRB2654" s="116"/>
      <c r="PRC2654" s="42"/>
      <c r="PRD2654" s="116"/>
      <c r="PRE2654" s="42"/>
      <c r="PRF2654" s="116"/>
      <c r="PRG2654" s="42"/>
      <c r="PRH2654" s="116"/>
      <c r="PRI2654" s="42"/>
      <c r="PRJ2654" s="116"/>
      <c r="PRK2654" s="42"/>
      <c r="PRL2654" s="116"/>
      <c r="PRM2654" s="42"/>
      <c r="PRN2654" s="116"/>
      <c r="PRO2654" s="42"/>
      <c r="PRP2654" s="116"/>
      <c r="PRQ2654" s="42"/>
      <c r="PRR2654" s="116"/>
      <c r="PRS2654" s="42"/>
      <c r="PRT2654" s="116"/>
      <c r="PRU2654" s="42"/>
      <c r="PRV2654" s="116"/>
      <c r="PRW2654" s="42"/>
      <c r="PRX2654" s="116"/>
      <c r="PRY2654" s="42"/>
      <c r="PRZ2654" s="116"/>
      <c r="PSA2654" s="42"/>
      <c r="PSB2654" s="116"/>
      <c r="PSC2654" s="42"/>
      <c r="PSD2654" s="116"/>
      <c r="PSE2654" s="42"/>
      <c r="PSF2654" s="116"/>
      <c r="PSG2654" s="42"/>
      <c r="PSH2654" s="116"/>
      <c r="PSI2654" s="42"/>
      <c r="PSJ2654" s="116"/>
      <c r="PSK2654" s="42"/>
      <c r="PSL2654" s="116"/>
      <c r="PSM2654" s="42"/>
      <c r="PSN2654" s="116"/>
      <c r="PSO2654" s="42"/>
      <c r="PSP2654" s="116"/>
      <c r="PSQ2654" s="42"/>
      <c r="PSR2654" s="116"/>
      <c r="PSS2654" s="42"/>
      <c r="PST2654" s="116"/>
      <c r="PSU2654" s="42"/>
      <c r="PSV2654" s="116"/>
      <c r="PSW2654" s="42"/>
      <c r="PSX2654" s="116"/>
      <c r="PSY2654" s="42"/>
      <c r="PSZ2654" s="116"/>
      <c r="PTA2654" s="42"/>
      <c r="PTB2654" s="116"/>
      <c r="PTC2654" s="42"/>
      <c r="PTD2654" s="116"/>
      <c r="PTE2654" s="42"/>
      <c r="PTF2654" s="116"/>
      <c r="PTG2654" s="42"/>
      <c r="PTH2654" s="116"/>
      <c r="PTI2654" s="42"/>
      <c r="PTJ2654" s="116"/>
      <c r="PTK2654" s="42"/>
      <c r="PTL2654" s="116"/>
      <c r="PTM2654" s="42"/>
      <c r="PTN2654" s="116"/>
      <c r="PTO2654" s="42"/>
      <c r="PTP2654" s="116"/>
      <c r="PTQ2654" s="42"/>
      <c r="PTR2654" s="116"/>
      <c r="PTS2654" s="42"/>
      <c r="PTT2654" s="116"/>
      <c r="PTU2654" s="42"/>
      <c r="PTV2654" s="116"/>
      <c r="PTW2654" s="42"/>
      <c r="PTX2654" s="116"/>
      <c r="PTY2654" s="42"/>
      <c r="PTZ2654" s="116"/>
      <c r="PUA2654" s="42"/>
      <c r="PUB2654" s="116"/>
      <c r="PUC2654" s="42"/>
      <c r="PUD2654" s="116"/>
      <c r="PUE2654" s="42"/>
      <c r="PUF2654" s="116"/>
      <c r="PUG2654" s="42"/>
      <c r="PUH2654" s="116"/>
      <c r="PUI2654" s="42"/>
      <c r="PUJ2654" s="116"/>
      <c r="PUK2654" s="42"/>
      <c r="PUL2654" s="116"/>
      <c r="PUM2654" s="42"/>
      <c r="PUN2654" s="116"/>
      <c r="PUO2654" s="42"/>
      <c r="PUP2654" s="116"/>
      <c r="PUQ2654" s="42"/>
      <c r="PUR2654" s="116"/>
      <c r="PUS2654" s="42"/>
      <c r="PUT2654" s="116"/>
      <c r="PUU2654" s="42"/>
      <c r="PUV2654" s="116"/>
      <c r="PUW2654" s="42"/>
      <c r="PUX2654" s="116"/>
      <c r="PUY2654" s="42"/>
      <c r="PUZ2654" s="116"/>
      <c r="PVA2654" s="42"/>
      <c r="PVB2654" s="116"/>
      <c r="PVC2654" s="42"/>
      <c r="PVD2654" s="116"/>
      <c r="PVE2654" s="42"/>
      <c r="PVF2654" s="116"/>
      <c r="PVG2654" s="42"/>
      <c r="PVH2654" s="116"/>
      <c r="PVI2654" s="42"/>
      <c r="PVJ2654" s="116"/>
      <c r="PVK2654" s="42"/>
      <c r="PVL2654" s="116"/>
      <c r="PVM2654" s="42"/>
      <c r="PVN2654" s="116"/>
      <c r="PVO2654" s="42"/>
      <c r="PVP2654" s="116"/>
      <c r="PVQ2654" s="42"/>
      <c r="PVR2654" s="116"/>
      <c r="PVS2654" s="42"/>
      <c r="PVT2654" s="116"/>
      <c r="PVU2654" s="42"/>
      <c r="PVV2654" s="116"/>
      <c r="PVW2654" s="42"/>
      <c r="PVX2654" s="116"/>
      <c r="PVY2654" s="42"/>
      <c r="PVZ2654" s="116"/>
      <c r="PWA2654" s="42"/>
      <c r="PWB2654" s="116"/>
      <c r="PWC2654" s="42"/>
      <c r="PWD2654" s="116"/>
      <c r="PWE2654" s="42"/>
      <c r="PWF2654" s="116"/>
      <c r="PWG2654" s="42"/>
      <c r="PWH2654" s="116"/>
      <c r="PWI2654" s="42"/>
      <c r="PWJ2654" s="116"/>
      <c r="PWK2654" s="42"/>
      <c r="PWL2654" s="116"/>
      <c r="PWM2654" s="42"/>
      <c r="PWN2654" s="116"/>
      <c r="PWO2654" s="42"/>
      <c r="PWP2654" s="116"/>
      <c r="PWQ2654" s="42"/>
      <c r="PWR2654" s="116"/>
      <c r="PWS2654" s="42"/>
      <c r="PWT2654" s="116"/>
      <c r="PWU2654" s="42"/>
      <c r="PWV2654" s="116"/>
      <c r="PWW2654" s="42"/>
      <c r="PWX2654" s="116"/>
      <c r="PWY2654" s="42"/>
      <c r="PWZ2654" s="116"/>
      <c r="PXA2654" s="42"/>
      <c r="PXB2654" s="116"/>
      <c r="PXC2654" s="42"/>
      <c r="PXD2654" s="116"/>
      <c r="PXE2654" s="42"/>
      <c r="PXF2654" s="116"/>
      <c r="PXG2654" s="42"/>
      <c r="PXH2654" s="116"/>
      <c r="PXI2654" s="42"/>
      <c r="PXJ2654" s="116"/>
      <c r="PXK2654" s="42"/>
      <c r="PXL2654" s="116"/>
      <c r="PXM2654" s="42"/>
      <c r="PXN2654" s="116"/>
      <c r="PXO2654" s="42"/>
      <c r="PXP2654" s="116"/>
      <c r="PXQ2654" s="42"/>
      <c r="PXR2654" s="116"/>
      <c r="PXS2654" s="42"/>
      <c r="PXT2654" s="116"/>
      <c r="PXU2654" s="42"/>
      <c r="PXV2654" s="116"/>
      <c r="PXW2654" s="42"/>
      <c r="PXX2654" s="116"/>
      <c r="PXY2654" s="42"/>
      <c r="PXZ2654" s="116"/>
      <c r="PYA2654" s="42"/>
      <c r="PYB2654" s="116"/>
      <c r="PYC2654" s="42"/>
      <c r="PYD2654" s="116"/>
      <c r="PYE2654" s="42"/>
      <c r="PYF2654" s="116"/>
      <c r="PYG2654" s="42"/>
      <c r="PYH2654" s="116"/>
      <c r="PYI2654" s="42"/>
      <c r="PYJ2654" s="116"/>
      <c r="PYK2654" s="42"/>
      <c r="PYL2654" s="116"/>
      <c r="PYM2654" s="42"/>
      <c r="PYN2654" s="116"/>
      <c r="PYO2654" s="42"/>
      <c r="PYP2654" s="116"/>
      <c r="PYQ2654" s="42"/>
      <c r="PYR2654" s="116"/>
      <c r="PYS2654" s="42"/>
      <c r="PYT2654" s="116"/>
      <c r="PYU2654" s="42"/>
      <c r="PYV2654" s="116"/>
      <c r="PYW2654" s="42"/>
      <c r="PYX2654" s="116"/>
      <c r="PYY2654" s="42"/>
      <c r="PYZ2654" s="116"/>
      <c r="PZA2654" s="42"/>
      <c r="PZB2654" s="116"/>
      <c r="PZC2654" s="42"/>
      <c r="PZD2654" s="116"/>
      <c r="PZE2654" s="42"/>
      <c r="PZF2654" s="116"/>
      <c r="PZG2654" s="42"/>
      <c r="PZH2654" s="116"/>
      <c r="PZI2654" s="42"/>
      <c r="PZJ2654" s="116"/>
      <c r="PZK2654" s="42"/>
      <c r="PZL2654" s="116"/>
      <c r="PZM2654" s="42"/>
      <c r="PZN2654" s="116"/>
      <c r="PZO2654" s="42"/>
      <c r="PZP2654" s="116"/>
      <c r="PZQ2654" s="42"/>
      <c r="PZR2654" s="116"/>
      <c r="PZS2654" s="42"/>
      <c r="PZT2654" s="116"/>
      <c r="PZU2654" s="42"/>
      <c r="PZV2654" s="116"/>
      <c r="PZW2654" s="42"/>
      <c r="PZX2654" s="116"/>
      <c r="PZY2654" s="42"/>
      <c r="PZZ2654" s="116"/>
      <c r="QAA2654" s="42"/>
      <c r="QAB2654" s="116"/>
      <c r="QAC2654" s="42"/>
      <c r="QAD2654" s="116"/>
      <c r="QAE2654" s="42"/>
      <c r="QAF2654" s="116"/>
      <c r="QAG2654" s="42"/>
      <c r="QAH2654" s="116"/>
      <c r="QAI2654" s="42"/>
      <c r="QAJ2654" s="116"/>
      <c r="QAK2654" s="42"/>
      <c r="QAL2654" s="116"/>
      <c r="QAM2654" s="42"/>
      <c r="QAN2654" s="116"/>
      <c r="QAO2654" s="42"/>
      <c r="QAP2654" s="116"/>
      <c r="QAQ2654" s="42"/>
      <c r="QAR2654" s="116"/>
      <c r="QAS2654" s="42"/>
      <c r="QAT2654" s="116"/>
      <c r="QAU2654" s="42"/>
      <c r="QAV2654" s="116"/>
      <c r="QAW2654" s="42"/>
      <c r="QAX2654" s="116"/>
      <c r="QAY2654" s="42"/>
      <c r="QAZ2654" s="116"/>
      <c r="QBA2654" s="42"/>
      <c r="QBB2654" s="116"/>
      <c r="QBC2654" s="42"/>
      <c r="QBD2654" s="116"/>
      <c r="QBE2654" s="42"/>
      <c r="QBF2654" s="116"/>
      <c r="QBG2654" s="42"/>
      <c r="QBH2654" s="116"/>
      <c r="QBI2654" s="42"/>
      <c r="QBJ2654" s="116"/>
      <c r="QBK2654" s="42"/>
      <c r="QBL2654" s="116"/>
      <c r="QBM2654" s="42"/>
      <c r="QBN2654" s="116"/>
      <c r="QBO2654" s="42"/>
      <c r="QBP2654" s="116"/>
      <c r="QBQ2654" s="42"/>
      <c r="QBR2654" s="116"/>
      <c r="QBS2654" s="42"/>
      <c r="QBT2654" s="116"/>
      <c r="QBU2654" s="42"/>
      <c r="QBV2654" s="116"/>
      <c r="QBW2654" s="42"/>
      <c r="QBX2654" s="116"/>
      <c r="QBY2654" s="42"/>
      <c r="QBZ2654" s="116"/>
      <c r="QCA2654" s="42"/>
      <c r="QCB2654" s="116"/>
      <c r="QCC2654" s="42"/>
      <c r="QCD2654" s="116"/>
      <c r="QCE2654" s="42"/>
      <c r="QCF2654" s="116"/>
      <c r="QCG2654" s="42"/>
      <c r="QCH2654" s="116"/>
      <c r="QCI2654" s="42"/>
      <c r="QCJ2654" s="116"/>
      <c r="QCK2654" s="42"/>
      <c r="QCL2654" s="116"/>
      <c r="QCM2654" s="42"/>
      <c r="QCN2654" s="116"/>
      <c r="QCO2654" s="42"/>
      <c r="QCP2654" s="116"/>
      <c r="QCQ2654" s="42"/>
      <c r="QCR2654" s="116"/>
      <c r="QCS2654" s="42"/>
      <c r="QCT2654" s="116"/>
      <c r="QCU2654" s="42"/>
      <c r="QCV2654" s="116"/>
      <c r="QCW2654" s="42"/>
      <c r="QCX2654" s="116"/>
      <c r="QCY2654" s="42"/>
      <c r="QCZ2654" s="116"/>
      <c r="QDA2654" s="42"/>
      <c r="QDB2654" s="116"/>
      <c r="QDC2654" s="42"/>
      <c r="QDD2654" s="116"/>
      <c r="QDE2654" s="42"/>
      <c r="QDF2654" s="116"/>
      <c r="QDG2654" s="42"/>
      <c r="QDH2654" s="116"/>
      <c r="QDI2654" s="42"/>
      <c r="QDJ2654" s="116"/>
      <c r="QDK2654" s="42"/>
      <c r="QDL2654" s="116"/>
      <c r="QDM2654" s="42"/>
      <c r="QDN2654" s="116"/>
      <c r="QDO2654" s="42"/>
      <c r="QDP2654" s="116"/>
      <c r="QDQ2654" s="42"/>
      <c r="QDR2654" s="116"/>
      <c r="QDS2654" s="42"/>
      <c r="QDT2654" s="116"/>
      <c r="QDU2654" s="42"/>
      <c r="QDV2654" s="116"/>
      <c r="QDW2654" s="42"/>
      <c r="QDX2654" s="116"/>
      <c r="QDY2654" s="42"/>
      <c r="QDZ2654" s="116"/>
      <c r="QEA2654" s="42"/>
      <c r="QEB2654" s="116"/>
      <c r="QEC2654" s="42"/>
      <c r="QED2654" s="116"/>
      <c r="QEE2654" s="42"/>
      <c r="QEF2654" s="116"/>
      <c r="QEG2654" s="42"/>
      <c r="QEH2654" s="116"/>
      <c r="QEI2654" s="42"/>
      <c r="QEJ2654" s="116"/>
      <c r="QEK2654" s="42"/>
      <c r="QEL2654" s="116"/>
      <c r="QEM2654" s="42"/>
      <c r="QEN2654" s="116"/>
      <c r="QEO2654" s="42"/>
      <c r="QEP2654" s="116"/>
      <c r="QEQ2654" s="42"/>
      <c r="QER2654" s="116"/>
      <c r="QES2654" s="42"/>
      <c r="QET2654" s="116"/>
      <c r="QEU2654" s="42"/>
      <c r="QEV2654" s="116"/>
      <c r="QEW2654" s="42"/>
      <c r="QEX2654" s="116"/>
      <c r="QEY2654" s="42"/>
      <c r="QEZ2654" s="116"/>
      <c r="QFA2654" s="42"/>
      <c r="QFB2654" s="116"/>
      <c r="QFC2654" s="42"/>
      <c r="QFD2654" s="116"/>
      <c r="QFE2654" s="42"/>
      <c r="QFF2654" s="116"/>
      <c r="QFG2654" s="42"/>
      <c r="QFH2654" s="116"/>
      <c r="QFI2654" s="42"/>
      <c r="QFJ2654" s="116"/>
      <c r="QFK2654" s="42"/>
      <c r="QFL2654" s="116"/>
      <c r="QFM2654" s="42"/>
      <c r="QFN2654" s="116"/>
      <c r="QFO2654" s="42"/>
      <c r="QFP2654" s="116"/>
      <c r="QFQ2654" s="42"/>
      <c r="QFR2654" s="116"/>
      <c r="QFS2654" s="42"/>
      <c r="QFT2654" s="116"/>
      <c r="QFU2654" s="42"/>
      <c r="QFV2654" s="116"/>
      <c r="QFW2654" s="42"/>
      <c r="QFX2654" s="116"/>
      <c r="QFY2654" s="42"/>
      <c r="QFZ2654" s="116"/>
      <c r="QGA2654" s="42"/>
      <c r="QGB2654" s="116"/>
      <c r="QGC2654" s="42"/>
      <c r="QGD2654" s="116"/>
      <c r="QGE2654" s="42"/>
      <c r="QGF2654" s="116"/>
      <c r="QGG2654" s="42"/>
      <c r="QGH2654" s="116"/>
      <c r="QGI2654" s="42"/>
      <c r="QGJ2654" s="116"/>
      <c r="QGK2654" s="42"/>
      <c r="QGL2654" s="116"/>
      <c r="QGM2654" s="42"/>
      <c r="QGN2654" s="116"/>
      <c r="QGO2654" s="42"/>
      <c r="QGP2654" s="116"/>
      <c r="QGQ2654" s="42"/>
      <c r="QGR2654" s="116"/>
      <c r="QGS2654" s="42"/>
      <c r="QGT2654" s="116"/>
      <c r="QGU2654" s="42"/>
      <c r="QGV2654" s="116"/>
      <c r="QGW2654" s="42"/>
      <c r="QGX2654" s="116"/>
      <c r="QGY2654" s="42"/>
      <c r="QGZ2654" s="116"/>
      <c r="QHA2654" s="42"/>
      <c r="QHB2654" s="116"/>
      <c r="QHC2654" s="42"/>
      <c r="QHD2654" s="116"/>
      <c r="QHE2654" s="42"/>
      <c r="QHF2654" s="116"/>
      <c r="QHG2654" s="42"/>
      <c r="QHH2654" s="116"/>
      <c r="QHI2654" s="42"/>
      <c r="QHJ2654" s="116"/>
      <c r="QHK2654" s="42"/>
      <c r="QHL2654" s="116"/>
      <c r="QHM2654" s="42"/>
      <c r="QHN2654" s="116"/>
      <c r="QHO2654" s="42"/>
      <c r="QHP2654" s="116"/>
      <c r="QHQ2654" s="42"/>
      <c r="QHR2654" s="116"/>
      <c r="QHS2654" s="42"/>
      <c r="QHT2654" s="116"/>
      <c r="QHU2654" s="42"/>
      <c r="QHV2654" s="116"/>
      <c r="QHW2654" s="42"/>
      <c r="QHX2654" s="116"/>
      <c r="QHY2654" s="42"/>
      <c r="QHZ2654" s="116"/>
      <c r="QIA2654" s="42"/>
      <c r="QIB2654" s="116"/>
      <c r="QIC2654" s="42"/>
      <c r="QID2654" s="116"/>
      <c r="QIE2654" s="42"/>
      <c r="QIF2654" s="116"/>
      <c r="QIG2654" s="42"/>
      <c r="QIH2654" s="116"/>
      <c r="QII2654" s="42"/>
      <c r="QIJ2654" s="116"/>
      <c r="QIK2654" s="42"/>
      <c r="QIL2654" s="116"/>
      <c r="QIM2654" s="42"/>
      <c r="QIN2654" s="116"/>
      <c r="QIO2654" s="42"/>
      <c r="QIP2654" s="116"/>
      <c r="QIQ2654" s="42"/>
      <c r="QIR2654" s="116"/>
      <c r="QIS2654" s="42"/>
      <c r="QIT2654" s="116"/>
      <c r="QIU2654" s="42"/>
      <c r="QIV2654" s="116"/>
      <c r="QIW2654" s="42"/>
      <c r="QIX2654" s="116"/>
      <c r="QIY2654" s="42"/>
      <c r="QIZ2654" s="116"/>
      <c r="QJA2654" s="42"/>
      <c r="QJB2654" s="116"/>
      <c r="QJC2654" s="42"/>
      <c r="QJD2654" s="116"/>
      <c r="QJE2654" s="42"/>
      <c r="QJF2654" s="116"/>
      <c r="QJG2654" s="42"/>
      <c r="QJH2654" s="116"/>
      <c r="QJI2654" s="42"/>
      <c r="QJJ2654" s="116"/>
      <c r="QJK2654" s="42"/>
      <c r="QJL2654" s="116"/>
      <c r="QJM2654" s="42"/>
      <c r="QJN2654" s="116"/>
      <c r="QJO2654" s="42"/>
      <c r="QJP2654" s="116"/>
      <c r="QJQ2654" s="42"/>
      <c r="QJR2654" s="116"/>
      <c r="QJS2654" s="42"/>
      <c r="QJT2654" s="116"/>
      <c r="QJU2654" s="42"/>
      <c r="QJV2654" s="116"/>
      <c r="QJW2654" s="42"/>
      <c r="QJX2654" s="116"/>
      <c r="QJY2654" s="42"/>
      <c r="QJZ2654" s="116"/>
      <c r="QKA2654" s="42"/>
      <c r="QKB2654" s="116"/>
      <c r="QKC2654" s="42"/>
      <c r="QKD2654" s="116"/>
      <c r="QKE2654" s="42"/>
      <c r="QKF2654" s="116"/>
      <c r="QKG2654" s="42"/>
      <c r="QKH2654" s="116"/>
      <c r="QKI2654" s="42"/>
      <c r="QKJ2654" s="116"/>
      <c r="QKK2654" s="42"/>
      <c r="QKL2654" s="116"/>
      <c r="QKM2654" s="42"/>
      <c r="QKN2654" s="116"/>
      <c r="QKO2654" s="42"/>
      <c r="QKP2654" s="116"/>
      <c r="QKQ2654" s="42"/>
      <c r="QKR2654" s="116"/>
      <c r="QKS2654" s="42"/>
      <c r="QKT2654" s="116"/>
      <c r="QKU2654" s="42"/>
      <c r="QKV2654" s="116"/>
      <c r="QKW2654" s="42"/>
      <c r="QKX2654" s="116"/>
      <c r="QKY2654" s="42"/>
      <c r="QKZ2654" s="116"/>
      <c r="QLA2654" s="42"/>
      <c r="QLB2654" s="116"/>
      <c r="QLC2654" s="42"/>
      <c r="QLD2654" s="116"/>
      <c r="QLE2654" s="42"/>
      <c r="QLF2654" s="116"/>
      <c r="QLG2654" s="42"/>
      <c r="QLH2654" s="116"/>
      <c r="QLI2654" s="42"/>
      <c r="QLJ2654" s="116"/>
      <c r="QLK2654" s="42"/>
      <c r="QLL2654" s="116"/>
      <c r="QLM2654" s="42"/>
      <c r="QLN2654" s="116"/>
      <c r="QLO2654" s="42"/>
      <c r="QLP2654" s="116"/>
      <c r="QLQ2654" s="42"/>
      <c r="QLR2654" s="116"/>
      <c r="QLS2654" s="42"/>
      <c r="QLT2654" s="116"/>
      <c r="QLU2654" s="42"/>
      <c r="QLV2654" s="116"/>
      <c r="QLW2654" s="42"/>
      <c r="QLX2654" s="116"/>
      <c r="QLY2654" s="42"/>
      <c r="QLZ2654" s="116"/>
      <c r="QMA2654" s="42"/>
      <c r="QMB2654" s="116"/>
      <c r="QMC2654" s="42"/>
      <c r="QMD2654" s="116"/>
      <c r="QME2654" s="42"/>
      <c r="QMF2654" s="116"/>
      <c r="QMG2654" s="42"/>
      <c r="QMH2654" s="116"/>
      <c r="QMI2654" s="42"/>
      <c r="QMJ2654" s="116"/>
      <c r="QMK2654" s="42"/>
      <c r="QML2654" s="116"/>
      <c r="QMM2654" s="42"/>
      <c r="QMN2654" s="116"/>
      <c r="QMO2654" s="42"/>
      <c r="QMP2654" s="116"/>
      <c r="QMQ2654" s="42"/>
      <c r="QMR2654" s="116"/>
      <c r="QMS2654" s="42"/>
      <c r="QMT2654" s="116"/>
      <c r="QMU2654" s="42"/>
      <c r="QMV2654" s="116"/>
      <c r="QMW2654" s="42"/>
      <c r="QMX2654" s="116"/>
      <c r="QMY2654" s="42"/>
      <c r="QMZ2654" s="116"/>
      <c r="QNA2654" s="42"/>
      <c r="QNB2654" s="116"/>
      <c r="QNC2654" s="42"/>
      <c r="QND2654" s="116"/>
      <c r="QNE2654" s="42"/>
      <c r="QNF2654" s="116"/>
      <c r="QNG2654" s="42"/>
      <c r="QNH2654" s="116"/>
      <c r="QNI2654" s="42"/>
      <c r="QNJ2654" s="116"/>
      <c r="QNK2654" s="42"/>
      <c r="QNL2654" s="116"/>
      <c r="QNM2654" s="42"/>
      <c r="QNN2654" s="116"/>
      <c r="QNO2654" s="42"/>
      <c r="QNP2654" s="116"/>
      <c r="QNQ2654" s="42"/>
      <c r="QNR2654" s="116"/>
      <c r="QNS2654" s="42"/>
      <c r="QNT2654" s="116"/>
      <c r="QNU2654" s="42"/>
      <c r="QNV2654" s="116"/>
      <c r="QNW2654" s="42"/>
      <c r="QNX2654" s="116"/>
      <c r="QNY2654" s="42"/>
      <c r="QNZ2654" s="116"/>
      <c r="QOA2654" s="42"/>
      <c r="QOB2654" s="116"/>
      <c r="QOC2654" s="42"/>
      <c r="QOD2654" s="116"/>
      <c r="QOE2654" s="42"/>
      <c r="QOF2654" s="116"/>
      <c r="QOG2654" s="42"/>
      <c r="QOH2654" s="116"/>
      <c r="QOI2654" s="42"/>
      <c r="QOJ2654" s="116"/>
      <c r="QOK2654" s="42"/>
      <c r="QOL2654" s="116"/>
      <c r="QOM2654" s="42"/>
      <c r="QON2654" s="116"/>
      <c r="QOO2654" s="42"/>
      <c r="QOP2654" s="116"/>
      <c r="QOQ2654" s="42"/>
      <c r="QOR2654" s="116"/>
      <c r="QOS2654" s="42"/>
      <c r="QOT2654" s="116"/>
      <c r="QOU2654" s="42"/>
      <c r="QOV2654" s="116"/>
      <c r="QOW2654" s="42"/>
      <c r="QOX2654" s="116"/>
      <c r="QOY2654" s="42"/>
      <c r="QOZ2654" s="116"/>
      <c r="QPA2654" s="42"/>
      <c r="QPB2654" s="116"/>
      <c r="QPC2654" s="42"/>
      <c r="QPD2654" s="116"/>
      <c r="QPE2654" s="42"/>
      <c r="QPF2654" s="116"/>
      <c r="QPG2654" s="42"/>
      <c r="QPH2654" s="116"/>
      <c r="QPI2654" s="42"/>
      <c r="QPJ2654" s="116"/>
      <c r="QPK2654" s="42"/>
      <c r="QPL2654" s="116"/>
      <c r="QPM2654" s="42"/>
      <c r="QPN2654" s="116"/>
      <c r="QPO2654" s="42"/>
      <c r="QPP2654" s="116"/>
      <c r="QPQ2654" s="42"/>
      <c r="QPR2654" s="116"/>
      <c r="QPS2654" s="42"/>
      <c r="QPT2654" s="116"/>
      <c r="QPU2654" s="42"/>
      <c r="QPV2654" s="116"/>
      <c r="QPW2654" s="42"/>
      <c r="QPX2654" s="116"/>
      <c r="QPY2654" s="42"/>
      <c r="QPZ2654" s="116"/>
      <c r="QQA2654" s="42"/>
      <c r="QQB2654" s="116"/>
      <c r="QQC2654" s="42"/>
      <c r="QQD2654" s="116"/>
      <c r="QQE2654" s="42"/>
      <c r="QQF2654" s="116"/>
      <c r="QQG2654" s="42"/>
      <c r="QQH2654" s="116"/>
      <c r="QQI2654" s="42"/>
      <c r="QQJ2654" s="116"/>
      <c r="QQK2654" s="42"/>
      <c r="QQL2654" s="116"/>
      <c r="QQM2654" s="42"/>
      <c r="QQN2654" s="116"/>
      <c r="QQO2654" s="42"/>
      <c r="QQP2654" s="116"/>
      <c r="QQQ2654" s="42"/>
      <c r="QQR2654" s="116"/>
      <c r="QQS2654" s="42"/>
      <c r="QQT2654" s="116"/>
      <c r="QQU2654" s="42"/>
      <c r="QQV2654" s="116"/>
      <c r="QQW2654" s="42"/>
      <c r="QQX2654" s="116"/>
      <c r="QQY2654" s="42"/>
      <c r="QQZ2654" s="116"/>
      <c r="QRA2654" s="42"/>
      <c r="QRB2654" s="116"/>
      <c r="QRC2654" s="42"/>
      <c r="QRD2654" s="116"/>
      <c r="QRE2654" s="42"/>
      <c r="QRF2654" s="116"/>
      <c r="QRG2654" s="42"/>
      <c r="QRH2654" s="116"/>
      <c r="QRI2654" s="42"/>
      <c r="QRJ2654" s="116"/>
      <c r="QRK2654" s="42"/>
      <c r="QRL2654" s="116"/>
      <c r="QRM2654" s="42"/>
      <c r="QRN2654" s="116"/>
      <c r="QRO2654" s="42"/>
      <c r="QRP2654" s="116"/>
      <c r="QRQ2654" s="42"/>
      <c r="QRR2654" s="116"/>
      <c r="QRS2654" s="42"/>
      <c r="QRT2654" s="116"/>
      <c r="QRU2654" s="42"/>
      <c r="QRV2654" s="116"/>
      <c r="QRW2654" s="42"/>
      <c r="QRX2654" s="116"/>
      <c r="QRY2654" s="42"/>
      <c r="QRZ2654" s="116"/>
      <c r="QSA2654" s="42"/>
      <c r="QSB2654" s="116"/>
      <c r="QSC2654" s="42"/>
      <c r="QSD2654" s="116"/>
      <c r="QSE2654" s="42"/>
      <c r="QSF2654" s="116"/>
      <c r="QSG2654" s="42"/>
      <c r="QSH2654" s="116"/>
      <c r="QSI2654" s="42"/>
      <c r="QSJ2654" s="116"/>
      <c r="QSK2654" s="42"/>
      <c r="QSL2654" s="116"/>
      <c r="QSM2654" s="42"/>
      <c r="QSN2654" s="116"/>
      <c r="QSO2654" s="42"/>
      <c r="QSP2654" s="116"/>
      <c r="QSQ2654" s="42"/>
      <c r="QSR2654" s="116"/>
      <c r="QSS2654" s="42"/>
      <c r="QST2654" s="116"/>
      <c r="QSU2654" s="42"/>
      <c r="QSV2654" s="116"/>
      <c r="QSW2654" s="42"/>
      <c r="QSX2654" s="116"/>
      <c r="QSY2654" s="42"/>
      <c r="QSZ2654" s="116"/>
      <c r="QTA2654" s="42"/>
      <c r="QTB2654" s="116"/>
      <c r="QTC2654" s="42"/>
      <c r="QTD2654" s="116"/>
      <c r="QTE2654" s="42"/>
      <c r="QTF2654" s="116"/>
      <c r="QTG2654" s="42"/>
      <c r="QTH2654" s="116"/>
      <c r="QTI2654" s="42"/>
      <c r="QTJ2654" s="116"/>
      <c r="QTK2654" s="42"/>
      <c r="QTL2654" s="116"/>
      <c r="QTM2654" s="42"/>
      <c r="QTN2654" s="116"/>
      <c r="QTO2654" s="42"/>
      <c r="QTP2654" s="116"/>
      <c r="QTQ2654" s="42"/>
      <c r="QTR2654" s="116"/>
      <c r="QTS2654" s="42"/>
      <c r="QTT2654" s="116"/>
      <c r="QTU2654" s="42"/>
      <c r="QTV2654" s="116"/>
      <c r="QTW2654" s="42"/>
      <c r="QTX2654" s="116"/>
      <c r="QTY2654" s="42"/>
      <c r="QTZ2654" s="116"/>
      <c r="QUA2654" s="42"/>
      <c r="QUB2654" s="116"/>
      <c r="QUC2654" s="42"/>
      <c r="QUD2654" s="116"/>
      <c r="QUE2654" s="42"/>
      <c r="QUF2654" s="116"/>
      <c r="QUG2654" s="42"/>
      <c r="QUH2654" s="116"/>
      <c r="QUI2654" s="42"/>
      <c r="QUJ2654" s="116"/>
      <c r="QUK2654" s="42"/>
      <c r="QUL2654" s="116"/>
      <c r="QUM2654" s="42"/>
      <c r="QUN2654" s="116"/>
      <c r="QUO2654" s="42"/>
      <c r="QUP2654" s="116"/>
      <c r="QUQ2654" s="42"/>
      <c r="QUR2654" s="116"/>
      <c r="QUS2654" s="42"/>
      <c r="QUT2654" s="116"/>
      <c r="QUU2654" s="42"/>
      <c r="QUV2654" s="116"/>
      <c r="QUW2654" s="42"/>
      <c r="QUX2654" s="116"/>
      <c r="QUY2654" s="42"/>
      <c r="QUZ2654" s="116"/>
      <c r="QVA2654" s="42"/>
      <c r="QVB2654" s="116"/>
      <c r="QVC2654" s="42"/>
      <c r="QVD2654" s="116"/>
      <c r="QVE2654" s="42"/>
      <c r="QVF2654" s="116"/>
      <c r="QVG2654" s="42"/>
      <c r="QVH2654" s="116"/>
      <c r="QVI2654" s="42"/>
      <c r="QVJ2654" s="116"/>
      <c r="QVK2654" s="42"/>
      <c r="QVL2654" s="116"/>
      <c r="QVM2654" s="42"/>
      <c r="QVN2654" s="116"/>
      <c r="QVO2654" s="42"/>
      <c r="QVP2654" s="116"/>
      <c r="QVQ2654" s="42"/>
      <c r="QVR2654" s="116"/>
      <c r="QVS2654" s="42"/>
      <c r="QVT2654" s="116"/>
      <c r="QVU2654" s="42"/>
      <c r="QVV2654" s="116"/>
      <c r="QVW2654" s="42"/>
      <c r="QVX2654" s="116"/>
      <c r="QVY2654" s="42"/>
      <c r="QVZ2654" s="116"/>
      <c r="QWA2654" s="42"/>
      <c r="QWB2654" s="116"/>
      <c r="QWC2654" s="42"/>
      <c r="QWD2654" s="116"/>
      <c r="QWE2654" s="42"/>
      <c r="QWF2654" s="116"/>
      <c r="QWG2654" s="42"/>
      <c r="QWH2654" s="116"/>
      <c r="QWI2654" s="42"/>
      <c r="QWJ2654" s="116"/>
      <c r="QWK2654" s="42"/>
      <c r="QWL2654" s="116"/>
      <c r="QWM2654" s="42"/>
      <c r="QWN2654" s="116"/>
      <c r="QWO2654" s="42"/>
      <c r="QWP2654" s="116"/>
      <c r="QWQ2654" s="42"/>
      <c r="QWR2654" s="116"/>
      <c r="QWS2654" s="42"/>
      <c r="QWT2654" s="116"/>
      <c r="QWU2654" s="42"/>
      <c r="QWV2654" s="116"/>
      <c r="QWW2654" s="42"/>
      <c r="QWX2654" s="116"/>
      <c r="QWY2654" s="42"/>
      <c r="QWZ2654" s="116"/>
      <c r="QXA2654" s="42"/>
      <c r="QXB2654" s="116"/>
      <c r="QXC2654" s="42"/>
      <c r="QXD2654" s="116"/>
      <c r="QXE2654" s="42"/>
      <c r="QXF2654" s="116"/>
      <c r="QXG2654" s="42"/>
      <c r="QXH2654" s="116"/>
      <c r="QXI2654" s="42"/>
      <c r="QXJ2654" s="116"/>
      <c r="QXK2654" s="42"/>
      <c r="QXL2654" s="116"/>
      <c r="QXM2654" s="42"/>
      <c r="QXN2654" s="116"/>
      <c r="QXO2654" s="42"/>
      <c r="QXP2654" s="116"/>
      <c r="QXQ2654" s="42"/>
      <c r="QXR2654" s="116"/>
      <c r="QXS2654" s="42"/>
      <c r="QXT2654" s="116"/>
      <c r="QXU2654" s="42"/>
      <c r="QXV2654" s="116"/>
      <c r="QXW2654" s="42"/>
      <c r="QXX2654" s="116"/>
      <c r="QXY2654" s="42"/>
      <c r="QXZ2654" s="116"/>
      <c r="QYA2654" s="42"/>
      <c r="QYB2654" s="116"/>
      <c r="QYC2654" s="42"/>
      <c r="QYD2654" s="116"/>
      <c r="QYE2654" s="42"/>
      <c r="QYF2654" s="116"/>
      <c r="QYG2654" s="42"/>
      <c r="QYH2654" s="116"/>
      <c r="QYI2654" s="42"/>
      <c r="QYJ2654" s="116"/>
      <c r="QYK2654" s="42"/>
      <c r="QYL2654" s="116"/>
      <c r="QYM2654" s="42"/>
      <c r="QYN2654" s="116"/>
      <c r="QYO2654" s="42"/>
      <c r="QYP2654" s="116"/>
      <c r="QYQ2654" s="42"/>
      <c r="QYR2654" s="116"/>
      <c r="QYS2654" s="42"/>
      <c r="QYT2654" s="116"/>
      <c r="QYU2654" s="42"/>
      <c r="QYV2654" s="116"/>
      <c r="QYW2654" s="42"/>
      <c r="QYX2654" s="116"/>
      <c r="QYY2654" s="42"/>
      <c r="QYZ2654" s="116"/>
      <c r="QZA2654" s="42"/>
      <c r="QZB2654" s="116"/>
      <c r="QZC2654" s="42"/>
      <c r="QZD2654" s="116"/>
      <c r="QZE2654" s="42"/>
      <c r="QZF2654" s="116"/>
      <c r="QZG2654" s="42"/>
      <c r="QZH2654" s="116"/>
      <c r="QZI2654" s="42"/>
      <c r="QZJ2654" s="116"/>
      <c r="QZK2654" s="42"/>
      <c r="QZL2654" s="116"/>
      <c r="QZM2654" s="42"/>
      <c r="QZN2654" s="116"/>
      <c r="QZO2654" s="42"/>
      <c r="QZP2654" s="116"/>
      <c r="QZQ2654" s="42"/>
      <c r="QZR2654" s="116"/>
      <c r="QZS2654" s="42"/>
      <c r="QZT2654" s="116"/>
      <c r="QZU2654" s="42"/>
      <c r="QZV2654" s="116"/>
      <c r="QZW2654" s="42"/>
      <c r="QZX2654" s="116"/>
      <c r="QZY2654" s="42"/>
      <c r="QZZ2654" s="116"/>
      <c r="RAA2654" s="42"/>
      <c r="RAB2654" s="116"/>
      <c r="RAC2654" s="42"/>
      <c r="RAD2654" s="116"/>
      <c r="RAE2654" s="42"/>
      <c r="RAF2654" s="116"/>
      <c r="RAG2654" s="42"/>
      <c r="RAH2654" s="116"/>
      <c r="RAI2654" s="42"/>
      <c r="RAJ2654" s="116"/>
      <c r="RAK2654" s="42"/>
      <c r="RAL2654" s="116"/>
      <c r="RAM2654" s="42"/>
      <c r="RAN2654" s="116"/>
      <c r="RAO2654" s="42"/>
      <c r="RAP2654" s="116"/>
      <c r="RAQ2654" s="42"/>
      <c r="RAR2654" s="116"/>
      <c r="RAS2654" s="42"/>
      <c r="RAT2654" s="116"/>
      <c r="RAU2654" s="42"/>
      <c r="RAV2654" s="116"/>
      <c r="RAW2654" s="42"/>
      <c r="RAX2654" s="116"/>
      <c r="RAY2654" s="42"/>
      <c r="RAZ2654" s="116"/>
      <c r="RBA2654" s="42"/>
      <c r="RBB2654" s="116"/>
      <c r="RBC2654" s="42"/>
      <c r="RBD2654" s="116"/>
      <c r="RBE2654" s="42"/>
      <c r="RBF2654" s="116"/>
      <c r="RBG2654" s="42"/>
      <c r="RBH2654" s="116"/>
      <c r="RBI2654" s="42"/>
      <c r="RBJ2654" s="116"/>
      <c r="RBK2654" s="42"/>
      <c r="RBL2654" s="116"/>
      <c r="RBM2654" s="42"/>
      <c r="RBN2654" s="116"/>
      <c r="RBO2654" s="42"/>
      <c r="RBP2654" s="116"/>
      <c r="RBQ2654" s="42"/>
      <c r="RBR2654" s="116"/>
      <c r="RBS2654" s="42"/>
      <c r="RBT2654" s="116"/>
      <c r="RBU2654" s="42"/>
      <c r="RBV2654" s="116"/>
      <c r="RBW2654" s="42"/>
      <c r="RBX2654" s="116"/>
      <c r="RBY2654" s="42"/>
      <c r="RBZ2654" s="116"/>
      <c r="RCA2654" s="42"/>
      <c r="RCB2654" s="116"/>
      <c r="RCC2654" s="42"/>
      <c r="RCD2654" s="116"/>
      <c r="RCE2654" s="42"/>
      <c r="RCF2654" s="116"/>
      <c r="RCG2654" s="42"/>
      <c r="RCH2654" s="116"/>
      <c r="RCI2654" s="42"/>
      <c r="RCJ2654" s="116"/>
      <c r="RCK2654" s="42"/>
      <c r="RCL2654" s="116"/>
      <c r="RCM2654" s="42"/>
      <c r="RCN2654" s="116"/>
      <c r="RCO2654" s="42"/>
      <c r="RCP2654" s="116"/>
      <c r="RCQ2654" s="42"/>
      <c r="RCR2654" s="116"/>
      <c r="RCS2654" s="42"/>
      <c r="RCT2654" s="116"/>
      <c r="RCU2654" s="42"/>
      <c r="RCV2654" s="116"/>
      <c r="RCW2654" s="42"/>
      <c r="RCX2654" s="116"/>
      <c r="RCY2654" s="42"/>
      <c r="RCZ2654" s="116"/>
      <c r="RDA2654" s="42"/>
      <c r="RDB2654" s="116"/>
      <c r="RDC2654" s="42"/>
      <c r="RDD2654" s="116"/>
      <c r="RDE2654" s="42"/>
      <c r="RDF2654" s="116"/>
      <c r="RDG2654" s="42"/>
      <c r="RDH2654" s="116"/>
      <c r="RDI2654" s="42"/>
      <c r="RDJ2654" s="116"/>
      <c r="RDK2654" s="42"/>
      <c r="RDL2654" s="116"/>
      <c r="RDM2654" s="42"/>
      <c r="RDN2654" s="116"/>
      <c r="RDO2654" s="42"/>
      <c r="RDP2654" s="116"/>
      <c r="RDQ2654" s="42"/>
      <c r="RDR2654" s="116"/>
      <c r="RDS2654" s="42"/>
      <c r="RDT2654" s="116"/>
      <c r="RDU2654" s="42"/>
      <c r="RDV2654" s="116"/>
      <c r="RDW2654" s="42"/>
      <c r="RDX2654" s="116"/>
      <c r="RDY2654" s="42"/>
      <c r="RDZ2654" s="116"/>
      <c r="REA2654" s="42"/>
      <c r="REB2654" s="116"/>
      <c r="REC2654" s="42"/>
      <c r="RED2654" s="116"/>
      <c r="REE2654" s="42"/>
      <c r="REF2654" s="116"/>
      <c r="REG2654" s="42"/>
      <c r="REH2654" s="116"/>
      <c r="REI2654" s="42"/>
      <c r="REJ2654" s="116"/>
      <c r="REK2654" s="42"/>
      <c r="REL2654" s="116"/>
      <c r="REM2654" s="42"/>
      <c r="REN2654" s="116"/>
      <c r="REO2654" s="42"/>
      <c r="REP2654" s="116"/>
      <c r="REQ2654" s="42"/>
      <c r="RER2654" s="116"/>
      <c r="RES2654" s="42"/>
      <c r="RET2654" s="116"/>
      <c r="REU2654" s="42"/>
      <c r="REV2654" s="116"/>
      <c r="REW2654" s="42"/>
      <c r="REX2654" s="116"/>
      <c r="REY2654" s="42"/>
      <c r="REZ2654" s="116"/>
      <c r="RFA2654" s="42"/>
      <c r="RFB2654" s="116"/>
      <c r="RFC2654" s="42"/>
      <c r="RFD2654" s="116"/>
      <c r="RFE2654" s="42"/>
      <c r="RFF2654" s="116"/>
      <c r="RFG2654" s="42"/>
      <c r="RFH2654" s="116"/>
      <c r="RFI2654" s="42"/>
      <c r="RFJ2654" s="116"/>
      <c r="RFK2654" s="42"/>
      <c r="RFL2654" s="116"/>
      <c r="RFM2654" s="42"/>
      <c r="RFN2654" s="116"/>
      <c r="RFO2654" s="42"/>
      <c r="RFP2654" s="116"/>
      <c r="RFQ2654" s="42"/>
      <c r="RFR2654" s="116"/>
      <c r="RFS2654" s="42"/>
      <c r="RFT2654" s="116"/>
      <c r="RFU2654" s="42"/>
      <c r="RFV2654" s="116"/>
      <c r="RFW2654" s="42"/>
      <c r="RFX2654" s="116"/>
      <c r="RFY2654" s="42"/>
      <c r="RFZ2654" s="116"/>
      <c r="RGA2654" s="42"/>
      <c r="RGB2654" s="116"/>
      <c r="RGC2654" s="42"/>
      <c r="RGD2654" s="116"/>
      <c r="RGE2654" s="42"/>
      <c r="RGF2654" s="116"/>
      <c r="RGG2654" s="42"/>
      <c r="RGH2654" s="116"/>
      <c r="RGI2654" s="42"/>
      <c r="RGJ2654" s="116"/>
      <c r="RGK2654" s="42"/>
      <c r="RGL2654" s="116"/>
      <c r="RGM2654" s="42"/>
      <c r="RGN2654" s="116"/>
      <c r="RGO2654" s="42"/>
      <c r="RGP2654" s="116"/>
      <c r="RGQ2654" s="42"/>
      <c r="RGR2654" s="116"/>
      <c r="RGS2654" s="42"/>
      <c r="RGT2654" s="116"/>
      <c r="RGU2654" s="42"/>
      <c r="RGV2654" s="116"/>
      <c r="RGW2654" s="42"/>
      <c r="RGX2654" s="116"/>
      <c r="RGY2654" s="42"/>
      <c r="RGZ2654" s="116"/>
      <c r="RHA2654" s="42"/>
      <c r="RHB2654" s="116"/>
      <c r="RHC2654" s="42"/>
      <c r="RHD2654" s="116"/>
      <c r="RHE2654" s="42"/>
      <c r="RHF2654" s="116"/>
      <c r="RHG2654" s="42"/>
      <c r="RHH2654" s="116"/>
      <c r="RHI2654" s="42"/>
      <c r="RHJ2654" s="116"/>
      <c r="RHK2654" s="42"/>
      <c r="RHL2654" s="116"/>
      <c r="RHM2654" s="42"/>
      <c r="RHN2654" s="116"/>
      <c r="RHO2654" s="42"/>
      <c r="RHP2654" s="116"/>
      <c r="RHQ2654" s="42"/>
      <c r="RHR2654" s="116"/>
      <c r="RHS2654" s="42"/>
      <c r="RHT2654" s="116"/>
      <c r="RHU2654" s="42"/>
      <c r="RHV2654" s="116"/>
      <c r="RHW2654" s="42"/>
      <c r="RHX2654" s="116"/>
      <c r="RHY2654" s="42"/>
      <c r="RHZ2654" s="116"/>
      <c r="RIA2654" s="42"/>
      <c r="RIB2654" s="116"/>
      <c r="RIC2654" s="42"/>
      <c r="RID2654" s="116"/>
      <c r="RIE2654" s="42"/>
      <c r="RIF2654" s="116"/>
      <c r="RIG2654" s="42"/>
      <c r="RIH2654" s="116"/>
      <c r="RII2654" s="42"/>
      <c r="RIJ2654" s="116"/>
      <c r="RIK2654" s="42"/>
      <c r="RIL2654" s="116"/>
      <c r="RIM2654" s="42"/>
      <c r="RIN2654" s="116"/>
      <c r="RIO2654" s="42"/>
      <c r="RIP2654" s="116"/>
      <c r="RIQ2654" s="42"/>
      <c r="RIR2654" s="116"/>
      <c r="RIS2654" s="42"/>
      <c r="RIT2654" s="116"/>
      <c r="RIU2654" s="42"/>
      <c r="RIV2654" s="116"/>
      <c r="RIW2654" s="42"/>
      <c r="RIX2654" s="116"/>
      <c r="RIY2654" s="42"/>
      <c r="RIZ2654" s="116"/>
      <c r="RJA2654" s="42"/>
      <c r="RJB2654" s="116"/>
      <c r="RJC2654" s="42"/>
      <c r="RJD2654" s="116"/>
      <c r="RJE2654" s="42"/>
      <c r="RJF2654" s="116"/>
      <c r="RJG2654" s="42"/>
      <c r="RJH2654" s="116"/>
      <c r="RJI2654" s="42"/>
      <c r="RJJ2654" s="116"/>
      <c r="RJK2654" s="42"/>
      <c r="RJL2654" s="116"/>
      <c r="RJM2654" s="42"/>
      <c r="RJN2654" s="116"/>
      <c r="RJO2654" s="42"/>
      <c r="RJP2654" s="116"/>
      <c r="RJQ2654" s="42"/>
      <c r="RJR2654" s="116"/>
      <c r="RJS2654" s="42"/>
      <c r="RJT2654" s="116"/>
      <c r="RJU2654" s="42"/>
      <c r="RJV2654" s="116"/>
      <c r="RJW2654" s="42"/>
      <c r="RJX2654" s="116"/>
      <c r="RJY2654" s="42"/>
      <c r="RJZ2654" s="116"/>
      <c r="RKA2654" s="42"/>
      <c r="RKB2654" s="116"/>
      <c r="RKC2654" s="42"/>
      <c r="RKD2654" s="116"/>
      <c r="RKE2654" s="42"/>
      <c r="RKF2654" s="116"/>
      <c r="RKG2654" s="42"/>
      <c r="RKH2654" s="116"/>
      <c r="RKI2654" s="42"/>
      <c r="RKJ2654" s="116"/>
      <c r="RKK2654" s="42"/>
      <c r="RKL2654" s="116"/>
      <c r="RKM2654" s="42"/>
      <c r="RKN2654" s="116"/>
      <c r="RKO2654" s="42"/>
      <c r="RKP2654" s="116"/>
      <c r="RKQ2654" s="42"/>
      <c r="RKR2654" s="116"/>
      <c r="RKS2654" s="42"/>
      <c r="RKT2654" s="116"/>
      <c r="RKU2654" s="42"/>
      <c r="RKV2654" s="116"/>
      <c r="RKW2654" s="42"/>
      <c r="RKX2654" s="116"/>
      <c r="RKY2654" s="42"/>
      <c r="RKZ2654" s="116"/>
      <c r="RLA2654" s="42"/>
      <c r="RLB2654" s="116"/>
      <c r="RLC2654" s="42"/>
      <c r="RLD2654" s="116"/>
      <c r="RLE2654" s="42"/>
      <c r="RLF2654" s="116"/>
      <c r="RLG2654" s="42"/>
      <c r="RLH2654" s="116"/>
      <c r="RLI2654" s="42"/>
      <c r="RLJ2654" s="116"/>
      <c r="RLK2654" s="42"/>
      <c r="RLL2654" s="116"/>
      <c r="RLM2654" s="42"/>
      <c r="RLN2654" s="116"/>
      <c r="RLO2654" s="42"/>
      <c r="RLP2654" s="116"/>
      <c r="RLQ2654" s="42"/>
      <c r="RLR2654" s="116"/>
      <c r="RLS2654" s="42"/>
      <c r="RLT2654" s="116"/>
      <c r="RLU2654" s="42"/>
      <c r="RLV2654" s="116"/>
      <c r="RLW2654" s="42"/>
      <c r="RLX2654" s="116"/>
      <c r="RLY2654" s="42"/>
      <c r="RLZ2654" s="116"/>
      <c r="RMA2654" s="42"/>
      <c r="RMB2654" s="116"/>
      <c r="RMC2654" s="42"/>
      <c r="RMD2654" s="116"/>
      <c r="RME2654" s="42"/>
      <c r="RMF2654" s="116"/>
      <c r="RMG2654" s="42"/>
      <c r="RMH2654" s="116"/>
      <c r="RMI2654" s="42"/>
      <c r="RMJ2654" s="116"/>
      <c r="RMK2654" s="42"/>
      <c r="RML2654" s="116"/>
      <c r="RMM2654" s="42"/>
      <c r="RMN2654" s="116"/>
      <c r="RMO2654" s="42"/>
      <c r="RMP2654" s="116"/>
      <c r="RMQ2654" s="42"/>
      <c r="RMR2654" s="116"/>
      <c r="RMS2654" s="42"/>
      <c r="RMT2654" s="116"/>
      <c r="RMU2654" s="42"/>
      <c r="RMV2654" s="116"/>
      <c r="RMW2654" s="42"/>
      <c r="RMX2654" s="116"/>
      <c r="RMY2654" s="42"/>
      <c r="RMZ2654" s="116"/>
      <c r="RNA2654" s="42"/>
      <c r="RNB2654" s="116"/>
      <c r="RNC2654" s="42"/>
      <c r="RND2654" s="116"/>
      <c r="RNE2654" s="42"/>
      <c r="RNF2654" s="116"/>
      <c r="RNG2654" s="42"/>
      <c r="RNH2654" s="116"/>
      <c r="RNI2654" s="42"/>
      <c r="RNJ2654" s="116"/>
      <c r="RNK2654" s="42"/>
      <c r="RNL2654" s="116"/>
      <c r="RNM2654" s="42"/>
      <c r="RNN2654" s="116"/>
      <c r="RNO2654" s="42"/>
      <c r="RNP2654" s="116"/>
      <c r="RNQ2654" s="42"/>
      <c r="RNR2654" s="116"/>
      <c r="RNS2654" s="42"/>
      <c r="RNT2654" s="116"/>
      <c r="RNU2654" s="42"/>
      <c r="RNV2654" s="116"/>
      <c r="RNW2654" s="42"/>
      <c r="RNX2654" s="116"/>
      <c r="RNY2654" s="42"/>
      <c r="RNZ2654" s="116"/>
      <c r="ROA2654" s="42"/>
      <c r="ROB2654" s="116"/>
      <c r="ROC2654" s="42"/>
      <c r="ROD2654" s="116"/>
      <c r="ROE2654" s="42"/>
      <c r="ROF2654" s="116"/>
      <c r="ROG2654" s="42"/>
      <c r="ROH2654" s="116"/>
      <c r="ROI2654" s="42"/>
      <c r="ROJ2654" s="116"/>
      <c r="ROK2654" s="42"/>
      <c r="ROL2654" s="116"/>
      <c r="ROM2654" s="42"/>
      <c r="RON2654" s="116"/>
      <c r="ROO2654" s="42"/>
      <c r="ROP2654" s="116"/>
      <c r="ROQ2654" s="42"/>
      <c r="ROR2654" s="116"/>
      <c r="ROS2654" s="42"/>
      <c r="ROT2654" s="116"/>
      <c r="ROU2654" s="42"/>
      <c r="ROV2654" s="116"/>
      <c r="ROW2654" s="42"/>
      <c r="ROX2654" s="116"/>
      <c r="ROY2654" s="42"/>
      <c r="ROZ2654" s="116"/>
      <c r="RPA2654" s="42"/>
      <c r="RPB2654" s="116"/>
      <c r="RPC2654" s="42"/>
      <c r="RPD2654" s="116"/>
      <c r="RPE2654" s="42"/>
      <c r="RPF2654" s="116"/>
      <c r="RPG2654" s="42"/>
      <c r="RPH2654" s="116"/>
      <c r="RPI2654" s="42"/>
      <c r="RPJ2654" s="116"/>
      <c r="RPK2654" s="42"/>
      <c r="RPL2654" s="116"/>
      <c r="RPM2654" s="42"/>
      <c r="RPN2654" s="116"/>
      <c r="RPO2654" s="42"/>
      <c r="RPP2654" s="116"/>
      <c r="RPQ2654" s="42"/>
      <c r="RPR2654" s="116"/>
      <c r="RPS2654" s="42"/>
      <c r="RPT2654" s="116"/>
      <c r="RPU2654" s="42"/>
      <c r="RPV2654" s="116"/>
      <c r="RPW2654" s="42"/>
      <c r="RPX2654" s="116"/>
      <c r="RPY2654" s="42"/>
      <c r="RPZ2654" s="116"/>
      <c r="RQA2654" s="42"/>
      <c r="RQB2654" s="116"/>
      <c r="RQC2654" s="42"/>
      <c r="RQD2654" s="116"/>
      <c r="RQE2654" s="42"/>
      <c r="RQF2654" s="116"/>
      <c r="RQG2654" s="42"/>
      <c r="RQH2654" s="116"/>
      <c r="RQI2654" s="42"/>
      <c r="RQJ2654" s="116"/>
      <c r="RQK2654" s="42"/>
      <c r="RQL2654" s="116"/>
      <c r="RQM2654" s="42"/>
      <c r="RQN2654" s="116"/>
      <c r="RQO2654" s="42"/>
      <c r="RQP2654" s="116"/>
      <c r="RQQ2654" s="42"/>
      <c r="RQR2654" s="116"/>
      <c r="RQS2654" s="42"/>
      <c r="RQT2654" s="116"/>
      <c r="RQU2654" s="42"/>
      <c r="RQV2654" s="116"/>
      <c r="RQW2654" s="42"/>
      <c r="RQX2654" s="116"/>
      <c r="RQY2654" s="42"/>
      <c r="RQZ2654" s="116"/>
      <c r="RRA2654" s="42"/>
      <c r="RRB2654" s="116"/>
      <c r="RRC2654" s="42"/>
      <c r="RRD2654" s="116"/>
      <c r="RRE2654" s="42"/>
      <c r="RRF2654" s="116"/>
      <c r="RRG2654" s="42"/>
      <c r="RRH2654" s="116"/>
      <c r="RRI2654" s="42"/>
      <c r="RRJ2654" s="116"/>
      <c r="RRK2654" s="42"/>
      <c r="RRL2654" s="116"/>
      <c r="RRM2654" s="42"/>
      <c r="RRN2654" s="116"/>
      <c r="RRO2654" s="42"/>
      <c r="RRP2654" s="116"/>
      <c r="RRQ2654" s="42"/>
      <c r="RRR2654" s="116"/>
      <c r="RRS2654" s="42"/>
      <c r="RRT2654" s="116"/>
      <c r="RRU2654" s="42"/>
      <c r="RRV2654" s="116"/>
      <c r="RRW2654" s="42"/>
      <c r="RRX2654" s="116"/>
      <c r="RRY2654" s="42"/>
      <c r="RRZ2654" s="116"/>
      <c r="RSA2654" s="42"/>
      <c r="RSB2654" s="116"/>
      <c r="RSC2654" s="42"/>
      <c r="RSD2654" s="116"/>
      <c r="RSE2654" s="42"/>
      <c r="RSF2654" s="116"/>
      <c r="RSG2654" s="42"/>
      <c r="RSH2654" s="116"/>
      <c r="RSI2654" s="42"/>
      <c r="RSJ2654" s="116"/>
      <c r="RSK2654" s="42"/>
      <c r="RSL2654" s="116"/>
      <c r="RSM2654" s="42"/>
      <c r="RSN2654" s="116"/>
      <c r="RSO2654" s="42"/>
      <c r="RSP2654" s="116"/>
      <c r="RSQ2654" s="42"/>
      <c r="RSR2654" s="116"/>
      <c r="RSS2654" s="42"/>
      <c r="RST2654" s="116"/>
      <c r="RSU2654" s="42"/>
      <c r="RSV2654" s="116"/>
      <c r="RSW2654" s="42"/>
      <c r="RSX2654" s="116"/>
      <c r="RSY2654" s="42"/>
      <c r="RSZ2654" s="116"/>
      <c r="RTA2654" s="42"/>
      <c r="RTB2654" s="116"/>
      <c r="RTC2654" s="42"/>
      <c r="RTD2654" s="116"/>
      <c r="RTE2654" s="42"/>
      <c r="RTF2654" s="116"/>
      <c r="RTG2654" s="42"/>
      <c r="RTH2654" s="116"/>
      <c r="RTI2654" s="42"/>
      <c r="RTJ2654" s="116"/>
      <c r="RTK2654" s="42"/>
      <c r="RTL2654" s="116"/>
      <c r="RTM2654" s="42"/>
      <c r="RTN2654" s="116"/>
      <c r="RTO2654" s="42"/>
      <c r="RTP2654" s="116"/>
      <c r="RTQ2654" s="42"/>
      <c r="RTR2654" s="116"/>
      <c r="RTS2654" s="42"/>
      <c r="RTT2654" s="116"/>
      <c r="RTU2654" s="42"/>
      <c r="RTV2654" s="116"/>
      <c r="RTW2654" s="42"/>
      <c r="RTX2654" s="116"/>
      <c r="RTY2654" s="42"/>
      <c r="RTZ2654" s="116"/>
      <c r="RUA2654" s="42"/>
      <c r="RUB2654" s="116"/>
      <c r="RUC2654" s="42"/>
      <c r="RUD2654" s="116"/>
      <c r="RUE2654" s="42"/>
      <c r="RUF2654" s="116"/>
      <c r="RUG2654" s="42"/>
      <c r="RUH2654" s="116"/>
      <c r="RUI2654" s="42"/>
      <c r="RUJ2654" s="116"/>
      <c r="RUK2654" s="42"/>
      <c r="RUL2654" s="116"/>
      <c r="RUM2654" s="42"/>
      <c r="RUN2654" s="116"/>
      <c r="RUO2654" s="42"/>
      <c r="RUP2654" s="116"/>
      <c r="RUQ2654" s="42"/>
      <c r="RUR2654" s="116"/>
      <c r="RUS2654" s="42"/>
      <c r="RUT2654" s="116"/>
      <c r="RUU2654" s="42"/>
      <c r="RUV2654" s="116"/>
      <c r="RUW2654" s="42"/>
      <c r="RUX2654" s="116"/>
      <c r="RUY2654" s="42"/>
      <c r="RUZ2654" s="116"/>
      <c r="RVA2654" s="42"/>
      <c r="RVB2654" s="116"/>
      <c r="RVC2654" s="42"/>
      <c r="RVD2654" s="116"/>
      <c r="RVE2654" s="42"/>
      <c r="RVF2654" s="116"/>
      <c r="RVG2654" s="42"/>
      <c r="RVH2654" s="116"/>
      <c r="RVI2654" s="42"/>
      <c r="RVJ2654" s="116"/>
      <c r="RVK2654" s="42"/>
      <c r="RVL2654" s="116"/>
      <c r="RVM2654" s="42"/>
      <c r="RVN2654" s="116"/>
      <c r="RVO2654" s="42"/>
      <c r="RVP2654" s="116"/>
      <c r="RVQ2654" s="42"/>
      <c r="RVR2654" s="116"/>
      <c r="RVS2654" s="42"/>
      <c r="RVT2654" s="116"/>
      <c r="RVU2654" s="42"/>
      <c r="RVV2654" s="116"/>
      <c r="RVW2654" s="42"/>
      <c r="RVX2654" s="116"/>
      <c r="RVY2654" s="42"/>
      <c r="RVZ2654" s="116"/>
      <c r="RWA2654" s="42"/>
      <c r="RWB2654" s="116"/>
      <c r="RWC2654" s="42"/>
      <c r="RWD2654" s="116"/>
      <c r="RWE2654" s="42"/>
      <c r="RWF2654" s="116"/>
      <c r="RWG2654" s="42"/>
      <c r="RWH2654" s="116"/>
      <c r="RWI2654" s="42"/>
      <c r="RWJ2654" s="116"/>
      <c r="RWK2654" s="42"/>
      <c r="RWL2654" s="116"/>
      <c r="RWM2654" s="42"/>
      <c r="RWN2654" s="116"/>
      <c r="RWO2654" s="42"/>
      <c r="RWP2654" s="116"/>
      <c r="RWQ2654" s="42"/>
      <c r="RWR2654" s="116"/>
      <c r="RWS2654" s="42"/>
      <c r="RWT2654" s="116"/>
      <c r="RWU2654" s="42"/>
      <c r="RWV2654" s="116"/>
      <c r="RWW2654" s="42"/>
      <c r="RWX2654" s="116"/>
      <c r="RWY2654" s="42"/>
      <c r="RWZ2654" s="116"/>
      <c r="RXA2654" s="42"/>
      <c r="RXB2654" s="116"/>
      <c r="RXC2654" s="42"/>
      <c r="RXD2654" s="116"/>
      <c r="RXE2654" s="42"/>
      <c r="RXF2654" s="116"/>
      <c r="RXG2654" s="42"/>
      <c r="RXH2654" s="116"/>
      <c r="RXI2654" s="42"/>
      <c r="RXJ2654" s="116"/>
      <c r="RXK2654" s="42"/>
      <c r="RXL2654" s="116"/>
      <c r="RXM2654" s="42"/>
      <c r="RXN2654" s="116"/>
      <c r="RXO2654" s="42"/>
      <c r="RXP2654" s="116"/>
      <c r="RXQ2654" s="42"/>
      <c r="RXR2654" s="116"/>
      <c r="RXS2654" s="42"/>
      <c r="RXT2654" s="116"/>
      <c r="RXU2654" s="42"/>
      <c r="RXV2654" s="116"/>
      <c r="RXW2654" s="42"/>
      <c r="RXX2654" s="116"/>
      <c r="RXY2654" s="42"/>
      <c r="RXZ2654" s="116"/>
      <c r="RYA2654" s="42"/>
      <c r="RYB2654" s="116"/>
      <c r="RYC2654" s="42"/>
      <c r="RYD2654" s="116"/>
      <c r="RYE2654" s="42"/>
      <c r="RYF2654" s="116"/>
      <c r="RYG2654" s="42"/>
      <c r="RYH2654" s="116"/>
      <c r="RYI2654" s="42"/>
      <c r="RYJ2654" s="116"/>
      <c r="RYK2654" s="42"/>
      <c r="RYL2654" s="116"/>
      <c r="RYM2654" s="42"/>
      <c r="RYN2654" s="116"/>
      <c r="RYO2654" s="42"/>
      <c r="RYP2654" s="116"/>
      <c r="RYQ2654" s="42"/>
      <c r="RYR2654" s="116"/>
      <c r="RYS2654" s="42"/>
      <c r="RYT2654" s="116"/>
      <c r="RYU2654" s="42"/>
      <c r="RYV2654" s="116"/>
      <c r="RYW2654" s="42"/>
      <c r="RYX2654" s="116"/>
      <c r="RYY2654" s="42"/>
      <c r="RYZ2654" s="116"/>
      <c r="RZA2654" s="42"/>
      <c r="RZB2654" s="116"/>
      <c r="RZC2654" s="42"/>
      <c r="RZD2654" s="116"/>
      <c r="RZE2654" s="42"/>
      <c r="RZF2654" s="116"/>
      <c r="RZG2654" s="42"/>
      <c r="RZH2654" s="116"/>
      <c r="RZI2654" s="42"/>
      <c r="RZJ2654" s="116"/>
      <c r="RZK2654" s="42"/>
      <c r="RZL2654" s="116"/>
      <c r="RZM2654" s="42"/>
      <c r="RZN2654" s="116"/>
      <c r="RZO2654" s="42"/>
      <c r="RZP2654" s="116"/>
      <c r="RZQ2654" s="42"/>
      <c r="RZR2654" s="116"/>
      <c r="RZS2654" s="42"/>
      <c r="RZT2654" s="116"/>
      <c r="RZU2654" s="42"/>
      <c r="RZV2654" s="116"/>
      <c r="RZW2654" s="42"/>
      <c r="RZX2654" s="116"/>
      <c r="RZY2654" s="42"/>
      <c r="RZZ2654" s="116"/>
      <c r="SAA2654" s="42"/>
      <c r="SAB2654" s="116"/>
      <c r="SAC2654" s="42"/>
      <c r="SAD2654" s="116"/>
      <c r="SAE2654" s="42"/>
      <c r="SAF2654" s="116"/>
      <c r="SAG2654" s="42"/>
      <c r="SAH2654" s="116"/>
      <c r="SAI2654" s="42"/>
      <c r="SAJ2654" s="116"/>
      <c r="SAK2654" s="42"/>
      <c r="SAL2654" s="116"/>
      <c r="SAM2654" s="42"/>
      <c r="SAN2654" s="116"/>
      <c r="SAO2654" s="42"/>
      <c r="SAP2654" s="116"/>
      <c r="SAQ2654" s="42"/>
      <c r="SAR2654" s="116"/>
      <c r="SAS2654" s="42"/>
      <c r="SAT2654" s="116"/>
      <c r="SAU2654" s="42"/>
      <c r="SAV2654" s="116"/>
      <c r="SAW2654" s="42"/>
      <c r="SAX2654" s="116"/>
      <c r="SAY2654" s="42"/>
      <c r="SAZ2654" s="116"/>
      <c r="SBA2654" s="42"/>
      <c r="SBB2654" s="116"/>
      <c r="SBC2654" s="42"/>
      <c r="SBD2654" s="116"/>
      <c r="SBE2654" s="42"/>
      <c r="SBF2654" s="116"/>
      <c r="SBG2654" s="42"/>
      <c r="SBH2654" s="116"/>
      <c r="SBI2654" s="42"/>
      <c r="SBJ2654" s="116"/>
      <c r="SBK2654" s="42"/>
      <c r="SBL2654" s="116"/>
      <c r="SBM2654" s="42"/>
      <c r="SBN2654" s="116"/>
      <c r="SBO2654" s="42"/>
      <c r="SBP2654" s="116"/>
      <c r="SBQ2654" s="42"/>
      <c r="SBR2654" s="116"/>
      <c r="SBS2654" s="42"/>
      <c r="SBT2654" s="116"/>
      <c r="SBU2654" s="42"/>
      <c r="SBV2654" s="116"/>
      <c r="SBW2654" s="42"/>
      <c r="SBX2654" s="116"/>
      <c r="SBY2654" s="42"/>
      <c r="SBZ2654" s="116"/>
      <c r="SCA2654" s="42"/>
      <c r="SCB2654" s="116"/>
      <c r="SCC2654" s="42"/>
      <c r="SCD2654" s="116"/>
      <c r="SCE2654" s="42"/>
      <c r="SCF2654" s="116"/>
      <c r="SCG2654" s="42"/>
      <c r="SCH2654" s="116"/>
      <c r="SCI2654" s="42"/>
      <c r="SCJ2654" s="116"/>
      <c r="SCK2654" s="42"/>
      <c r="SCL2654" s="116"/>
      <c r="SCM2654" s="42"/>
      <c r="SCN2654" s="116"/>
      <c r="SCO2654" s="42"/>
      <c r="SCP2654" s="116"/>
      <c r="SCQ2654" s="42"/>
      <c r="SCR2654" s="116"/>
      <c r="SCS2654" s="42"/>
      <c r="SCT2654" s="116"/>
      <c r="SCU2654" s="42"/>
      <c r="SCV2654" s="116"/>
      <c r="SCW2654" s="42"/>
      <c r="SCX2654" s="116"/>
      <c r="SCY2654" s="42"/>
      <c r="SCZ2654" s="116"/>
      <c r="SDA2654" s="42"/>
      <c r="SDB2654" s="116"/>
      <c r="SDC2654" s="42"/>
      <c r="SDD2654" s="116"/>
      <c r="SDE2654" s="42"/>
      <c r="SDF2654" s="116"/>
      <c r="SDG2654" s="42"/>
      <c r="SDH2654" s="116"/>
      <c r="SDI2654" s="42"/>
      <c r="SDJ2654" s="116"/>
      <c r="SDK2654" s="42"/>
      <c r="SDL2654" s="116"/>
      <c r="SDM2654" s="42"/>
      <c r="SDN2654" s="116"/>
      <c r="SDO2654" s="42"/>
      <c r="SDP2654" s="116"/>
      <c r="SDQ2654" s="42"/>
      <c r="SDR2654" s="116"/>
      <c r="SDS2654" s="42"/>
      <c r="SDT2654" s="116"/>
      <c r="SDU2654" s="42"/>
      <c r="SDV2654" s="116"/>
      <c r="SDW2654" s="42"/>
      <c r="SDX2654" s="116"/>
      <c r="SDY2654" s="42"/>
      <c r="SDZ2654" s="116"/>
      <c r="SEA2654" s="42"/>
      <c r="SEB2654" s="116"/>
      <c r="SEC2654" s="42"/>
      <c r="SED2654" s="116"/>
      <c r="SEE2654" s="42"/>
      <c r="SEF2654" s="116"/>
      <c r="SEG2654" s="42"/>
      <c r="SEH2654" s="116"/>
      <c r="SEI2654" s="42"/>
      <c r="SEJ2654" s="116"/>
      <c r="SEK2654" s="42"/>
      <c r="SEL2654" s="116"/>
      <c r="SEM2654" s="42"/>
      <c r="SEN2654" s="116"/>
      <c r="SEO2654" s="42"/>
      <c r="SEP2654" s="116"/>
      <c r="SEQ2654" s="42"/>
      <c r="SER2654" s="116"/>
      <c r="SES2654" s="42"/>
      <c r="SET2654" s="116"/>
      <c r="SEU2654" s="42"/>
      <c r="SEV2654" s="116"/>
      <c r="SEW2654" s="42"/>
      <c r="SEX2654" s="116"/>
      <c r="SEY2654" s="42"/>
      <c r="SEZ2654" s="116"/>
      <c r="SFA2654" s="42"/>
      <c r="SFB2654" s="116"/>
      <c r="SFC2654" s="42"/>
      <c r="SFD2654" s="116"/>
      <c r="SFE2654" s="42"/>
      <c r="SFF2654" s="116"/>
      <c r="SFG2654" s="42"/>
      <c r="SFH2654" s="116"/>
      <c r="SFI2654" s="42"/>
      <c r="SFJ2654" s="116"/>
      <c r="SFK2654" s="42"/>
      <c r="SFL2654" s="116"/>
      <c r="SFM2654" s="42"/>
      <c r="SFN2654" s="116"/>
      <c r="SFO2654" s="42"/>
      <c r="SFP2654" s="116"/>
      <c r="SFQ2654" s="42"/>
      <c r="SFR2654" s="116"/>
      <c r="SFS2654" s="42"/>
      <c r="SFT2654" s="116"/>
      <c r="SFU2654" s="42"/>
      <c r="SFV2654" s="116"/>
      <c r="SFW2654" s="42"/>
      <c r="SFX2654" s="116"/>
      <c r="SFY2654" s="42"/>
      <c r="SFZ2654" s="116"/>
      <c r="SGA2654" s="42"/>
      <c r="SGB2654" s="116"/>
      <c r="SGC2654" s="42"/>
      <c r="SGD2654" s="116"/>
      <c r="SGE2654" s="42"/>
      <c r="SGF2654" s="116"/>
      <c r="SGG2654" s="42"/>
      <c r="SGH2654" s="116"/>
      <c r="SGI2654" s="42"/>
      <c r="SGJ2654" s="116"/>
      <c r="SGK2654" s="42"/>
      <c r="SGL2654" s="116"/>
      <c r="SGM2654" s="42"/>
      <c r="SGN2654" s="116"/>
      <c r="SGO2654" s="42"/>
      <c r="SGP2654" s="116"/>
      <c r="SGQ2654" s="42"/>
      <c r="SGR2654" s="116"/>
      <c r="SGS2654" s="42"/>
      <c r="SGT2654" s="116"/>
      <c r="SGU2654" s="42"/>
      <c r="SGV2654" s="116"/>
      <c r="SGW2654" s="42"/>
      <c r="SGX2654" s="116"/>
      <c r="SGY2654" s="42"/>
      <c r="SGZ2654" s="116"/>
      <c r="SHA2654" s="42"/>
      <c r="SHB2654" s="116"/>
      <c r="SHC2654" s="42"/>
      <c r="SHD2654" s="116"/>
      <c r="SHE2654" s="42"/>
      <c r="SHF2654" s="116"/>
      <c r="SHG2654" s="42"/>
      <c r="SHH2654" s="116"/>
      <c r="SHI2654" s="42"/>
      <c r="SHJ2654" s="116"/>
      <c r="SHK2654" s="42"/>
      <c r="SHL2654" s="116"/>
      <c r="SHM2654" s="42"/>
      <c r="SHN2654" s="116"/>
      <c r="SHO2654" s="42"/>
      <c r="SHP2654" s="116"/>
      <c r="SHQ2654" s="42"/>
      <c r="SHR2654" s="116"/>
      <c r="SHS2654" s="42"/>
      <c r="SHT2654" s="116"/>
      <c r="SHU2654" s="42"/>
      <c r="SHV2654" s="116"/>
      <c r="SHW2654" s="42"/>
      <c r="SHX2654" s="116"/>
      <c r="SHY2654" s="42"/>
      <c r="SHZ2654" s="116"/>
      <c r="SIA2654" s="42"/>
      <c r="SIB2654" s="116"/>
      <c r="SIC2654" s="42"/>
      <c r="SID2654" s="116"/>
      <c r="SIE2654" s="42"/>
      <c r="SIF2654" s="116"/>
      <c r="SIG2654" s="42"/>
      <c r="SIH2654" s="116"/>
      <c r="SII2654" s="42"/>
      <c r="SIJ2654" s="116"/>
      <c r="SIK2654" s="42"/>
      <c r="SIL2654" s="116"/>
      <c r="SIM2654" s="42"/>
      <c r="SIN2654" s="116"/>
      <c r="SIO2654" s="42"/>
      <c r="SIP2654" s="116"/>
      <c r="SIQ2654" s="42"/>
      <c r="SIR2654" s="116"/>
      <c r="SIS2654" s="42"/>
      <c r="SIT2654" s="116"/>
      <c r="SIU2654" s="42"/>
      <c r="SIV2654" s="116"/>
      <c r="SIW2654" s="42"/>
      <c r="SIX2654" s="116"/>
      <c r="SIY2654" s="42"/>
      <c r="SIZ2654" s="116"/>
      <c r="SJA2654" s="42"/>
      <c r="SJB2654" s="116"/>
      <c r="SJC2654" s="42"/>
      <c r="SJD2654" s="116"/>
      <c r="SJE2654" s="42"/>
      <c r="SJF2654" s="116"/>
      <c r="SJG2654" s="42"/>
      <c r="SJH2654" s="116"/>
      <c r="SJI2654" s="42"/>
      <c r="SJJ2654" s="116"/>
      <c r="SJK2654" s="42"/>
      <c r="SJL2654" s="116"/>
      <c r="SJM2654" s="42"/>
      <c r="SJN2654" s="116"/>
      <c r="SJO2654" s="42"/>
      <c r="SJP2654" s="116"/>
      <c r="SJQ2654" s="42"/>
      <c r="SJR2654" s="116"/>
      <c r="SJS2654" s="42"/>
      <c r="SJT2654" s="116"/>
      <c r="SJU2654" s="42"/>
      <c r="SJV2654" s="116"/>
      <c r="SJW2654" s="42"/>
      <c r="SJX2654" s="116"/>
      <c r="SJY2654" s="42"/>
      <c r="SJZ2654" s="116"/>
      <c r="SKA2654" s="42"/>
      <c r="SKB2654" s="116"/>
      <c r="SKC2654" s="42"/>
      <c r="SKD2654" s="116"/>
      <c r="SKE2654" s="42"/>
      <c r="SKF2654" s="116"/>
      <c r="SKG2654" s="42"/>
      <c r="SKH2654" s="116"/>
      <c r="SKI2654" s="42"/>
      <c r="SKJ2654" s="116"/>
      <c r="SKK2654" s="42"/>
      <c r="SKL2654" s="116"/>
      <c r="SKM2654" s="42"/>
      <c r="SKN2654" s="116"/>
      <c r="SKO2654" s="42"/>
      <c r="SKP2654" s="116"/>
      <c r="SKQ2654" s="42"/>
      <c r="SKR2654" s="116"/>
      <c r="SKS2654" s="42"/>
      <c r="SKT2654" s="116"/>
      <c r="SKU2654" s="42"/>
      <c r="SKV2654" s="116"/>
      <c r="SKW2654" s="42"/>
      <c r="SKX2654" s="116"/>
      <c r="SKY2654" s="42"/>
      <c r="SKZ2654" s="116"/>
      <c r="SLA2654" s="42"/>
      <c r="SLB2654" s="116"/>
      <c r="SLC2654" s="42"/>
      <c r="SLD2654" s="116"/>
      <c r="SLE2654" s="42"/>
      <c r="SLF2654" s="116"/>
      <c r="SLG2654" s="42"/>
      <c r="SLH2654" s="116"/>
      <c r="SLI2654" s="42"/>
      <c r="SLJ2654" s="116"/>
      <c r="SLK2654" s="42"/>
      <c r="SLL2654" s="116"/>
      <c r="SLM2654" s="42"/>
      <c r="SLN2654" s="116"/>
      <c r="SLO2654" s="42"/>
      <c r="SLP2654" s="116"/>
      <c r="SLQ2654" s="42"/>
      <c r="SLR2654" s="116"/>
      <c r="SLS2654" s="42"/>
      <c r="SLT2654" s="116"/>
      <c r="SLU2654" s="42"/>
      <c r="SLV2654" s="116"/>
      <c r="SLW2654" s="42"/>
      <c r="SLX2654" s="116"/>
      <c r="SLY2654" s="42"/>
      <c r="SLZ2654" s="116"/>
      <c r="SMA2654" s="42"/>
      <c r="SMB2654" s="116"/>
      <c r="SMC2654" s="42"/>
      <c r="SMD2654" s="116"/>
      <c r="SME2654" s="42"/>
      <c r="SMF2654" s="116"/>
      <c r="SMG2654" s="42"/>
      <c r="SMH2654" s="116"/>
      <c r="SMI2654" s="42"/>
      <c r="SMJ2654" s="116"/>
      <c r="SMK2654" s="42"/>
      <c r="SML2654" s="116"/>
      <c r="SMM2654" s="42"/>
      <c r="SMN2654" s="116"/>
      <c r="SMO2654" s="42"/>
      <c r="SMP2654" s="116"/>
      <c r="SMQ2654" s="42"/>
      <c r="SMR2654" s="116"/>
      <c r="SMS2654" s="42"/>
      <c r="SMT2654" s="116"/>
      <c r="SMU2654" s="42"/>
      <c r="SMV2654" s="116"/>
      <c r="SMW2654" s="42"/>
      <c r="SMX2654" s="116"/>
      <c r="SMY2654" s="42"/>
      <c r="SMZ2654" s="116"/>
      <c r="SNA2654" s="42"/>
      <c r="SNB2654" s="116"/>
      <c r="SNC2654" s="42"/>
      <c r="SND2654" s="116"/>
      <c r="SNE2654" s="42"/>
      <c r="SNF2654" s="116"/>
      <c r="SNG2654" s="42"/>
      <c r="SNH2654" s="116"/>
      <c r="SNI2654" s="42"/>
      <c r="SNJ2654" s="116"/>
      <c r="SNK2654" s="42"/>
      <c r="SNL2654" s="116"/>
      <c r="SNM2654" s="42"/>
      <c r="SNN2654" s="116"/>
      <c r="SNO2654" s="42"/>
      <c r="SNP2654" s="116"/>
      <c r="SNQ2654" s="42"/>
      <c r="SNR2654" s="116"/>
      <c r="SNS2654" s="42"/>
      <c r="SNT2654" s="116"/>
      <c r="SNU2654" s="42"/>
      <c r="SNV2654" s="116"/>
      <c r="SNW2654" s="42"/>
      <c r="SNX2654" s="116"/>
      <c r="SNY2654" s="42"/>
      <c r="SNZ2654" s="116"/>
      <c r="SOA2654" s="42"/>
      <c r="SOB2654" s="116"/>
      <c r="SOC2654" s="42"/>
      <c r="SOD2654" s="116"/>
      <c r="SOE2654" s="42"/>
      <c r="SOF2654" s="116"/>
      <c r="SOG2654" s="42"/>
      <c r="SOH2654" s="116"/>
      <c r="SOI2654" s="42"/>
      <c r="SOJ2654" s="116"/>
      <c r="SOK2654" s="42"/>
      <c r="SOL2654" s="116"/>
      <c r="SOM2654" s="42"/>
      <c r="SON2654" s="116"/>
      <c r="SOO2654" s="42"/>
      <c r="SOP2654" s="116"/>
      <c r="SOQ2654" s="42"/>
      <c r="SOR2654" s="116"/>
      <c r="SOS2654" s="42"/>
      <c r="SOT2654" s="116"/>
      <c r="SOU2654" s="42"/>
      <c r="SOV2654" s="116"/>
      <c r="SOW2654" s="42"/>
      <c r="SOX2654" s="116"/>
      <c r="SOY2654" s="42"/>
      <c r="SOZ2654" s="116"/>
      <c r="SPA2654" s="42"/>
      <c r="SPB2654" s="116"/>
      <c r="SPC2654" s="42"/>
      <c r="SPD2654" s="116"/>
      <c r="SPE2654" s="42"/>
      <c r="SPF2654" s="116"/>
      <c r="SPG2654" s="42"/>
      <c r="SPH2654" s="116"/>
      <c r="SPI2654" s="42"/>
      <c r="SPJ2654" s="116"/>
      <c r="SPK2654" s="42"/>
      <c r="SPL2654" s="116"/>
      <c r="SPM2654" s="42"/>
      <c r="SPN2654" s="116"/>
      <c r="SPO2654" s="42"/>
      <c r="SPP2654" s="116"/>
      <c r="SPQ2654" s="42"/>
      <c r="SPR2654" s="116"/>
      <c r="SPS2654" s="42"/>
      <c r="SPT2654" s="116"/>
      <c r="SPU2654" s="42"/>
      <c r="SPV2654" s="116"/>
      <c r="SPW2654" s="42"/>
      <c r="SPX2654" s="116"/>
      <c r="SPY2654" s="42"/>
      <c r="SPZ2654" s="116"/>
      <c r="SQA2654" s="42"/>
      <c r="SQB2654" s="116"/>
      <c r="SQC2654" s="42"/>
      <c r="SQD2654" s="116"/>
      <c r="SQE2654" s="42"/>
      <c r="SQF2654" s="116"/>
      <c r="SQG2654" s="42"/>
      <c r="SQH2654" s="116"/>
      <c r="SQI2654" s="42"/>
      <c r="SQJ2654" s="116"/>
      <c r="SQK2654" s="42"/>
      <c r="SQL2654" s="116"/>
      <c r="SQM2654" s="42"/>
      <c r="SQN2654" s="116"/>
      <c r="SQO2654" s="42"/>
      <c r="SQP2654" s="116"/>
      <c r="SQQ2654" s="42"/>
      <c r="SQR2654" s="116"/>
      <c r="SQS2654" s="42"/>
      <c r="SQT2654" s="116"/>
      <c r="SQU2654" s="42"/>
      <c r="SQV2654" s="116"/>
      <c r="SQW2654" s="42"/>
      <c r="SQX2654" s="116"/>
      <c r="SQY2654" s="42"/>
      <c r="SQZ2654" s="116"/>
      <c r="SRA2654" s="42"/>
      <c r="SRB2654" s="116"/>
      <c r="SRC2654" s="42"/>
      <c r="SRD2654" s="116"/>
      <c r="SRE2654" s="42"/>
      <c r="SRF2654" s="116"/>
      <c r="SRG2654" s="42"/>
      <c r="SRH2654" s="116"/>
      <c r="SRI2654" s="42"/>
      <c r="SRJ2654" s="116"/>
      <c r="SRK2654" s="42"/>
      <c r="SRL2654" s="116"/>
      <c r="SRM2654" s="42"/>
      <c r="SRN2654" s="116"/>
      <c r="SRO2654" s="42"/>
      <c r="SRP2654" s="116"/>
      <c r="SRQ2654" s="42"/>
      <c r="SRR2654" s="116"/>
      <c r="SRS2654" s="42"/>
      <c r="SRT2654" s="116"/>
      <c r="SRU2654" s="42"/>
      <c r="SRV2654" s="116"/>
      <c r="SRW2654" s="42"/>
      <c r="SRX2654" s="116"/>
      <c r="SRY2654" s="42"/>
      <c r="SRZ2654" s="116"/>
      <c r="SSA2654" s="42"/>
      <c r="SSB2654" s="116"/>
      <c r="SSC2654" s="42"/>
      <c r="SSD2654" s="116"/>
      <c r="SSE2654" s="42"/>
      <c r="SSF2654" s="116"/>
      <c r="SSG2654" s="42"/>
      <c r="SSH2654" s="116"/>
      <c r="SSI2654" s="42"/>
      <c r="SSJ2654" s="116"/>
      <c r="SSK2654" s="42"/>
      <c r="SSL2654" s="116"/>
      <c r="SSM2654" s="42"/>
      <c r="SSN2654" s="116"/>
      <c r="SSO2654" s="42"/>
      <c r="SSP2654" s="116"/>
      <c r="SSQ2654" s="42"/>
      <c r="SSR2654" s="116"/>
      <c r="SSS2654" s="42"/>
      <c r="SST2654" s="116"/>
      <c r="SSU2654" s="42"/>
      <c r="SSV2654" s="116"/>
      <c r="SSW2654" s="42"/>
      <c r="SSX2654" s="116"/>
      <c r="SSY2654" s="42"/>
      <c r="SSZ2654" s="116"/>
      <c r="STA2654" s="42"/>
      <c r="STB2654" s="116"/>
      <c r="STC2654" s="42"/>
      <c r="STD2654" s="116"/>
      <c r="STE2654" s="42"/>
      <c r="STF2654" s="116"/>
      <c r="STG2654" s="42"/>
      <c r="STH2654" s="116"/>
      <c r="STI2654" s="42"/>
      <c r="STJ2654" s="116"/>
      <c r="STK2654" s="42"/>
      <c r="STL2654" s="116"/>
      <c r="STM2654" s="42"/>
      <c r="STN2654" s="116"/>
      <c r="STO2654" s="42"/>
      <c r="STP2654" s="116"/>
      <c r="STQ2654" s="42"/>
      <c r="STR2654" s="116"/>
      <c r="STS2654" s="42"/>
      <c r="STT2654" s="116"/>
      <c r="STU2654" s="42"/>
      <c r="STV2654" s="116"/>
      <c r="STW2654" s="42"/>
      <c r="STX2654" s="116"/>
      <c r="STY2654" s="42"/>
      <c r="STZ2654" s="116"/>
      <c r="SUA2654" s="42"/>
      <c r="SUB2654" s="116"/>
      <c r="SUC2654" s="42"/>
      <c r="SUD2654" s="116"/>
      <c r="SUE2654" s="42"/>
      <c r="SUF2654" s="116"/>
      <c r="SUG2654" s="42"/>
      <c r="SUH2654" s="116"/>
      <c r="SUI2654" s="42"/>
      <c r="SUJ2654" s="116"/>
      <c r="SUK2654" s="42"/>
      <c r="SUL2654" s="116"/>
      <c r="SUM2654" s="42"/>
      <c r="SUN2654" s="116"/>
      <c r="SUO2654" s="42"/>
      <c r="SUP2654" s="116"/>
      <c r="SUQ2654" s="42"/>
      <c r="SUR2654" s="116"/>
      <c r="SUS2654" s="42"/>
      <c r="SUT2654" s="116"/>
      <c r="SUU2654" s="42"/>
      <c r="SUV2654" s="116"/>
      <c r="SUW2654" s="42"/>
      <c r="SUX2654" s="116"/>
      <c r="SUY2654" s="42"/>
      <c r="SUZ2654" s="116"/>
      <c r="SVA2654" s="42"/>
      <c r="SVB2654" s="116"/>
      <c r="SVC2654" s="42"/>
      <c r="SVD2654" s="116"/>
      <c r="SVE2654" s="42"/>
      <c r="SVF2654" s="116"/>
      <c r="SVG2654" s="42"/>
      <c r="SVH2654" s="116"/>
      <c r="SVI2654" s="42"/>
      <c r="SVJ2654" s="116"/>
      <c r="SVK2654" s="42"/>
      <c r="SVL2654" s="116"/>
      <c r="SVM2654" s="42"/>
      <c r="SVN2654" s="116"/>
      <c r="SVO2654" s="42"/>
      <c r="SVP2654" s="116"/>
      <c r="SVQ2654" s="42"/>
      <c r="SVR2654" s="116"/>
      <c r="SVS2654" s="42"/>
      <c r="SVT2654" s="116"/>
      <c r="SVU2654" s="42"/>
      <c r="SVV2654" s="116"/>
      <c r="SVW2654" s="42"/>
      <c r="SVX2654" s="116"/>
      <c r="SVY2654" s="42"/>
      <c r="SVZ2654" s="116"/>
      <c r="SWA2654" s="42"/>
      <c r="SWB2654" s="116"/>
      <c r="SWC2654" s="42"/>
      <c r="SWD2654" s="116"/>
      <c r="SWE2654" s="42"/>
      <c r="SWF2654" s="116"/>
      <c r="SWG2654" s="42"/>
      <c r="SWH2654" s="116"/>
      <c r="SWI2654" s="42"/>
      <c r="SWJ2654" s="116"/>
      <c r="SWK2654" s="42"/>
      <c r="SWL2654" s="116"/>
      <c r="SWM2654" s="42"/>
      <c r="SWN2654" s="116"/>
      <c r="SWO2654" s="42"/>
      <c r="SWP2654" s="116"/>
      <c r="SWQ2654" s="42"/>
      <c r="SWR2654" s="116"/>
      <c r="SWS2654" s="42"/>
      <c r="SWT2654" s="116"/>
      <c r="SWU2654" s="42"/>
      <c r="SWV2654" s="116"/>
      <c r="SWW2654" s="42"/>
      <c r="SWX2654" s="116"/>
      <c r="SWY2654" s="42"/>
      <c r="SWZ2654" s="116"/>
      <c r="SXA2654" s="42"/>
      <c r="SXB2654" s="116"/>
      <c r="SXC2654" s="42"/>
      <c r="SXD2654" s="116"/>
      <c r="SXE2654" s="42"/>
      <c r="SXF2654" s="116"/>
      <c r="SXG2654" s="42"/>
      <c r="SXH2654" s="116"/>
      <c r="SXI2654" s="42"/>
      <c r="SXJ2654" s="116"/>
      <c r="SXK2654" s="42"/>
      <c r="SXL2654" s="116"/>
      <c r="SXM2654" s="42"/>
      <c r="SXN2654" s="116"/>
      <c r="SXO2654" s="42"/>
      <c r="SXP2654" s="116"/>
      <c r="SXQ2654" s="42"/>
      <c r="SXR2654" s="116"/>
      <c r="SXS2654" s="42"/>
      <c r="SXT2654" s="116"/>
      <c r="SXU2654" s="42"/>
      <c r="SXV2654" s="116"/>
      <c r="SXW2654" s="42"/>
      <c r="SXX2654" s="116"/>
      <c r="SXY2654" s="42"/>
      <c r="SXZ2654" s="116"/>
      <c r="SYA2654" s="42"/>
      <c r="SYB2654" s="116"/>
      <c r="SYC2654" s="42"/>
      <c r="SYD2654" s="116"/>
      <c r="SYE2654" s="42"/>
      <c r="SYF2654" s="116"/>
      <c r="SYG2654" s="42"/>
      <c r="SYH2654" s="116"/>
      <c r="SYI2654" s="42"/>
      <c r="SYJ2654" s="116"/>
      <c r="SYK2654" s="42"/>
      <c r="SYL2654" s="116"/>
      <c r="SYM2654" s="42"/>
      <c r="SYN2654" s="116"/>
      <c r="SYO2654" s="42"/>
      <c r="SYP2654" s="116"/>
      <c r="SYQ2654" s="42"/>
      <c r="SYR2654" s="116"/>
      <c r="SYS2654" s="42"/>
      <c r="SYT2654" s="116"/>
      <c r="SYU2654" s="42"/>
      <c r="SYV2654" s="116"/>
      <c r="SYW2654" s="42"/>
      <c r="SYX2654" s="116"/>
      <c r="SYY2654" s="42"/>
      <c r="SYZ2654" s="116"/>
      <c r="SZA2654" s="42"/>
      <c r="SZB2654" s="116"/>
      <c r="SZC2654" s="42"/>
      <c r="SZD2654" s="116"/>
      <c r="SZE2654" s="42"/>
      <c r="SZF2654" s="116"/>
      <c r="SZG2654" s="42"/>
      <c r="SZH2654" s="116"/>
      <c r="SZI2654" s="42"/>
      <c r="SZJ2654" s="116"/>
      <c r="SZK2654" s="42"/>
      <c r="SZL2654" s="116"/>
      <c r="SZM2654" s="42"/>
      <c r="SZN2654" s="116"/>
      <c r="SZO2654" s="42"/>
      <c r="SZP2654" s="116"/>
      <c r="SZQ2654" s="42"/>
      <c r="SZR2654" s="116"/>
      <c r="SZS2654" s="42"/>
      <c r="SZT2654" s="116"/>
      <c r="SZU2654" s="42"/>
      <c r="SZV2654" s="116"/>
      <c r="SZW2654" s="42"/>
      <c r="SZX2654" s="116"/>
      <c r="SZY2654" s="42"/>
      <c r="SZZ2654" s="116"/>
      <c r="TAA2654" s="42"/>
      <c r="TAB2654" s="116"/>
      <c r="TAC2654" s="42"/>
      <c r="TAD2654" s="116"/>
      <c r="TAE2654" s="42"/>
      <c r="TAF2654" s="116"/>
      <c r="TAG2654" s="42"/>
      <c r="TAH2654" s="116"/>
      <c r="TAI2654" s="42"/>
      <c r="TAJ2654" s="116"/>
      <c r="TAK2654" s="42"/>
      <c r="TAL2654" s="116"/>
      <c r="TAM2654" s="42"/>
      <c r="TAN2654" s="116"/>
      <c r="TAO2654" s="42"/>
      <c r="TAP2654" s="116"/>
      <c r="TAQ2654" s="42"/>
      <c r="TAR2654" s="116"/>
      <c r="TAS2654" s="42"/>
      <c r="TAT2654" s="116"/>
      <c r="TAU2654" s="42"/>
      <c r="TAV2654" s="116"/>
      <c r="TAW2654" s="42"/>
      <c r="TAX2654" s="116"/>
      <c r="TAY2654" s="42"/>
      <c r="TAZ2654" s="116"/>
      <c r="TBA2654" s="42"/>
      <c r="TBB2654" s="116"/>
      <c r="TBC2654" s="42"/>
      <c r="TBD2654" s="116"/>
      <c r="TBE2654" s="42"/>
      <c r="TBF2654" s="116"/>
      <c r="TBG2654" s="42"/>
      <c r="TBH2654" s="116"/>
      <c r="TBI2654" s="42"/>
      <c r="TBJ2654" s="116"/>
      <c r="TBK2654" s="42"/>
      <c r="TBL2654" s="116"/>
      <c r="TBM2654" s="42"/>
      <c r="TBN2654" s="116"/>
      <c r="TBO2654" s="42"/>
      <c r="TBP2654" s="116"/>
      <c r="TBQ2654" s="42"/>
      <c r="TBR2654" s="116"/>
      <c r="TBS2654" s="42"/>
      <c r="TBT2654" s="116"/>
      <c r="TBU2654" s="42"/>
      <c r="TBV2654" s="116"/>
      <c r="TBW2654" s="42"/>
      <c r="TBX2654" s="116"/>
      <c r="TBY2654" s="42"/>
      <c r="TBZ2654" s="116"/>
      <c r="TCA2654" s="42"/>
      <c r="TCB2654" s="116"/>
      <c r="TCC2654" s="42"/>
      <c r="TCD2654" s="116"/>
      <c r="TCE2654" s="42"/>
      <c r="TCF2654" s="116"/>
      <c r="TCG2654" s="42"/>
      <c r="TCH2654" s="116"/>
      <c r="TCI2654" s="42"/>
      <c r="TCJ2654" s="116"/>
      <c r="TCK2654" s="42"/>
      <c r="TCL2654" s="116"/>
      <c r="TCM2654" s="42"/>
      <c r="TCN2654" s="116"/>
      <c r="TCO2654" s="42"/>
      <c r="TCP2654" s="116"/>
      <c r="TCQ2654" s="42"/>
      <c r="TCR2654" s="116"/>
      <c r="TCS2654" s="42"/>
      <c r="TCT2654" s="116"/>
      <c r="TCU2654" s="42"/>
      <c r="TCV2654" s="116"/>
      <c r="TCW2654" s="42"/>
      <c r="TCX2654" s="116"/>
      <c r="TCY2654" s="42"/>
      <c r="TCZ2654" s="116"/>
      <c r="TDA2654" s="42"/>
      <c r="TDB2654" s="116"/>
      <c r="TDC2654" s="42"/>
      <c r="TDD2654" s="116"/>
      <c r="TDE2654" s="42"/>
      <c r="TDF2654" s="116"/>
      <c r="TDG2654" s="42"/>
      <c r="TDH2654" s="116"/>
      <c r="TDI2654" s="42"/>
      <c r="TDJ2654" s="116"/>
      <c r="TDK2654" s="42"/>
      <c r="TDL2654" s="116"/>
      <c r="TDM2654" s="42"/>
      <c r="TDN2654" s="116"/>
      <c r="TDO2654" s="42"/>
      <c r="TDP2654" s="116"/>
      <c r="TDQ2654" s="42"/>
      <c r="TDR2654" s="116"/>
      <c r="TDS2654" s="42"/>
      <c r="TDT2654" s="116"/>
      <c r="TDU2654" s="42"/>
      <c r="TDV2654" s="116"/>
      <c r="TDW2654" s="42"/>
      <c r="TDX2654" s="116"/>
      <c r="TDY2654" s="42"/>
      <c r="TDZ2654" s="116"/>
      <c r="TEA2654" s="42"/>
      <c r="TEB2654" s="116"/>
      <c r="TEC2654" s="42"/>
      <c r="TED2654" s="116"/>
      <c r="TEE2654" s="42"/>
      <c r="TEF2654" s="116"/>
      <c r="TEG2654" s="42"/>
      <c r="TEH2654" s="116"/>
      <c r="TEI2654" s="42"/>
      <c r="TEJ2654" s="116"/>
      <c r="TEK2654" s="42"/>
      <c r="TEL2654" s="116"/>
      <c r="TEM2654" s="42"/>
      <c r="TEN2654" s="116"/>
      <c r="TEO2654" s="42"/>
      <c r="TEP2654" s="116"/>
      <c r="TEQ2654" s="42"/>
      <c r="TER2654" s="116"/>
      <c r="TES2654" s="42"/>
      <c r="TET2654" s="116"/>
      <c r="TEU2654" s="42"/>
      <c r="TEV2654" s="116"/>
      <c r="TEW2654" s="42"/>
      <c r="TEX2654" s="116"/>
      <c r="TEY2654" s="42"/>
      <c r="TEZ2654" s="116"/>
      <c r="TFA2654" s="42"/>
      <c r="TFB2654" s="116"/>
      <c r="TFC2654" s="42"/>
      <c r="TFD2654" s="116"/>
      <c r="TFE2654" s="42"/>
      <c r="TFF2654" s="116"/>
      <c r="TFG2654" s="42"/>
      <c r="TFH2654" s="116"/>
      <c r="TFI2654" s="42"/>
      <c r="TFJ2654" s="116"/>
      <c r="TFK2654" s="42"/>
      <c r="TFL2654" s="116"/>
      <c r="TFM2654" s="42"/>
      <c r="TFN2654" s="116"/>
      <c r="TFO2654" s="42"/>
      <c r="TFP2654" s="116"/>
      <c r="TFQ2654" s="42"/>
      <c r="TFR2654" s="116"/>
      <c r="TFS2654" s="42"/>
      <c r="TFT2654" s="116"/>
      <c r="TFU2654" s="42"/>
      <c r="TFV2654" s="116"/>
      <c r="TFW2654" s="42"/>
      <c r="TFX2654" s="116"/>
      <c r="TFY2654" s="42"/>
      <c r="TFZ2654" s="116"/>
      <c r="TGA2654" s="42"/>
      <c r="TGB2654" s="116"/>
      <c r="TGC2654" s="42"/>
      <c r="TGD2654" s="116"/>
      <c r="TGE2654" s="42"/>
      <c r="TGF2654" s="116"/>
      <c r="TGG2654" s="42"/>
      <c r="TGH2654" s="116"/>
      <c r="TGI2654" s="42"/>
      <c r="TGJ2654" s="116"/>
      <c r="TGK2654" s="42"/>
      <c r="TGL2654" s="116"/>
      <c r="TGM2654" s="42"/>
      <c r="TGN2654" s="116"/>
      <c r="TGO2654" s="42"/>
      <c r="TGP2654" s="116"/>
      <c r="TGQ2654" s="42"/>
      <c r="TGR2654" s="116"/>
      <c r="TGS2654" s="42"/>
      <c r="TGT2654" s="116"/>
      <c r="TGU2654" s="42"/>
      <c r="TGV2654" s="116"/>
      <c r="TGW2654" s="42"/>
      <c r="TGX2654" s="116"/>
      <c r="TGY2654" s="42"/>
      <c r="TGZ2654" s="116"/>
      <c r="THA2654" s="42"/>
      <c r="THB2654" s="116"/>
      <c r="THC2654" s="42"/>
      <c r="THD2654" s="116"/>
      <c r="THE2654" s="42"/>
      <c r="THF2654" s="116"/>
      <c r="THG2654" s="42"/>
      <c r="THH2654" s="116"/>
      <c r="THI2654" s="42"/>
      <c r="THJ2654" s="116"/>
      <c r="THK2654" s="42"/>
      <c r="THL2654" s="116"/>
      <c r="THM2654" s="42"/>
      <c r="THN2654" s="116"/>
      <c r="THO2654" s="42"/>
      <c r="THP2654" s="116"/>
      <c r="THQ2654" s="42"/>
      <c r="THR2654" s="116"/>
      <c r="THS2654" s="42"/>
      <c r="THT2654" s="116"/>
      <c r="THU2654" s="42"/>
      <c r="THV2654" s="116"/>
      <c r="THW2654" s="42"/>
      <c r="THX2654" s="116"/>
      <c r="THY2654" s="42"/>
      <c r="THZ2654" s="116"/>
      <c r="TIA2654" s="42"/>
      <c r="TIB2654" s="116"/>
      <c r="TIC2654" s="42"/>
      <c r="TID2654" s="116"/>
      <c r="TIE2654" s="42"/>
      <c r="TIF2654" s="116"/>
      <c r="TIG2654" s="42"/>
      <c r="TIH2654" s="116"/>
      <c r="TII2654" s="42"/>
      <c r="TIJ2654" s="116"/>
      <c r="TIK2654" s="42"/>
      <c r="TIL2654" s="116"/>
      <c r="TIM2654" s="42"/>
      <c r="TIN2654" s="116"/>
      <c r="TIO2654" s="42"/>
      <c r="TIP2654" s="116"/>
      <c r="TIQ2654" s="42"/>
      <c r="TIR2654" s="116"/>
      <c r="TIS2654" s="42"/>
      <c r="TIT2654" s="116"/>
      <c r="TIU2654" s="42"/>
      <c r="TIV2654" s="116"/>
      <c r="TIW2654" s="42"/>
      <c r="TIX2654" s="116"/>
      <c r="TIY2654" s="42"/>
      <c r="TIZ2654" s="116"/>
      <c r="TJA2654" s="42"/>
      <c r="TJB2654" s="116"/>
      <c r="TJC2654" s="42"/>
      <c r="TJD2654" s="116"/>
      <c r="TJE2654" s="42"/>
      <c r="TJF2654" s="116"/>
      <c r="TJG2654" s="42"/>
      <c r="TJH2654" s="116"/>
      <c r="TJI2654" s="42"/>
      <c r="TJJ2654" s="116"/>
      <c r="TJK2654" s="42"/>
      <c r="TJL2654" s="116"/>
      <c r="TJM2654" s="42"/>
      <c r="TJN2654" s="116"/>
      <c r="TJO2654" s="42"/>
      <c r="TJP2654" s="116"/>
      <c r="TJQ2654" s="42"/>
      <c r="TJR2654" s="116"/>
      <c r="TJS2654" s="42"/>
      <c r="TJT2654" s="116"/>
      <c r="TJU2654" s="42"/>
      <c r="TJV2654" s="116"/>
      <c r="TJW2654" s="42"/>
      <c r="TJX2654" s="116"/>
      <c r="TJY2654" s="42"/>
      <c r="TJZ2654" s="116"/>
      <c r="TKA2654" s="42"/>
      <c r="TKB2654" s="116"/>
      <c r="TKC2654" s="42"/>
      <c r="TKD2654" s="116"/>
      <c r="TKE2654" s="42"/>
      <c r="TKF2654" s="116"/>
      <c r="TKG2654" s="42"/>
      <c r="TKH2654" s="116"/>
      <c r="TKI2654" s="42"/>
      <c r="TKJ2654" s="116"/>
      <c r="TKK2654" s="42"/>
      <c r="TKL2654" s="116"/>
      <c r="TKM2654" s="42"/>
      <c r="TKN2654" s="116"/>
      <c r="TKO2654" s="42"/>
      <c r="TKP2654" s="116"/>
      <c r="TKQ2654" s="42"/>
      <c r="TKR2654" s="116"/>
      <c r="TKS2654" s="42"/>
      <c r="TKT2654" s="116"/>
      <c r="TKU2654" s="42"/>
      <c r="TKV2654" s="116"/>
      <c r="TKW2654" s="42"/>
      <c r="TKX2654" s="116"/>
      <c r="TKY2654" s="42"/>
      <c r="TKZ2654" s="116"/>
      <c r="TLA2654" s="42"/>
      <c r="TLB2654" s="116"/>
      <c r="TLC2654" s="42"/>
      <c r="TLD2654" s="116"/>
      <c r="TLE2654" s="42"/>
      <c r="TLF2654" s="116"/>
      <c r="TLG2654" s="42"/>
      <c r="TLH2654" s="116"/>
      <c r="TLI2654" s="42"/>
      <c r="TLJ2654" s="116"/>
      <c r="TLK2654" s="42"/>
      <c r="TLL2654" s="116"/>
      <c r="TLM2654" s="42"/>
      <c r="TLN2654" s="116"/>
      <c r="TLO2654" s="42"/>
      <c r="TLP2654" s="116"/>
      <c r="TLQ2654" s="42"/>
      <c r="TLR2654" s="116"/>
      <c r="TLS2654" s="42"/>
      <c r="TLT2654" s="116"/>
      <c r="TLU2654" s="42"/>
      <c r="TLV2654" s="116"/>
      <c r="TLW2654" s="42"/>
      <c r="TLX2654" s="116"/>
      <c r="TLY2654" s="42"/>
      <c r="TLZ2654" s="116"/>
      <c r="TMA2654" s="42"/>
      <c r="TMB2654" s="116"/>
      <c r="TMC2654" s="42"/>
      <c r="TMD2654" s="116"/>
      <c r="TME2654" s="42"/>
      <c r="TMF2654" s="116"/>
      <c r="TMG2654" s="42"/>
      <c r="TMH2654" s="116"/>
      <c r="TMI2654" s="42"/>
      <c r="TMJ2654" s="116"/>
      <c r="TMK2654" s="42"/>
      <c r="TML2654" s="116"/>
      <c r="TMM2654" s="42"/>
      <c r="TMN2654" s="116"/>
      <c r="TMO2654" s="42"/>
      <c r="TMP2654" s="116"/>
      <c r="TMQ2654" s="42"/>
      <c r="TMR2654" s="116"/>
      <c r="TMS2654" s="42"/>
      <c r="TMT2654" s="116"/>
      <c r="TMU2654" s="42"/>
      <c r="TMV2654" s="116"/>
      <c r="TMW2654" s="42"/>
      <c r="TMX2654" s="116"/>
      <c r="TMY2654" s="42"/>
      <c r="TMZ2654" s="116"/>
      <c r="TNA2654" s="42"/>
      <c r="TNB2654" s="116"/>
      <c r="TNC2654" s="42"/>
      <c r="TND2654" s="116"/>
      <c r="TNE2654" s="42"/>
      <c r="TNF2654" s="116"/>
      <c r="TNG2654" s="42"/>
      <c r="TNH2654" s="116"/>
      <c r="TNI2654" s="42"/>
      <c r="TNJ2654" s="116"/>
      <c r="TNK2654" s="42"/>
      <c r="TNL2654" s="116"/>
      <c r="TNM2654" s="42"/>
      <c r="TNN2654" s="116"/>
      <c r="TNO2654" s="42"/>
      <c r="TNP2654" s="116"/>
      <c r="TNQ2654" s="42"/>
      <c r="TNR2654" s="116"/>
      <c r="TNS2654" s="42"/>
      <c r="TNT2654" s="116"/>
      <c r="TNU2654" s="42"/>
      <c r="TNV2654" s="116"/>
      <c r="TNW2654" s="42"/>
      <c r="TNX2654" s="116"/>
      <c r="TNY2654" s="42"/>
      <c r="TNZ2654" s="116"/>
      <c r="TOA2654" s="42"/>
      <c r="TOB2654" s="116"/>
      <c r="TOC2654" s="42"/>
      <c r="TOD2654" s="116"/>
      <c r="TOE2654" s="42"/>
      <c r="TOF2654" s="116"/>
      <c r="TOG2654" s="42"/>
      <c r="TOH2654" s="116"/>
      <c r="TOI2654" s="42"/>
      <c r="TOJ2654" s="116"/>
      <c r="TOK2654" s="42"/>
      <c r="TOL2654" s="116"/>
      <c r="TOM2654" s="42"/>
      <c r="TON2654" s="116"/>
      <c r="TOO2654" s="42"/>
      <c r="TOP2654" s="116"/>
      <c r="TOQ2654" s="42"/>
      <c r="TOR2654" s="116"/>
      <c r="TOS2654" s="42"/>
      <c r="TOT2654" s="116"/>
      <c r="TOU2654" s="42"/>
      <c r="TOV2654" s="116"/>
      <c r="TOW2654" s="42"/>
      <c r="TOX2654" s="116"/>
      <c r="TOY2654" s="42"/>
      <c r="TOZ2654" s="116"/>
      <c r="TPA2654" s="42"/>
      <c r="TPB2654" s="116"/>
      <c r="TPC2654" s="42"/>
      <c r="TPD2654" s="116"/>
      <c r="TPE2654" s="42"/>
      <c r="TPF2654" s="116"/>
      <c r="TPG2654" s="42"/>
      <c r="TPH2654" s="116"/>
      <c r="TPI2654" s="42"/>
      <c r="TPJ2654" s="116"/>
      <c r="TPK2654" s="42"/>
      <c r="TPL2654" s="116"/>
      <c r="TPM2654" s="42"/>
      <c r="TPN2654" s="116"/>
      <c r="TPO2654" s="42"/>
      <c r="TPP2654" s="116"/>
      <c r="TPQ2654" s="42"/>
      <c r="TPR2654" s="116"/>
      <c r="TPS2654" s="42"/>
      <c r="TPT2654" s="116"/>
      <c r="TPU2654" s="42"/>
      <c r="TPV2654" s="116"/>
      <c r="TPW2654" s="42"/>
      <c r="TPX2654" s="116"/>
      <c r="TPY2654" s="42"/>
      <c r="TPZ2654" s="116"/>
      <c r="TQA2654" s="42"/>
      <c r="TQB2654" s="116"/>
      <c r="TQC2654" s="42"/>
      <c r="TQD2654" s="116"/>
      <c r="TQE2654" s="42"/>
      <c r="TQF2654" s="116"/>
      <c r="TQG2654" s="42"/>
      <c r="TQH2654" s="116"/>
      <c r="TQI2654" s="42"/>
      <c r="TQJ2654" s="116"/>
      <c r="TQK2654" s="42"/>
      <c r="TQL2654" s="116"/>
      <c r="TQM2654" s="42"/>
      <c r="TQN2654" s="116"/>
      <c r="TQO2654" s="42"/>
      <c r="TQP2654" s="116"/>
      <c r="TQQ2654" s="42"/>
      <c r="TQR2654" s="116"/>
      <c r="TQS2654" s="42"/>
      <c r="TQT2654" s="116"/>
      <c r="TQU2654" s="42"/>
      <c r="TQV2654" s="116"/>
      <c r="TQW2654" s="42"/>
      <c r="TQX2654" s="116"/>
      <c r="TQY2654" s="42"/>
      <c r="TQZ2654" s="116"/>
      <c r="TRA2654" s="42"/>
      <c r="TRB2654" s="116"/>
      <c r="TRC2654" s="42"/>
      <c r="TRD2654" s="116"/>
      <c r="TRE2654" s="42"/>
      <c r="TRF2654" s="116"/>
      <c r="TRG2654" s="42"/>
      <c r="TRH2654" s="116"/>
      <c r="TRI2654" s="42"/>
      <c r="TRJ2654" s="116"/>
      <c r="TRK2654" s="42"/>
      <c r="TRL2654" s="116"/>
      <c r="TRM2654" s="42"/>
      <c r="TRN2654" s="116"/>
      <c r="TRO2654" s="42"/>
      <c r="TRP2654" s="116"/>
      <c r="TRQ2654" s="42"/>
      <c r="TRR2654" s="116"/>
      <c r="TRS2654" s="42"/>
      <c r="TRT2654" s="116"/>
      <c r="TRU2654" s="42"/>
      <c r="TRV2654" s="116"/>
      <c r="TRW2654" s="42"/>
      <c r="TRX2654" s="116"/>
      <c r="TRY2654" s="42"/>
      <c r="TRZ2654" s="116"/>
      <c r="TSA2654" s="42"/>
      <c r="TSB2654" s="116"/>
      <c r="TSC2654" s="42"/>
      <c r="TSD2654" s="116"/>
      <c r="TSE2654" s="42"/>
      <c r="TSF2654" s="116"/>
      <c r="TSG2654" s="42"/>
      <c r="TSH2654" s="116"/>
      <c r="TSI2654" s="42"/>
      <c r="TSJ2654" s="116"/>
      <c r="TSK2654" s="42"/>
      <c r="TSL2654" s="116"/>
      <c r="TSM2654" s="42"/>
      <c r="TSN2654" s="116"/>
      <c r="TSO2654" s="42"/>
      <c r="TSP2654" s="116"/>
      <c r="TSQ2654" s="42"/>
      <c r="TSR2654" s="116"/>
      <c r="TSS2654" s="42"/>
      <c r="TST2654" s="116"/>
      <c r="TSU2654" s="42"/>
      <c r="TSV2654" s="116"/>
      <c r="TSW2654" s="42"/>
      <c r="TSX2654" s="116"/>
      <c r="TSY2654" s="42"/>
      <c r="TSZ2654" s="116"/>
      <c r="TTA2654" s="42"/>
      <c r="TTB2654" s="116"/>
      <c r="TTC2654" s="42"/>
      <c r="TTD2654" s="116"/>
      <c r="TTE2654" s="42"/>
      <c r="TTF2654" s="116"/>
      <c r="TTG2654" s="42"/>
      <c r="TTH2654" s="116"/>
      <c r="TTI2654" s="42"/>
      <c r="TTJ2654" s="116"/>
      <c r="TTK2654" s="42"/>
      <c r="TTL2654" s="116"/>
      <c r="TTM2654" s="42"/>
      <c r="TTN2654" s="116"/>
      <c r="TTO2654" s="42"/>
      <c r="TTP2654" s="116"/>
      <c r="TTQ2654" s="42"/>
      <c r="TTR2654" s="116"/>
      <c r="TTS2654" s="42"/>
      <c r="TTT2654" s="116"/>
      <c r="TTU2654" s="42"/>
      <c r="TTV2654" s="116"/>
      <c r="TTW2654" s="42"/>
      <c r="TTX2654" s="116"/>
      <c r="TTY2654" s="42"/>
      <c r="TTZ2654" s="116"/>
      <c r="TUA2654" s="42"/>
      <c r="TUB2654" s="116"/>
      <c r="TUC2654" s="42"/>
      <c r="TUD2654" s="116"/>
      <c r="TUE2654" s="42"/>
      <c r="TUF2654" s="116"/>
      <c r="TUG2654" s="42"/>
      <c r="TUH2654" s="116"/>
      <c r="TUI2654" s="42"/>
      <c r="TUJ2654" s="116"/>
      <c r="TUK2654" s="42"/>
      <c r="TUL2654" s="116"/>
      <c r="TUM2654" s="42"/>
      <c r="TUN2654" s="116"/>
      <c r="TUO2654" s="42"/>
      <c r="TUP2654" s="116"/>
      <c r="TUQ2654" s="42"/>
      <c r="TUR2654" s="116"/>
      <c r="TUS2654" s="42"/>
      <c r="TUT2654" s="116"/>
      <c r="TUU2654" s="42"/>
      <c r="TUV2654" s="116"/>
      <c r="TUW2654" s="42"/>
      <c r="TUX2654" s="116"/>
      <c r="TUY2654" s="42"/>
      <c r="TUZ2654" s="116"/>
      <c r="TVA2654" s="42"/>
      <c r="TVB2654" s="116"/>
      <c r="TVC2654" s="42"/>
      <c r="TVD2654" s="116"/>
      <c r="TVE2654" s="42"/>
      <c r="TVF2654" s="116"/>
      <c r="TVG2654" s="42"/>
      <c r="TVH2654" s="116"/>
      <c r="TVI2654" s="42"/>
      <c r="TVJ2654" s="116"/>
      <c r="TVK2654" s="42"/>
      <c r="TVL2654" s="116"/>
      <c r="TVM2654" s="42"/>
      <c r="TVN2654" s="116"/>
      <c r="TVO2654" s="42"/>
      <c r="TVP2654" s="116"/>
      <c r="TVQ2654" s="42"/>
      <c r="TVR2654" s="116"/>
      <c r="TVS2654" s="42"/>
      <c r="TVT2654" s="116"/>
      <c r="TVU2654" s="42"/>
      <c r="TVV2654" s="116"/>
      <c r="TVW2654" s="42"/>
      <c r="TVX2654" s="116"/>
      <c r="TVY2654" s="42"/>
      <c r="TVZ2654" s="116"/>
      <c r="TWA2654" s="42"/>
      <c r="TWB2654" s="116"/>
      <c r="TWC2654" s="42"/>
      <c r="TWD2654" s="116"/>
      <c r="TWE2654" s="42"/>
      <c r="TWF2654" s="116"/>
      <c r="TWG2654" s="42"/>
      <c r="TWH2654" s="116"/>
      <c r="TWI2654" s="42"/>
      <c r="TWJ2654" s="116"/>
      <c r="TWK2654" s="42"/>
      <c r="TWL2654" s="116"/>
      <c r="TWM2654" s="42"/>
      <c r="TWN2654" s="116"/>
      <c r="TWO2654" s="42"/>
      <c r="TWP2654" s="116"/>
      <c r="TWQ2654" s="42"/>
      <c r="TWR2654" s="116"/>
      <c r="TWS2654" s="42"/>
      <c r="TWT2654" s="116"/>
      <c r="TWU2654" s="42"/>
      <c r="TWV2654" s="116"/>
      <c r="TWW2654" s="42"/>
      <c r="TWX2654" s="116"/>
      <c r="TWY2654" s="42"/>
      <c r="TWZ2654" s="116"/>
      <c r="TXA2654" s="42"/>
      <c r="TXB2654" s="116"/>
      <c r="TXC2654" s="42"/>
      <c r="TXD2654" s="116"/>
      <c r="TXE2654" s="42"/>
      <c r="TXF2654" s="116"/>
      <c r="TXG2654" s="42"/>
      <c r="TXH2654" s="116"/>
      <c r="TXI2654" s="42"/>
      <c r="TXJ2654" s="116"/>
      <c r="TXK2654" s="42"/>
      <c r="TXL2654" s="116"/>
      <c r="TXM2654" s="42"/>
      <c r="TXN2654" s="116"/>
      <c r="TXO2654" s="42"/>
      <c r="TXP2654" s="116"/>
      <c r="TXQ2654" s="42"/>
      <c r="TXR2654" s="116"/>
      <c r="TXS2654" s="42"/>
      <c r="TXT2654" s="116"/>
      <c r="TXU2654" s="42"/>
      <c r="TXV2654" s="116"/>
      <c r="TXW2654" s="42"/>
      <c r="TXX2654" s="116"/>
      <c r="TXY2654" s="42"/>
      <c r="TXZ2654" s="116"/>
      <c r="TYA2654" s="42"/>
      <c r="TYB2654" s="116"/>
      <c r="TYC2654" s="42"/>
      <c r="TYD2654" s="116"/>
      <c r="TYE2654" s="42"/>
      <c r="TYF2654" s="116"/>
      <c r="TYG2654" s="42"/>
      <c r="TYH2654" s="116"/>
      <c r="TYI2654" s="42"/>
      <c r="TYJ2654" s="116"/>
      <c r="TYK2654" s="42"/>
      <c r="TYL2654" s="116"/>
      <c r="TYM2654" s="42"/>
      <c r="TYN2654" s="116"/>
      <c r="TYO2654" s="42"/>
      <c r="TYP2654" s="116"/>
      <c r="TYQ2654" s="42"/>
      <c r="TYR2654" s="116"/>
      <c r="TYS2654" s="42"/>
      <c r="TYT2654" s="116"/>
      <c r="TYU2654" s="42"/>
      <c r="TYV2654" s="116"/>
      <c r="TYW2654" s="42"/>
      <c r="TYX2654" s="116"/>
      <c r="TYY2654" s="42"/>
      <c r="TYZ2654" s="116"/>
      <c r="TZA2654" s="42"/>
      <c r="TZB2654" s="116"/>
      <c r="TZC2654" s="42"/>
      <c r="TZD2654" s="116"/>
      <c r="TZE2654" s="42"/>
      <c r="TZF2654" s="116"/>
      <c r="TZG2654" s="42"/>
      <c r="TZH2654" s="116"/>
      <c r="TZI2654" s="42"/>
      <c r="TZJ2654" s="116"/>
      <c r="TZK2654" s="42"/>
      <c r="TZL2654" s="116"/>
      <c r="TZM2654" s="42"/>
      <c r="TZN2654" s="116"/>
      <c r="TZO2654" s="42"/>
      <c r="TZP2654" s="116"/>
      <c r="TZQ2654" s="42"/>
      <c r="TZR2654" s="116"/>
      <c r="TZS2654" s="42"/>
      <c r="TZT2654" s="116"/>
      <c r="TZU2654" s="42"/>
      <c r="TZV2654" s="116"/>
      <c r="TZW2654" s="42"/>
      <c r="TZX2654" s="116"/>
      <c r="TZY2654" s="42"/>
      <c r="TZZ2654" s="116"/>
      <c r="UAA2654" s="42"/>
      <c r="UAB2654" s="116"/>
      <c r="UAC2654" s="42"/>
      <c r="UAD2654" s="116"/>
      <c r="UAE2654" s="42"/>
      <c r="UAF2654" s="116"/>
      <c r="UAG2654" s="42"/>
      <c r="UAH2654" s="116"/>
      <c r="UAI2654" s="42"/>
      <c r="UAJ2654" s="116"/>
      <c r="UAK2654" s="42"/>
      <c r="UAL2654" s="116"/>
      <c r="UAM2654" s="42"/>
      <c r="UAN2654" s="116"/>
      <c r="UAO2654" s="42"/>
      <c r="UAP2654" s="116"/>
      <c r="UAQ2654" s="42"/>
      <c r="UAR2654" s="116"/>
      <c r="UAS2654" s="42"/>
      <c r="UAT2654" s="116"/>
      <c r="UAU2654" s="42"/>
      <c r="UAV2654" s="116"/>
      <c r="UAW2654" s="42"/>
      <c r="UAX2654" s="116"/>
      <c r="UAY2654" s="42"/>
      <c r="UAZ2654" s="116"/>
      <c r="UBA2654" s="42"/>
      <c r="UBB2654" s="116"/>
      <c r="UBC2654" s="42"/>
      <c r="UBD2654" s="116"/>
      <c r="UBE2654" s="42"/>
      <c r="UBF2654" s="116"/>
      <c r="UBG2654" s="42"/>
      <c r="UBH2654" s="116"/>
      <c r="UBI2654" s="42"/>
      <c r="UBJ2654" s="116"/>
      <c r="UBK2654" s="42"/>
      <c r="UBL2654" s="116"/>
      <c r="UBM2654" s="42"/>
      <c r="UBN2654" s="116"/>
      <c r="UBO2654" s="42"/>
      <c r="UBP2654" s="116"/>
      <c r="UBQ2654" s="42"/>
      <c r="UBR2654" s="116"/>
      <c r="UBS2654" s="42"/>
      <c r="UBT2654" s="116"/>
      <c r="UBU2654" s="42"/>
      <c r="UBV2654" s="116"/>
      <c r="UBW2654" s="42"/>
      <c r="UBX2654" s="116"/>
      <c r="UBY2654" s="42"/>
      <c r="UBZ2654" s="116"/>
      <c r="UCA2654" s="42"/>
      <c r="UCB2654" s="116"/>
      <c r="UCC2654" s="42"/>
      <c r="UCD2654" s="116"/>
      <c r="UCE2654" s="42"/>
      <c r="UCF2654" s="116"/>
      <c r="UCG2654" s="42"/>
      <c r="UCH2654" s="116"/>
      <c r="UCI2654" s="42"/>
      <c r="UCJ2654" s="116"/>
      <c r="UCK2654" s="42"/>
      <c r="UCL2654" s="116"/>
      <c r="UCM2654" s="42"/>
      <c r="UCN2654" s="116"/>
      <c r="UCO2654" s="42"/>
      <c r="UCP2654" s="116"/>
      <c r="UCQ2654" s="42"/>
      <c r="UCR2654" s="116"/>
      <c r="UCS2654" s="42"/>
      <c r="UCT2654" s="116"/>
      <c r="UCU2654" s="42"/>
      <c r="UCV2654" s="116"/>
      <c r="UCW2654" s="42"/>
      <c r="UCX2654" s="116"/>
      <c r="UCY2654" s="42"/>
      <c r="UCZ2654" s="116"/>
      <c r="UDA2654" s="42"/>
      <c r="UDB2654" s="116"/>
      <c r="UDC2654" s="42"/>
      <c r="UDD2654" s="116"/>
      <c r="UDE2654" s="42"/>
      <c r="UDF2654" s="116"/>
      <c r="UDG2654" s="42"/>
      <c r="UDH2654" s="116"/>
      <c r="UDI2654" s="42"/>
      <c r="UDJ2654" s="116"/>
      <c r="UDK2654" s="42"/>
      <c r="UDL2654" s="116"/>
      <c r="UDM2654" s="42"/>
      <c r="UDN2654" s="116"/>
      <c r="UDO2654" s="42"/>
      <c r="UDP2654" s="116"/>
      <c r="UDQ2654" s="42"/>
      <c r="UDR2654" s="116"/>
      <c r="UDS2654" s="42"/>
      <c r="UDT2654" s="116"/>
      <c r="UDU2654" s="42"/>
      <c r="UDV2654" s="116"/>
      <c r="UDW2654" s="42"/>
      <c r="UDX2654" s="116"/>
      <c r="UDY2654" s="42"/>
      <c r="UDZ2654" s="116"/>
      <c r="UEA2654" s="42"/>
      <c r="UEB2654" s="116"/>
      <c r="UEC2654" s="42"/>
      <c r="UED2654" s="116"/>
      <c r="UEE2654" s="42"/>
      <c r="UEF2654" s="116"/>
      <c r="UEG2654" s="42"/>
      <c r="UEH2654" s="116"/>
      <c r="UEI2654" s="42"/>
      <c r="UEJ2654" s="116"/>
      <c r="UEK2654" s="42"/>
      <c r="UEL2654" s="116"/>
      <c r="UEM2654" s="42"/>
      <c r="UEN2654" s="116"/>
      <c r="UEO2654" s="42"/>
      <c r="UEP2654" s="116"/>
      <c r="UEQ2654" s="42"/>
      <c r="UER2654" s="116"/>
      <c r="UES2654" s="42"/>
      <c r="UET2654" s="116"/>
      <c r="UEU2654" s="42"/>
      <c r="UEV2654" s="116"/>
      <c r="UEW2654" s="42"/>
      <c r="UEX2654" s="116"/>
      <c r="UEY2654" s="42"/>
      <c r="UEZ2654" s="116"/>
      <c r="UFA2654" s="42"/>
      <c r="UFB2654" s="116"/>
      <c r="UFC2654" s="42"/>
      <c r="UFD2654" s="116"/>
      <c r="UFE2654" s="42"/>
      <c r="UFF2654" s="116"/>
      <c r="UFG2654" s="42"/>
      <c r="UFH2654" s="116"/>
      <c r="UFI2654" s="42"/>
      <c r="UFJ2654" s="116"/>
      <c r="UFK2654" s="42"/>
      <c r="UFL2654" s="116"/>
      <c r="UFM2654" s="42"/>
      <c r="UFN2654" s="116"/>
      <c r="UFO2654" s="42"/>
      <c r="UFP2654" s="116"/>
      <c r="UFQ2654" s="42"/>
      <c r="UFR2654" s="116"/>
      <c r="UFS2654" s="42"/>
      <c r="UFT2654" s="116"/>
      <c r="UFU2654" s="42"/>
      <c r="UFV2654" s="116"/>
      <c r="UFW2654" s="42"/>
      <c r="UFX2654" s="116"/>
      <c r="UFY2654" s="42"/>
      <c r="UFZ2654" s="116"/>
      <c r="UGA2654" s="42"/>
      <c r="UGB2654" s="116"/>
      <c r="UGC2654" s="42"/>
      <c r="UGD2654" s="116"/>
      <c r="UGE2654" s="42"/>
      <c r="UGF2654" s="116"/>
      <c r="UGG2654" s="42"/>
      <c r="UGH2654" s="116"/>
      <c r="UGI2654" s="42"/>
      <c r="UGJ2654" s="116"/>
      <c r="UGK2654" s="42"/>
      <c r="UGL2654" s="116"/>
      <c r="UGM2654" s="42"/>
      <c r="UGN2654" s="116"/>
      <c r="UGO2654" s="42"/>
      <c r="UGP2654" s="116"/>
      <c r="UGQ2654" s="42"/>
      <c r="UGR2654" s="116"/>
      <c r="UGS2654" s="42"/>
      <c r="UGT2654" s="116"/>
      <c r="UGU2654" s="42"/>
      <c r="UGV2654" s="116"/>
      <c r="UGW2654" s="42"/>
      <c r="UGX2654" s="116"/>
      <c r="UGY2654" s="42"/>
      <c r="UGZ2654" s="116"/>
      <c r="UHA2654" s="42"/>
      <c r="UHB2654" s="116"/>
      <c r="UHC2654" s="42"/>
      <c r="UHD2654" s="116"/>
      <c r="UHE2654" s="42"/>
      <c r="UHF2654" s="116"/>
      <c r="UHG2654" s="42"/>
      <c r="UHH2654" s="116"/>
      <c r="UHI2654" s="42"/>
      <c r="UHJ2654" s="116"/>
      <c r="UHK2654" s="42"/>
      <c r="UHL2654" s="116"/>
      <c r="UHM2654" s="42"/>
      <c r="UHN2654" s="116"/>
      <c r="UHO2654" s="42"/>
      <c r="UHP2654" s="116"/>
      <c r="UHQ2654" s="42"/>
      <c r="UHR2654" s="116"/>
      <c r="UHS2654" s="42"/>
      <c r="UHT2654" s="116"/>
      <c r="UHU2654" s="42"/>
      <c r="UHV2654" s="116"/>
      <c r="UHW2654" s="42"/>
      <c r="UHX2654" s="116"/>
      <c r="UHY2654" s="42"/>
      <c r="UHZ2654" s="116"/>
      <c r="UIA2654" s="42"/>
      <c r="UIB2654" s="116"/>
      <c r="UIC2654" s="42"/>
      <c r="UID2654" s="116"/>
      <c r="UIE2654" s="42"/>
      <c r="UIF2654" s="116"/>
      <c r="UIG2654" s="42"/>
      <c r="UIH2654" s="116"/>
      <c r="UII2654" s="42"/>
      <c r="UIJ2654" s="116"/>
      <c r="UIK2654" s="42"/>
      <c r="UIL2654" s="116"/>
      <c r="UIM2654" s="42"/>
      <c r="UIN2654" s="116"/>
      <c r="UIO2654" s="42"/>
      <c r="UIP2654" s="116"/>
      <c r="UIQ2654" s="42"/>
      <c r="UIR2654" s="116"/>
      <c r="UIS2654" s="42"/>
      <c r="UIT2654" s="116"/>
      <c r="UIU2654" s="42"/>
      <c r="UIV2654" s="116"/>
      <c r="UIW2654" s="42"/>
      <c r="UIX2654" s="116"/>
      <c r="UIY2654" s="42"/>
      <c r="UIZ2654" s="116"/>
      <c r="UJA2654" s="42"/>
      <c r="UJB2654" s="116"/>
      <c r="UJC2654" s="42"/>
      <c r="UJD2654" s="116"/>
      <c r="UJE2654" s="42"/>
      <c r="UJF2654" s="116"/>
      <c r="UJG2654" s="42"/>
      <c r="UJH2654" s="116"/>
      <c r="UJI2654" s="42"/>
      <c r="UJJ2654" s="116"/>
      <c r="UJK2654" s="42"/>
      <c r="UJL2654" s="116"/>
      <c r="UJM2654" s="42"/>
      <c r="UJN2654" s="116"/>
      <c r="UJO2654" s="42"/>
      <c r="UJP2654" s="116"/>
      <c r="UJQ2654" s="42"/>
      <c r="UJR2654" s="116"/>
      <c r="UJS2654" s="42"/>
      <c r="UJT2654" s="116"/>
      <c r="UJU2654" s="42"/>
      <c r="UJV2654" s="116"/>
      <c r="UJW2654" s="42"/>
      <c r="UJX2654" s="116"/>
      <c r="UJY2654" s="42"/>
      <c r="UJZ2654" s="116"/>
      <c r="UKA2654" s="42"/>
      <c r="UKB2654" s="116"/>
      <c r="UKC2654" s="42"/>
      <c r="UKD2654" s="116"/>
      <c r="UKE2654" s="42"/>
      <c r="UKF2654" s="116"/>
      <c r="UKG2654" s="42"/>
      <c r="UKH2654" s="116"/>
      <c r="UKI2654" s="42"/>
      <c r="UKJ2654" s="116"/>
      <c r="UKK2654" s="42"/>
      <c r="UKL2654" s="116"/>
      <c r="UKM2654" s="42"/>
      <c r="UKN2654" s="116"/>
      <c r="UKO2654" s="42"/>
      <c r="UKP2654" s="116"/>
      <c r="UKQ2654" s="42"/>
      <c r="UKR2654" s="116"/>
      <c r="UKS2654" s="42"/>
      <c r="UKT2654" s="116"/>
      <c r="UKU2654" s="42"/>
      <c r="UKV2654" s="116"/>
      <c r="UKW2654" s="42"/>
      <c r="UKX2654" s="116"/>
      <c r="UKY2654" s="42"/>
      <c r="UKZ2654" s="116"/>
      <c r="ULA2654" s="42"/>
      <c r="ULB2654" s="116"/>
      <c r="ULC2654" s="42"/>
      <c r="ULD2654" s="116"/>
      <c r="ULE2654" s="42"/>
      <c r="ULF2654" s="116"/>
      <c r="ULG2654" s="42"/>
      <c r="ULH2654" s="116"/>
      <c r="ULI2654" s="42"/>
      <c r="ULJ2654" s="116"/>
      <c r="ULK2654" s="42"/>
      <c r="ULL2654" s="116"/>
      <c r="ULM2654" s="42"/>
      <c r="ULN2654" s="116"/>
      <c r="ULO2654" s="42"/>
      <c r="ULP2654" s="116"/>
      <c r="ULQ2654" s="42"/>
      <c r="ULR2654" s="116"/>
      <c r="ULS2654" s="42"/>
      <c r="ULT2654" s="116"/>
      <c r="ULU2654" s="42"/>
      <c r="ULV2654" s="116"/>
      <c r="ULW2654" s="42"/>
      <c r="ULX2654" s="116"/>
      <c r="ULY2654" s="42"/>
      <c r="ULZ2654" s="116"/>
      <c r="UMA2654" s="42"/>
      <c r="UMB2654" s="116"/>
      <c r="UMC2654" s="42"/>
      <c r="UMD2654" s="116"/>
      <c r="UME2654" s="42"/>
      <c r="UMF2654" s="116"/>
      <c r="UMG2654" s="42"/>
      <c r="UMH2654" s="116"/>
      <c r="UMI2654" s="42"/>
      <c r="UMJ2654" s="116"/>
      <c r="UMK2654" s="42"/>
      <c r="UML2654" s="116"/>
      <c r="UMM2654" s="42"/>
      <c r="UMN2654" s="116"/>
      <c r="UMO2654" s="42"/>
      <c r="UMP2654" s="116"/>
      <c r="UMQ2654" s="42"/>
      <c r="UMR2654" s="116"/>
      <c r="UMS2654" s="42"/>
      <c r="UMT2654" s="116"/>
      <c r="UMU2654" s="42"/>
      <c r="UMV2654" s="116"/>
      <c r="UMW2654" s="42"/>
      <c r="UMX2654" s="116"/>
      <c r="UMY2654" s="42"/>
      <c r="UMZ2654" s="116"/>
      <c r="UNA2654" s="42"/>
      <c r="UNB2654" s="116"/>
      <c r="UNC2654" s="42"/>
      <c r="UND2654" s="116"/>
      <c r="UNE2654" s="42"/>
      <c r="UNF2654" s="116"/>
      <c r="UNG2654" s="42"/>
      <c r="UNH2654" s="116"/>
      <c r="UNI2654" s="42"/>
      <c r="UNJ2654" s="116"/>
      <c r="UNK2654" s="42"/>
      <c r="UNL2654" s="116"/>
      <c r="UNM2654" s="42"/>
      <c r="UNN2654" s="116"/>
      <c r="UNO2654" s="42"/>
      <c r="UNP2654" s="116"/>
      <c r="UNQ2654" s="42"/>
      <c r="UNR2654" s="116"/>
      <c r="UNS2654" s="42"/>
      <c r="UNT2654" s="116"/>
      <c r="UNU2654" s="42"/>
      <c r="UNV2654" s="116"/>
      <c r="UNW2654" s="42"/>
      <c r="UNX2654" s="116"/>
      <c r="UNY2654" s="42"/>
      <c r="UNZ2654" s="116"/>
      <c r="UOA2654" s="42"/>
      <c r="UOB2654" s="116"/>
      <c r="UOC2654" s="42"/>
      <c r="UOD2654" s="116"/>
      <c r="UOE2654" s="42"/>
      <c r="UOF2654" s="116"/>
      <c r="UOG2654" s="42"/>
      <c r="UOH2654" s="116"/>
      <c r="UOI2654" s="42"/>
      <c r="UOJ2654" s="116"/>
      <c r="UOK2654" s="42"/>
      <c r="UOL2654" s="116"/>
      <c r="UOM2654" s="42"/>
      <c r="UON2654" s="116"/>
      <c r="UOO2654" s="42"/>
      <c r="UOP2654" s="116"/>
      <c r="UOQ2654" s="42"/>
      <c r="UOR2654" s="116"/>
      <c r="UOS2654" s="42"/>
      <c r="UOT2654" s="116"/>
      <c r="UOU2654" s="42"/>
      <c r="UOV2654" s="116"/>
      <c r="UOW2654" s="42"/>
      <c r="UOX2654" s="116"/>
      <c r="UOY2654" s="42"/>
      <c r="UOZ2654" s="116"/>
      <c r="UPA2654" s="42"/>
      <c r="UPB2654" s="116"/>
      <c r="UPC2654" s="42"/>
      <c r="UPD2654" s="116"/>
      <c r="UPE2654" s="42"/>
      <c r="UPF2654" s="116"/>
      <c r="UPG2654" s="42"/>
      <c r="UPH2654" s="116"/>
      <c r="UPI2654" s="42"/>
      <c r="UPJ2654" s="116"/>
      <c r="UPK2654" s="42"/>
      <c r="UPL2654" s="116"/>
      <c r="UPM2654" s="42"/>
      <c r="UPN2654" s="116"/>
      <c r="UPO2654" s="42"/>
      <c r="UPP2654" s="116"/>
      <c r="UPQ2654" s="42"/>
      <c r="UPR2654" s="116"/>
      <c r="UPS2654" s="42"/>
      <c r="UPT2654" s="116"/>
      <c r="UPU2654" s="42"/>
      <c r="UPV2654" s="116"/>
      <c r="UPW2654" s="42"/>
      <c r="UPX2654" s="116"/>
      <c r="UPY2654" s="42"/>
      <c r="UPZ2654" s="116"/>
      <c r="UQA2654" s="42"/>
      <c r="UQB2654" s="116"/>
      <c r="UQC2654" s="42"/>
      <c r="UQD2654" s="116"/>
      <c r="UQE2654" s="42"/>
      <c r="UQF2654" s="116"/>
      <c r="UQG2654" s="42"/>
      <c r="UQH2654" s="116"/>
      <c r="UQI2654" s="42"/>
      <c r="UQJ2654" s="116"/>
      <c r="UQK2654" s="42"/>
      <c r="UQL2654" s="116"/>
      <c r="UQM2654" s="42"/>
      <c r="UQN2654" s="116"/>
      <c r="UQO2654" s="42"/>
      <c r="UQP2654" s="116"/>
      <c r="UQQ2654" s="42"/>
      <c r="UQR2654" s="116"/>
      <c r="UQS2654" s="42"/>
      <c r="UQT2654" s="116"/>
      <c r="UQU2654" s="42"/>
      <c r="UQV2654" s="116"/>
      <c r="UQW2654" s="42"/>
      <c r="UQX2654" s="116"/>
      <c r="UQY2654" s="42"/>
      <c r="UQZ2654" s="116"/>
      <c r="URA2654" s="42"/>
      <c r="URB2654" s="116"/>
      <c r="URC2654" s="42"/>
      <c r="URD2654" s="116"/>
      <c r="URE2654" s="42"/>
      <c r="URF2654" s="116"/>
      <c r="URG2654" s="42"/>
      <c r="URH2654" s="116"/>
      <c r="URI2654" s="42"/>
      <c r="URJ2654" s="116"/>
      <c r="URK2654" s="42"/>
      <c r="URL2654" s="116"/>
      <c r="URM2654" s="42"/>
      <c r="URN2654" s="116"/>
      <c r="URO2654" s="42"/>
      <c r="URP2654" s="116"/>
      <c r="URQ2654" s="42"/>
      <c r="URR2654" s="116"/>
      <c r="URS2654" s="42"/>
      <c r="URT2654" s="116"/>
      <c r="URU2654" s="42"/>
      <c r="URV2654" s="116"/>
      <c r="URW2654" s="42"/>
      <c r="URX2654" s="116"/>
      <c r="URY2654" s="42"/>
      <c r="URZ2654" s="116"/>
      <c r="USA2654" s="42"/>
      <c r="USB2654" s="116"/>
      <c r="USC2654" s="42"/>
      <c r="USD2654" s="116"/>
      <c r="USE2654" s="42"/>
      <c r="USF2654" s="116"/>
      <c r="USG2654" s="42"/>
      <c r="USH2654" s="116"/>
      <c r="USI2654" s="42"/>
      <c r="USJ2654" s="116"/>
      <c r="USK2654" s="42"/>
      <c r="USL2654" s="116"/>
      <c r="USM2654" s="42"/>
      <c r="USN2654" s="116"/>
      <c r="USO2654" s="42"/>
      <c r="USP2654" s="116"/>
      <c r="USQ2654" s="42"/>
      <c r="USR2654" s="116"/>
      <c r="USS2654" s="42"/>
      <c r="UST2654" s="116"/>
      <c r="USU2654" s="42"/>
      <c r="USV2654" s="116"/>
      <c r="USW2654" s="42"/>
      <c r="USX2654" s="116"/>
      <c r="USY2654" s="42"/>
      <c r="USZ2654" s="116"/>
      <c r="UTA2654" s="42"/>
      <c r="UTB2654" s="116"/>
      <c r="UTC2654" s="42"/>
      <c r="UTD2654" s="116"/>
      <c r="UTE2654" s="42"/>
      <c r="UTF2654" s="116"/>
      <c r="UTG2654" s="42"/>
      <c r="UTH2654" s="116"/>
      <c r="UTI2654" s="42"/>
      <c r="UTJ2654" s="116"/>
      <c r="UTK2654" s="42"/>
      <c r="UTL2654" s="116"/>
      <c r="UTM2654" s="42"/>
      <c r="UTN2654" s="116"/>
      <c r="UTO2654" s="42"/>
      <c r="UTP2654" s="116"/>
      <c r="UTQ2654" s="42"/>
      <c r="UTR2654" s="116"/>
      <c r="UTS2654" s="42"/>
      <c r="UTT2654" s="116"/>
      <c r="UTU2654" s="42"/>
      <c r="UTV2654" s="116"/>
      <c r="UTW2654" s="42"/>
      <c r="UTX2654" s="116"/>
      <c r="UTY2654" s="42"/>
      <c r="UTZ2654" s="116"/>
      <c r="UUA2654" s="42"/>
      <c r="UUB2654" s="116"/>
      <c r="UUC2654" s="42"/>
      <c r="UUD2654" s="116"/>
      <c r="UUE2654" s="42"/>
      <c r="UUF2654" s="116"/>
      <c r="UUG2654" s="42"/>
      <c r="UUH2654" s="116"/>
      <c r="UUI2654" s="42"/>
      <c r="UUJ2654" s="116"/>
      <c r="UUK2654" s="42"/>
      <c r="UUL2654" s="116"/>
      <c r="UUM2654" s="42"/>
      <c r="UUN2654" s="116"/>
      <c r="UUO2654" s="42"/>
      <c r="UUP2654" s="116"/>
      <c r="UUQ2654" s="42"/>
      <c r="UUR2654" s="116"/>
      <c r="UUS2654" s="42"/>
      <c r="UUT2654" s="116"/>
      <c r="UUU2654" s="42"/>
      <c r="UUV2654" s="116"/>
      <c r="UUW2654" s="42"/>
      <c r="UUX2654" s="116"/>
      <c r="UUY2654" s="42"/>
      <c r="UUZ2654" s="116"/>
      <c r="UVA2654" s="42"/>
      <c r="UVB2654" s="116"/>
      <c r="UVC2654" s="42"/>
      <c r="UVD2654" s="116"/>
      <c r="UVE2654" s="42"/>
      <c r="UVF2654" s="116"/>
      <c r="UVG2654" s="42"/>
      <c r="UVH2654" s="116"/>
      <c r="UVI2654" s="42"/>
      <c r="UVJ2654" s="116"/>
      <c r="UVK2654" s="42"/>
      <c r="UVL2654" s="116"/>
      <c r="UVM2654" s="42"/>
      <c r="UVN2654" s="116"/>
      <c r="UVO2654" s="42"/>
      <c r="UVP2654" s="116"/>
      <c r="UVQ2654" s="42"/>
      <c r="UVR2654" s="116"/>
      <c r="UVS2654" s="42"/>
      <c r="UVT2654" s="116"/>
      <c r="UVU2654" s="42"/>
      <c r="UVV2654" s="116"/>
      <c r="UVW2654" s="42"/>
      <c r="UVX2654" s="116"/>
      <c r="UVY2654" s="42"/>
      <c r="UVZ2654" s="116"/>
      <c r="UWA2654" s="42"/>
      <c r="UWB2654" s="116"/>
      <c r="UWC2654" s="42"/>
      <c r="UWD2654" s="116"/>
      <c r="UWE2654" s="42"/>
      <c r="UWF2654" s="116"/>
      <c r="UWG2654" s="42"/>
      <c r="UWH2654" s="116"/>
      <c r="UWI2654" s="42"/>
      <c r="UWJ2654" s="116"/>
      <c r="UWK2654" s="42"/>
      <c r="UWL2654" s="116"/>
      <c r="UWM2654" s="42"/>
      <c r="UWN2654" s="116"/>
      <c r="UWO2654" s="42"/>
      <c r="UWP2654" s="116"/>
      <c r="UWQ2654" s="42"/>
      <c r="UWR2654" s="116"/>
      <c r="UWS2654" s="42"/>
      <c r="UWT2654" s="116"/>
      <c r="UWU2654" s="42"/>
      <c r="UWV2654" s="116"/>
      <c r="UWW2654" s="42"/>
      <c r="UWX2654" s="116"/>
      <c r="UWY2654" s="42"/>
      <c r="UWZ2654" s="116"/>
      <c r="UXA2654" s="42"/>
      <c r="UXB2654" s="116"/>
      <c r="UXC2654" s="42"/>
      <c r="UXD2654" s="116"/>
      <c r="UXE2654" s="42"/>
      <c r="UXF2654" s="116"/>
      <c r="UXG2654" s="42"/>
      <c r="UXH2654" s="116"/>
      <c r="UXI2654" s="42"/>
      <c r="UXJ2654" s="116"/>
      <c r="UXK2654" s="42"/>
      <c r="UXL2654" s="116"/>
      <c r="UXM2654" s="42"/>
      <c r="UXN2654" s="116"/>
      <c r="UXO2654" s="42"/>
      <c r="UXP2654" s="116"/>
      <c r="UXQ2654" s="42"/>
      <c r="UXR2654" s="116"/>
      <c r="UXS2654" s="42"/>
      <c r="UXT2654" s="116"/>
      <c r="UXU2654" s="42"/>
      <c r="UXV2654" s="116"/>
      <c r="UXW2654" s="42"/>
      <c r="UXX2654" s="116"/>
      <c r="UXY2654" s="42"/>
      <c r="UXZ2654" s="116"/>
      <c r="UYA2654" s="42"/>
      <c r="UYB2654" s="116"/>
      <c r="UYC2654" s="42"/>
      <c r="UYD2654" s="116"/>
      <c r="UYE2654" s="42"/>
      <c r="UYF2654" s="116"/>
      <c r="UYG2654" s="42"/>
      <c r="UYH2654" s="116"/>
      <c r="UYI2654" s="42"/>
      <c r="UYJ2654" s="116"/>
      <c r="UYK2654" s="42"/>
      <c r="UYL2654" s="116"/>
      <c r="UYM2654" s="42"/>
      <c r="UYN2654" s="116"/>
      <c r="UYO2654" s="42"/>
      <c r="UYP2654" s="116"/>
      <c r="UYQ2654" s="42"/>
      <c r="UYR2654" s="116"/>
      <c r="UYS2654" s="42"/>
      <c r="UYT2654" s="116"/>
      <c r="UYU2654" s="42"/>
      <c r="UYV2654" s="116"/>
      <c r="UYW2654" s="42"/>
      <c r="UYX2654" s="116"/>
      <c r="UYY2654" s="42"/>
      <c r="UYZ2654" s="116"/>
      <c r="UZA2654" s="42"/>
      <c r="UZB2654" s="116"/>
      <c r="UZC2654" s="42"/>
      <c r="UZD2654" s="116"/>
      <c r="UZE2654" s="42"/>
      <c r="UZF2654" s="116"/>
      <c r="UZG2654" s="42"/>
      <c r="UZH2654" s="116"/>
      <c r="UZI2654" s="42"/>
      <c r="UZJ2654" s="116"/>
      <c r="UZK2654" s="42"/>
      <c r="UZL2654" s="116"/>
      <c r="UZM2654" s="42"/>
      <c r="UZN2654" s="116"/>
      <c r="UZO2654" s="42"/>
      <c r="UZP2654" s="116"/>
      <c r="UZQ2654" s="42"/>
      <c r="UZR2654" s="116"/>
      <c r="UZS2654" s="42"/>
      <c r="UZT2654" s="116"/>
      <c r="UZU2654" s="42"/>
      <c r="UZV2654" s="116"/>
      <c r="UZW2654" s="42"/>
      <c r="UZX2654" s="116"/>
      <c r="UZY2654" s="42"/>
      <c r="UZZ2654" s="116"/>
      <c r="VAA2654" s="42"/>
      <c r="VAB2654" s="116"/>
      <c r="VAC2654" s="42"/>
      <c r="VAD2654" s="116"/>
      <c r="VAE2654" s="42"/>
      <c r="VAF2654" s="116"/>
      <c r="VAG2654" s="42"/>
      <c r="VAH2654" s="116"/>
      <c r="VAI2654" s="42"/>
      <c r="VAJ2654" s="116"/>
      <c r="VAK2654" s="42"/>
      <c r="VAL2654" s="116"/>
      <c r="VAM2654" s="42"/>
      <c r="VAN2654" s="116"/>
      <c r="VAO2654" s="42"/>
      <c r="VAP2654" s="116"/>
      <c r="VAQ2654" s="42"/>
      <c r="VAR2654" s="116"/>
      <c r="VAS2654" s="42"/>
      <c r="VAT2654" s="116"/>
      <c r="VAU2654" s="42"/>
      <c r="VAV2654" s="116"/>
      <c r="VAW2654" s="42"/>
      <c r="VAX2654" s="116"/>
      <c r="VAY2654" s="42"/>
      <c r="VAZ2654" s="116"/>
      <c r="VBA2654" s="42"/>
      <c r="VBB2654" s="116"/>
      <c r="VBC2654" s="42"/>
      <c r="VBD2654" s="116"/>
      <c r="VBE2654" s="42"/>
      <c r="VBF2654" s="116"/>
      <c r="VBG2654" s="42"/>
      <c r="VBH2654" s="116"/>
      <c r="VBI2654" s="42"/>
      <c r="VBJ2654" s="116"/>
      <c r="VBK2654" s="42"/>
      <c r="VBL2654" s="116"/>
      <c r="VBM2654" s="42"/>
      <c r="VBN2654" s="116"/>
      <c r="VBO2654" s="42"/>
      <c r="VBP2654" s="116"/>
      <c r="VBQ2654" s="42"/>
      <c r="VBR2654" s="116"/>
      <c r="VBS2654" s="42"/>
      <c r="VBT2654" s="116"/>
      <c r="VBU2654" s="42"/>
      <c r="VBV2654" s="116"/>
      <c r="VBW2654" s="42"/>
      <c r="VBX2654" s="116"/>
      <c r="VBY2654" s="42"/>
      <c r="VBZ2654" s="116"/>
      <c r="VCA2654" s="42"/>
      <c r="VCB2654" s="116"/>
      <c r="VCC2654" s="42"/>
      <c r="VCD2654" s="116"/>
      <c r="VCE2654" s="42"/>
      <c r="VCF2654" s="116"/>
      <c r="VCG2654" s="42"/>
      <c r="VCH2654" s="116"/>
      <c r="VCI2654" s="42"/>
      <c r="VCJ2654" s="116"/>
      <c r="VCK2654" s="42"/>
      <c r="VCL2654" s="116"/>
      <c r="VCM2654" s="42"/>
      <c r="VCN2654" s="116"/>
      <c r="VCO2654" s="42"/>
      <c r="VCP2654" s="116"/>
      <c r="VCQ2654" s="42"/>
      <c r="VCR2654" s="116"/>
      <c r="VCS2654" s="42"/>
      <c r="VCT2654" s="116"/>
      <c r="VCU2654" s="42"/>
      <c r="VCV2654" s="116"/>
      <c r="VCW2654" s="42"/>
      <c r="VCX2654" s="116"/>
      <c r="VCY2654" s="42"/>
      <c r="VCZ2654" s="116"/>
      <c r="VDA2654" s="42"/>
      <c r="VDB2654" s="116"/>
      <c r="VDC2654" s="42"/>
      <c r="VDD2654" s="116"/>
      <c r="VDE2654" s="42"/>
      <c r="VDF2654" s="116"/>
      <c r="VDG2654" s="42"/>
      <c r="VDH2654" s="116"/>
      <c r="VDI2654" s="42"/>
      <c r="VDJ2654" s="116"/>
      <c r="VDK2654" s="42"/>
      <c r="VDL2654" s="116"/>
      <c r="VDM2654" s="42"/>
      <c r="VDN2654" s="116"/>
      <c r="VDO2654" s="42"/>
      <c r="VDP2654" s="116"/>
      <c r="VDQ2654" s="42"/>
      <c r="VDR2654" s="116"/>
      <c r="VDS2654" s="42"/>
      <c r="VDT2654" s="116"/>
      <c r="VDU2654" s="42"/>
      <c r="VDV2654" s="116"/>
      <c r="VDW2654" s="42"/>
      <c r="VDX2654" s="116"/>
      <c r="VDY2654" s="42"/>
      <c r="VDZ2654" s="116"/>
      <c r="VEA2654" s="42"/>
      <c r="VEB2654" s="116"/>
      <c r="VEC2654" s="42"/>
      <c r="VED2654" s="116"/>
      <c r="VEE2654" s="42"/>
      <c r="VEF2654" s="116"/>
      <c r="VEG2654" s="42"/>
      <c r="VEH2654" s="116"/>
      <c r="VEI2654" s="42"/>
      <c r="VEJ2654" s="116"/>
      <c r="VEK2654" s="42"/>
      <c r="VEL2654" s="116"/>
      <c r="VEM2654" s="42"/>
      <c r="VEN2654" s="116"/>
      <c r="VEO2654" s="42"/>
      <c r="VEP2654" s="116"/>
      <c r="VEQ2654" s="42"/>
      <c r="VER2654" s="116"/>
      <c r="VES2654" s="42"/>
      <c r="VET2654" s="116"/>
      <c r="VEU2654" s="42"/>
      <c r="VEV2654" s="116"/>
      <c r="VEW2654" s="42"/>
      <c r="VEX2654" s="116"/>
      <c r="VEY2654" s="42"/>
      <c r="VEZ2654" s="116"/>
      <c r="VFA2654" s="42"/>
      <c r="VFB2654" s="116"/>
      <c r="VFC2654" s="42"/>
      <c r="VFD2654" s="116"/>
      <c r="VFE2654" s="42"/>
      <c r="VFF2654" s="116"/>
      <c r="VFG2654" s="42"/>
      <c r="VFH2654" s="116"/>
      <c r="VFI2654" s="42"/>
      <c r="VFJ2654" s="116"/>
      <c r="VFK2654" s="42"/>
      <c r="VFL2654" s="116"/>
      <c r="VFM2654" s="42"/>
      <c r="VFN2654" s="116"/>
      <c r="VFO2654" s="42"/>
      <c r="VFP2654" s="116"/>
      <c r="VFQ2654" s="42"/>
      <c r="VFR2654" s="116"/>
      <c r="VFS2654" s="42"/>
      <c r="VFT2654" s="116"/>
      <c r="VFU2654" s="42"/>
      <c r="VFV2654" s="116"/>
      <c r="VFW2654" s="42"/>
      <c r="VFX2654" s="116"/>
      <c r="VFY2654" s="42"/>
      <c r="VFZ2654" s="116"/>
      <c r="VGA2654" s="42"/>
      <c r="VGB2654" s="116"/>
      <c r="VGC2654" s="42"/>
      <c r="VGD2654" s="116"/>
      <c r="VGE2654" s="42"/>
      <c r="VGF2654" s="116"/>
      <c r="VGG2654" s="42"/>
      <c r="VGH2654" s="116"/>
      <c r="VGI2654" s="42"/>
      <c r="VGJ2654" s="116"/>
      <c r="VGK2654" s="42"/>
      <c r="VGL2654" s="116"/>
      <c r="VGM2654" s="42"/>
      <c r="VGN2654" s="116"/>
      <c r="VGO2654" s="42"/>
      <c r="VGP2654" s="116"/>
      <c r="VGQ2654" s="42"/>
      <c r="VGR2654" s="116"/>
      <c r="VGS2654" s="42"/>
      <c r="VGT2654" s="116"/>
      <c r="VGU2654" s="42"/>
      <c r="VGV2654" s="116"/>
      <c r="VGW2654" s="42"/>
      <c r="VGX2654" s="116"/>
      <c r="VGY2654" s="42"/>
      <c r="VGZ2654" s="116"/>
      <c r="VHA2654" s="42"/>
      <c r="VHB2654" s="116"/>
      <c r="VHC2654" s="42"/>
      <c r="VHD2654" s="116"/>
      <c r="VHE2654" s="42"/>
      <c r="VHF2654" s="116"/>
      <c r="VHG2654" s="42"/>
      <c r="VHH2654" s="116"/>
      <c r="VHI2654" s="42"/>
      <c r="VHJ2654" s="116"/>
      <c r="VHK2654" s="42"/>
      <c r="VHL2654" s="116"/>
      <c r="VHM2654" s="42"/>
      <c r="VHN2654" s="116"/>
      <c r="VHO2654" s="42"/>
      <c r="VHP2654" s="116"/>
      <c r="VHQ2654" s="42"/>
      <c r="VHR2654" s="116"/>
      <c r="VHS2654" s="42"/>
      <c r="VHT2654" s="116"/>
      <c r="VHU2654" s="42"/>
      <c r="VHV2654" s="116"/>
      <c r="VHW2654" s="42"/>
      <c r="VHX2654" s="116"/>
      <c r="VHY2654" s="42"/>
      <c r="VHZ2654" s="116"/>
      <c r="VIA2654" s="42"/>
      <c r="VIB2654" s="116"/>
      <c r="VIC2654" s="42"/>
      <c r="VID2654" s="116"/>
      <c r="VIE2654" s="42"/>
      <c r="VIF2654" s="116"/>
      <c r="VIG2654" s="42"/>
      <c r="VIH2654" s="116"/>
      <c r="VII2654" s="42"/>
      <c r="VIJ2654" s="116"/>
      <c r="VIK2654" s="42"/>
      <c r="VIL2654" s="116"/>
      <c r="VIM2654" s="42"/>
      <c r="VIN2654" s="116"/>
      <c r="VIO2654" s="42"/>
      <c r="VIP2654" s="116"/>
      <c r="VIQ2654" s="42"/>
      <c r="VIR2654" s="116"/>
      <c r="VIS2654" s="42"/>
      <c r="VIT2654" s="116"/>
      <c r="VIU2654" s="42"/>
      <c r="VIV2654" s="116"/>
      <c r="VIW2654" s="42"/>
      <c r="VIX2654" s="116"/>
      <c r="VIY2654" s="42"/>
      <c r="VIZ2654" s="116"/>
      <c r="VJA2654" s="42"/>
      <c r="VJB2654" s="116"/>
      <c r="VJC2654" s="42"/>
      <c r="VJD2654" s="116"/>
      <c r="VJE2654" s="42"/>
      <c r="VJF2654" s="116"/>
      <c r="VJG2654" s="42"/>
      <c r="VJH2654" s="116"/>
      <c r="VJI2654" s="42"/>
      <c r="VJJ2654" s="116"/>
      <c r="VJK2654" s="42"/>
      <c r="VJL2654" s="116"/>
      <c r="VJM2654" s="42"/>
      <c r="VJN2654" s="116"/>
      <c r="VJO2654" s="42"/>
      <c r="VJP2654" s="116"/>
      <c r="VJQ2654" s="42"/>
      <c r="VJR2654" s="116"/>
      <c r="VJS2654" s="42"/>
      <c r="VJT2654" s="116"/>
      <c r="VJU2654" s="42"/>
      <c r="VJV2654" s="116"/>
      <c r="VJW2654" s="42"/>
      <c r="VJX2654" s="116"/>
      <c r="VJY2654" s="42"/>
      <c r="VJZ2654" s="116"/>
      <c r="VKA2654" s="42"/>
      <c r="VKB2654" s="116"/>
      <c r="VKC2654" s="42"/>
      <c r="VKD2654" s="116"/>
      <c r="VKE2654" s="42"/>
      <c r="VKF2654" s="116"/>
      <c r="VKG2654" s="42"/>
      <c r="VKH2654" s="116"/>
      <c r="VKI2654" s="42"/>
      <c r="VKJ2654" s="116"/>
      <c r="VKK2654" s="42"/>
      <c r="VKL2654" s="116"/>
      <c r="VKM2654" s="42"/>
      <c r="VKN2654" s="116"/>
      <c r="VKO2654" s="42"/>
      <c r="VKP2654" s="116"/>
      <c r="VKQ2654" s="42"/>
      <c r="VKR2654" s="116"/>
      <c r="VKS2654" s="42"/>
      <c r="VKT2654" s="116"/>
      <c r="VKU2654" s="42"/>
      <c r="VKV2654" s="116"/>
      <c r="VKW2654" s="42"/>
      <c r="VKX2654" s="116"/>
      <c r="VKY2654" s="42"/>
      <c r="VKZ2654" s="116"/>
      <c r="VLA2654" s="42"/>
      <c r="VLB2654" s="116"/>
      <c r="VLC2654" s="42"/>
      <c r="VLD2654" s="116"/>
      <c r="VLE2654" s="42"/>
      <c r="VLF2654" s="116"/>
      <c r="VLG2654" s="42"/>
      <c r="VLH2654" s="116"/>
      <c r="VLI2654" s="42"/>
      <c r="VLJ2654" s="116"/>
      <c r="VLK2654" s="42"/>
      <c r="VLL2654" s="116"/>
      <c r="VLM2654" s="42"/>
      <c r="VLN2654" s="116"/>
      <c r="VLO2654" s="42"/>
      <c r="VLP2654" s="116"/>
      <c r="VLQ2654" s="42"/>
      <c r="VLR2654" s="116"/>
      <c r="VLS2654" s="42"/>
      <c r="VLT2654" s="116"/>
      <c r="VLU2654" s="42"/>
      <c r="VLV2654" s="116"/>
      <c r="VLW2654" s="42"/>
      <c r="VLX2654" s="116"/>
      <c r="VLY2654" s="42"/>
      <c r="VLZ2654" s="116"/>
      <c r="VMA2654" s="42"/>
      <c r="VMB2654" s="116"/>
      <c r="VMC2654" s="42"/>
      <c r="VMD2654" s="116"/>
      <c r="VME2654" s="42"/>
      <c r="VMF2654" s="116"/>
      <c r="VMG2654" s="42"/>
      <c r="VMH2654" s="116"/>
      <c r="VMI2654" s="42"/>
      <c r="VMJ2654" s="116"/>
      <c r="VMK2654" s="42"/>
      <c r="VML2654" s="116"/>
      <c r="VMM2654" s="42"/>
      <c r="VMN2654" s="116"/>
      <c r="VMO2654" s="42"/>
      <c r="VMP2654" s="116"/>
      <c r="VMQ2654" s="42"/>
      <c r="VMR2654" s="116"/>
      <c r="VMS2654" s="42"/>
      <c r="VMT2654" s="116"/>
      <c r="VMU2654" s="42"/>
      <c r="VMV2654" s="116"/>
      <c r="VMW2654" s="42"/>
      <c r="VMX2654" s="116"/>
      <c r="VMY2654" s="42"/>
      <c r="VMZ2654" s="116"/>
      <c r="VNA2654" s="42"/>
      <c r="VNB2654" s="116"/>
      <c r="VNC2654" s="42"/>
      <c r="VND2654" s="116"/>
      <c r="VNE2654" s="42"/>
      <c r="VNF2654" s="116"/>
      <c r="VNG2654" s="42"/>
      <c r="VNH2654" s="116"/>
      <c r="VNI2654" s="42"/>
      <c r="VNJ2654" s="116"/>
      <c r="VNK2654" s="42"/>
      <c r="VNL2654" s="116"/>
      <c r="VNM2654" s="42"/>
      <c r="VNN2654" s="116"/>
      <c r="VNO2654" s="42"/>
      <c r="VNP2654" s="116"/>
      <c r="VNQ2654" s="42"/>
      <c r="VNR2654" s="116"/>
      <c r="VNS2654" s="42"/>
      <c r="VNT2654" s="116"/>
      <c r="VNU2654" s="42"/>
      <c r="VNV2654" s="116"/>
      <c r="VNW2654" s="42"/>
      <c r="VNX2654" s="116"/>
      <c r="VNY2654" s="42"/>
      <c r="VNZ2654" s="116"/>
      <c r="VOA2654" s="42"/>
      <c r="VOB2654" s="116"/>
      <c r="VOC2654" s="42"/>
      <c r="VOD2654" s="116"/>
      <c r="VOE2654" s="42"/>
      <c r="VOF2654" s="116"/>
      <c r="VOG2654" s="42"/>
      <c r="VOH2654" s="116"/>
      <c r="VOI2654" s="42"/>
      <c r="VOJ2654" s="116"/>
      <c r="VOK2654" s="42"/>
      <c r="VOL2654" s="116"/>
      <c r="VOM2654" s="42"/>
      <c r="VON2654" s="116"/>
      <c r="VOO2654" s="42"/>
      <c r="VOP2654" s="116"/>
      <c r="VOQ2654" s="42"/>
      <c r="VOR2654" s="116"/>
      <c r="VOS2654" s="42"/>
      <c r="VOT2654" s="116"/>
      <c r="VOU2654" s="42"/>
      <c r="VOV2654" s="116"/>
      <c r="VOW2654" s="42"/>
      <c r="VOX2654" s="116"/>
      <c r="VOY2654" s="42"/>
      <c r="VOZ2654" s="116"/>
      <c r="VPA2654" s="42"/>
      <c r="VPB2654" s="116"/>
      <c r="VPC2654" s="42"/>
      <c r="VPD2654" s="116"/>
      <c r="VPE2654" s="42"/>
      <c r="VPF2654" s="116"/>
      <c r="VPG2654" s="42"/>
      <c r="VPH2654" s="116"/>
      <c r="VPI2654" s="42"/>
      <c r="VPJ2654" s="116"/>
      <c r="VPK2654" s="42"/>
      <c r="VPL2654" s="116"/>
      <c r="VPM2654" s="42"/>
      <c r="VPN2654" s="116"/>
      <c r="VPO2654" s="42"/>
      <c r="VPP2654" s="116"/>
      <c r="VPQ2654" s="42"/>
      <c r="VPR2654" s="116"/>
      <c r="VPS2654" s="42"/>
      <c r="VPT2654" s="116"/>
      <c r="VPU2654" s="42"/>
      <c r="VPV2654" s="116"/>
      <c r="VPW2654" s="42"/>
      <c r="VPX2654" s="116"/>
      <c r="VPY2654" s="42"/>
      <c r="VPZ2654" s="116"/>
      <c r="VQA2654" s="42"/>
      <c r="VQB2654" s="116"/>
      <c r="VQC2654" s="42"/>
      <c r="VQD2654" s="116"/>
      <c r="VQE2654" s="42"/>
      <c r="VQF2654" s="116"/>
      <c r="VQG2654" s="42"/>
      <c r="VQH2654" s="116"/>
      <c r="VQI2654" s="42"/>
      <c r="VQJ2654" s="116"/>
      <c r="VQK2654" s="42"/>
      <c r="VQL2654" s="116"/>
      <c r="VQM2654" s="42"/>
      <c r="VQN2654" s="116"/>
      <c r="VQO2654" s="42"/>
      <c r="VQP2654" s="116"/>
      <c r="VQQ2654" s="42"/>
      <c r="VQR2654" s="116"/>
      <c r="VQS2654" s="42"/>
      <c r="VQT2654" s="116"/>
      <c r="VQU2654" s="42"/>
      <c r="VQV2654" s="116"/>
      <c r="VQW2654" s="42"/>
      <c r="VQX2654" s="116"/>
      <c r="VQY2654" s="42"/>
      <c r="VQZ2654" s="116"/>
      <c r="VRA2654" s="42"/>
      <c r="VRB2654" s="116"/>
      <c r="VRC2654" s="42"/>
      <c r="VRD2654" s="116"/>
      <c r="VRE2654" s="42"/>
      <c r="VRF2654" s="116"/>
      <c r="VRG2654" s="42"/>
      <c r="VRH2654" s="116"/>
      <c r="VRI2654" s="42"/>
      <c r="VRJ2654" s="116"/>
      <c r="VRK2654" s="42"/>
      <c r="VRL2654" s="116"/>
      <c r="VRM2654" s="42"/>
      <c r="VRN2654" s="116"/>
      <c r="VRO2654" s="42"/>
      <c r="VRP2654" s="116"/>
      <c r="VRQ2654" s="42"/>
      <c r="VRR2654" s="116"/>
      <c r="VRS2654" s="42"/>
      <c r="VRT2654" s="116"/>
      <c r="VRU2654" s="42"/>
      <c r="VRV2654" s="116"/>
      <c r="VRW2654" s="42"/>
      <c r="VRX2654" s="116"/>
      <c r="VRY2654" s="42"/>
      <c r="VRZ2654" s="116"/>
      <c r="VSA2654" s="42"/>
      <c r="VSB2654" s="116"/>
      <c r="VSC2654" s="42"/>
      <c r="VSD2654" s="116"/>
      <c r="VSE2654" s="42"/>
      <c r="VSF2654" s="116"/>
      <c r="VSG2654" s="42"/>
      <c r="VSH2654" s="116"/>
      <c r="VSI2654" s="42"/>
      <c r="VSJ2654" s="116"/>
      <c r="VSK2654" s="42"/>
      <c r="VSL2654" s="116"/>
      <c r="VSM2654" s="42"/>
      <c r="VSN2654" s="116"/>
      <c r="VSO2654" s="42"/>
      <c r="VSP2654" s="116"/>
      <c r="VSQ2654" s="42"/>
      <c r="VSR2654" s="116"/>
      <c r="VSS2654" s="42"/>
      <c r="VST2654" s="116"/>
      <c r="VSU2654" s="42"/>
      <c r="VSV2654" s="116"/>
      <c r="VSW2654" s="42"/>
      <c r="VSX2654" s="116"/>
      <c r="VSY2654" s="42"/>
      <c r="VSZ2654" s="116"/>
      <c r="VTA2654" s="42"/>
      <c r="VTB2654" s="116"/>
      <c r="VTC2654" s="42"/>
      <c r="VTD2654" s="116"/>
      <c r="VTE2654" s="42"/>
      <c r="VTF2654" s="116"/>
      <c r="VTG2654" s="42"/>
      <c r="VTH2654" s="116"/>
      <c r="VTI2654" s="42"/>
      <c r="VTJ2654" s="116"/>
      <c r="VTK2654" s="42"/>
      <c r="VTL2654" s="116"/>
      <c r="VTM2654" s="42"/>
      <c r="VTN2654" s="116"/>
      <c r="VTO2654" s="42"/>
      <c r="VTP2654" s="116"/>
      <c r="VTQ2654" s="42"/>
      <c r="VTR2654" s="116"/>
      <c r="VTS2654" s="42"/>
      <c r="VTT2654" s="116"/>
      <c r="VTU2654" s="42"/>
      <c r="VTV2654" s="116"/>
      <c r="VTW2654" s="42"/>
      <c r="VTX2654" s="116"/>
      <c r="VTY2654" s="42"/>
      <c r="VTZ2654" s="116"/>
      <c r="VUA2654" s="42"/>
      <c r="VUB2654" s="116"/>
      <c r="VUC2654" s="42"/>
      <c r="VUD2654" s="116"/>
      <c r="VUE2654" s="42"/>
      <c r="VUF2654" s="116"/>
      <c r="VUG2654" s="42"/>
      <c r="VUH2654" s="116"/>
      <c r="VUI2654" s="42"/>
      <c r="VUJ2654" s="116"/>
      <c r="VUK2654" s="42"/>
      <c r="VUL2654" s="116"/>
      <c r="VUM2654" s="42"/>
      <c r="VUN2654" s="116"/>
      <c r="VUO2654" s="42"/>
      <c r="VUP2654" s="116"/>
      <c r="VUQ2654" s="42"/>
      <c r="VUR2654" s="116"/>
      <c r="VUS2654" s="42"/>
      <c r="VUT2654" s="116"/>
      <c r="VUU2654" s="42"/>
      <c r="VUV2654" s="116"/>
      <c r="VUW2654" s="42"/>
      <c r="VUX2654" s="116"/>
      <c r="VUY2654" s="42"/>
      <c r="VUZ2654" s="116"/>
      <c r="VVA2654" s="42"/>
      <c r="VVB2654" s="116"/>
      <c r="VVC2654" s="42"/>
      <c r="VVD2654" s="116"/>
      <c r="VVE2654" s="42"/>
      <c r="VVF2654" s="116"/>
      <c r="VVG2654" s="42"/>
      <c r="VVH2654" s="116"/>
      <c r="VVI2654" s="42"/>
      <c r="VVJ2654" s="116"/>
      <c r="VVK2654" s="42"/>
      <c r="VVL2654" s="116"/>
      <c r="VVM2654" s="42"/>
      <c r="VVN2654" s="116"/>
      <c r="VVO2654" s="42"/>
      <c r="VVP2654" s="116"/>
      <c r="VVQ2654" s="42"/>
      <c r="VVR2654" s="116"/>
      <c r="VVS2654" s="42"/>
      <c r="VVT2654" s="116"/>
      <c r="VVU2654" s="42"/>
      <c r="VVV2654" s="116"/>
      <c r="VVW2654" s="42"/>
      <c r="VVX2654" s="116"/>
      <c r="VVY2654" s="42"/>
      <c r="VVZ2654" s="116"/>
      <c r="VWA2654" s="42"/>
      <c r="VWB2654" s="116"/>
      <c r="VWC2654" s="42"/>
      <c r="VWD2654" s="116"/>
      <c r="VWE2654" s="42"/>
      <c r="VWF2654" s="116"/>
      <c r="VWG2654" s="42"/>
      <c r="VWH2654" s="116"/>
      <c r="VWI2654" s="42"/>
      <c r="VWJ2654" s="116"/>
      <c r="VWK2654" s="42"/>
      <c r="VWL2654" s="116"/>
      <c r="VWM2654" s="42"/>
      <c r="VWN2654" s="116"/>
      <c r="VWO2654" s="42"/>
      <c r="VWP2654" s="116"/>
      <c r="VWQ2654" s="42"/>
      <c r="VWR2654" s="116"/>
      <c r="VWS2654" s="42"/>
      <c r="VWT2654" s="116"/>
      <c r="VWU2654" s="42"/>
      <c r="VWV2654" s="116"/>
      <c r="VWW2654" s="42"/>
      <c r="VWX2654" s="116"/>
      <c r="VWY2654" s="42"/>
      <c r="VWZ2654" s="116"/>
      <c r="VXA2654" s="42"/>
      <c r="VXB2654" s="116"/>
      <c r="VXC2654" s="42"/>
      <c r="VXD2654" s="116"/>
      <c r="VXE2654" s="42"/>
      <c r="VXF2654" s="116"/>
      <c r="VXG2654" s="42"/>
      <c r="VXH2654" s="116"/>
      <c r="VXI2654" s="42"/>
      <c r="VXJ2654" s="116"/>
      <c r="VXK2654" s="42"/>
      <c r="VXL2654" s="116"/>
      <c r="VXM2654" s="42"/>
      <c r="VXN2654" s="116"/>
      <c r="VXO2654" s="42"/>
      <c r="VXP2654" s="116"/>
      <c r="VXQ2654" s="42"/>
      <c r="VXR2654" s="116"/>
      <c r="VXS2654" s="42"/>
      <c r="VXT2654" s="116"/>
      <c r="VXU2654" s="42"/>
      <c r="VXV2654" s="116"/>
      <c r="VXW2654" s="42"/>
      <c r="VXX2654" s="116"/>
      <c r="VXY2654" s="42"/>
      <c r="VXZ2654" s="116"/>
      <c r="VYA2654" s="42"/>
      <c r="VYB2654" s="116"/>
      <c r="VYC2654" s="42"/>
      <c r="VYD2654" s="116"/>
      <c r="VYE2654" s="42"/>
      <c r="VYF2654" s="116"/>
      <c r="VYG2654" s="42"/>
      <c r="VYH2654" s="116"/>
      <c r="VYI2654" s="42"/>
      <c r="VYJ2654" s="116"/>
      <c r="VYK2654" s="42"/>
      <c r="VYL2654" s="116"/>
      <c r="VYM2654" s="42"/>
      <c r="VYN2654" s="116"/>
      <c r="VYO2654" s="42"/>
      <c r="VYP2654" s="116"/>
      <c r="VYQ2654" s="42"/>
      <c r="VYR2654" s="116"/>
      <c r="VYS2654" s="42"/>
      <c r="VYT2654" s="116"/>
      <c r="VYU2654" s="42"/>
      <c r="VYV2654" s="116"/>
      <c r="VYW2654" s="42"/>
      <c r="VYX2654" s="116"/>
      <c r="VYY2654" s="42"/>
      <c r="VYZ2654" s="116"/>
      <c r="VZA2654" s="42"/>
      <c r="VZB2654" s="116"/>
      <c r="VZC2654" s="42"/>
      <c r="VZD2654" s="116"/>
      <c r="VZE2654" s="42"/>
      <c r="VZF2654" s="116"/>
      <c r="VZG2654" s="42"/>
      <c r="VZH2654" s="116"/>
      <c r="VZI2654" s="42"/>
      <c r="VZJ2654" s="116"/>
      <c r="VZK2654" s="42"/>
      <c r="VZL2654" s="116"/>
      <c r="VZM2654" s="42"/>
      <c r="VZN2654" s="116"/>
      <c r="VZO2654" s="42"/>
      <c r="VZP2654" s="116"/>
      <c r="VZQ2654" s="42"/>
      <c r="VZR2654" s="116"/>
      <c r="VZS2654" s="42"/>
      <c r="VZT2654" s="116"/>
      <c r="VZU2654" s="42"/>
      <c r="VZV2654" s="116"/>
      <c r="VZW2654" s="42"/>
      <c r="VZX2654" s="116"/>
      <c r="VZY2654" s="42"/>
      <c r="VZZ2654" s="116"/>
      <c r="WAA2654" s="42"/>
      <c r="WAB2654" s="116"/>
      <c r="WAC2654" s="42"/>
      <c r="WAD2654" s="116"/>
      <c r="WAE2654" s="42"/>
      <c r="WAF2654" s="116"/>
      <c r="WAG2654" s="42"/>
      <c r="WAH2654" s="116"/>
      <c r="WAI2654" s="42"/>
      <c r="WAJ2654" s="116"/>
      <c r="WAK2654" s="42"/>
      <c r="WAL2654" s="116"/>
      <c r="WAM2654" s="42"/>
      <c r="WAN2654" s="116"/>
      <c r="WAO2654" s="42"/>
      <c r="WAP2654" s="116"/>
      <c r="WAQ2654" s="42"/>
      <c r="WAR2654" s="116"/>
      <c r="WAS2654" s="42"/>
      <c r="WAT2654" s="116"/>
      <c r="WAU2654" s="42"/>
      <c r="WAV2654" s="116"/>
      <c r="WAW2654" s="42"/>
      <c r="WAX2654" s="116"/>
      <c r="WAY2654" s="42"/>
      <c r="WAZ2654" s="116"/>
      <c r="WBA2654" s="42"/>
      <c r="WBB2654" s="116"/>
      <c r="WBC2654" s="42"/>
      <c r="WBD2654" s="116"/>
      <c r="WBE2654" s="42"/>
      <c r="WBF2654" s="116"/>
      <c r="WBG2654" s="42"/>
      <c r="WBH2654" s="116"/>
      <c r="WBI2654" s="42"/>
      <c r="WBJ2654" s="116"/>
      <c r="WBK2654" s="42"/>
      <c r="WBL2654" s="116"/>
      <c r="WBM2654" s="42"/>
      <c r="WBN2654" s="116"/>
      <c r="WBO2654" s="42"/>
      <c r="WBP2654" s="116"/>
      <c r="WBQ2654" s="42"/>
      <c r="WBR2654" s="116"/>
      <c r="WBS2654" s="42"/>
      <c r="WBT2654" s="116"/>
      <c r="WBU2654" s="42"/>
      <c r="WBV2654" s="116"/>
      <c r="WBW2654" s="42"/>
      <c r="WBX2654" s="116"/>
      <c r="WBY2654" s="42"/>
      <c r="WBZ2654" s="116"/>
      <c r="WCA2654" s="42"/>
      <c r="WCB2654" s="116"/>
      <c r="WCC2654" s="42"/>
      <c r="WCD2654" s="116"/>
      <c r="WCE2654" s="42"/>
      <c r="WCF2654" s="116"/>
      <c r="WCG2654" s="42"/>
      <c r="WCH2654" s="116"/>
      <c r="WCI2654" s="42"/>
      <c r="WCJ2654" s="116"/>
      <c r="WCK2654" s="42"/>
      <c r="WCL2654" s="116"/>
      <c r="WCM2654" s="42"/>
      <c r="WCN2654" s="116"/>
      <c r="WCO2654" s="42"/>
      <c r="WCP2654" s="116"/>
      <c r="WCQ2654" s="42"/>
      <c r="WCR2654" s="116"/>
      <c r="WCS2654" s="42"/>
      <c r="WCT2654" s="116"/>
      <c r="WCU2654" s="42"/>
      <c r="WCV2654" s="116"/>
      <c r="WCW2654" s="42"/>
      <c r="WCX2654" s="116"/>
      <c r="WCY2654" s="42"/>
      <c r="WCZ2654" s="116"/>
      <c r="WDA2654" s="42"/>
      <c r="WDB2654" s="116"/>
      <c r="WDC2654" s="42"/>
      <c r="WDD2654" s="116"/>
      <c r="WDE2654" s="42"/>
      <c r="WDF2654" s="116"/>
      <c r="WDG2654" s="42"/>
      <c r="WDH2654" s="116"/>
      <c r="WDI2654" s="42"/>
      <c r="WDJ2654" s="116"/>
      <c r="WDK2654" s="42"/>
      <c r="WDL2654" s="116"/>
      <c r="WDM2654" s="42"/>
      <c r="WDN2654" s="116"/>
      <c r="WDO2654" s="42"/>
      <c r="WDP2654" s="116"/>
      <c r="WDQ2654" s="42"/>
      <c r="WDR2654" s="116"/>
      <c r="WDS2654" s="42"/>
      <c r="WDT2654" s="116"/>
      <c r="WDU2654" s="42"/>
      <c r="WDV2654" s="116"/>
      <c r="WDW2654" s="42"/>
      <c r="WDX2654" s="116"/>
      <c r="WDY2654" s="42"/>
      <c r="WDZ2654" s="116"/>
      <c r="WEA2654" s="42"/>
      <c r="WEB2654" s="116"/>
      <c r="WEC2654" s="42"/>
      <c r="WED2654" s="116"/>
      <c r="WEE2654" s="42"/>
      <c r="WEF2654" s="116"/>
      <c r="WEG2654" s="42"/>
      <c r="WEH2654" s="116"/>
      <c r="WEI2654" s="42"/>
      <c r="WEJ2654" s="116"/>
      <c r="WEK2654" s="42"/>
      <c r="WEL2654" s="116"/>
      <c r="WEM2654" s="42"/>
      <c r="WEN2654" s="116"/>
      <c r="WEO2654" s="42"/>
      <c r="WEP2654" s="116"/>
      <c r="WEQ2654" s="42"/>
      <c r="WER2654" s="116"/>
      <c r="WES2654" s="42"/>
      <c r="WET2654" s="116"/>
      <c r="WEU2654" s="42"/>
      <c r="WEV2654" s="116"/>
      <c r="WEW2654" s="42"/>
      <c r="WEX2654" s="116"/>
      <c r="WEY2654" s="42"/>
      <c r="WEZ2654" s="116"/>
      <c r="WFA2654" s="42"/>
      <c r="WFB2654" s="116"/>
      <c r="WFC2654" s="42"/>
      <c r="WFD2654" s="116"/>
      <c r="WFE2654" s="42"/>
      <c r="WFF2654" s="116"/>
      <c r="WFG2654" s="42"/>
      <c r="WFH2654" s="116"/>
      <c r="WFI2654" s="42"/>
      <c r="WFJ2654" s="116"/>
      <c r="WFK2654" s="42"/>
      <c r="WFL2654" s="116"/>
      <c r="WFM2654" s="42"/>
      <c r="WFN2654" s="116"/>
      <c r="WFO2654" s="42"/>
      <c r="WFP2654" s="116"/>
      <c r="WFQ2654" s="42"/>
      <c r="WFR2654" s="116"/>
      <c r="WFS2654" s="42"/>
      <c r="WFT2654" s="116"/>
      <c r="WFU2654" s="42"/>
      <c r="WFV2654" s="116"/>
      <c r="WFW2654" s="42"/>
      <c r="WFX2654" s="116"/>
      <c r="WFY2654" s="42"/>
      <c r="WFZ2654" s="116"/>
      <c r="WGA2654" s="42"/>
      <c r="WGB2654" s="116"/>
      <c r="WGC2654" s="42"/>
      <c r="WGD2654" s="116"/>
      <c r="WGE2654" s="42"/>
      <c r="WGF2654" s="116"/>
      <c r="WGG2654" s="42"/>
      <c r="WGH2654" s="116"/>
      <c r="WGI2654" s="42"/>
      <c r="WGJ2654" s="116"/>
      <c r="WGK2654" s="42"/>
      <c r="WGL2654" s="116"/>
      <c r="WGM2654" s="42"/>
      <c r="WGN2654" s="116"/>
      <c r="WGO2654" s="42"/>
      <c r="WGP2654" s="116"/>
      <c r="WGQ2654" s="42"/>
      <c r="WGR2654" s="116"/>
      <c r="WGS2654" s="42"/>
      <c r="WGT2654" s="116"/>
      <c r="WGU2654" s="42"/>
      <c r="WGV2654" s="116"/>
      <c r="WGW2654" s="42"/>
      <c r="WGX2654" s="116"/>
      <c r="WGY2654" s="42"/>
      <c r="WGZ2654" s="116"/>
      <c r="WHA2654" s="42"/>
      <c r="WHB2654" s="116"/>
      <c r="WHC2654" s="42"/>
      <c r="WHD2654" s="116"/>
      <c r="WHE2654" s="42"/>
      <c r="WHF2654" s="116"/>
      <c r="WHG2654" s="42"/>
      <c r="WHH2654" s="116"/>
      <c r="WHI2654" s="42"/>
      <c r="WHJ2654" s="116"/>
      <c r="WHK2654" s="42"/>
      <c r="WHL2654" s="116"/>
      <c r="WHM2654" s="42"/>
      <c r="WHN2654" s="116"/>
      <c r="WHO2654" s="42"/>
      <c r="WHP2654" s="116"/>
      <c r="WHQ2654" s="42"/>
      <c r="WHR2654" s="116"/>
      <c r="WHS2654" s="42"/>
      <c r="WHT2654" s="116"/>
      <c r="WHU2654" s="42"/>
      <c r="WHV2654" s="116"/>
      <c r="WHW2654" s="42"/>
      <c r="WHX2654" s="116"/>
      <c r="WHY2654" s="42"/>
      <c r="WHZ2654" s="116"/>
      <c r="WIA2654" s="42"/>
      <c r="WIB2654" s="116"/>
      <c r="WIC2654" s="42"/>
      <c r="WID2654" s="116"/>
      <c r="WIE2654" s="42"/>
      <c r="WIF2654" s="116"/>
      <c r="WIG2654" s="42"/>
      <c r="WIH2654" s="116"/>
      <c r="WII2654" s="42"/>
      <c r="WIJ2654" s="116"/>
      <c r="WIK2654" s="42"/>
      <c r="WIL2654" s="116"/>
      <c r="WIM2654" s="42"/>
      <c r="WIN2654" s="116"/>
      <c r="WIO2654" s="42"/>
      <c r="WIP2654" s="116"/>
      <c r="WIQ2654" s="42"/>
      <c r="WIR2654" s="116"/>
      <c r="WIS2654" s="42"/>
      <c r="WIT2654" s="116"/>
      <c r="WIU2654" s="42"/>
      <c r="WIV2654" s="116"/>
      <c r="WIW2654" s="42"/>
      <c r="WIX2654" s="116"/>
      <c r="WIY2654" s="42"/>
      <c r="WIZ2654" s="116"/>
      <c r="WJA2654" s="42"/>
      <c r="WJB2654" s="116"/>
      <c r="WJC2654" s="42"/>
      <c r="WJD2654" s="116"/>
      <c r="WJE2654" s="42"/>
      <c r="WJF2654" s="116"/>
      <c r="WJG2654" s="42"/>
      <c r="WJH2654" s="116"/>
      <c r="WJI2654" s="42"/>
      <c r="WJJ2654" s="116"/>
      <c r="WJK2654" s="42"/>
      <c r="WJL2654" s="116"/>
      <c r="WJM2654" s="42"/>
      <c r="WJN2654" s="116"/>
      <c r="WJO2654" s="42"/>
      <c r="WJP2654" s="116"/>
      <c r="WJQ2654" s="42"/>
      <c r="WJR2654" s="116"/>
      <c r="WJS2654" s="42"/>
      <c r="WJT2654" s="116"/>
      <c r="WJU2654" s="42"/>
      <c r="WJV2654" s="116"/>
      <c r="WJW2654" s="42"/>
      <c r="WJX2654" s="116"/>
      <c r="WJY2654" s="42"/>
      <c r="WJZ2654" s="116"/>
      <c r="WKA2654" s="42"/>
      <c r="WKB2654" s="116"/>
      <c r="WKC2654" s="42"/>
      <c r="WKD2654" s="116"/>
      <c r="WKE2654" s="42"/>
      <c r="WKF2654" s="116"/>
      <c r="WKG2654" s="42"/>
      <c r="WKH2654" s="116"/>
      <c r="WKI2654" s="42"/>
      <c r="WKJ2654" s="116"/>
      <c r="WKK2654" s="42"/>
      <c r="WKL2654" s="116"/>
      <c r="WKM2654" s="42"/>
      <c r="WKN2654" s="116"/>
      <c r="WKO2654" s="42"/>
      <c r="WKP2654" s="116"/>
      <c r="WKQ2654" s="42"/>
      <c r="WKR2654" s="116"/>
      <c r="WKS2654" s="42"/>
      <c r="WKT2654" s="116"/>
      <c r="WKU2654" s="42"/>
      <c r="WKV2654" s="116"/>
      <c r="WKW2654" s="42"/>
      <c r="WKX2654" s="116"/>
      <c r="WKY2654" s="42"/>
      <c r="WKZ2654" s="116"/>
      <c r="WLA2654" s="42"/>
      <c r="WLB2654" s="116"/>
      <c r="WLC2654" s="42"/>
      <c r="WLD2654" s="116"/>
      <c r="WLE2654" s="42"/>
      <c r="WLF2654" s="116"/>
      <c r="WLG2654" s="42"/>
      <c r="WLH2654" s="116"/>
      <c r="WLI2654" s="42"/>
      <c r="WLJ2654" s="116"/>
      <c r="WLK2654" s="42"/>
      <c r="WLL2654" s="116"/>
      <c r="WLM2654" s="42"/>
      <c r="WLN2654" s="116"/>
      <c r="WLO2654" s="42"/>
      <c r="WLP2654" s="116"/>
      <c r="WLQ2654" s="42"/>
      <c r="WLR2654" s="116"/>
      <c r="WLS2654" s="42"/>
      <c r="WLT2654" s="116"/>
      <c r="WLU2654" s="42"/>
      <c r="WLV2654" s="116"/>
      <c r="WLW2654" s="42"/>
      <c r="WLX2654" s="116"/>
      <c r="WLY2654" s="42"/>
      <c r="WLZ2654" s="116"/>
      <c r="WMA2654" s="42"/>
      <c r="WMB2654" s="116"/>
      <c r="WMC2654" s="42"/>
      <c r="WMD2654" s="116"/>
      <c r="WME2654" s="42"/>
      <c r="WMF2654" s="116"/>
      <c r="WMG2654" s="42"/>
      <c r="WMH2654" s="116"/>
      <c r="WMI2654" s="42"/>
      <c r="WMJ2654" s="116"/>
      <c r="WMK2654" s="42"/>
      <c r="WML2654" s="116"/>
      <c r="WMM2654" s="42"/>
      <c r="WMN2654" s="116"/>
      <c r="WMO2654" s="42"/>
      <c r="WMP2654" s="116"/>
      <c r="WMQ2654" s="42"/>
      <c r="WMR2654" s="116"/>
      <c r="WMS2654" s="42"/>
      <c r="WMT2654" s="116"/>
      <c r="WMU2654" s="42"/>
      <c r="WMV2654" s="116"/>
      <c r="WMW2654" s="42"/>
      <c r="WMX2654" s="116"/>
      <c r="WMY2654" s="42"/>
      <c r="WMZ2654" s="116"/>
      <c r="WNA2654" s="42"/>
      <c r="WNB2654" s="116"/>
      <c r="WNC2654" s="42"/>
      <c r="WND2654" s="116"/>
      <c r="WNE2654" s="42"/>
      <c r="WNF2654" s="116"/>
      <c r="WNG2654" s="42"/>
      <c r="WNH2654" s="116"/>
      <c r="WNI2654" s="42"/>
      <c r="WNJ2654" s="116"/>
      <c r="WNK2654" s="42"/>
      <c r="WNL2654" s="116"/>
      <c r="WNM2654" s="42"/>
      <c r="WNN2654" s="116"/>
      <c r="WNO2654" s="42"/>
      <c r="WNP2654" s="116"/>
      <c r="WNQ2654" s="42"/>
      <c r="WNR2654" s="116"/>
      <c r="WNS2654" s="42"/>
      <c r="WNT2654" s="116"/>
      <c r="WNU2654" s="42"/>
      <c r="WNV2654" s="116"/>
      <c r="WNW2654" s="42"/>
      <c r="WNX2654" s="116"/>
      <c r="WNY2654" s="42"/>
      <c r="WNZ2654" s="116"/>
      <c r="WOA2654" s="42"/>
      <c r="WOB2654" s="116"/>
      <c r="WOC2654" s="42"/>
      <c r="WOD2654" s="116"/>
      <c r="WOE2654" s="42"/>
      <c r="WOF2654" s="116"/>
      <c r="WOG2654" s="42"/>
      <c r="WOH2654" s="116"/>
      <c r="WOI2654" s="42"/>
      <c r="WOJ2654" s="116"/>
      <c r="WOK2654" s="42"/>
      <c r="WOL2654" s="116"/>
      <c r="WOM2654" s="42"/>
      <c r="WON2654" s="116"/>
      <c r="WOO2654" s="42"/>
      <c r="WOP2654" s="116"/>
      <c r="WOQ2654" s="42"/>
      <c r="WOR2654" s="116"/>
      <c r="WOS2654" s="42"/>
      <c r="WOT2654" s="116"/>
      <c r="WOU2654" s="42"/>
      <c r="WOV2654" s="116"/>
      <c r="WOW2654" s="42"/>
      <c r="WOX2654" s="116"/>
      <c r="WOY2654" s="42"/>
      <c r="WOZ2654" s="116"/>
      <c r="WPA2654" s="42"/>
      <c r="WPB2654" s="116"/>
      <c r="WPC2654" s="42"/>
      <c r="WPD2654" s="116"/>
      <c r="WPE2654" s="42"/>
      <c r="WPF2654" s="116"/>
      <c r="WPG2654" s="42"/>
      <c r="WPH2654" s="116"/>
      <c r="WPI2654" s="42"/>
      <c r="WPJ2654" s="116"/>
      <c r="WPK2654" s="42"/>
      <c r="WPL2654" s="116"/>
      <c r="WPM2654" s="42"/>
      <c r="WPN2654" s="116"/>
      <c r="WPO2654" s="42"/>
      <c r="WPP2654" s="116"/>
      <c r="WPQ2654" s="42"/>
      <c r="WPR2654" s="116"/>
      <c r="WPS2654" s="42"/>
      <c r="WPT2654" s="116"/>
      <c r="WPU2654" s="42"/>
      <c r="WPV2654" s="116"/>
      <c r="WPW2654" s="42"/>
      <c r="WPX2654" s="116"/>
      <c r="WPY2654" s="42"/>
      <c r="WPZ2654" s="116"/>
      <c r="WQA2654" s="42"/>
      <c r="WQB2654" s="116"/>
      <c r="WQC2654" s="42"/>
      <c r="WQD2654" s="116"/>
      <c r="WQE2654" s="42"/>
      <c r="WQF2654" s="116"/>
      <c r="WQG2654" s="42"/>
      <c r="WQH2654" s="116"/>
      <c r="WQI2654" s="42"/>
      <c r="WQJ2654" s="116"/>
      <c r="WQK2654" s="42"/>
      <c r="WQL2654" s="116"/>
      <c r="WQM2654" s="42"/>
      <c r="WQN2654" s="116"/>
      <c r="WQO2654" s="42"/>
      <c r="WQP2654" s="116"/>
      <c r="WQQ2654" s="42"/>
      <c r="WQR2654" s="116"/>
      <c r="WQS2654" s="42"/>
      <c r="WQT2654" s="116"/>
      <c r="WQU2654" s="42"/>
      <c r="WQV2654" s="116"/>
      <c r="WQW2654" s="42"/>
      <c r="WQX2654" s="116"/>
      <c r="WQY2654" s="42"/>
      <c r="WQZ2654" s="116"/>
      <c r="WRA2654" s="42"/>
      <c r="WRB2654" s="116"/>
      <c r="WRC2654" s="42"/>
      <c r="WRD2654" s="116"/>
      <c r="WRE2654" s="42"/>
      <c r="WRF2654" s="116"/>
      <c r="WRG2654" s="42"/>
      <c r="WRH2654" s="116"/>
      <c r="WRI2654" s="42"/>
      <c r="WRJ2654" s="116"/>
      <c r="WRK2654" s="42"/>
      <c r="WRL2654" s="116"/>
      <c r="WRM2654" s="42"/>
      <c r="WRN2654" s="116"/>
      <c r="WRO2654" s="42"/>
      <c r="WRP2654" s="116"/>
      <c r="WRQ2654" s="42"/>
      <c r="WRR2654" s="116"/>
      <c r="WRS2654" s="42"/>
      <c r="WRT2654" s="116"/>
      <c r="WRU2654" s="42"/>
      <c r="WRV2654" s="116"/>
      <c r="WRW2654" s="42"/>
      <c r="WRX2654" s="116"/>
      <c r="WRY2654" s="42"/>
      <c r="WRZ2654" s="116"/>
      <c r="WSA2654" s="42"/>
      <c r="WSB2654" s="116"/>
      <c r="WSC2654" s="42"/>
      <c r="WSD2654" s="116"/>
      <c r="WSE2654" s="42"/>
      <c r="WSF2654" s="116"/>
      <c r="WSG2654" s="42"/>
      <c r="WSH2654" s="116"/>
      <c r="WSI2654" s="42"/>
      <c r="WSJ2654" s="116"/>
      <c r="WSK2654" s="42"/>
      <c r="WSL2654" s="116"/>
      <c r="WSM2654" s="42"/>
      <c r="WSN2654" s="116"/>
      <c r="WSO2654" s="42"/>
      <c r="WSP2654" s="116"/>
      <c r="WSQ2654" s="42"/>
      <c r="WSR2654" s="116"/>
      <c r="WSS2654" s="42"/>
      <c r="WST2654" s="116"/>
      <c r="WSU2654" s="42"/>
      <c r="WSV2654" s="116"/>
      <c r="WSW2654" s="42"/>
      <c r="WSX2654" s="116"/>
      <c r="WSY2654" s="42"/>
      <c r="WSZ2654" s="116"/>
      <c r="WTA2654" s="42"/>
      <c r="WTB2654" s="116"/>
      <c r="WTC2654" s="42"/>
      <c r="WTD2654" s="116"/>
      <c r="WTE2654" s="42"/>
      <c r="WTF2654" s="116"/>
      <c r="WTG2654" s="42"/>
      <c r="WTH2654" s="116"/>
      <c r="WTI2654" s="42"/>
      <c r="WTJ2654" s="116"/>
      <c r="WTK2654" s="42"/>
      <c r="WTL2654" s="116"/>
      <c r="WTM2654" s="42"/>
      <c r="WTN2654" s="116"/>
      <c r="WTO2654" s="42"/>
      <c r="WTP2654" s="116"/>
      <c r="WTQ2654" s="42"/>
      <c r="WTR2654" s="116"/>
      <c r="WTS2654" s="42"/>
      <c r="WTT2654" s="116"/>
      <c r="WTU2654" s="42"/>
      <c r="WTV2654" s="116"/>
      <c r="WTW2654" s="42"/>
      <c r="WTX2654" s="116"/>
      <c r="WTY2654" s="42"/>
      <c r="WTZ2654" s="116"/>
      <c r="WUA2654" s="42"/>
      <c r="WUB2654" s="116"/>
      <c r="WUC2654" s="42"/>
      <c r="WUD2654" s="116"/>
      <c r="WUE2654" s="42"/>
      <c r="WUF2654" s="116"/>
      <c r="WUG2654" s="42"/>
      <c r="WUH2654" s="116"/>
      <c r="WUI2654" s="42"/>
      <c r="WUJ2654" s="116"/>
      <c r="WUK2654" s="42"/>
      <c r="WUL2654" s="116"/>
      <c r="WUM2654" s="42"/>
      <c r="WUN2654" s="116"/>
      <c r="WUO2654" s="42"/>
      <c r="WUP2654" s="116"/>
      <c r="WUQ2654" s="42"/>
      <c r="WUR2654" s="116"/>
      <c r="WUS2654" s="42"/>
      <c r="WUT2654" s="116"/>
      <c r="WUU2654" s="42"/>
      <c r="WUV2654" s="116"/>
      <c r="WUW2654" s="42"/>
      <c r="WUX2654" s="116"/>
      <c r="WUY2654" s="42"/>
      <c r="WUZ2654" s="116"/>
      <c r="WVA2654" s="42"/>
      <c r="WVB2654" s="116"/>
      <c r="WVC2654" s="42"/>
      <c r="WVD2654" s="116"/>
      <c r="WVE2654" s="42"/>
      <c r="WVF2654" s="116"/>
      <c r="WVG2654" s="42"/>
      <c r="WVH2654" s="116"/>
      <c r="WVI2654" s="42"/>
      <c r="WVJ2654" s="116"/>
      <c r="WVK2654" s="42"/>
      <c r="WVL2654" s="116"/>
      <c r="WVM2654" s="42"/>
      <c r="WVN2654" s="116"/>
      <c r="WVO2654" s="42"/>
      <c r="WVP2654" s="116"/>
      <c r="WVQ2654" s="42"/>
      <c r="WVR2654" s="116"/>
      <c r="WVS2654" s="42"/>
      <c r="WVT2654" s="116"/>
      <c r="WVU2654" s="42"/>
      <c r="WVV2654" s="116"/>
      <c r="WVW2654" s="42"/>
      <c r="WVX2654" s="116"/>
      <c r="WVY2654" s="42"/>
      <c r="WVZ2654" s="116"/>
      <c r="WWA2654" s="42"/>
      <c r="WWB2654" s="116"/>
      <c r="WWC2654" s="42"/>
      <c r="WWD2654" s="116"/>
      <c r="WWE2654" s="42"/>
      <c r="WWF2654" s="116"/>
      <c r="WWG2654" s="42"/>
      <c r="WWH2654" s="116"/>
      <c r="WWI2654" s="42"/>
      <c r="WWJ2654" s="116"/>
      <c r="WWK2654" s="42"/>
      <c r="WWL2654" s="116"/>
      <c r="WWM2654" s="42"/>
      <c r="WWN2654" s="116"/>
      <c r="WWO2654" s="42"/>
      <c r="WWP2654" s="116"/>
      <c r="WWQ2654" s="42"/>
      <c r="WWR2654" s="116"/>
      <c r="WWS2654" s="42"/>
      <c r="WWT2654" s="116"/>
      <c r="WWU2654" s="42"/>
      <c r="WWV2654" s="116"/>
      <c r="WWW2654" s="42"/>
      <c r="WWX2654" s="116"/>
      <c r="WWY2654" s="42"/>
      <c r="WWZ2654" s="116"/>
      <c r="WXA2654" s="42"/>
      <c r="WXB2654" s="116"/>
      <c r="WXC2654" s="42"/>
      <c r="WXD2654" s="116"/>
      <c r="WXE2654" s="42"/>
      <c r="WXF2654" s="116"/>
      <c r="WXG2654" s="42"/>
      <c r="WXH2654" s="116"/>
      <c r="WXI2654" s="42"/>
      <c r="WXJ2654" s="116"/>
      <c r="WXK2654" s="42"/>
      <c r="WXL2654" s="116"/>
      <c r="WXM2654" s="42"/>
      <c r="WXN2654" s="116"/>
      <c r="WXO2654" s="42"/>
      <c r="WXP2654" s="116"/>
      <c r="WXQ2654" s="42"/>
      <c r="WXR2654" s="116"/>
      <c r="WXS2654" s="42"/>
      <c r="WXT2654" s="116"/>
      <c r="WXU2654" s="42"/>
      <c r="WXV2654" s="116"/>
      <c r="WXW2654" s="42"/>
      <c r="WXX2654" s="116"/>
      <c r="WXY2654" s="42"/>
      <c r="WXZ2654" s="116"/>
      <c r="WYA2654" s="42"/>
      <c r="WYB2654" s="116"/>
      <c r="WYC2654" s="42"/>
      <c r="WYD2654" s="116"/>
      <c r="WYE2654" s="42"/>
      <c r="WYF2654" s="116"/>
      <c r="WYG2654" s="42"/>
      <c r="WYH2654" s="116"/>
      <c r="WYI2654" s="42"/>
      <c r="WYJ2654" s="116"/>
      <c r="WYK2654" s="42"/>
      <c r="WYL2654" s="116"/>
      <c r="WYM2654" s="42"/>
      <c r="WYN2654" s="116"/>
      <c r="WYO2654" s="42"/>
      <c r="WYP2654" s="116"/>
      <c r="WYQ2654" s="42"/>
      <c r="WYR2654" s="116"/>
      <c r="WYS2654" s="42"/>
      <c r="WYT2654" s="116"/>
      <c r="WYU2654" s="42"/>
      <c r="WYV2654" s="116"/>
      <c r="WYW2654" s="42"/>
      <c r="WYX2654" s="116"/>
      <c r="WYY2654" s="42"/>
      <c r="WYZ2654" s="116"/>
      <c r="WZA2654" s="42"/>
      <c r="WZB2654" s="116"/>
      <c r="WZC2654" s="42"/>
      <c r="WZD2654" s="116"/>
      <c r="WZE2654" s="42"/>
      <c r="WZF2654" s="116"/>
      <c r="WZG2654" s="42"/>
      <c r="WZH2654" s="116"/>
      <c r="WZI2654" s="42"/>
      <c r="WZJ2654" s="116"/>
      <c r="WZK2654" s="42"/>
      <c r="WZL2654" s="116"/>
      <c r="WZM2654" s="42"/>
      <c r="WZN2654" s="116"/>
      <c r="WZO2654" s="42"/>
      <c r="WZP2654" s="116"/>
      <c r="WZQ2654" s="42"/>
      <c r="WZR2654" s="116"/>
      <c r="WZS2654" s="42"/>
      <c r="WZT2654" s="116"/>
      <c r="WZU2654" s="42"/>
      <c r="WZV2654" s="116"/>
      <c r="WZW2654" s="42"/>
      <c r="WZX2654" s="116"/>
      <c r="WZY2654" s="42"/>
      <c r="WZZ2654" s="116"/>
      <c r="XAA2654" s="42"/>
      <c r="XAB2654" s="116"/>
      <c r="XAC2654" s="42"/>
      <c r="XAD2654" s="116"/>
      <c r="XAE2654" s="42"/>
      <c r="XAF2654" s="116"/>
      <c r="XAG2654" s="42"/>
      <c r="XAH2654" s="116"/>
      <c r="XAI2654" s="42"/>
      <c r="XAJ2654" s="116"/>
      <c r="XAK2654" s="42"/>
      <c r="XAL2654" s="116"/>
      <c r="XAM2654" s="42"/>
      <c r="XAN2654" s="116"/>
      <c r="XAO2654" s="42"/>
      <c r="XAP2654" s="116"/>
      <c r="XAQ2654" s="42"/>
      <c r="XAR2654" s="116"/>
      <c r="XAS2654" s="42"/>
      <c r="XAT2654" s="116"/>
      <c r="XAU2654" s="42"/>
      <c r="XAV2654" s="116"/>
      <c r="XAW2654" s="42"/>
      <c r="XAX2654" s="116"/>
      <c r="XAY2654" s="42"/>
      <c r="XAZ2654" s="116"/>
      <c r="XBA2654" s="42"/>
      <c r="XBB2654" s="116"/>
      <c r="XBC2654" s="42"/>
      <c r="XBD2654" s="116"/>
      <c r="XBE2654" s="42"/>
      <c r="XBF2654" s="116"/>
      <c r="XBG2654" s="42"/>
      <c r="XBH2654" s="116"/>
      <c r="XBI2654" s="42"/>
      <c r="XBJ2654" s="116"/>
      <c r="XBK2654" s="42"/>
      <c r="XBL2654" s="116"/>
      <c r="XBM2654" s="42"/>
      <c r="XBN2654" s="116"/>
      <c r="XBO2654" s="42"/>
      <c r="XBP2654" s="116"/>
      <c r="XBQ2654" s="42"/>
      <c r="XBR2654" s="116"/>
      <c r="XBS2654" s="42"/>
      <c r="XBT2654" s="116"/>
      <c r="XBU2654" s="42"/>
      <c r="XBV2654" s="116"/>
      <c r="XBW2654" s="42"/>
      <c r="XBX2654" s="116"/>
      <c r="XBY2654" s="42"/>
      <c r="XBZ2654" s="116"/>
      <c r="XCA2654" s="42"/>
      <c r="XCB2654" s="116"/>
      <c r="XCC2654" s="42"/>
      <c r="XCD2654" s="116"/>
      <c r="XCE2654" s="42"/>
      <c r="XCF2654" s="116"/>
      <c r="XCG2654" s="42"/>
      <c r="XCH2654" s="116"/>
      <c r="XCI2654" s="42"/>
      <c r="XCJ2654" s="116"/>
      <c r="XCK2654" s="42"/>
      <c r="XCL2654" s="116"/>
      <c r="XCM2654" s="42"/>
      <c r="XCN2654" s="116"/>
      <c r="XCO2654" s="42"/>
      <c r="XCP2654" s="116"/>
      <c r="XCQ2654" s="42"/>
      <c r="XCR2654" s="116"/>
      <c r="XCS2654" s="42"/>
      <c r="XCT2654" s="116"/>
      <c r="XCU2654" s="42"/>
      <c r="XCV2654" s="116"/>
      <c r="XCW2654" s="42"/>
      <c r="XCX2654" s="116"/>
      <c r="XCY2654" s="42"/>
      <c r="XCZ2654" s="116"/>
      <c r="XDA2654" s="42"/>
      <c r="XDB2654" s="116"/>
      <c r="XDC2654" s="42"/>
      <c r="XDD2654" s="116"/>
      <c r="XDE2654" s="42"/>
      <c r="XDF2654" s="116"/>
      <c r="XDG2654" s="42"/>
      <c r="XDH2654" s="116"/>
      <c r="XDI2654" s="42"/>
      <c r="XDJ2654" s="116"/>
      <c r="XDK2654" s="42"/>
      <c r="XDL2654" s="116"/>
      <c r="XDM2654" s="42"/>
      <c r="XDN2654" s="116"/>
      <c r="XDO2654" s="42"/>
      <c r="XDP2654" s="116"/>
      <c r="XDQ2654" s="42"/>
      <c r="XDR2654" s="116"/>
      <c r="XDS2654" s="42"/>
      <c r="XDT2654" s="116"/>
      <c r="XDU2654" s="42"/>
      <c r="XDV2654" s="116"/>
      <c r="XDW2654" s="42"/>
      <c r="XDX2654" s="116"/>
      <c r="XDY2654" s="42"/>
      <c r="XDZ2654" s="116"/>
      <c r="XEA2654" s="42"/>
      <c r="XEB2654" s="116"/>
      <c r="XEC2654" s="42"/>
      <c r="XED2654" s="116"/>
      <c r="XEE2654" s="42"/>
      <c r="XEF2654" s="116"/>
      <c r="XEG2654" s="42"/>
      <c r="XEH2654" s="116"/>
      <c r="XEI2654" s="42"/>
      <c r="XEJ2654" s="116"/>
      <c r="XEK2654" s="42"/>
      <c r="XEL2654" s="116"/>
      <c r="XEM2654" s="42"/>
      <c r="XEN2654" s="116"/>
      <c r="XEO2654" s="42"/>
    </row>
    <row r="2655" spans="1:16369" s="85" customFormat="1" hidden="1" x14ac:dyDescent="0.25">
      <c r="A2655" s="299"/>
      <c r="B2655" s="116"/>
      <c r="C2655" s="42"/>
      <c r="D2655" s="116"/>
      <c r="E2655" s="42"/>
      <c r="F2655" s="116"/>
      <c r="G2655" s="42"/>
      <c r="H2655" s="116"/>
      <c r="I2655" s="42"/>
      <c r="J2655" s="116"/>
      <c r="K2655" s="42"/>
      <c r="L2655" s="116"/>
      <c r="M2655" s="42"/>
      <c r="N2655" s="116"/>
      <c r="O2655" s="42"/>
      <c r="P2655" s="116"/>
      <c r="Q2655" s="42"/>
      <c r="R2655" s="116"/>
      <c r="S2655" s="42"/>
      <c r="T2655" s="116"/>
      <c r="U2655" s="42"/>
      <c r="V2655" s="116"/>
      <c r="W2655" s="42"/>
      <c r="X2655" s="116"/>
      <c r="Y2655" s="42"/>
      <c r="Z2655" s="116"/>
      <c r="AA2655" s="42"/>
      <c r="AB2655" s="116"/>
      <c r="AC2655" s="42"/>
      <c r="AD2655" s="116"/>
      <c r="AE2655" s="42"/>
      <c r="AF2655" s="116"/>
      <c r="AG2655" s="42"/>
      <c r="AH2655" s="116"/>
      <c r="AI2655" s="42"/>
      <c r="AJ2655" s="116"/>
      <c r="AK2655" s="42"/>
      <c r="AL2655" s="116"/>
      <c r="AM2655" s="42"/>
      <c r="AN2655" s="116"/>
      <c r="AO2655" s="42"/>
      <c r="AP2655" s="116"/>
      <c r="AQ2655" s="42"/>
      <c r="AR2655" s="116"/>
      <c r="AS2655" s="42"/>
      <c r="AT2655" s="116"/>
      <c r="AU2655" s="42"/>
      <c r="AV2655" s="116"/>
      <c r="AW2655" s="42"/>
      <c r="AX2655" s="116"/>
      <c r="AY2655" s="42"/>
      <c r="AZ2655" s="116"/>
      <c r="BA2655" s="42"/>
      <c r="BB2655" s="116"/>
      <c r="BC2655" s="42"/>
      <c r="BD2655" s="116"/>
      <c r="BE2655" s="42"/>
      <c r="BF2655" s="116"/>
      <c r="BG2655" s="42"/>
      <c r="BH2655" s="116"/>
      <c r="BI2655" s="42"/>
      <c r="BJ2655" s="116"/>
      <c r="BK2655" s="42"/>
      <c r="BL2655" s="116"/>
      <c r="BM2655" s="42"/>
      <c r="BN2655" s="116"/>
      <c r="BO2655" s="42"/>
      <c r="BP2655" s="116"/>
      <c r="BQ2655" s="42"/>
      <c r="BR2655" s="116"/>
      <c r="BS2655" s="42"/>
      <c r="BT2655" s="116"/>
      <c r="BU2655" s="42"/>
      <c r="BV2655" s="116"/>
      <c r="BW2655" s="42"/>
      <c r="BX2655" s="116"/>
      <c r="BY2655" s="42"/>
      <c r="BZ2655" s="116"/>
      <c r="CA2655" s="42"/>
      <c r="CB2655" s="116"/>
      <c r="CC2655" s="42"/>
      <c r="CD2655" s="116"/>
      <c r="CE2655" s="42"/>
      <c r="CF2655" s="116"/>
      <c r="CG2655" s="42"/>
      <c r="CH2655" s="116"/>
      <c r="CI2655" s="42"/>
      <c r="CJ2655" s="116"/>
      <c r="CK2655" s="42"/>
      <c r="CL2655" s="116"/>
      <c r="CM2655" s="42"/>
      <c r="CN2655" s="116"/>
      <c r="CO2655" s="42"/>
      <c r="CP2655" s="116"/>
      <c r="CQ2655" s="42"/>
      <c r="CR2655" s="116"/>
      <c r="CS2655" s="42"/>
      <c r="CT2655" s="116"/>
      <c r="CU2655" s="42"/>
      <c r="CV2655" s="116"/>
      <c r="CW2655" s="42"/>
      <c r="CX2655" s="116"/>
      <c r="CY2655" s="42"/>
      <c r="CZ2655" s="116"/>
      <c r="DA2655" s="42"/>
      <c r="DB2655" s="116"/>
      <c r="DC2655" s="42"/>
      <c r="DD2655" s="116"/>
      <c r="DE2655" s="42"/>
      <c r="DF2655" s="116"/>
      <c r="DG2655" s="42"/>
      <c r="DH2655" s="116"/>
      <c r="DI2655" s="42"/>
      <c r="DJ2655" s="116"/>
      <c r="DK2655" s="42"/>
      <c r="DL2655" s="116"/>
      <c r="DM2655" s="42"/>
      <c r="DN2655" s="116"/>
      <c r="DO2655" s="42"/>
      <c r="DP2655" s="116"/>
      <c r="DQ2655" s="42"/>
      <c r="DR2655" s="116"/>
      <c r="DS2655" s="42"/>
      <c r="DT2655" s="116"/>
      <c r="DU2655" s="42"/>
      <c r="DV2655" s="116"/>
      <c r="DW2655" s="42"/>
      <c r="DX2655" s="116"/>
      <c r="DY2655" s="42"/>
      <c r="DZ2655" s="116"/>
      <c r="EA2655" s="42"/>
      <c r="EB2655" s="116"/>
      <c r="EC2655" s="42"/>
      <c r="ED2655" s="116"/>
      <c r="EE2655" s="42"/>
      <c r="EF2655" s="116"/>
      <c r="EG2655" s="42"/>
      <c r="EH2655" s="116"/>
      <c r="EI2655" s="42"/>
      <c r="EJ2655" s="116"/>
      <c r="EK2655" s="42"/>
      <c r="EL2655" s="116"/>
      <c r="EM2655" s="42"/>
      <c r="EN2655" s="116"/>
      <c r="EO2655" s="42"/>
      <c r="EP2655" s="116"/>
      <c r="EQ2655" s="42"/>
      <c r="ER2655" s="116"/>
      <c r="ES2655" s="42"/>
      <c r="ET2655" s="116"/>
      <c r="EU2655" s="42"/>
      <c r="EV2655" s="116"/>
      <c r="EW2655" s="42"/>
      <c r="EX2655" s="116"/>
      <c r="EY2655" s="42"/>
      <c r="EZ2655" s="116"/>
      <c r="FA2655" s="42"/>
      <c r="FB2655" s="116"/>
      <c r="FC2655" s="42"/>
      <c r="FD2655" s="116"/>
      <c r="FE2655" s="42"/>
      <c r="FF2655" s="116"/>
      <c r="FG2655" s="42"/>
      <c r="FH2655" s="116"/>
      <c r="FI2655" s="42"/>
      <c r="FJ2655" s="116"/>
      <c r="FK2655" s="42"/>
      <c r="FL2655" s="116"/>
      <c r="FM2655" s="42"/>
      <c r="FN2655" s="116"/>
      <c r="FO2655" s="42"/>
      <c r="FP2655" s="116"/>
      <c r="FQ2655" s="42"/>
      <c r="FR2655" s="116"/>
      <c r="FS2655" s="42"/>
      <c r="FT2655" s="116"/>
      <c r="FU2655" s="42"/>
      <c r="FV2655" s="116"/>
      <c r="FW2655" s="42"/>
      <c r="FX2655" s="116"/>
      <c r="FY2655" s="42"/>
      <c r="FZ2655" s="116"/>
      <c r="GA2655" s="42"/>
      <c r="GB2655" s="116"/>
      <c r="GC2655" s="42"/>
      <c r="GD2655" s="116"/>
      <c r="GE2655" s="42"/>
      <c r="GF2655" s="116"/>
      <c r="GG2655" s="42"/>
      <c r="GH2655" s="116"/>
      <c r="GI2655" s="42"/>
      <c r="GJ2655" s="116"/>
      <c r="GK2655" s="42"/>
      <c r="GL2655" s="116"/>
      <c r="GM2655" s="42"/>
      <c r="GN2655" s="116"/>
      <c r="GO2655" s="42"/>
      <c r="GP2655" s="116"/>
      <c r="GQ2655" s="42"/>
      <c r="GR2655" s="116"/>
      <c r="GS2655" s="42"/>
      <c r="GT2655" s="116"/>
      <c r="GU2655" s="42"/>
      <c r="GV2655" s="116"/>
      <c r="GW2655" s="42"/>
      <c r="GX2655" s="116"/>
      <c r="GY2655" s="42"/>
      <c r="GZ2655" s="116"/>
      <c r="HA2655" s="42"/>
      <c r="HB2655" s="116"/>
      <c r="HC2655" s="42"/>
      <c r="HD2655" s="116"/>
      <c r="HE2655" s="42"/>
      <c r="HF2655" s="116"/>
      <c r="HG2655" s="42"/>
      <c r="HH2655" s="116"/>
      <c r="HI2655" s="42"/>
      <c r="HJ2655" s="116"/>
      <c r="HK2655" s="42"/>
      <c r="HL2655" s="116"/>
      <c r="HM2655" s="42"/>
      <c r="HN2655" s="116"/>
      <c r="HO2655" s="42"/>
      <c r="HP2655" s="116"/>
      <c r="HQ2655" s="42"/>
      <c r="HR2655" s="116"/>
      <c r="HS2655" s="42"/>
      <c r="HT2655" s="116"/>
      <c r="HU2655" s="42"/>
      <c r="HV2655" s="116"/>
      <c r="HW2655" s="42"/>
      <c r="HX2655" s="116"/>
      <c r="HY2655" s="42"/>
      <c r="HZ2655" s="116"/>
      <c r="IA2655" s="42"/>
      <c r="IB2655" s="116"/>
      <c r="IC2655" s="42"/>
      <c r="ID2655" s="116"/>
      <c r="IE2655" s="42"/>
      <c r="IF2655" s="116"/>
      <c r="IG2655" s="42"/>
      <c r="IH2655" s="116"/>
      <c r="II2655" s="42"/>
      <c r="IJ2655" s="116"/>
      <c r="IK2655" s="42"/>
      <c r="IL2655" s="116"/>
      <c r="IM2655" s="42"/>
      <c r="IN2655" s="116"/>
      <c r="IO2655" s="42"/>
      <c r="IP2655" s="116"/>
      <c r="IQ2655" s="42"/>
      <c r="IR2655" s="116"/>
      <c r="IS2655" s="42"/>
      <c r="IT2655" s="116"/>
      <c r="IU2655" s="42"/>
      <c r="IV2655" s="116"/>
      <c r="IW2655" s="42"/>
      <c r="IX2655" s="116"/>
      <c r="IY2655" s="42"/>
      <c r="IZ2655" s="116"/>
      <c r="JA2655" s="42"/>
      <c r="JB2655" s="116"/>
      <c r="JC2655" s="42"/>
      <c r="JD2655" s="116"/>
      <c r="JE2655" s="42"/>
      <c r="JF2655" s="116"/>
      <c r="JG2655" s="42"/>
      <c r="JH2655" s="116"/>
      <c r="JI2655" s="42"/>
      <c r="JJ2655" s="116"/>
      <c r="JK2655" s="42"/>
      <c r="JL2655" s="116"/>
      <c r="JM2655" s="42"/>
      <c r="JN2655" s="116"/>
      <c r="JO2655" s="42"/>
      <c r="JP2655" s="116"/>
      <c r="JQ2655" s="42"/>
      <c r="JR2655" s="116"/>
      <c r="JS2655" s="42"/>
      <c r="JT2655" s="116"/>
      <c r="JU2655" s="42"/>
      <c r="JV2655" s="116"/>
      <c r="JW2655" s="42"/>
      <c r="JX2655" s="116"/>
      <c r="JY2655" s="42"/>
      <c r="JZ2655" s="116"/>
      <c r="KA2655" s="42"/>
      <c r="KB2655" s="116"/>
      <c r="KC2655" s="42"/>
      <c r="KD2655" s="116"/>
      <c r="KE2655" s="42"/>
      <c r="KF2655" s="116"/>
      <c r="KG2655" s="42"/>
      <c r="KH2655" s="116"/>
      <c r="KI2655" s="42"/>
      <c r="KJ2655" s="116"/>
      <c r="KK2655" s="42"/>
      <c r="KL2655" s="116"/>
      <c r="KM2655" s="42"/>
      <c r="KN2655" s="116"/>
      <c r="KO2655" s="42"/>
      <c r="KP2655" s="116"/>
      <c r="KQ2655" s="42"/>
      <c r="KR2655" s="116"/>
      <c r="KS2655" s="42"/>
      <c r="KT2655" s="116"/>
      <c r="KU2655" s="42"/>
      <c r="KV2655" s="116"/>
      <c r="KW2655" s="42"/>
      <c r="KX2655" s="116"/>
      <c r="KY2655" s="42"/>
      <c r="KZ2655" s="116"/>
      <c r="LA2655" s="42"/>
      <c r="LB2655" s="116"/>
      <c r="LC2655" s="42"/>
      <c r="LD2655" s="116"/>
      <c r="LE2655" s="42"/>
      <c r="LF2655" s="116"/>
      <c r="LG2655" s="42"/>
      <c r="LH2655" s="116"/>
      <c r="LI2655" s="42"/>
      <c r="LJ2655" s="116"/>
      <c r="LK2655" s="42"/>
      <c r="LL2655" s="116"/>
      <c r="LM2655" s="42"/>
      <c r="LN2655" s="116"/>
      <c r="LO2655" s="42"/>
      <c r="LP2655" s="116"/>
      <c r="LQ2655" s="42"/>
      <c r="LR2655" s="116"/>
      <c r="LS2655" s="42"/>
      <c r="LT2655" s="116"/>
      <c r="LU2655" s="42"/>
      <c r="LV2655" s="116"/>
      <c r="LW2655" s="42"/>
      <c r="LX2655" s="116"/>
      <c r="LY2655" s="42"/>
      <c r="LZ2655" s="116"/>
      <c r="MA2655" s="42"/>
      <c r="MB2655" s="116"/>
      <c r="MC2655" s="42"/>
      <c r="MD2655" s="116"/>
      <c r="ME2655" s="42"/>
      <c r="MF2655" s="116"/>
      <c r="MG2655" s="42"/>
      <c r="MH2655" s="116"/>
      <c r="MI2655" s="42"/>
      <c r="MJ2655" s="116"/>
      <c r="MK2655" s="42"/>
      <c r="ML2655" s="116"/>
      <c r="MM2655" s="42"/>
      <c r="MN2655" s="116"/>
      <c r="MO2655" s="42"/>
      <c r="MP2655" s="116"/>
      <c r="MQ2655" s="42"/>
      <c r="MR2655" s="116"/>
      <c r="MS2655" s="42"/>
      <c r="MT2655" s="116"/>
      <c r="MU2655" s="42"/>
      <c r="MV2655" s="116"/>
      <c r="MW2655" s="42"/>
      <c r="MX2655" s="116"/>
      <c r="MY2655" s="42"/>
      <c r="MZ2655" s="116"/>
      <c r="NA2655" s="42"/>
      <c r="NB2655" s="116"/>
      <c r="NC2655" s="42"/>
      <c r="ND2655" s="116"/>
      <c r="NE2655" s="42"/>
      <c r="NF2655" s="116"/>
      <c r="NG2655" s="42"/>
      <c r="NH2655" s="116"/>
      <c r="NI2655" s="42"/>
      <c r="NJ2655" s="116"/>
      <c r="NK2655" s="42"/>
      <c r="NL2655" s="116"/>
      <c r="NM2655" s="42"/>
      <c r="NN2655" s="116"/>
      <c r="NO2655" s="42"/>
      <c r="NP2655" s="116"/>
      <c r="NQ2655" s="42"/>
      <c r="NR2655" s="116"/>
      <c r="NS2655" s="42"/>
      <c r="NT2655" s="116"/>
      <c r="NU2655" s="42"/>
      <c r="NV2655" s="116"/>
      <c r="NW2655" s="42"/>
      <c r="NX2655" s="116"/>
      <c r="NY2655" s="42"/>
      <c r="NZ2655" s="116"/>
      <c r="OA2655" s="42"/>
      <c r="OB2655" s="116"/>
      <c r="OC2655" s="42"/>
      <c r="OD2655" s="116"/>
      <c r="OE2655" s="42"/>
      <c r="OF2655" s="116"/>
      <c r="OG2655" s="42"/>
      <c r="OH2655" s="116"/>
      <c r="OI2655" s="42"/>
      <c r="OJ2655" s="116"/>
      <c r="OK2655" s="42"/>
      <c r="OL2655" s="116"/>
      <c r="OM2655" s="42"/>
      <c r="ON2655" s="116"/>
      <c r="OO2655" s="42"/>
      <c r="OP2655" s="116"/>
      <c r="OQ2655" s="42"/>
      <c r="OR2655" s="116"/>
      <c r="OS2655" s="42"/>
      <c r="OT2655" s="116"/>
      <c r="OU2655" s="42"/>
      <c r="OV2655" s="116"/>
      <c r="OW2655" s="42"/>
      <c r="OX2655" s="116"/>
      <c r="OY2655" s="42"/>
      <c r="OZ2655" s="116"/>
      <c r="PA2655" s="42"/>
      <c r="PB2655" s="116"/>
      <c r="PC2655" s="42"/>
      <c r="PD2655" s="116"/>
      <c r="PE2655" s="42"/>
      <c r="PF2655" s="116"/>
      <c r="PG2655" s="42"/>
      <c r="PH2655" s="116"/>
      <c r="PI2655" s="42"/>
      <c r="PJ2655" s="116"/>
      <c r="PK2655" s="42"/>
      <c r="PL2655" s="116"/>
      <c r="PM2655" s="42"/>
      <c r="PN2655" s="116"/>
      <c r="PO2655" s="42"/>
      <c r="PP2655" s="116"/>
      <c r="PQ2655" s="42"/>
      <c r="PR2655" s="116"/>
      <c r="PS2655" s="42"/>
      <c r="PT2655" s="116"/>
      <c r="PU2655" s="42"/>
      <c r="PV2655" s="116"/>
      <c r="PW2655" s="42"/>
      <c r="PX2655" s="116"/>
      <c r="PY2655" s="42"/>
      <c r="PZ2655" s="116"/>
      <c r="QA2655" s="42"/>
      <c r="QB2655" s="116"/>
      <c r="QC2655" s="42"/>
      <c r="QD2655" s="116"/>
      <c r="QE2655" s="42"/>
      <c r="QF2655" s="116"/>
      <c r="QG2655" s="42"/>
      <c r="QH2655" s="116"/>
      <c r="QI2655" s="42"/>
      <c r="QJ2655" s="116"/>
      <c r="QK2655" s="42"/>
      <c r="QL2655" s="116"/>
      <c r="QM2655" s="42"/>
      <c r="QN2655" s="116"/>
      <c r="QO2655" s="42"/>
      <c r="QP2655" s="116"/>
      <c r="QQ2655" s="42"/>
      <c r="QR2655" s="116"/>
      <c r="QS2655" s="42"/>
      <c r="QT2655" s="116"/>
      <c r="QU2655" s="42"/>
      <c r="QV2655" s="116"/>
      <c r="QW2655" s="42"/>
      <c r="QX2655" s="116"/>
      <c r="QY2655" s="42"/>
      <c r="QZ2655" s="116"/>
      <c r="RA2655" s="42"/>
      <c r="RB2655" s="116"/>
      <c r="RC2655" s="42"/>
      <c r="RD2655" s="116"/>
      <c r="RE2655" s="42"/>
      <c r="RF2655" s="116"/>
      <c r="RG2655" s="42"/>
      <c r="RH2655" s="116"/>
      <c r="RI2655" s="42"/>
      <c r="RJ2655" s="116"/>
      <c r="RK2655" s="42"/>
      <c r="RL2655" s="116"/>
      <c r="RM2655" s="42"/>
      <c r="RN2655" s="116"/>
      <c r="RO2655" s="42"/>
      <c r="RP2655" s="116"/>
      <c r="RQ2655" s="42"/>
      <c r="RR2655" s="116"/>
      <c r="RS2655" s="42"/>
      <c r="RT2655" s="116"/>
      <c r="RU2655" s="42"/>
      <c r="RV2655" s="116"/>
      <c r="RW2655" s="42"/>
      <c r="RX2655" s="116"/>
      <c r="RY2655" s="42"/>
      <c r="RZ2655" s="116"/>
      <c r="SA2655" s="42"/>
      <c r="SB2655" s="116"/>
      <c r="SC2655" s="42"/>
      <c r="SD2655" s="116"/>
      <c r="SE2655" s="42"/>
      <c r="SF2655" s="116"/>
      <c r="SG2655" s="42"/>
      <c r="SH2655" s="116"/>
      <c r="SI2655" s="42"/>
      <c r="SJ2655" s="116"/>
      <c r="SK2655" s="42"/>
      <c r="SL2655" s="116"/>
      <c r="SM2655" s="42"/>
      <c r="SN2655" s="116"/>
      <c r="SO2655" s="42"/>
      <c r="SP2655" s="116"/>
      <c r="SQ2655" s="42"/>
      <c r="SR2655" s="116"/>
      <c r="SS2655" s="42"/>
      <c r="ST2655" s="116"/>
      <c r="SU2655" s="42"/>
      <c r="SV2655" s="116"/>
      <c r="SW2655" s="42"/>
      <c r="SX2655" s="116"/>
      <c r="SY2655" s="42"/>
      <c r="SZ2655" s="116"/>
      <c r="TA2655" s="42"/>
      <c r="TB2655" s="116"/>
      <c r="TC2655" s="42"/>
      <c r="TD2655" s="116"/>
      <c r="TE2655" s="42"/>
      <c r="TF2655" s="116"/>
      <c r="TG2655" s="42"/>
      <c r="TH2655" s="116"/>
      <c r="TI2655" s="42"/>
      <c r="TJ2655" s="116"/>
      <c r="TK2655" s="42"/>
      <c r="TL2655" s="116"/>
      <c r="TM2655" s="42"/>
      <c r="TN2655" s="116"/>
      <c r="TO2655" s="42"/>
      <c r="TP2655" s="116"/>
      <c r="TQ2655" s="42"/>
      <c r="TR2655" s="116"/>
      <c r="TS2655" s="42"/>
      <c r="TT2655" s="116"/>
      <c r="TU2655" s="42"/>
      <c r="TV2655" s="116"/>
      <c r="TW2655" s="42"/>
      <c r="TX2655" s="116"/>
      <c r="TY2655" s="42"/>
      <c r="TZ2655" s="116"/>
      <c r="UA2655" s="42"/>
      <c r="UB2655" s="116"/>
      <c r="UC2655" s="42"/>
      <c r="UD2655" s="116"/>
      <c r="UE2655" s="42"/>
      <c r="UF2655" s="116"/>
      <c r="UG2655" s="42"/>
      <c r="UH2655" s="116"/>
      <c r="UI2655" s="42"/>
      <c r="UJ2655" s="116"/>
      <c r="UK2655" s="42"/>
      <c r="UL2655" s="116"/>
      <c r="UM2655" s="42"/>
      <c r="UN2655" s="116"/>
      <c r="UO2655" s="42"/>
      <c r="UP2655" s="116"/>
      <c r="UQ2655" s="42"/>
      <c r="UR2655" s="116"/>
      <c r="US2655" s="42"/>
      <c r="UT2655" s="116"/>
      <c r="UU2655" s="42"/>
      <c r="UV2655" s="116"/>
      <c r="UW2655" s="42"/>
      <c r="UX2655" s="116"/>
      <c r="UY2655" s="42"/>
      <c r="UZ2655" s="116"/>
      <c r="VA2655" s="42"/>
      <c r="VB2655" s="116"/>
      <c r="VC2655" s="42"/>
      <c r="VD2655" s="116"/>
      <c r="VE2655" s="42"/>
      <c r="VF2655" s="116"/>
      <c r="VG2655" s="42"/>
      <c r="VH2655" s="116"/>
      <c r="VI2655" s="42"/>
      <c r="VJ2655" s="116"/>
      <c r="VK2655" s="42"/>
      <c r="VL2655" s="116"/>
      <c r="VM2655" s="42"/>
      <c r="VN2655" s="116"/>
      <c r="VO2655" s="42"/>
      <c r="VP2655" s="116"/>
      <c r="VQ2655" s="42"/>
      <c r="VR2655" s="116"/>
      <c r="VS2655" s="42"/>
      <c r="VT2655" s="116"/>
      <c r="VU2655" s="42"/>
      <c r="VV2655" s="116"/>
      <c r="VW2655" s="42"/>
      <c r="VX2655" s="116"/>
      <c r="VY2655" s="42"/>
      <c r="VZ2655" s="116"/>
      <c r="WA2655" s="42"/>
      <c r="WB2655" s="116"/>
      <c r="WC2655" s="42"/>
      <c r="WD2655" s="116"/>
      <c r="WE2655" s="42"/>
      <c r="WF2655" s="116"/>
      <c r="WG2655" s="42"/>
      <c r="WH2655" s="116"/>
      <c r="WI2655" s="42"/>
      <c r="WJ2655" s="116"/>
      <c r="WK2655" s="42"/>
      <c r="WL2655" s="116"/>
      <c r="WM2655" s="42"/>
      <c r="WN2655" s="116"/>
      <c r="WO2655" s="42"/>
      <c r="WP2655" s="116"/>
      <c r="WQ2655" s="42"/>
      <c r="WR2655" s="116"/>
      <c r="WS2655" s="42"/>
      <c r="WT2655" s="116"/>
      <c r="WU2655" s="42"/>
      <c r="WV2655" s="116"/>
      <c r="WW2655" s="42"/>
      <c r="WX2655" s="116"/>
      <c r="WY2655" s="42"/>
      <c r="WZ2655" s="116"/>
      <c r="XA2655" s="42"/>
      <c r="XB2655" s="116"/>
      <c r="XC2655" s="42"/>
      <c r="XD2655" s="116"/>
      <c r="XE2655" s="42"/>
      <c r="XF2655" s="116"/>
      <c r="XG2655" s="42"/>
      <c r="XH2655" s="116"/>
      <c r="XI2655" s="42"/>
      <c r="XJ2655" s="116"/>
      <c r="XK2655" s="42"/>
      <c r="XL2655" s="116"/>
      <c r="XM2655" s="42"/>
      <c r="XN2655" s="116"/>
      <c r="XO2655" s="42"/>
      <c r="XP2655" s="116"/>
      <c r="XQ2655" s="42"/>
      <c r="XR2655" s="116"/>
      <c r="XS2655" s="42"/>
      <c r="XT2655" s="116"/>
      <c r="XU2655" s="42"/>
      <c r="XV2655" s="116"/>
      <c r="XW2655" s="42"/>
      <c r="XX2655" s="116"/>
      <c r="XY2655" s="42"/>
      <c r="XZ2655" s="116"/>
      <c r="YA2655" s="42"/>
      <c r="YB2655" s="116"/>
      <c r="YC2655" s="42"/>
      <c r="YD2655" s="116"/>
      <c r="YE2655" s="42"/>
      <c r="YF2655" s="116"/>
      <c r="YG2655" s="42"/>
      <c r="YH2655" s="116"/>
      <c r="YI2655" s="42"/>
      <c r="YJ2655" s="116"/>
      <c r="YK2655" s="42"/>
      <c r="YL2655" s="116"/>
      <c r="YM2655" s="42"/>
      <c r="YN2655" s="116"/>
      <c r="YO2655" s="42"/>
      <c r="YP2655" s="116"/>
      <c r="YQ2655" s="42"/>
      <c r="YR2655" s="116"/>
      <c r="YS2655" s="42"/>
      <c r="YT2655" s="116"/>
      <c r="YU2655" s="42"/>
      <c r="YV2655" s="116"/>
      <c r="YW2655" s="42"/>
      <c r="YX2655" s="116"/>
      <c r="YY2655" s="42"/>
      <c r="YZ2655" s="116"/>
      <c r="ZA2655" s="42"/>
      <c r="ZB2655" s="116"/>
      <c r="ZC2655" s="42"/>
      <c r="ZD2655" s="116"/>
      <c r="ZE2655" s="42"/>
      <c r="ZF2655" s="116"/>
      <c r="ZG2655" s="42"/>
      <c r="ZH2655" s="116"/>
      <c r="ZI2655" s="42"/>
      <c r="ZJ2655" s="116"/>
      <c r="ZK2655" s="42"/>
      <c r="ZL2655" s="116"/>
      <c r="ZM2655" s="42"/>
      <c r="ZN2655" s="116"/>
      <c r="ZO2655" s="42"/>
      <c r="ZP2655" s="116"/>
      <c r="ZQ2655" s="42"/>
      <c r="ZR2655" s="116"/>
      <c r="ZS2655" s="42"/>
      <c r="ZT2655" s="116"/>
      <c r="ZU2655" s="42"/>
      <c r="ZV2655" s="116"/>
      <c r="ZW2655" s="42"/>
      <c r="ZX2655" s="116"/>
      <c r="ZY2655" s="42"/>
      <c r="ZZ2655" s="116"/>
      <c r="AAA2655" s="42"/>
      <c r="AAB2655" s="116"/>
      <c r="AAC2655" s="42"/>
      <c r="AAD2655" s="116"/>
      <c r="AAE2655" s="42"/>
      <c r="AAF2655" s="116"/>
      <c r="AAG2655" s="42"/>
      <c r="AAH2655" s="116"/>
      <c r="AAI2655" s="42"/>
      <c r="AAJ2655" s="116"/>
      <c r="AAK2655" s="42"/>
      <c r="AAL2655" s="116"/>
      <c r="AAM2655" s="42"/>
      <c r="AAN2655" s="116"/>
      <c r="AAO2655" s="42"/>
      <c r="AAP2655" s="116"/>
      <c r="AAQ2655" s="42"/>
      <c r="AAR2655" s="116"/>
      <c r="AAS2655" s="42"/>
      <c r="AAT2655" s="116"/>
      <c r="AAU2655" s="42"/>
      <c r="AAV2655" s="116"/>
      <c r="AAW2655" s="42"/>
      <c r="AAX2655" s="116"/>
      <c r="AAY2655" s="42"/>
      <c r="AAZ2655" s="116"/>
      <c r="ABA2655" s="42"/>
      <c r="ABB2655" s="116"/>
      <c r="ABC2655" s="42"/>
      <c r="ABD2655" s="116"/>
      <c r="ABE2655" s="42"/>
      <c r="ABF2655" s="116"/>
      <c r="ABG2655" s="42"/>
      <c r="ABH2655" s="116"/>
      <c r="ABI2655" s="42"/>
      <c r="ABJ2655" s="116"/>
      <c r="ABK2655" s="42"/>
      <c r="ABL2655" s="116"/>
      <c r="ABM2655" s="42"/>
      <c r="ABN2655" s="116"/>
      <c r="ABO2655" s="42"/>
      <c r="ABP2655" s="116"/>
      <c r="ABQ2655" s="42"/>
      <c r="ABR2655" s="116"/>
      <c r="ABS2655" s="42"/>
      <c r="ABT2655" s="116"/>
      <c r="ABU2655" s="42"/>
      <c r="ABV2655" s="116"/>
      <c r="ABW2655" s="42"/>
      <c r="ABX2655" s="116"/>
      <c r="ABY2655" s="42"/>
      <c r="ABZ2655" s="116"/>
      <c r="ACA2655" s="42"/>
      <c r="ACB2655" s="116"/>
      <c r="ACC2655" s="42"/>
      <c r="ACD2655" s="116"/>
      <c r="ACE2655" s="42"/>
      <c r="ACF2655" s="116"/>
      <c r="ACG2655" s="42"/>
      <c r="ACH2655" s="116"/>
      <c r="ACI2655" s="42"/>
      <c r="ACJ2655" s="116"/>
      <c r="ACK2655" s="42"/>
      <c r="ACL2655" s="116"/>
      <c r="ACM2655" s="42"/>
      <c r="ACN2655" s="116"/>
      <c r="ACO2655" s="42"/>
      <c r="ACP2655" s="116"/>
      <c r="ACQ2655" s="42"/>
      <c r="ACR2655" s="116"/>
      <c r="ACS2655" s="42"/>
      <c r="ACT2655" s="116"/>
      <c r="ACU2655" s="42"/>
      <c r="ACV2655" s="116"/>
      <c r="ACW2655" s="42"/>
      <c r="ACX2655" s="116"/>
      <c r="ACY2655" s="42"/>
      <c r="ACZ2655" s="116"/>
      <c r="ADA2655" s="42"/>
      <c r="ADB2655" s="116"/>
      <c r="ADC2655" s="42"/>
      <c r="ADD2655" s="116"/>
      <c r="ADE2655" s="42"/>
      <c r="ADF2655" s="116"/>
      <c r="ADG2655" s="42"/>
      <c r="ADH2655" s="116"/>
      <c r="ADI2655" s="42"/>
      <c r="ADJ2655" s="116"/>
      <c r="ADK2655" s="42"/>
      <c r="ADL2655" s="116"/>
      <c r="ADM2655" s="42"/>
      <c r="ADN2655" s="116"/>
      <c r="ADO2655" s="42"/>
      <c r="ADP2655" s="116"/>
      <c r="ADQ2655" s="42"/>
      <c r="ADR2655" s="116"/>
      <c r="ADS2655" s="42"/>
      <c r="ADT2655" s="116"/>
      <c r="ADU2655" s="42"/>
      <c r="ADV2655" s="116"/>
      <c r="ADW2655" s="42"/>
      <c r="ADX2655" s="116"/>
      <c r="ADY2655" s="42"/>
      <c r="ADZ2655" s="116"/>
      <c r="AEA2655" s="42"/>
      <c r="AEB2655" s="116"/>
      <c r="AEC2655" s="42"/>
      <c r="AED2655" s="116"/>
      <c r="AEE2655" s="42"/>
      <c r="AEF2655" s="116"/>
      <c r="AEG2655" s="42"/>
      <c r="AEH2655" s="116"/>
      <c r="AEI2655" s="42"/>
      <c r="AEJ2655" s="116"/>
      <c r="AEK2655" s="42"/>
      <c r="AEL2655" s="116"/>
      <c r="AEM2655" s="42"/>
      <c r="AEN2655" s="116"/>
      <c r="AEO2655" s="42"/>
      <c r="AEP2655" s="116"/>
      <c r="AEQ2655" s="42"/>
      <c r="AER2655" s="116"/>
      <c r="AES2655" s="42"/>
      <c r="AET2655" s="116"/>
      <c r="AEU2655" s="42"/>
      <c r="AEV2655" s="116"/>
      <c r="AEW2655" s="42"/>
      <c r="AEX2655" s="116"/>
      <c r="AEY2655" s="42"/>
      <c r="AEZ2655" s="116"/>
      <c r="AFA2655" s="42"/>
      <c r="AFB2655" s="116"/>
      <c r="AFC2655" s="42"/>
      <c r="AFD2655" s="116"/>
      <c r="AFE2655" s="42"/>
      <c r="AFF2655" s="116"/>
      <c r="AFG2655" s="42"/>
      <c r="AFH2655" s="116"/>
      <c r="AFI2655" s="42"/>
      <c r="AFJ2655" s="116"/>
      <c r="AFK2655" s="42"/>
      <c r="AFL2655" s="116"/>
      <c r="AFM2655" s="42"/>
      <c r="AFN2655" s="116"/>
      <c r="AFO2655" s="42"/>
      <c r="AFP2655" s="116"/>
      <c r="AFQ2655" s="42"/>
      <c r="AFR2655" s="116"/>
      <c r="AFS2655" s="42"/>
      <c r="AFT2655" s="116"/>
      <c r="AFU2655" s="42"/>
      <c r="AFV2655" s="116"/>
      <c r="AFW2655" s="42"/>
      <c r="AFX2655" s="116"/>
      <c r="AFY2655" s="42"/>
      <c r="AFZ2655" s="116"/>
      <c r="AGA2655" s="42"/>
      <c r="AGB2655" s="116"/>
      <c r="AGC2655" s="42"/>
      <c r="AGD2655" s="116"/>
      <c r="AGE2655" s="42"/>
      <c r="AGF2655" s="116"/>
      <c r="AGG2655" s="42"/>
      <c r="AGH2655" s="116"/>
      <c r="AGI2655" s="42"/>
      <c r="AGJ2655" s="116"/>
      <c r="AGK2655" s="42"/>
      <c r="AGL2655" s="116"/>
      <c r="AGM2655" s="42"/>
      <c r="AGN2655" s="116"/>
      <c r="AGO2655" s="42"/>
      <c r="AGP2655" s="116"/>
      <c r="AGQ2655" s="42"/>
      <c r="AGR2655" s="116"/>
      <c r="AGS2655" s="42"/>
      <c r="AGT2655" s="116"/>
      <c r="AGU2655" s="42"/>
      <c r="AGV2655" s="116"/>
      <c r="AGW2655" s="42"/>
      <c r="AGX2655" s="116"/>
      <c r="AGY2655" s="42"/>
      <c r="AGZ2655" s="116"/>
      <c r="AHA2655" s="42"/>
      <c r="AHB2655" s="116"/>
      <c r="AHC2655" s="42"/>
      <c r="AHD2655" s="116"/>
      <c r="AHE2655" s="42"/>
      <c r="AHF2655" s="116"/>
      <c r="AHG2655" s="42"/>
      <c r="AHH2655" s="116"/>
      <c r="AHI2655" s="42"/>
      <c r="AHJ2655" s="116"/>
      <c r="AHK2655" s="42"/>
      <c r="AHL2655" s="116"/>
      <c r="AHM2655" s="42"/>
      <c r="AHN2655" s="116"/>
      <c r="AHO2655" s="42"/>
      <c r="AHP2655" s="116"/>
      <c r="AHQ2655" s="42"/>
      <c r="AHR2655" s="116"/>
      <c r="AHS2655" s="42"/>
      <c r="AHT2655" s="116"/>
      <c r="AHU2655" s="42"/>
      <c r="AHV2655" s="116"/>
      <c r="AHW2655" s="42"/>
      <c r="AHX2655" s="116"/>
      <c r="AHY2655" s="42"/>
      <c r="AHZ2655" s="116"/>
      <c r="AIA2655" s="42"/>
      <c r="AIB2655" s="116"/>
      <c r="AIC2655" s="42"/>
      <c r="AID2655" s="116"/>
      <c r="AIE2655" s="42"/>
      <c r="AIF2655" s="116"/>
      <c r="AIG2655" s="42"/>
      <c r="AIH2655" s="116"/>
      <c r="AII2655" s="42"/>
      <c r="AIJ2655" s="116"/>
      <c r="AIK2655" s="42"/>
      <c r="AIL2655" s="116"/>
      <c r="AIM2655" s="42"/>
      <c r="AIN2655" s="116"/>
      <c r="AIO2655" s="42"/>
      <c r="AIP2655" s="116"/>
      <c r="AIQ2655" s="42"/>
      <c r="AIR2655" s="116"/>
      <c r="AIS2655" s="42"/>
      <c r="AIT2655" s="116"/>
      <c r="AIU2655" s="42"/>
      <c r="AIV2655" s="116"/>
      <c r="AIW2655" s="42"/>
      <c r="AIX2655" s="116"/>
      <c r="AIY2655" s="42"/>
      <c r="AIZ2655" s="116"/>
      <c r="AJA2655" s="42"/>
      <c r="AJB2655" s="116"/>
      <c r="AJC2655" s="42"/>
      <c r="AJD2655" s="116"/>
      <c r="AJE2655" s="42"/>
      <c r="AJF2655" s="116"/>
      <c r="AJG2655" s="42"/>
      <c r="AJH2655" s="116"/>
      <c r="AJI2655" s="42"/>
      <c r="AJJ2655" s="116"/>
      <c r="AJK2655" s="42"/>
      <c r="AJL2655" s="116"/>
      <c r="AJM2655" s="42"/>
      <c r="AJN2655" s="116"/>
      <c r="AJO2655" s="42"/>
      <c r="AJP2655" s="116"/>
      <c r="AJQ2655" s="42"/>
      <c r="AJR2655" s="116"/>
      <c r="AJS2655" s="42"/>
      <c r="AJT2655" s="116"/>
      <c r="AJU2655" s="42"/>
      <c r="AJV2655" s="116"/>
      <c r="AJW2655" s="42"/>
      <c r="AJX2655" s="116"/>
      <c r="AJY2655" s="42"/>
      <c r="AJZ2655" s="116"/>
      <c r="AKA2655" s="42"/>
      <c r="AKB2655" s="116"/>
      <c r="AKC2655" s="42"/>
      <c r="AKD2655" s="116"/>
      <c r="AKE2655" s="42"/>
      <c r="AKF2655" s="116"/>
      <c r="AKG2655" s="42"/>
      <c r="AKH2655" s="116"/>
      <c r="AKI2655" s="42"/>
      <c r="AKJ2655" s="116"/>
      <c r="AKK2655" s="42"/>
      <c r="AKL2655" s="116"/>
      <c r="AKM2655" s="42"/>
      <c r="AKN2655" s="116"/>
      <c r="AKO2655" s="42"/>
      <c r="AKP2655" s="116"/>
      <c r="AKQ2655" s="42"/>
      <c r="AKR2655" s="116"/>
      <c r="AKS2655" s="42"/>
      <c r="AKT2655" s="116"/>
      <c r="AKU2655" s="42"/>
      <c r="AKV2655" s="116"/>
      <c r="AKW2655" s="42"/>
      <c r="AKX2655" s="116"/>
      <c r="AKY2655" s="42"/>
      <c r="AKZ2655" s="116"/>
      <c r="ALA2655" s="42"/>
      <c r="ALB2655" s="116"/>
      <c r="ALC2655" s="42"/>
      <c r="ALD2655" s="116"/>
      <c r="ALE2655" s="42"/>
      <c r="ALF2655" s="116"/>
      <c r="ALG2655" s="42"/>
      <c r="ALH2655" s="116"/>
      <c r="ALI2655" s="42"/>
      <c r="ALJ2655" s="116"/>
      <c r="ALK2655" s="42"/>
      <c r="ALL2655" s="116"/>
      <c r="ALM2655" s="42"/>
      <c r="ALN2655" s="116"/>
      <c r="ALO2655" s="42"/>
      <c r="ALP2655" s="116"/>
      <c r="ALQ2655" s="42"/>
      <c r="ALR2655" s="116"/>
      <c r="ALS2655" s="42"/>
      <c r="ALT2655" s="116"/>
      <c r="ALU2655" s="42"/>
      <c r="ALV2655" s="116"/>
      <c r="ALW2655" s="42"/>
      <c r="ALX2655" s="116"/>
      <c r="ALY2655" s="42"/>
      <c r="ALZ2655" s="116"/>
      <c r="AMA2655" s="42"/>
      <c r="AMB2655" s="116"/>
      <c r="AMC2655" s="42"/>
      <c r="AMD2655" s="116"/>
      <c r="AME2655" s="42"/>
      <c r="AMF2655" s="116"/>
      <c r="AMG2655" s="42"/>
      <c r="AMH2655" s="116"/>
      <c r="AMI2655" s="42"/>
      <c r="AMJ2655" s="116"/>
      <c r="AMK2655" s="42"/>
      <c r="AML2655" s="116"/>
      <c r="AMM2655" s="42"/>
      <c r="AMN2655" s="116"/>
      <c r="AMO2655" s="42"/>
      <c r="AMP2655" s="116"/>
      <c r="AMQ2655" s="42"/>
      <c r="AMR2655" s="116"/>
      <c r="AMS2655" s="42"/>
      <c r="AMT2655" s="116"/>
      <c r="AMU2655" s="42"/>
      <c r="AMV2655" s="116"/>
      <c r="AMW2655" s="42"/>
      <c r="AMX2655" s="116"/>
      <c r="AMY2655" s="42"/>
      <c r="AMZ2655" s="116"/>
      <c r="ANA2655" s="42"/>
      <c r="ANB2655" s="116"/>
      <c r="ANC2655" s="42"/>
      <c r="AND2655" s="116"/>
      <c r="ANE2655" s="42"/>
      <c r="ANF2655" s="116"/>
      <c r="ANG2655" s="42"/>
      <c r="ANH2655" s="116"/>
      <c r="ANI2655" s="42"/>
      <c r="ANJ2655" s="116"/>
      <c r="ANK2655" s="42"/>
      <c r="ANL2655" s="116"/>
      <c r="ANM2655" s="42"/>
      <c r="ANN2655" s="116"/>
      <c r="ANO2655" s="42"/>
      <c r="ANP2655" s="116"/>
      <c r="ANQ2655" s="42"/>
      <c r="ANR2655" s="116"/>
      <c r="ANS2655" s="42"/>
      <c r="ANT2655" s="116"/>
      <c r="ANU2655" s="42"/>
      <c r="ANV2655" s="116"/>
      <c r="ANW2655" s="42"/>
      <c r="ANX2655" s="116"/>
      <c r="ANY2655" s="42"/>
      <c r="ANZ2655" s="116"/>
      <c r="AOA2655" s="42"/>
      <c r="AOB2655" s="116"/>
      <c r="AOC2655" s="42"/>
      <c r="AOD2655" s="116"/>
      <c r="AOE2655" s="42"/>
      <c r="AOF2655" s="116"/>
      <c r="AOG2655" s="42"/>
      <c r="AOH2655" s="116"/>
      <c r="AOI2655" s="42"/>
      <c r="AOJ2655" s="116"/>
      <c r="AOK2655" s="42"/>
      <c r="AOL2655" s="116"/>
      <c r="AOM2655" s="42"/>
      <c r="AON2655" s="116"/>
      <c r="AOO2655" s="42"/>
      <c r="AOP2655" s="116"/>
      <c r="AOQ2655" s="42"/>
      <c r="AOR2655" s="116"/>
      <c r="AOS2655" s="42"/>
      <c r="AOT2655" s="116"/>
      <c r="AOU2655" s="42"/>
      <c r="AOV2655" s="116"/>
      <c r="AOW2655" s="42"/>
      <c r="AOX2655" s="116"/>
      <c r="AOY2655" s="42"/>
      <c r="AOZ2655" s="116"/>
      <c r="APA2655" s="42"/>
      <c r="APB2655" s="116"/>
      <c r="APC2655" s="42"/>
      <c r="APD2655" s="116"/>
      <c r="APE2655" s="42"/>
      <c r="APF2655" s="116"/>
      <c r="APG2655" s="42"/>
      <c r="APH2655" s="116"/>
      <c r="API2655" s="42"/>
      <c r="APJ2655" s="116"/>
      <c r="APK2655" s="42"/>
      <c r="APL2655" s="116"/>
      <c r="APM2655" s="42"/>
      <c r="APN2655" s="116"/>
      <c r="APO2655" s="42"/>
      <c r="APP2655" s="116"/>
      <c r="APQ2655" s="42"/>
      <c r="APR2655" s="116"/>
      <c r="APS2655" s="42"/>
      <c r="APT2655" s="116"/>
      <c r="APU2655" s="42"/>
      <c r="APV2655" s="116"/>
      <c r="APW2655" s="42"/>
      <c r="APX2655" s="116"/>
      <c r="APY2655" s="42"/>
      <c r="APZ2655" s="116"/>
      <c r="AQA2655" s="42"/>
      <c r="AQB2655" s="116"/>
      <c r="AQC2655" s="42"/>
      <c r="AQD2655" s="116"/>
      <c r="AQE2655" s="42"/>
      <c r="AQF2655" s="116"/>
      <c r="AQG2655" s="42"/>
      <c r="AQH2655" s="116"/>
      <c r="AQI2655" s="42"/>
      <c r="AQJ2655" s="116"/>
      <c r="AQK2655" s="42"/>
      <c r="AQL2655" s="116"/>
      <c r="AQM2655" s="42"/>
      <c r="AQN2655" s="116"/>
      <c r="AQO2655" s="42"/>
      <c r="AQP2655" s="116"/>
      <c r="AQQ2655" s="42"/>
      <c r="AQR2655" s="116"/>
      <c r="AQS2655" s="42"/>
      <c r="AQT2655" s="116"/>
      <c r="AQU2655" s="42"/>
      <c r="AQV2655" s="116"/>
      <c r="AQW2655" s="42"/>
      <c r="AQX2655" s="116"/>
      <c r="AQY2655" s="42"/>
      <c r="AQZ2655" s="116"/>
      <c r="ARA2655" s="42"/>
      <c r="ARB2655" s="116"/>
      <c r="ARC2655" s="42"/>
      <c r="ARD2655" s="116"/>
      <c r="ARE2655" s="42"/>
      <c r="ARF2655" s="116"/>
      <c r="ARG2655" s="42"/>
      <c r="ARH2655" s="116"/>
      <c r="ARI2655" s="42"/>
      <c r="ARJ2655" s="116"/>
      <c r="ARK2655" s="42"/>
      <c r="ARL2655" s="116"/>
      <c r="ARM2655" s="42"/>
      <c r="ARN2655" s="116"/>
      <c r="ARO2655" s="42"/>
      <c r="ARP2655" s="116"/>
      <c r="ARQ2655" s="42"/>
      <c r="ARR2655" s="116"/>
      <c r="ARS2655" s="42"/>
      <c r="ART2655" s="116"/>
      <c r="ARU2655" s="42"/>
      <c r="ARV2655" s="116"/>
      <c r="ARW2655" s="42"/>
      <c r="ARX2655" s="116"/>
      <c r="ARY2655" s="42"/>
      <c r="ARZ2655" s="116"/>
      <c r="ASA2655" s="42"/>
      <c r="ASB2655" s="116"/>
      <c r="ASC2655" s="42"/>
      <c r="ASD2655" s="116"/>
      <c r="ASE2655" s="42"/>
      <c r="ASF2655" s="116"/>
      <c r="ASG2655" s="42"/>
      <c r="ASH2655" s="116"/>
      <c r="ASI2655" s="42"/>
      <c r="ASJ2655" s="116"/>
      <c r="ASK2655" s="42"/>
      <c r="ASL2655" s="116"/>
      <c r="ASM2655" s="42"/>
      <c r="ASN2655" s="116"/>
      <c r="ASO2655" s="42"/>
      <c r="ASP2655" s="116"/>
      <c r="ASQ2655" s="42"/>
      <c r="ASR2655" s="116"/>
      <c r="ASS2655" s="42"/>
      <c r="AST2655" s="116"/>
      <c r="ASU2655" s="42"/>
      <c r="ASV2655" s="116"/>
      <c r="ASW2655" s="42"/>
      <c r="ASX2655" s="116"/>
      <c r="ASY2655" s="42"/>
      <c r="ASZ2655" s="116"/>
      <c r="ATA2655" s="42"/>
      <c r="ATB2655" s="116"/>
      <c r="ATC2655" s="42"/>
      <c r="ATD2655" s="116"/>
      <c r="ATE2655" s="42"/>
      <c r="ATF2655" s="116"/>
      <c r="ATG2655" s="42"/>
      <c r="ATH2655" s="116"/>
      <c r="ATI2655" s="42"/>
      <c r="ATJ2655" s="116"/>
      <c r="ATK2655" s="42"/>
      <c r="ATL2655" s="116"/>
      <c r="ATM2655" s="42"/>
      <c r="ATN2655" s="116"/>
      <c r="ATO2655" s="42"/>
      <c r="ATP2655" s="116"/>
      <c r="ATQ2655" s="42"/>
      <c r="ATR2655" s="116"/>
      <c r="ATS2655" s="42"/>
      <c r="ATT2655" s="116"/>
      <c r="ATU2655" s="42"/>
      <c r="ATV2655" s="116"/>
      <c r="ATW2655" s="42"/>
      <c r="ATX2655" s="116"/>
      <c r="ATY2655" s="42"/>
      <c r="ATZ2655" s="116"/>
      <c r="AUA2655" s="42"/>
      <c r="AUB2655" s="116"/>
      <c r="AUC2655" s="42"/>
      <c r="AUD2655" s="116"/>
      <c r="AUE2655" s="42"/>
      <c r="AUF2655" s="116"/>
      <c r="AUG2655" s="42"/>
      <c r="AUH2655" s="116"/>
      <c r="AUI2655" s="42"/>
      <c r="AUJ2655" s="116"/>
      <c r="AUK2655" s="42"/>
      <c r="AUL2655" s="116"/>
      <c r="AUM2655" s="42"/>
      <c r="AUN2655" s="116"/>
      <c r="AUO2655" s="42"/>
      <c r="AUP2655" s="116"/>
      <c r="AUQ2655" s="42"/>
      <c r="AUR2655" s="116"/>
      <c r="AUS2655" s="42"/>
      <c r="AUT2655" s="116"/>
      <c r="AUU2655" s="42"/>
      <c r="AUV2655" s="116"/>
      <c r="AUW2655" s="42"/>
      <c r="AUX2655" s="116"/>
      <c r="AUY2655" s="42"/>
      <c r="AUZ2655" s="116"/>
      <c r="AVA2655" s="42"/>
      <c r="AVB2655" s="116"/>
      <c r="AVC2655" s="42"/>
      <c r="AVD2655" s="116"/>
      <c r="AVE2655" s="42"/>
      <c r="AVF2655" s="116"/>
      <c r="AVG2655" s="42"/>
      <c r="AVH2655" s="116"/>
      <c r="AVI2655" s="42"/>
      <c r="AVJ2655" s="116"/>
      <c r="AVK2655" s="42"/>
      <c r="AVL2655" s="116"/>
      <c r="AVM2655" s="42"/>
      <c r="AVN2655" s="116"/>
      <c r="AVO2655" s="42"/>
      <c r="AVP2655" s="116"/>
      <c r="AVQ2655" s="42"/>
      <c r="AVR2655" s="116"/>
      <c r="AVS2655" s="42"/>
      <c r="AVT2655" s="116"/>
      <c r="AVU2655" s="42"/>
      <c r="AVV2655" s="116"/>
      <c r="AVW2655" s="42"/>
      <c r="AVX2655" s="116"/>
      <c r="AVY2655" s="42"/>
      <c r="AVZ2655" s="116"/>
      <c r="AWA2655" s="42"/>
      <c r="AWB2655" s="116"/>
      <c r="AWC2655" s="42"/>
      <c r="AWD2655" s="116"/>
      <c r="AWE2655" s="42"/>
      <c r="AWF2655" s="116"/>
      <c r="AWG2655" s="42"/>
      <c r="AWH2655" s="116"/>
      <c r="AWI2655" s="42"/>
      <c r="AWJ2655" s="116"/>
      <c r="AWK2655" s="42"/>
      <c r="AWL2655" s="116"/>
      <c r="AWM2655" s="42"/>
      <c r="AWN2655" s="116"/>
      <c r="AWO2655" s="42"/>
      <c r="AWP2655" s="116"/>
      <c r="AWQ2655" s="42"/>
      <c r="AWR2655" s="116"/>
      <c r="AWS2655" s="42"/>
      <c r="AWT2655" s="116"/>
      <c r="AWU2655" s="42"/>
      <c r="AWV2655" s="116"/>
      <c r="AWW2655" s="42"/>
      <c r="AWX2655" s="116"/>
      <c r="AWY2655" s="42"/>
      <c r="AWZ2655" s="116"/>
      <c r="AXA2655" s="42"/>
      <c r="AXB2655" s="116"/>
      <c r="AXC2655" s="42"/>
      <c r="AXD2655" s="116"/>
      <c r="AXE2655" s="42"/>
      <c r="AXF2655" s="116"/>
      <c r="AXG2655" s="42"/>
      <c r="AXH2655" s="116"/>
      <c r="AXI2655" s="42"/>
      <c r="AXJ2655" s="116"/>
      <c r="AXK2655" s="42"/>
      <c r="AXL2655" s="116"/>
      <c r="AXM2655" s="42"/>
      <c r="AXN2655" s="116"/>
      <c r="AXO2655" s="42"/>
      <c r="AXP2655" s="116"/>
      <c r="AXQ2655" s="42"/>
      <c r="AXR2655" s="116"/>
      <c r="AXS2655" s="42"/>
      <c r="AXT2655" s="116"/>
      <c r="AXU2655" s="42"/>
      <c r="AXV2655" s="116"/>
      <c r="AXW2655" s="42"/>
      <c r="AXX2655" s="116"/>
      <c r="AXY2655" s="42"/>
      <c r="AXZ2655" s="116"/>
      <c r="AYA2655" s="42"/>
      <c r="AYB2655" s="116"/>
      <c r="AYC2655" s="42"/>
      <c r="AYD2655" s="116"/>
      <c r="AYE2655" s="42"/>
      <c r="AYF2655" s="116"/>
      <c r="AYG2655" s="42"/>
      <c r="AYH2655" s="116"/>
      <c r="AYI2655" s="42"/>
      <c r="AYJ2655" s="116"/>
      <c r="AYK2655" s="42"/>
      <c r="AYL2655" s="116"/>
      <c r="AYM2655" s="42"/>
      <c r="AYN2655" s="116"/>
      <c r="AYO2655" s="42"/>
      <c r="AYP2655" s="116"/>
      <c r="AYQ2655" s="42"/>
      <c r="AYR2655" s="116"/>
      <c r="AYS2655" s="42"/>
      <c r="AYT2655" s="116"/>
      <c r="AYU2655" s="42"/>
      <c r="AYV2655" s="116"/>
      <c r="AYW2655" s="42"/>
      <c r="AYX2655" s="116"/>
      <c r="AYY2655" s="42"/>
      <c r="AYZ2655" s="116"/>
      <c r="AZA2655" s="42"/>
      <c r="AZB2655" s="116"/>
      <c r="AZC2655" s="42"/>
      <c r="AZD2655" s="116"/>
      <c r="AZE2655" s="42"/>
      <c r="AZF2655" s="116"/>
      <c r="AZG2655" s="42"/>
      <c r="AZH2655" s="116"/>
      <c r="AZI2655" s="42"/>
      <c r="AZJ2655" s="116"/>
      <c r="AZK2655" s="42"/>
      <c r="AZL2655" s="116"/>
      <c r="AZM2655" s="42"/>
      <c r="AZN2655" s="116"/>
      <c r="AZO2655" s="42"/>
      <c r="AZP2655" s="116"/>
      <c r="AZQ2655" s="42"/>
      <c r="AZR2655" s="116"/>
      <c r="AZS2655" s="42"/>
      <c r="AZT2655" s="116"/>
      <c r="AZU2655" s="42"/>
      <c r="AZV2655" s="116"/>
      <c r="AZW2655" s="42"/>
      <c r="AZX2655" s="116"/>
      <c r="AZY2655" s="42"/>
      <c r="AZZ2655" s="116"/>
      <c r="BAA2655" s="42"/>
      <c r="BAB2655" s="116"/>
      <c r="BAC2655" s="42"/>
      <c r="BAD2655" s="116"/>
      <c r="BAE2655" s="42"/>
      <c r="BAF2655" s="116"/>
      <c r="BAG2655" s="42"/>
      <c r="BAH2655" s="116"/>
      <c r="BAI2655" s="42"/>
      <c r="BAJ2655" s="116"/>
      <c r="BAK2655" s="42"/>
      <c r="BAL2655" s="116"/>
      <c r="BAM2655" s="42"/>
      <c r="BAN2655" s="116"/>
      <c r="BAO2655" s="42"/>
      <c r="BAP2655" s="116"/>
      <c r="BAQ2655" s="42"/>
      <c r="BAR2655" s="116"/>
      <c r="BAS2655" s="42"/>
      <c r="BAT2655" s="116"/>
      <c r="BAU2655" s="42"/>
      <c r="BAV2655" s="116"/>
      <c r="BAW2655" s="42"/>
      <c r="BAX2655" s="116"/>
      <c r="BAY2655" s="42"/>
      <c r="BAZ2655" s="116"/>
      <c r="BBA2655" s="42"/>
      <c r="BBB2655" s="116"/>
      <c r="BBC2655" s="42"/>
      <c r="BBD2655" s="116"/>
      <c r="BBE2655" s="42"/>
      <c r="BBF2655" s="116"/>
      <c r="BBG2655" s="42"/>
      <c r="BBH2655" s="116"/>
      <c r="BBI2655" s="42"/>
      <c r="BBJ2655" s="116"/>
      <c r="BBK2655" s="42"/>
      <c r="BBL2655" s="116"/>
      <c r="BBM2655" s="42"/>
      <c r="BBN2655" s="116"/>
      <c r="BBO2655" s="42"/>
      <c r="BBP2655" s="116"/>
      <c r="BBQ2655" s="42"/>
      <c r="BBR2655" s="116"/>
      <c r="BBS2655" s="42"/>
      <c r="BBT2655" s="116"/>
      <c r="BBU2655" s="42"/>
      <c r="BBV2655" s="116"/>
      <c r="BBW2655" s="42"/>
      <c r="BBX2655" s="116"/>
      <c r="BBY2655" s="42"/>
      <c r="BBZ2655" s="116"/>
      <c r="BCA2655" s="42"/>
      <c r="BCB2655" s="116"/>
      <c r="BCC2655" s="42"/>
      <c r="BCD2655" s="116"/>
      <c r="BCE2655" s="42"/>
      <c r="BCF2655" s="116"/>
      <c r="BCG2655" s="42"/>
      <c r="BCH2655" s="116"/>
      <c r="BCI2655" s="42"/>
      <c r="BCJ2655" s="116"/>
      <c r="BCK2655" s="42"/>
      <c r="BCL2655" s="116"/>
      <c r="BCM2655" s="42"/>
      <c r="BCN2655" s="116"/>
      <c r="BCO2655" s="42"/>
      <c r="BCP2655" s="116"/>
      <c r="BCQ2655" s="42"/>
      <c r="BCR2655" s="116"/>
      <c r="BCS2655" s="42"/>
      <c r="BCT2655" s="116"/>
      <c r="BCU2655" s="42"/>
      <c r="BCV2655" s="116"/>
      <c r="BCW2655" s="42"/>
      <c r="BCX2655" s="116"/>
      <c r="BCY2655" s="42"/>
      <c r="BCZ2655" s="116"/>
      <c r="BDA2655" s="42"/>
      <c r="BDB2655" s="116"/>
      <c r="BDC2655" s="42"/>
      <c r="BDD2655" s="116"/>
      <c r="BDE2655" s="42"/>
      <c r="BDF2655" s="116"/>
      <c r="BDG2655" s="42"/>
      <c r="BDH2655" s="116"/>
      <c r="BDI2655" s="42"/>
      <c r="BDJ2655" s="116"/>
      <c r="BDK2655" s="42"/>
      <c r="BDL2655" s="116"/>
      <c r="BDM2655" s="42"/>
      <c r="BDN2655" s="116"/>
      <c r="BDO2655" s="42"/>
      <c r="BDP2655" s="116"/>
      <c r="BDQ2655" s="42"/>
      <c r="BDR2655" s="116"/>
      <c r="BDS2655" s="42"/>
      <c r="BDT2655" s="116"/>
      <c r="BDU2655" s="42"/>
      <c r="BDV2655" s="116"/>
      <c r="BDW2655" s="42"/>
      <c r="BDX2655" s="116"/>
      <c r="BDY2655" s="42"/>
      <c r="BDZ2655" s="116"/>
      <c r="BEA2655" s="42"/>
      <c r="BEB2655" s="116"/>
      <c r="BEC2655" s="42"/>
      <c r="BED2655" s="116"/>
      <c r="BEE2655" s="42"/>
      <c r="BEF2655" s="116"/>
      <c r="BEG2655" s="42"/>
      <c r="BEH2655" s="116"/>
      <c r="BEI2655" s="42"/>
      <c r="BEJ2655" s="116"/>
      <c r="BEK2655" s="42"/>
      <c r="BEL2655" s="116"/>
      <c r="BEM2655" s="42"/>
      <c r="BEN2655" s="116"/>
      <c r="BEO2655" s="42"/>
      <c r="BEP2655" s="116"/>
      <c r="BEQ2655" s="42"/>
      <c r="BER2655" s="116"/>
      <c r="BES2655" s="42"/>
      <c r="BET2655" s="116"/>
      <c r="BEU2655" s="42"/>
      <c r="BEV2655" s="116"/>
      <c r="BEW2655" s="42"/>
      <c r="BEX2655" s="116"/>
      <c r="BEY2655" s="42"/>
      <c r="BEZ2655" s="116"/>
      <c r="BFA2655" s="42"/>
      <c r="BFB2655" s="116"/>
      <c r="BFC2655" s="42"/>
      <c r="BFD2655" s="116"/>
      <c r="BFE2655" s="42"/>
      <c r="BFF2655" s="116"/>
      <c r="BFG2655" s="42"/>
      <c r="BFH2655" s="116"/>
      <c r="BFI2655" s="42"/>
      <c r="BFJ2655" s="116"/>
      <c r="BFK2655" s="42"/>
      <c r="BFL2655" s="116"/>
      <c r="BFM2655" s="42"/>
      <c r="BFN2655" s="116"/>
      <c r="BFO2655" s="42"/>
      <c r="BFP2655" s="116"/>
      <c r="BFQ2655" s="42"/>
      <c r="BFR2655" s="116"/>
      <c r="BFS2655" s="42"/>
      <c r="BFT2655" s="116"/>
      <c r="BFU2655" s="42"/>
      <c r="BFV2655" s="116"/>
      <c r="BFW2655" s="42"/>
      <c r="BFX2655" s="116"/>
      <c r="BFY2655" s="42"/>
      <c r="BFZ2655" s="116"/>
      <c r="BGA2655" s="42"/>
      <c r="BGB2655" s="116"/>
      <c r="BGC2655" s="42"/>
      <c r="BGD2655" s="116"/>
      <c r="BGE2655" s="42"/>
      <c r="BGF2655" s="116"/>
      <c r="BGG2655" s="42"/>
      <c r="BGH2655" s="116"/>
      <c r="BGI2655" s="42"/>
      <c r="BGJ2655" s="116"/>
      <c r="BGK2655" s="42"/>
      <c r="BGL2655" s="116"/>
      <c r="BGM2655" s="42"/>
      <c r="BGN2655" s="116"/>
      <c r="BGO2655" s="42"/>
      <c r="BGP2655" s="116"/>
      <c r="BGQ2655" s="42"/>
      <c r="BGR2655" s="116"/>
      <c r="BGS2655" s="42"/>
      <c r="BGT2655" s="116"/>
      <c r="BGU2655" s="42"/>
      <c r="BGV2655" s="116"/>
      <c r="BGW2655" s="42"/>
      <c r="BGX2655" s="116"/>
      <c r="BGY2655" s="42"/>
      <c r="BGZ2655" s="116"/>
      <c r="BHA2655" s="42"/>
      <c r="BHB2655" s="116"/>
      <c r="BHC2655" s="42"/>
      <c r="BHD2655" s="116"/>
      <c r="BHE2655" s="42"/>
      <c r="BHF2655" s="116"/>
      <c r="BHG2655" s="42"/>
      <c r="BHH2655" s="116"/>
      <c r="BHI2655" s="42"/>
      <c r="BHJ2655" s="116"/>
      <c r="BHK2655" s="42"/>
      <c r="BHL2655" s="116"/>
      <c r="BHM2655" s="42"/>
      <c r="BHN2655" s="116"/>
      <c r="BHO2655" s="42"/>
      <c r="BHP2655" s="116"/>
      <c r="BHQ2655" s="42"/>
      <c r="BHR2655" s="116"/>
      <c r="BHS2655" s="42"/>
      <c r="BHT2655" s="116"/>
      <c r="BHU2655" s="42"/>
      <c r="BHV2655" s="116"/>
      <c r="BHW2655" s="42"/>
      <c r="BHX2655" s="116"/>
      <c r="BHY2655" s="42"/>
      <c r="BHZ2655" s="116"/>
      <c r="BIA2655" s="42"/>
      <c r="BIB2655" s="116"/>
      <c r="BIC2655" s="42"/>
      <c r="BID2655" s="116"/>
      <c r="BIE2655" s="42"/>
      <c r="BIF2655" s="116"/>
      <c r="BIG2655" s="42"/>
      <c r="BIH2655" s="116"/>
      <c r="BII2655" s="42"/>
      <c r="BIJ2655" s="116"/>
      <c r="BIK2655" s="42"/>
      <c r="BIL2655" s="116"/>
      <c r="BIM2655" s="42"/>
      <c r="BIN2655" s="116"/>
      <c r="BIO2655" s="42"/>
      <c r="BIP2655" s="116"/>
      <c r="BIQ2655" s="42"/>
      <c r="BIR2655" s="116"/>
      <c r="BIS2655" s="42"/>
      <c r="BIT2655" s="116"/>
      <c r="BIU2655" s="42"/>
      <c r="BIV2655" s="116"/>
      <c r="BIW2655" s="42"/>
      <c r="BIX2655" s="116"/>
      <c r="BIY2655" s="42"/>
      <c r="BIZ2655" s="116"/>
      <c r="BJA2655" s="42"/>
      <c r="BJB2655" s="116"/>
      <c r="BJC2655" s="42"/>
      <c r="BJD2655" s="116"/>
      <c r="BJE2655" s="42"/>
      <c r="BJF2655" s="116"/>
      <c r="BJG2655" s="42"/>
      <c r="BJH2655" s="116"/>
      <c r="BJI2655" s="42"/>
      <c r="BJJ2655" s="116"/>
      <c r="BJK2655" s="42"/>
      <c r="BJL2655" s="116"/>
      <c r="BJM2655" s="42"/>
      <c r="BJN2655" s="116"/>
      <c r="BJO2655" s="42"/>
      <c r="BJP2655" s="116"/>
      <c r="BJQ2655" s="42"/>
      <c r="BJR2655" s="116"/>
      <c r="BJS2655" s="42"/>
      <c r="BJT2655" s="116"/>
      <c r="BJU2655" s="42"/>
      <c r="BJV2655" s="116"/>
      <c r="BJW2655" s="42"/>
      <c r="BJX2655" s="116"/>
      <c r="BJY2655" s="42"/>
      <c r="BJZ2655" s="116"/>
      <c r="BKA2655" s="42"/>
      <c r="BKB2655" s="116"/>
      <c r="BKC2655" s="42"/>
      <c r="BKD2655" s="116"/>
      <c r="BKE2655" s="42"/>
      <c r="BKF2655" s="116"/>
      <c r="BKG2655" s="42"/>
      <c r="BKH2655" s="116"/>
      <c r="BKI2655" s="42"/>
      <c r="BKJ2655" s="116"/>
      <c r="BKK2655" s="42"/>
      <c r="BKL2655" s="116"/>
      <c r="BKM2655" s="42"/>
      <c r="BKN2655" s="116"/>
      <c r="BKO2655" s="42"/>
      <c r="BKP2655" s="116"/>
      <c r="BKQ2655" s="42"/>
      <c r="BKR2655" s="116"/>
      <c r="BKS2655" s="42"/>
      <c r="BKT2655" s="116"/>
      <c r="BKU2655" s="42"/>
      <c r="BKV2655" s="116"/>
      <c r="BKW2655" s="42"/>
      <c r="BKX2655" s="116"/>
      <c r="BKY2655" s="42"/>
      <c r="BKZ2655" s="116"/>
      <c r="BLA2655" s="42"/>
      <c r="BLB2655" s="116"/>
      <c r="BLC2655" s="42"/>
      <c r="BLD2655" s="116"/>
      <c r="BLE2655" s="42"/>
      <c r="BLF2655" s="116"/>
      <c r="BLG2655" s="42"/>
      <c r="BLH2655" s="116"/>
      <c r="BLI2655" s="42"/>
      <c r="BLJ2655" s="116"/>
      <c r="BLK2655" s="42"/>
      <c r="BLL2655" s="116"/>
      <c r="BLM2655" s="42"/>
      <c r="BLN2655" s="116"/>
      <c r="BLO2655" s="42"/>
      <c r="BLP2655" s="116"/>
      <c r="BLQ2655" s="42"/>
      <c r="BLR2655" s="116"/>
      <c r="BLS2655" s="42"/>
      <c r="BLT2655" s="116"/>
      <c r="BLU2655" s="42"/>
      <c r="BLV2655" s="116"/>
      <c r="BLW2655" s="42"/>
      <c r="BLX2655" s="116"/>
      <c r="BLY2655" s="42"/>
      <c r="BLZ2655" s="116"/>
      <c r="BMA2655" s="42"/>
      <c r="BMB2655" s="116"/>
      <c r="BMC2655" s="42"/>
      <c r="BMD2655" s="116"/>
      <c r="BME2655" s="42"/>
      <c r="BMF2655" s="116"/>
      <c r="BMG2655" s="42"/>
      <c r="BMH2655" s="116"/>
      <c r="BMI2655" s="42"/>
      <c r="BMJ2655" s="116"/>
      <c r="BMK2655" s="42"/>
      <c r="BML2655" s="116"/>
      <c r="BMM2655" s="42"/>
      <c r="BMN2655" s="116"/>
      <c r="BMO2655" s="42"/>
      <c r="BMP2655" s="116"/>
      <c r="BMQ2655" s="42"/>
      <c r="BMR2655" s="116"/>
      <c r="BMS2655" s="42"/>
      <c r="BMT2655" s="116"/>
      <c r="BMU2655" s="42"/>
      <c r="BMV2655" s="116"/>
      <c r="BMW2655" s="42"/>
      <c r="BMX2655" s="116"/>
      <c r="BMY2655" s="42"/>
      <c r="BMZ2655" s="116"/>
      <c r="BNA2655" s="42"/>
      <c r="BNB2655" s="116"/>
      <c r="BNC2655" s="42"/>
      <c r="BND2655" s="116"/>
      <c r="BNE2655" s="42"/>
      <c r="BNF2655" s="116"/>
      <c r="BNG2655" s="42"/>
      <c r="BNH2655" s="116"/>
      <c r="BNI2655" s="42"/>
      <c r="BNJ2655" s="116"/>
      <c r="BNK2655" s="42"/>
      <c r="BNL2655" s="116"/>
      <c r="BNM2655" s="42"/>
      <c r="BNN2655" s="116"/>
      <c r="BNO2655" s="42"/>
      <c r="BNP2655" s="116"/>
      <c r="BNQ2655" s="42"/>
      <c r="BNR2655" s="116"/>
      <c r="BNS2655" s="42"/>
      <c r="BNT2655" s="116"/>
      <c r="BNU2655" s="42"/>
      <c r="BNV2655" s="116"/>
      <c r="BNW2655" s="42"/>
      <c r="BNX2655" s="116"/>
      <c r="BNY2655" s="42"/>
      <c r="BNZ2655" s="116"/>
      <c r="BOA2655" s="42"/>
      <c r="BOB2655" s="116"/>
      <c r="BOC2655" s="42"/>
      <c r="BOD2655" s="116"/>
      <c r="BOE2655" s="42"/>
      <c r="BOF2655" s="116"/>
      <c r="BOG2655" s="42"/>
      <c r="BOH2655" s="116"/>
      <c r="BOI2655" s="42"/>
      <c r="BOJ2655" s="116"/>
      <c r="BOK2655" s="42"/>
      <c r="BOL2655" s="116"/>
      <c r="BOM2655" s="42"/>
      <c r="BON2655" s="116"/>
      <c r="BOO2655" s="42"/>
      <c r="BOP2655" s="116"/>
      <c r="BOQ2655" s="42"/>
      <c r="BOR2655" s="116"/>
      <c r="BOS2655" s="42"/>
      <c r="BOT2655" s="116"/>
      <c r="BOU2655" s="42"/>
      <c r="BOV2655" s="116"/>
      <c r="BOW2655" s="42"/>
      <c r="BOX2655" s="116"/>
      <c r="BOY2655" s="42"/>
      <c r="BOZ2655" s="116"/>
      <c r="BPA2655" s="42"/>
      <c r="BPB2655" s="116"/>
      <c r="BPC2655" s="42"/>
      <c r="BPD2655" s="116"/>
      <c r="BPE2655" s="42"/>
      <c r="BPF2655" s="116"/>
      <c r="BPG2655" s="42"/>
      <c r="BPH2655" s="116"/>
      <c r="BPI2655" s="42"/>
      <c r="BPJ2655" s="116"/>
      <c r="BPK2655" s="42"/>
      <c r="BPL2655" s="116"/>
      <c r="BPM2655" s="42"/>
      <c r="BPN2655" s="116"/>
      <c r="BPO2655" s="42"/>
      <c r="BPP2655" s="116"/>
      <c r="BPQ2655" s="42"/>
      <c r="BPR2655" s="116"/>
      <c r="BPS2655" s="42"/>
      <c r="BPT2655" s="116"/>
      <c r="BPU2655" s="42"/>
      <c r="BPV2655" s="116"/>
      <c r="BPW2655" s="42"/>
      <c r="BPX2655" s="116"/>
      <c r="BPY2655" s="42"/>
      <c r="BPZ2655" s="116"/>
      <c r="BQA2655" s="42"/>
      <c r="BQB2655" s="116"/>
      <c r="BQC2655" s="42"/>
      <c r="BQD2655" s="116"/>
      <c r="BQE2655" s="42"/>
      <c r="BQF2655" s="116"/>
      <c r="BQG2655" s="42"/>
      <c r="BQH2655" s="116"/>
      <c r="BQI2655" s="42"/>
      <c r="BQJ2655" s="116"/>
      <c r="BQK2655" s="42"/>
      <c r="BQL2655" s="116"/>
      <c r="BQM2655" s="42"/>
      <c r="BQN2655" s="116"/>
      <c r="BQO2655" s="42"/>
      <c r="BQP2655" s="116"/>
      <c r="BQQ2655" s="42"/>
      <c r="BQR2655" s="116"/>
      <c r="BQS2655" s="42"/>
      <c r="BQT2655" s="116"/>
      <c r="BQU2655" s="42"/>
      <c r="BQV2655" s="116"/>
      <c r="BQW2655" s="42"/>
      <c r="BQX2655" s="116"/>
      <c r="BQY2655" s="42"/>
      <c r="BQZ2655" s="116"/>
      <c r="BRA2655" s="42"/>
      <c r="BRB2655" s="116"/>
      <c r="BRC2655" s="42"/>
      <c r="BRD2655" s="116"/>
      <c r="BRE2655" s="42"/>
      <c r="BRF2655" s="116"/>
      <c r="BRG2655" s="42"/>
      <c r="BRH2655" s="116"/>
      <c r="BRI2655" s="42"/>
      <c r="BRJ2655" s="116"/>
      <c r="BRK2655" s="42"/>
      <c r="BRL2655" s="116"/>
      <c r="BRM2655" s="42"/>
      <c r="BRN2655" s="116"/>
      <c r="BRO2655" s="42"/>
      <c r="BRP2655" s="116"/>
      <c r="BRQ2655" s="42"/>
      <c r="BRR2655" s="116"/>
      <c r="BRS2655" s="42"/>
      <c r="BRT2655" s="116"/>
      <c r="BRU2655" s="42"/>
      <c r="BRV2655" s="116"/>
      <c r="BRW2655" s="42"/>
      <c r="BRX2655" s="116"/>
      <c r="BRY2655" s="42"/>
      <c r="BRZ2655" s="116"/>
      <c r="BSA2655" s="42"/>
      <c r="BSB2655" s="116"/>
      <c r="BSC2655" s="42"/>
      <c r="BSD2655" s="116"/>
      <c r="BSE2655" s="42"/>
      <c r="BSF2655" s="116"/>
      <c r="BSG2655" s="42"/>
      <c r="BSH2655" s="116"/>
      <c r="BSI2655" s="42"/>
      <c r="BSJ2655" s="116"/>
      <c r="BSK2655" s="42"/>
      <c r="BSL2655" s="116"/>
      <c r="BSM2655" s="42"/>
      <c r="BSN2655" s="116"/>
      <c r="BSO2655" s="42"/>
      <c r="BSP2655" s="116"/>
      <c r="BSQ2655" s="42"/>
      <c r="BSR2655" s="116"/>
      <c r="BSS2655" s="42"/>
      <c r="BST2655" s="116"/>
      <c r="BSU2655" s="42"/>
      <c r="BSV2655" s="116"/>
      <c r="BSW2655" s="42"/>
      <c r="BSX2655" s="116"/>
      <c r="BSY2655" s="42"/>
      <c r="BSZ2655" s="116"/>
      <c r="BTA2655" s="42"/>
      <c r="BTB2655" s="116"/>
      <c r="BTC2655" s="42"/>
      <c r="BTD2655" s="116"/>
      <c r="BTE2655" s="42"/>
      <c r="BTF2655" s="116"/>
      <c r="BTG2655" s="42"/>
      <c r="BTH2655" s="116"/>
      <c r="BTI2655" s="42"/>
      <c r="BTJ2655" s="116"/>
      <c r="BTK2655" s="42"/>
      <c r="BTL2655" s="116"/>
      <c r="BTM2655" s="42"/>
      <c r="BTN2655" s="116"/>
      <c r="BTO2655" s="42"/>
      <c r="BTP2655" s="116"/>
      <c r="BTQ2655" s="42"/>
      <c r="BTR2655" s="116"/>
      <c r="BTS2655" s="42"/>
      <c r="BTT2655" s="116"/>
      <c r="BTU2655" s="42"/>
      <c r="BTV2655" s="116"/>
      <c r="BTW2655" s="42"/>
      <c r="BTX2655" s="116"/>
      <c r="BTY2655" s="42"/>
      <c r="BTZ2655" s="116"/>
      <c r="BUA2655" s="42"/>
      <c r="BUB2655" s="116"/>
      <c r="BUC2655" s="42"/>
      <c r="BUD2655" s="116"/>
      <c r="BUE2655" s="42"/>
      <c r="BUF2655" s="116"/>
      <c r="BUG2655" s="42"/>
      <c r="BUH2655" s="116"/>
      <c r="BUI2655" s="42"/>
      <c r="BUJ2655" s="116"/>
      <c r="BUK2655" s="42"/>
      <c r="BUL2655" s="116"/>
      <c r="BUM2655" s="42"/>
      <c r="BUN2655" s="116"/>
      <c r="BUO2655" s="42"/>
      <c r="BUP2655" s="116"/>
      <c r="BUQ2655" s="42"/>
      <c r="BUR2655" s="116"/>
      <c r="BUS2655" s="42"/>
      <c r="BUT2655" s="116"/>
      <c r="BUU2655" s="42"/>
      <c r="BUV2655" s="116"/>
      <c r="BUW2655" s="42"/>
      <c r="BUX2655" s="116"/>
      <c r="BUY2655" s="42"/>
      <c r="BUZ2655" s="116"/>
      <c r="BVA2655" s="42"/>
      <c r="BVB2655" s="116"/>
      <c r="BVC2655" s="42"/>
      <c r="BVD2655" s="116"/>
      <c r="BVE2655" s="42"/>
      <c r="BVF2655" s="116"/>
      <c r="BVG2655" s="42"/>
      <c r="BVH2655" s="116"/>
      <c r="BVI2655" s="42"/>
      <c r="BVJ2655" s="116"/>
      <c r="BVK2655" s="42"/>
      <c r="BVL2655" s="116"/>
      <c r="BVM2655" s="42"/>
      <c r="BVN2655" s="116"/>
      <c r="BVO2655" s="42"/>
      <c r="BVP2655" s="116"/>
      <c r="BVQ2655" s="42"/>
      <c r="BVR2655" s="116"/>
      <c r="BVS2655" s="42"/>
      <c r="BVT2655" s="116"/>
      <c r="BVU2655" s="42"/>
      <c r="BVV2655" s="116"/>
      <c r="BVW2655" s="42"/>
      <c r="BVX2655" s="116"/>
      <c r="BVY2655" s="42"/>
      <c r="BVZ2655" s="116"/>
      <c r="BWA2655" s="42"/>
      <c r="BWB2655" s="116"/>
      <c r="BWC2655" s="42"/>
      <c r="BWD2655" s="116"/>
      <c r="BWE2655" s="42"/>
      <c r="BWF2655" s="116"/>
      <c r="BWG2655" s="42"/>
      <c r="BWH2655" s="116"/>
      <c r="BWI2655" s="42"/>
      <c r="BWJ2655" s="116"/>
      <c r="BWK2655" s="42"/>
      <c r="BWL2655" s="116"/>
      <c r="BWM2655" s="42"/>
      <c r="BWN2655" s="116"/>
      <c r="BWO2655" s="42"/>
      <c r="BWP2655" s="116"/>
      <c r="BWQ2655" s="42"/>
      <c r="BWR2655" s="116"/>
      <c r="BWS2655" s="42"/>
      <c r="BWT2655" s="116"/>
      <c r="BWU2655" s="42"/>
      <c r="BWV2655" s="116"/>
      <c r="BWW2655" s="42"/>
      <c r="BWX2655" s="116"/>
      <c r="BWY2655" s="42"/>
      <c r="BWZ2655" s="116"/>
      <c r="BXA2655" s="42"/>
      <c r="BXB2655" s="116"/>
      <c r="BXC2655" s="42"/>
      <c r="BXD2655" s="116"/>
      <c r="BXE2655" s="42"/>
      <c r="BXF2655" s="116"/>
      <c r="BXG2655" s="42"/>
      <c r="BXH2655" s="116"/>
      <c r="BXI2655" s="42"/>
      <c r="BXJ2655" s="116"/>
      <c r="BXK2655" s="42"/>
      <c r="BXL2655" s="116"/>
      <c r="BXM2655" s="42"/>
      <c r="BXN2655" s="116"/>
      <c r="BXO2655" s="42"/>
      <c r="BXP2655" s="116"/>
      <c r="BXQ2655" s="42"/>
      <c r="BXR2655" s="116"/>
      <c r="BXS2655" s="42"/>
      <c r="BXT2655" s="116"/>
      <c r="BXU2655" s="42"/>
      <c r="BXV2655" s="116"/>
      <c r="BXW2655" s="42"/>
      <c r="BXX2655" s="116"/>
      <c r="BXY2655" s="42"/>
      <c r="BXZ2655" s="116"/>
      <c r="BYA2655" s="42"/>
      <c r="BYB2655" s="116"/>
      <c r="BYC2655" s="42"/>
      <c r="BYD2655" s="116"/>
      <c r="BYE2655" s="42"/>
      <c r="BYF2655" s="116"/>
      <c r="BYG2655" s="42"/>
      <c r="BYH2655" s="116"/>
      <c r="BYI2655" s="42"/>
      <c r="BYJ2655" s="116"/>
      <c r="BYK2655" s="42"/>
      <c r="BYL2655" s="116"/>
      <c r="BYM2655" s="42"/>
      <c r="BYN2655" s="116"/>
      <c r="BYO2655" s="42"/>
      <c r="BYP2655" s="116"/>
      <c r="BYQ2655" s="42"/>
      <c r="BYR2655" s="116"/>
      <c r="BYS2655" s="42"/>
      <c r="BYT2655" s="116"/>
      <c r="BYU2655" s="42"/>
      <c r="BYV2655" s="116"/>
      <c r="BYW2655" s="42"/>
      <c r="BYX2655" s="116"/>
      <c r="BYY2655" s="42"/>
      <c r="BYZ2655" s="116"/>
      <c r="BZA2655" s="42"/>
      <c r="BZB2655" s="116"/>
      <c r="BZC2655" s="42"/>
      <c r="BZD2655" s="116"/>
      <c r="BZE2655" s="42"/>
      <c r="BZF2655" s="116"/>
      <c r="BZG2655" s="42"/>
      <c r="BZH2655" s="116"/>
      <c r="BZI2655" s="42"/>
      <c r="BZJ2655" s="116"/>
      <c r="BZK2655" s="42"/>
      <c r="BZL2655" s="116"/>
      <c r="BZM2655" s="42"/>
      <c r="BZN2655" s="116"/>
      <c r="BZO2655" s="42"/>
      <c r="BZP2655" s="116"/>
      <c r="BZQ2655" s="42"/>
      <c r="BZR2655" s="116"/>
      <c r="BZS2655" s="42"/>
      <c r="BZT2655" s="116"/>
      <c r="BZU2655" s="42"/>
      <c r="BZV2655" s="116"/>
      <c r="BZW2655" s="42"/>
      <c r="BZX2655" s="116"/>
      <c r="BZY2655" s="42"/>
      <c r="BZZ2655" s="116"/>
      <c r="CAA2655" s="42"/>
      <c r="CAB2655" s="116"/>
      <c r="CAC2655" s="42"/>
      <c r="CAD2655" s="116"/>
      <c r="CAE2655" s="42"/>
      <c r="CAF2655" s="116"/>
      <c r="CAG2655" s="42"/>
      <c r="CAH2655" s="116"/>
      <c r="CAI2655" s="42"/>
      <c r="CAJ2655" s="116"/>
      <c r="CAK2655" s="42"/>
      <c r="CAL2655" s="116"/>
      <c r="CAM2655" s="42"/>
      <c r="CAN2655" s="116"/>
      <c r="CAO2655" s="42"/>
      <c r="CAP2655" s="116"/>
      <c r="CAQ2655" s="42"/>
      <c r="CAR2655" s="116"/>
      <c r="CAS2655" s="42"/>
      <c r="CAT2655" s="116"/>
      <c r="CAU2655" s="42"/>
      <c r="CAV2655" s="116"/>
      <c r="CAW2655" s="42"/>
      <c r="CAX2655" s="116"/>
      <c r="CAY2655" s="42"/>
      <c r="CAZ2655" s="116"/>
      <c r="CBA2655" s="42"/>
      <c r="CBB2655" s="116"/>
      <c r="CBC2655" s="42"/>
      <c r="CBD2655" s="116"/>
      <c r="CBE2655" s="42"/>
      <c r="CBF2655" s="116"/>
      <c r="CBG2655" s="42"/>
      <c r="CBH2655" s="116"/>
      <c r="CBI2655" s="42"/>
      <c r="CBJ2655" s="116"/>
      <c r="CBK2655" s="42"/>
      <c r="CBL2655" s="116"/>
      <c r="CBM2655" s="42"/>
      <c r="CBN2655" s="116"/>
      <c r="CBO2655" s="42"/>
      <c r="CBP2655" s="116"/>
      <c r="CBQ2655" s="42"/>
      <c r="CBR2655" s="116"/>
      <c r="CBS2655" s="42"/>
      <c r="CBT2655" s="116"/>
      <c r="CBU2655" s="42"/>
      <c r="CBV2655" s="116"/>
      <c r="CBW2655" s="42"/>
      <c r="CBX2655" s="116"/>
      <c r="CBY2655" s="42"/>
      <c r="CBZ2655" s="116"/>
      <c r="CCA2655" s="42"/>
      <c r="CCB2655" s="116"/>
      <c r="CCC2655" s="42"/>
      <c r="CCD2655" s="116"/>
      <c r="CCE2655" s="42"/>
      <c r="CCF2655" s="116"/>
      <c r="CCG2655" s="42"/>
      <c r="CCH2655" s="116"/>
      <c r="CCI2655" s="42"/>
      <c r="CCJ2655" s="116"/>
      <c r="CCK2655" s="42"/>
      <c r="CCL2655" s="116"/>
      <c r="CCM2655" s="42"/>
      <c r="CCN2655" s="116"/>
      <c r="CCO2655" s="42"/>
      <c r="CCP2655" s="116"/>
      <c r="CCQ2655" s="42"/>
      <c r="CCR2655" s="116"/>
      <c r="CCS2655" s="42"/>
      <c r="CCT2655" s="116"/>
      <c r="CCU2655" s="42"/>
      <c r="CCV2655" s="116"/>
      <c r="CCW2655" s="42"/>
      <c r="CCX2655" s="116"/>
      <c r="CCY2655" s="42"/>
      <c r="CCZ2655" s="116"/>
      <c r="CDA2655" s="42"/>
      <c r="CDB2655" s="116"/>
      <c r="CDC2655" s="42"/>
      <c r="CDD2655" s="116"/>
      <c r="CDE2655" s="42"/>
      <c r="CDF2655" s="116"/>
      <c r="CDG2655" s="42"/>
      <c r="CDH2655" s="116"/>
      <c r="CDI2655" s="42"/>
      <c r="CDJ2655" s="116"/>
      <c r="CDK2655" s="42"/>
      <c r="CDL2655" s="116"/>
      <c r="CDM2655" s="42"/>
      <c r="CDN2655" s="116"/>
      <c r="CDO2655" s="42"/>
      <c r="CDP2655" s="116"/>
      <c r="CDQ2655" s="42"/>
      <c r="CDR2655" s="116"/>
      <c r="CDS2655" s="42"/>
      <c r="CDT2655" s="116"/>
      <c r="CDU2655" s="42"/>
      <c r="CDV2655" s="116"/>
      <c r="CDW2655" s="42"/>
      <c r="CDX2655" s="116"/>
      <c r="CDY2655" s="42"/>
      <c r="CDZ2655" s="116"/>
      <c r="CEA2655" s="42"/>
      <c r="CEB2655" s="116"/>
      <c r="CEC2655" s="42"/>
      <c r="CED2655" s="116"/>
      <c r="CEE2655" s="42"/>
      <c r="CEF2655" s="116"/>
      <c r="CEG2655" s="42"/>
      <c r="CEH2655" s="116"/>
      <c r="CEI2655" s="42"/>
      <c r="CEJ2655" s="116"/>
      <c r="CEK2655" s="42"/>
      <c r="CEL2655" s="116"/>
      <c r="CEM2655" s="42"/>
      <c r="CEN2655" s="116"/>
      <c r="CEO2655" s="42"/>
      <c r="CEP2655" s="116"/>
      <c r="CEQ2655" s="42"/>
      <c r="CER2655" s="116"/>
      <c r="CES2655" s="42"/>
      <c r="CET2655" s="116"/>
      <c r="CEU2655" s="42"/>
      <c r="CEV2655" s="116"/>
      <c r="CEW2655" s="42"/>
      <c r="CEX2655" s="116"/>
      <c r="CEY2655" s="42"/>
      <c r="CEZ2655" s="116"/>
      <c r="CFA2655" s="42"/>
      <c r="CFB2655" s="116"/>
      <c r="CFC2655" s="42"/>
      <c r="CFD2655" s="116"/>
      <c r="CFE2655" s="42"/>
      <c r="CFF2655" s="116"/>
      <c r="CFG2655" s="42"/>
      <c r="CFH2655" s="116"/>
      <c r="CFI2655" s="42"/>
      <c r="CFJ2655" s="116"/>
      <c r="CFK2655" s="42"/>
      <c r="CFL2655" s="116"/>
      <c r="CFM2655" s="42"/>
      <c r="CFN2655" s="116"/>
      <c r="CFO2655" s="42"/>
      <c r="CFP2655" s="116"/>
      <c r="CFQ2655" s="42"/>
      <c r="CFR2655" s="116"/>
      <c r="CFS2655" s="42"/>
      <c r="CFT2655" s="116"/>
      <c r="CFU2655" s="42"/>
      <c r="CFV2655" s="116"/>
      <c r="CFW2655" s="42"/>
      <c r="CFX2655" s="116"/>
      <c r="CFY2655" s="42"/>
      <c r="CFZ2655" s="116"/>
      <c r="CGA2655" s="42"/>
      <c r="CGB2655" s="116"/>
      <c r="CGC2655" s="42"/>
      <c r="CGD2655" s="116"/>
      <c r="CGE2655" s="42"/>
      <c r="CGF2655" s="116"/>
      <c r="CGG2655" s="42"/>
      <c r="CGH2655" s="116"/>
      <c r="CGI2655" s="42"/>
      <c r="CGJ2655" s="116"/>
      <c r="CGK2655" s="42"/>
      <c r="CGL2655" s="116"/>
      <c r="CGM2655" s="42"/>
      <c r="CGN2655" s="116"/>
      <c r="CGO2655" s="42"/>
      <c r="CGP2655" s="116"/>
      <c r="CGQ2655" s="42"/>
      <c r="CGR2655" s="116"/>
      <c r="CGS2655" s="42"/>
      <c r="CGT2655" s="116"/>
      <c r="CGU2655" s="42"/>
      <c r="CGV2655" s="116"/>
      <c r="CGW2655" s="42"/>
      <c r="CGX2655" s="116"/>
      <c r="CGY2655" s="42"/>
      <c r="CGZ2655" s="116"/>
      <c r="CHA2655" s="42"/>
      <c r="CHB2655" s="116"/>
      <c r="CHC2655" s="42"/>
      <c r="CHD2655" s="116"/>
      <c r="CHE2655" s="42"/>
      <c r="CHF2655" s="116"/>
      <c r="CHG2655" s="42"/>
      <c r="CHH2655" s="116"/>
      <c r="CHI2655" s="42"/>
      <c r="CHJ2655" s="116"/>
      <c r="CHK2655" s="42"/>
      <c r="CHL2655" s="116"/>
      <c r="CHM2655" s="42"/>
      <c r="CHN2655" s="116"/>
      <c r="CHO2655" s="42"/>
      <c r="CHP2655" s="116"/>
      <c r="CHQ2655" s="42"/>
      <c r="CHR2655" s="116"/>
      <c r="CHS2655" s="42"/>
      <c r="CHT2655" s="116"/>
      <c r="CHU2655" s="42"/>
      <c r="CHV2655" s="116"/>
      <c r="CHW2655" s="42"/>
      <c r="CHX2655" s="116"/>
      <c r="CHY2655" s="42"/>
      <c r="CHZ2655" s="116"/>
      <c r="CIA2655" s="42"/>
      <c r="CIB2655" s="116"/>
      <c r="CIC2655" s="42"/>
      <c r="CID2655" s="116"/>
      <c r="CIE2655" s="42"/>
      <c r="CIF2655" s="116"/>
      <c r="CIG2655" s="42"/>
      <c r="CIH2655" s="116"/>
      <c r="CII2655" s="42"/>
      <c r="CIJ2655" s="116"/>
      <c r="CIK2655" s="42"/>
      <c r="CIL2655" s="116"/>
      <c r="CIM2655" s="42"/>
      <c r="CIN2655" s="116"/>
      <c r="CIO2655" s="42"/>
      <c r="CIP2655" s="116"/>
      <c r="CIQ2655" s="42"/>
      <c r="CIR2655" s="116"/>
      <c r="CIS2655" s="42"/>
      <c r="CIT2655" s="116"/>
      <c r="CIU2655" s="42"/>
      <c r="CIV2655" s="116"/>
      <c r="CIW2655" s="42"/>
      <c r="CIX2655" s="116"/>
      <c r="CIY2655" s="42"/>
      <c r="CIZ2655" s="116"/>
      <c r="CJA2655" s="42"/>
      <c r="CJB2655" s="116"/>
      <c r="CJC2655" s="42"/>
      <c r="CJD2655" s="116"/>
      <c r="CJE2655" s="42"/>
      <c r="CJF2655" s="116"/>
      <c r="CJG2655" s="42"/>
      <c r="CJH2655" s="116"/>
      <c r="CJI2655" s="42"/>
      <c r="CJJ2655" s="116"/>
      <c r="CJK2655" s="42"/>
      <c r="CJL2655" s="116"/>
      <c r="CJM2655" s="42"/>
      <c r="CJN2655" s="116"/>
      <c r="CJO2655" s="42"/>
      <c r="CJP2655" s="116"/>
      <c r="CJQ2655" s="42"/>
      <c r="CJR2655" s="116"/>
      <c r="CJS2655" s="42"/>
      <c r="CJT2655" s="116"/>
      <c r="CJU2655" s="42"/>
      <c r="CJV2655" s="116"/>
      <c r="CJW2655" s="42"/>
      <c r="CJX2655" s="116"/>
      <c r="CJY2655" s="42"/>
      <c r="CJZ2655" s="116"/>
      <c r="CKA2655" s="42"/>
      <c r="CKB2655" s="116"/>
      <c r="CKC2655" s="42"/>
      <c r="CKD2655" s="116"/>
      <c r="CKE2655" s="42"/>
      <c r="CKF2655" s="116"/>
      <c r="CKG2655" s="42"/>
      <c r="CKH2655" s="116"/>
      <c r="CKI2655" s="42"/>
      <c r="CKJ2655" s="116"/>
      <c r="CKK2655" s="42"/>
      <c r="CKL2655" s="116"/>
      <c r="CKM2655" s="42"/>
      <c r="CKN2655" s="116"/>
      <c r="CKO2655" s="42"/>
      <c r="CKP2655" s="116"/>
      <c r="CKQ2655" s="42"/>
      <c r="CKR2655" s="116"/>
      <c r="CKS2655" s="42"/>
      <c r="CKT2655" s="116"/>
      <c r="CKU2655" s="42"/>
      <c r="CKV2655" s="116"/>
      <c r="CKW2655" s="42"/>
      <c r="CKX2655" s="116"/>
      <c r="CKY2655" s="42"/>
      <c r="CKZ2655" s="116"/>
      <c r="CLA2655" s="42"/>
      <c r="CLB2655" s="116"/>
      <c r="CLC2655" s="42"/>
      <c r="CLD2655" s="116"/>
      <c r="CLE2655" s="42"/>
      <c r="CLF2655" s="116"/>
      <c r="CLG2655" s="42"/>
      <c r="CLH2655" s="116"/>
      <c r="CLI2655" s="42"/>
      <c r="CLJ2655" s="116"/>
      <c r="CLK2655" s="42"/>
      <c r="CLL2655" s="116"/>
      <c r="CLM2655" s="42"/>
      <c r="CLN2655" s="116"/>
      <c r="CLO2655" s="42"/>
      <c r="CLP2655" s="116"/>
      <c r="CLQ2655" s="42"/>
      <c r="CLR2655" s="116"/>
      <c r="CLS2655" s="42"/>
      <c r="CLT2655" s="116"/>
      <c r="CLU2655" s="42"/>
      <c r="CLV2655" s="116"/>
      <c r="CLW2655" s="42"/>
      <c r="CLX2655" s="116"/>
      <c r="CLY2655" s="42"/>
      <c r="CLZ2655" s="116"/>
      <c r="CMA2655" s="42"/>
      <c r="CMB2655" s="116"/>
      <c r="CMC2655" s="42"/>
      <c r="CMD2655" s="116"/>
      <c r="CME2655" s="42"/>
      <c r="CMF2655" s="116"/>
      <c r="CMG2655" s="42"/>
      <c r="CMH2655" s="116"/>
      <c r="CMI2655" s="42"/>
      <c r="CMJ2655" s="116"/>
      <c r="CMK2655" s="42"/>
      <c r="CML2655" s="116"/>
      <c r="CMM2655" s="42"/>
      <c r="CMN2655" s="116"/>
      <c r="CMO2655" s="42"/>
      <c r="CMP2655" s="116"/>
      <c r="CMQ2655" s="42"/>
      <c r="CMR2655" s="116"/>
      <c r="CMS2655" s="42"/>
      <c r="CMT2655" s="116"/>
      <c r="CMU2655" s="42"/>
      <c r="CMV2655" s="116"/>
      <c r="CMW2655" s="42"/>
      <c r="CMX2655" s="116"/>
      <c r="CMY2655" s="42"/>
      <c r="CMZ2655" s="116"/>
      <c r="CNA2655" s="42"/>
      <c r="CNB2655" s="116"/>
      <c r="CNC2655" s="42"/>
      <c r="CND2655" s="116"/>
      <c r="CNE2655" s="42"/>
      <c r="CNF2655" s="116"/>
      <c r="CNG2655" s="42"/>
      <c r="CNH2655" s="116"/>
      <c r="CNI2655" s="42"/>
      <c r="CNJ2655" s="116"/>
      <c r="CNK2655" s="42"/>
      <c r="CNL2655" s="116"/>
      <c r="CNM2655" s="42"/>
      <c r="CNN2655" s="116"/>
      <c r="CNO2655" s="42"/>
      <c r="CNP2655" s="116"/>
      <c r="CNQ2655" s="42"/>
      <c r="CNR2655" s="116"/>
      <c r="CNS2655" s="42"/>
      <c r="CNT2655" s="116"/>
      <c r="CNU2655" s="42"/>
      <c r="CNV2655" s="116"/>
      <c r="CNW2655" s="42"/>
      <c r="CNX2655" s="116"/>
      <c r="CNY2655" s="42"/>
      <c r="CNZ2655" s="116"/>
      <c r="COA2655" s="42"/>
      <c r="COB2655" s="116"/>
      <c r="COC2655" s="42"/>
      <c r="COD2655" s="116"/>
      <c r="COE2655" s="42"/>
      <c r="COF2655" s="116"/>
      <c r="COG2655" s="42"/>
      <c r="COH2655" s="116"/>
      <c r="COI2655" s="42"/>
      <c r="COJ2655" s="116"/>
      <c r="COK2655" s="42"/>
      <c r="COL2655" s="116"/>
      <c r="COM2655" s="42"/>
      <c r="CON2655" s="116"/>
      <c r="COO2655" s="42"/>
      <c r="COP2655" s="116"/>
      <c r="COQ2655" s="42"/>
      <c r="COR2655" s="116"/>
      <c r="COS2655" s="42"/>
      <c r="COT2655" s="116"/>
      <c r="COU2655" s="42"/>
      <c r="COV2655" s="116"/>
      <c r="COW2655" s="42"/>
      <c r="COX2655" s="116"/>
      <c r="COY2655" s="42"/>
      <c r="COZ2655" s="116"/>
      <c r="CPA2655" s="42"/>
      <c r="CPB2655" s="116"/>
      <c r="CPC2655" s="42"/>
      <c r="CPD2655" s="116"/>
      <c r="CPE2655" s="42"/>
      <c r="CPF2655" s="116"/>
      <c r="CPG2655" s="42"/>
      <c r="CPH2655" s="116"/>
      <c r="CPI2655" s="42"/>
      <c r="CPJ2655" s="116"/>
      <c r="CPK2655" s="42"/>
      <c r="CPL2655" s="116"/>
      <c r="CPM2655" s="42"/>
      <c r="CPN2655" s="116"/>
      <c r="CPO2655" s="42"/>
      <c r="CPP2655" s="116"/>
      <c r="CPQ2655" s="42"/>
      <c r="CPR2655" s="116"/>
      <c r="CPS2655" s="42"/>
      <c r="CPT2655" s="116"/>
      <c r="CPU2655" s="42"/>
      <c r="CPV2655" s="116"/>
      <c r="CPW2655" s="42"/>
      <c r="CPX2655" s="116"/>
      <c r="CPY2655" s="42"/>
      <c r="CPZ2655" s="116"/>
      <c r="CQA2655" s="42"/>
      <c r="CQB2655" s="116"/>
      <c r="CQC2655" s="42"/>
      <c r="CQD2655" s="116"/>
      <c r="CQE2655" s="42"/>
      <c r="CQF2655" s="116"/>
      <c r="CQG2655" s="42"/>
      <c r="CQH2655" s="116"/>
      <c r="CQI2655" s="42"/>
      <c r="CQJ2655" s="116"/>
      <c r="CQK2655" s="42"/>
      <c r="CQL2655" s="116"/>
      <c r="CQM2655" s="42"/>
      <c r="CQN2655" s="116"/>
      <c r="CQO2655" s="42"/>
      <c r="CQP2655" s="116"/>
      <c r="CQQ2655" s="42"/>
      <c r="CQR2655" s="116"/>
      <c r="CQS2655" s="42"/>
      <c r="CQT2655" s="116"/>
      <c r="CQU2655" s="42"/>
      <c r="CQV2655" s="116"/>
      <c r="CQW2655" s="42"/>
      <c r="CQX2655" s="116"/>
      <c r="CQY2655" s="42"/>
      <c r="CQZ2655" s="116"/>
      <c r="CRA2655" s="42"/>
      <c r="CRB2655" s="116"/>
      <c r="CRC2655" s="42"/>
      <c r="CRD2655" s="116"/>
      <c r="CRE2655" s="42"/>
      <c r="CRF2655" s="116"/>
      <c r="CRG2655" s="42"/>
      <c r="CRH2655" s="116"/>
      <c r="CRI2655" s="42"/>
      <c r="CRJ2655" s="116"/>
      <c r="CRK2655" s="42"/>
      <c r="CRL2655" s="116"/>
      <c r="CRM2655" s="42"/>
      <c r="CRN2655" s="116"/>
      <c r="CRO2655" s="42"/>
      <c r="CRP2655" s="116"/>
      <c r="CRQ2655" s="42"/>
      <c r="CRR2655" s="116"/>
      <c r="CRS2655" s="42"/>
      <c r="CRT2655" s="116"/>
      <c r="CRU2655" s="42"/>
      <c r="CRV2655" s="116"/>
      <c r="CRW2655" s="42"/>
      <c r="CRX2655" s="116"/>
      <c r="CRY2655" s="42"/>
      <c r="CRZ2655" s="116"/>
      <c r="CSA2655" s="42"/>
      <c r="CSB2655" s="116"/>
      <c r="CSC2655" s="42"/>
      <c r="CSD2655" s="116"/>
      <c r="CSE2655" s="42"/>
      <c r="CSF2655" s="116"/>
      <c r="CSG2655" s="42"/>
      <c r="CSH2655" s="116"/>
      <c r="CSI2655" s="42"/>
      <c r="CSJ2655" s="116"/>
      <c r="CSK2655" s="42"/>
      <c r="CSL2655" s="116"/>
      <c r="CSM2655" s="42"/>
      <c r="CSN2655" s="116"/>
      <c r="CSO2655" s="42"/>
      <c r="CSP2655" s="116"/>
      <c r="CSQ2655" s="42"/>
      <c r="CSR2655" s="116"/>
      <c r="CSS2655" s="42"/>
      <c r="CST2655" s="116"/>
      <c r="CSU2655" s="42"/>
      <c r="CSV2655" s="116"/>
      <c r="CSW2655" s="42"/>
      <c r="CSX2655" s="116"/>
      <c r="CSY2655" s="42"/>
      <c r="CSZ2655" s="116"/>
      <c r="CTA2655" s="42"/>
      <c r="CTB2655" s="116"/>
      <c r="CTC2655" s="42"/>
      <c r="CTD2655" s="116"/>
      <c r="CTE2655" s="42"/>
      <c r="CTF2655" s="116"/>
      <c r="CTG2655" s="42"/>
      <c r="CTH2655" s="116"/>
      <c r="CTI2655" s="42"/>
      <c r="CTJ2655" s="116"/>
      <c r="CTK2655" s="42"/>
      <c r="CTL2655" s="116"/>
      <c r="CTM2655" s="42"/>
      <c r="CTN2655" s="116"/>
      <c r="CTO2655" s="42"/>
      <c r="CTP2655" s="116"/>
      <c r="CTQ2655" s="42"/>
      <c r="CTR2655" s="116"/>
      <c r="CTS2655" s="42"/>
      <c r="CTT2655" s="116"/>
      <c r="CTU2655" s="42"/>
      <c r="CTV2655" s="116"/>
      <c r="CTW2655" s="42"/>
      <c r="CTX2655" s="116"/>
      <c r="CTY2655" s="42"/>
      <c r="CTZ2655" s="116"/>
      <c r="CUA2655" s="42"/>
      <c r="CUB2655" s="116"/>
      <c r="CUC2655" s="42"/>
      <c r="CUD2655" s="116"/>
      <c r="CUE2655" s="42"/>
      <c r="CUF2655" s="116"/>
      <c r="CUG2655" s="42"/>
      <c r="CUH2655" s="116"/>
      <c r="CUI2655" s="42"/>
      <c r="CUJ2655" s="116"/>
      <c r="CUK2655" s="42"/>
      <c r="CUL2655" s="116"/>
      <c r="CUM2655" s="42"/>
      <c r="CUN2655" s="116"/>
      <c r="CUO2655" s="42"/>
      <c r="CUP2655" s="116"/>
      <c r="CUQ2655" s="42"/>
      <c r="CUR2655" s="116"/>
      <c r="CUS2655" s="42"/>
      <c r="CUT2655" s="116"/>
      <c r="CUU2655" s="42"/>
      <c r="CUV2655" s="116"/>
      <c r="CUW2655" s="42"/>
      <c r="CUX2655" s="116"/>
      <c r="CUY2655" s="42"/>
      <c r="CUZ2655" s="116"/>
      <c r="CVA2655" s="42"/>
      <c r="CVB2655" s="116"/>
      <c r="CVC2655" s="42"/>
      <c r="CVD2655" s="116"/>
      <c r="CVE2655" s="42"/>
      <c r="CVF2655" s="116"/>
      <c r="CVG2655" s="42"/>
      <c r="CVH2655" s="116"/>
      <c r="CVI2655" s="42"/>
      <c r="CVJ2655" s="116"/>
      <c r="CVK2655" s="42"/>
      <c r="CVL2655" s="116"/>
      <c r="CVM2655" s="42"/>
      <c r="CVN2655" s="116"/>
      <c r="CVO2655" s="42"/>
      <c r="CVP2655" s="116"/>
      <c r="CVQ2655" s="42"/>
      <c r="CVR2655" s="116"/>
      <c r="CVS2655" s="42"/>
      <c r="CVT2655" s="116"/>
      <c r="CVU2655" s="42"/>
      <c r="CVV2655" s="116"/>
      <c r="CVW2655" s="42"/>
      <c r="CVX2655" s="116"/>
      <c r="CVY2655" s="42"/>
      <c r="CVZ2655" s="116"/>
      <c r="CWA2655" s="42"/>
      <c r="CWB2655" s="116"/>
      <c r="CWC2655" s="42"/>
      <c r="CWD2655" s="116"/>
      <c r="CWE2655" s="42"/>
      <c r="CWF2655" s="116"/>
      <c r="CWG2655" s="42"/>
      <c r="CWH2655" s="116"/>
      <c r="CWI2655" s="42"/>
      <c r="CWJ2655" s="116"/>
      <c r="CWK2655" s="42"/>
      <c r="CWL2655" s="116"/>
      <c r="CWM2655" s="42"/>
      <c r="CWN2655" s="116"/>
      <c r="CWO2655" s="42"/>
      <c r="CWP2655" s="116"/>
      <c r="CWQ2655" s="42"/>
      <c r="CWR2655" s="116"/>
      <c r="CWS2655" s="42"/>
      <c r="CWT2655" s="116"/>
      <c r="CWU2655" s="42"/>
      <c r="CWV2655" s="116"/>
      <c r="CWW2655" s="42"/>
      <c r="CWX2655" s="116"/>
      <c r="CWY2655" s="42"/>
      <c r="CWZ2655" s="116"/>
      <c r="CXA2655" s="42"/>
      <c r="CXB2655" s="116"/>
      <c r="CXC2655" s="42"/>
      <c r="CXD2655" s="116"/>
      <c r="CXE2655" s="42"/>
      <c r="CXF2655" s="116"/>
      <c r="CXG2655" s="42"/>
      <c r="CXH2655" s="116"/>
      <c r="CXI2655" s="42"/>
      <c r="CXJ2655" s="116"/>
      <c r="CXK2655" s="42"/>
      <c r="CXL2655" s="116"/>
      <c r="CXM2655" s="42"/>
      <c r="CXN2655" s="116"/>
      <c r="CXO2655" s="42"/>
      <c r="CXP2655" s="116"/>
      <c r="CXQ2655" s="42"/>
      <c r="CXR2655" s="116"/>
      <c r="CXS2655" s="42"/>
      <c r="CXT2655" s="116"/>
      <c r="CXU2655" s="42"/>
      <c r="CXV2655" s="116"/>
      <c r="CXW2655" s="42"/>
      <c r="CXX2655" s="116"/>
      <c r="CXY2655" s="42"/>
      <c r="CXZ2655" s="116"/>
      <c r="CYA2655" s="42"/>
      <c r="CYB2655" s="116"/>
      <c r="CYC2655" s="42"/>
      <c r="CYD2655" s="116"/>
      <c r="CYE2655" s="42"/>
      <c r="CYF2655" s="116"/>
      <c r="CYG2655" s="42"/>
      <c r="CYH2655" s="116"/>
      <c r="CYI2655" s="42"/>
      <c r="CYJ2655" s="116"/>
      <c r="CYK2655" s="42"/>
      <c r="CYL2655" s="116"/>
      <c r="CYM2655" s="42"/>
      <c r="CYN2655" s="116"/>
      <c r="CYO2655" s="42"/>
      <c r="CYP2655" s="116"/>
      <c r="CYQ2655" s="42"/>
      <c r="CYR2655" s="116"/>
      <c r="CYS2655" s="42"/>
      <c r="CYT2655" s="116"/>
      <c r="CYU2655" s="42"/>
      <c r="CYV2655" s="116"/>
      <c r="CYW2655" s="42"/>
      <c r="CYX2655" s="116"/>
      <c r="CYY2655" s="42"/>
      <c r="CYZ2655" s="116"/>
      <c r="CZA2655" s="42"/>
      <c r="CZB2655" s="116"/>
      <c r="CZC2655" s="42"/>
      <c r="CZD2655" s="116"/>
      <c r="CZE2655" s="42"/>
      <c r="CZF2655" s="116"/>
      <c r="CZG2655" s="42"/>
      <c r="CZH2655" s="116"/>
      <c r="CZI2655" s="42"/>
      <c r="CZJ2655" s="116"/>
      <c r="CZK2655" s="42"/>
      <c r="CZL2655" s="116"/>
      <c r="CZM2655" s="42"/>
      <c r="CZN2655" s="116"/>
      <c r="CZO2655" s="42"/>
      <c r="CZP2655" s="116"/>
      <c r="CZQ2655" s="42"/>
      <c r="CZR2655" s="116"/>
      <c r="CZS2655" s="42"/>
      <c r="CZT2655" s="116"/>
      <c r="CZU2655" s="42"/>
      <c r="CZV2655" s="116"/>
      <c r="CZW2655" s="42"/>
      <c r="CZX2655" s="116"/>
      <c r="CZY2655" s="42"/>
      <c r="CZZ2655" s="116"/>
      <c r="DAA2655" s="42"/>
      <c r="DAB2655" s="116"/>
      <c r="DAC2655" s="42"/>
      <c r="DAD2655" s="116"/>
      <c r="DAE2655" s="42"/>
      <c r="DAF2655" s="116"/>
      <c r="DAG2655" s="42"/>
      <c r="DAH2655" s="116"/>
      <c r="DAI2655" s="42"/>
      <c r="DAJ2655" s="116"/>
      <c r="DAK2655" s="42"/>
      <c r="DAL2655" s="116"/>
      <c r="DAM2655" s="42"/>
      <c r="DAN2655" s="116"/>
      <c r="DAO2655" s="42"/>
      <c r="DAP2655" s="116"/>
      <c r="DAQ2655" s="42"/>
      <c r="DAR2655" s="116"/>
      <c r="DAS2655" s="42"/>
      <c r="DAT2655" s="116"/>
      <c r="DAU2655" s="42"/>
      <c r="DAV2655" s="116"/>
      <c r="DAW2655" s="42"/>
      <c r="DAX2655" s="116"/>
      <c r="DAY2655" s="42"/>
      <c r="DAZ2655" s="116"/>
      <c r="DBA2655" s="42"/>
      <c r="DBB2655" s="116"/>
      <c r="DBC2655" s="42"/>
      <c r="DBD2655" s="116"/>
      <c r="DBE2655" s="42"/>
      <c r="DBF2655" s="116"/>
      <c r="DBG2655" s="42"/>
      <c r="DBH2655" s="116"/>
      <c r="DBI2655" s="42"/>
      <c r="DBJ2655" s="116"/>
      <c r="DBK2655" s="42"/>
      <c r="DBL2655" s="116"/>
      <c r="DBM2655" s="42"/>
      <c r="DBN2655" s="116"/>
      <c r="DBO2655" s="42"/>
      <c r="DBP2655" s="116"/>
      <c r="DBQ2655" s="42"/>
      <c r="DBR2655" s="116"/>
      <c r="DBS2655" s="42"/>
      <c r="DBT2655" s="116"/>
      <c r="DBU2655" s="42"/>
      <c r="DBV2655" s="116"/>
      <c r="DBW2655" s="42"/>
      <c r="DBX2655" s="116"/>
      <c r="DBY2655" s="42"/>
      <c r="DBZ2655" s="116"/>
      <c r="DCA2655" s="42"/>
      <c r="DCB2655" s="116"/>
      <c r="DCC2655" s="42"/>
      <c r="DCD2655" s="116"/>
      <c r="DCE2655" s="42"/>
      <c r="DCF2655" s="116"/>
      <c r="DCG2655" s="42"/>
      <c r="DCH2655" s="116"/>
      <c r="DCI2655" s="42"/>
      <c r="DCJ2655" s="116"/>
      <c r="DCK2655" s="42"/>
      <c r="DCL2655" s="116"/>
      <c r="DCM2655" s="42"/>
      <c r="DCN2655" s="116"/>
      <c r="DCO2655" s="42"/>
      <c r="DCP2655" s="116"/>
      <c r="DCQ2655" s="42"/>
      <c r="DCR2655" s="116"/>
      <c r="DCS2655" s="42"/>
      <c r="DCT2655" s="116"/>
      <c r="DCU2655" s="42"/>
      <c r="DCV2655" s="116"/>
      <c r="DCW2655" s="42"/>
      <c r="DCX2655" s="116"/>
      <c r="DCY2655" s="42"/>
      <c r="DCZ2655" s="116"/>
      <c r="DDA2655" s="42"/>
      <c r="DDB2655" s="116"/>
      <c r="DDC2655" s="42"/>
      <c r="DDD2655" s="116"/>
      <c r="DDE2655" s="42"/>
      <c r="DDF2655" s="116"/>
      <c r="DDG2655" s="42"/>
      <c r="DDH2655" s="116"/>
      <c r="DDI2655" s="42"/>
      <c r="DDJ2655" s="116"/>
      <c r="DDK2655" s="42"/>
      <c r="DDL2655" s="116"/>
      <c r="DDM2655" s="42"/>
      <c r="DDN2655" s="116"/>
      <c r="DDO2655" s="42"/>
      <c r="DDP2655" s="116"/>
      <c r="DDQ2655" s="42"/>
      <c r="DDR2655" s="116"/>
      <c r="DDS2655" s="42"/>
      <c r="DDT2655" s="116"/>
      <c r="DDU2655" s="42"/>
      <c r="DDV2655" s="116"/>
      <c r="DDW2655" s="42"/>
      <c r="DDX2655" s="116"/>
      <c r="DDY2655" s="42"/>
      <c r="DDZ2655" s="116"/>
      <c r="DEA2655" s="42"/>
      <c r="DEB2655" s="116"/>
      <c r="DEC2655" s="42"/>
      <c r="DED2655" s="116"/>
      <c r="DEE2655" s="42"/>
      <c r="DEF2655" s="116"/>
      <c r="DEG2655" s="42"/>
      <c r="DEH2655" s="116"/>
      <c r="DEI2655" s="42"/>
      <c r="DEJ2655" s="116"/>
      <c r="DEK2655" s="42"/>
      <c r="DEL2655" s="116"/>
      <c r="DEM2655" s="42"/>
      <c r="DEN2655" s="116"/>
      <c r="DEO2655" s="42"/>
      <c r="DEP2655" s="116"/>
      <c r="DEQ2655" s="42"/>
      <c r="DER2655" s="116"/>
      <c r="DES2655" s="42"/>
      <c r="DET2655" s="116"/>
      <c r="DEU2655" s="42"/>
      <c r="DEV2655" s="116"/>
      <c r="DEW2655" s="42"/>
      <c r="DEX2655" s="116"/>
      <c r="DEY2655" s="42"/>
      <c r="DEZ2655" s="116"/>
      <c r="DFA2655" s="42"/>
      <c r="DFB2655" s="116"/>
      <c r="DFC2655" s="42"/>
      <c r="DFD2655" s="116"/>
      <c r="DFE2655" s="42"/>
      <c r="DFF2655" s="116"/>
      <c r="DFG2655" s="42"/>
      <c r="DFH2655" s="116"/>
      <c r="DFI2655" s="42"/>
      <c r="DFJ2655" s="116"/>
      <c r="DFK2655" s="42"/>
      <c r="DFL2655" s="116"/>
      <c r="DFM2655" s="42"/>
      <c r="DFN2655" s="116"/>
      <c r="DFO2655" s="42"/>
      <c r="DFP2655" s="116"/>
      <c r="DFQ2655" s="42"/>
      <c r="DFR2655" s="116"/>
      <c r="DFS2655" s="42"/>
      <c r="DFT2655" s="116"/>
      <c r="DFU2655" s="42"/>
      <c r="DFV2655" s="116"/>
      <c r="DFW2655" s="42"/>
      <c r="DFX2655" s="116"/>
      <c r="DFY2655" s="42"/>
      <c r="DFZ2655" s="116"/>
      <c r="DGA2655" s="42"/>
      <c r="DGB2655" s="116"/>
      <c r="DGC2655" s="42"/>
      <c r="DGD2655" s="116"/>
      <c r="DGE2655" s="42"/>
      <c r="DGF2655" s="116"/>
      <c r="DGG2655" s="42"/>
      <c r="DGH2655" s="116"/>
      <c r="DGI2655" s="42"/>
      <c r="DGJ2655" s="116"/>
      <c r="DGK2655" s="42"/>
      <c r="DGL2655" s="116"/>
      <c r="DGM2655" s="42"/>
      <c r="DGN2655" s="116"/>
      <c r="DGO2655" s="42"/>
      <c r="DGP2655" s="116"/>
      <c r="DGQ2655" s="42"/>
      <c r="DGR2655" s="116"/>
      <c r="DGS2655" s="42"/>
      <c r="DGT2655" s="116"/>
      <c r="DGU2655" s="42"/>
      <c r="DGV2655" s="116"/>
      <c r="DGW2655" s="42"/>
      <c r="DGX2655" s="116"/>
      <c r="DGY2655" s="42"/>
      <c r="DGZ2655" s="116"/>
      <c r="DHA2655" s="42"/>
      <c r="DHB2655" s="116"/>
      <c r="DHC2655" s="42"/>
      <c r="DHD2655" s="116"/>
      <c r="DHE2655" s="42"/>
      <c r="DHF2655" s="116"/>
      <c r="DHG2655" s="42"/>
      <c r="DHH2655" s="116"/>
      <c r="DHI2655" s="42"/>
      <c r="DHJ2655" s="116"/>
      <c r="DHK2655" s="42"/>
      <c r="DHL2655" s="116"/>
      <c r="DHM2655" s="42"/>
      <c r="DHN2655" s="116"/>
      <c r="DHO2655" s="42"/>
      <c r="DHP2655" s="116"/>
      <c r="DHQ2655" s="42"/>
      <c r="DHR2655" s="116"/>
      <c r="DHS2655" s="42"/>
      <c r="DHT2655" s="116"/>
      <c r="DHU2655" s="42"/>
      <c r="DHV2655" s="116"/>
      <c r="DHW2655" s="42"/>
      <c r="DHX2655" s="116"/>
      <c r="DHY2655" s="42"/>
      <c r="DHZ2655" s="116"/>
      <c r="DIA2655" s="42"/>
      <c r="DIB2655" s="116"/>
      <c r="DIC2655" s="42"/>
      <c r="DID2655" s="116"/>
      <c r="DIE2655" s="42"/>
      <c r="DIF2655" s="116"/>
      <c r="DIG2655" s="42"/>
      <c r="DIH2655" s="116"/>
      <c r="DII2655" s="42"/>
      <c r="DIJ2655" s="116"/>
      <c r="DIK2655" s="42"/>
      <c r="DIL2655" s="116"/>
      <c r="DIM2655" s="42"/>
      <c r="DIN2655" s="116"/>
      <c r="DIO2655" s="42"/>
      <c r="DIP2655" s="116"/>
      <c r="DIQ2655" s="42"/>
      <c r="DIR2655" s="116"/>
      <c r="DIS2655" s="42"/>
      <c r="DIT2655" s="116"/>
      <c r="DIU2655" s="42"/>
      <c r="DIV2655" s="116"/>
      <c r="DIW2655" s="42"/>
      <c r="DIX2655" s="116"/>
      <c r="DIY2655" s="42"/>
      <c r="DIZ2655" s="116"/>
      <c r="DJA2655" s="42"/>
      <c r="DJB2655" s="116"/>
      <c r="DJC2655" s="42"/>
      <c r="DJD2655" s="116"/>
      <c r="DJE2655" s="42"/>
      <c r="DJF2655" s="116"/>
      <c r="DJG2655" s="42"/>
      <c r="DJH2655" s="116"/>
      <c r="DJI2655" s="42"/>
      <c r="DJJ2655" s="116"/>
      <c r="DJK2655" s="42"/>
      <c r="DJL2655" s="116"/>
      <c r="DJM2655" s="42"/>
      <c r="DJN2655" s="116"/>
      <c r="DJO2655" s="42"/>
      <c r="DJP2655" s="116"/>
      <c r="DJQ2655" s="42"/>
      <c r="DJR2655" s="116"/>
      <c r="DJS2655" s="42"/>
      <c r="DJT2655" s="116"/>
      <c r="DJU2655" s="42"/>
      <c r="DJV2655" s="116"/>
      <c r="DJW2655" s="42"/>
      <c r="DJX2655" s="116"/>
      <c r="DJY2655" s="42"/>
      <c r="DJZ2655" s="116"/>
      <c r="DKA2655" s="42"/>
      <c r="DKB2655" s="116"/>
      <c r="DKC2655" s="42"/>
      <c r="DKD2655" s="116"/>
      <c r="DKE2655" s="42"/>
      <c r="DKF2655" s="116"/>
      <c r="DKG2655" s="42"/>
      <c r="DKH2655" s="116"/>
      <c r="DKI2655" s="42"/>
      <c r="DKJ2655" s="116"/>
      <c r="DKK2655" s="42"/>
      <c r="DKL2655" s="116"/>
      <c r="DKM2655" s="42"/>
      <c r="DKN2655" s="116"/>
      <c r="DKO2655" s="42"/>
      <c r="DKP2655" s="116"/>
      <c r="DKQ2655" s="42"/>
      <c r="DKR2655" s="116"/>
      <c r="DKS2655" s="42"/>
      <c r="DKT2655" s="116"/>
      <c r="DKU2655" s="42"/>
      <c r="DKV2655" s="116"/>
      <c r="DKW2655" s="42"/>
      <c r="DKX2655" s="116"/>
      <c r="DKY2655" s="42"/>
      <c r="DKZ2655" s="116"/>
      <c r="DLA2655" s="42"/>
      <c r="DLB2655" s="116"/>
      <c r="DLC2655" s="42"/>
      <c r="DLD2655" s="116"/>
      <c r="DLE2655" s="42"/>
      <c r="DLF2655" s="116"/>
      <c r="DLG2655" s="42"/>
      <c r="DLH2655" s="116"/>
      <c r="DLI2655" s="42"/>
      <c r="DLJ2655" s="116"/>
      <c r="DLK2655" s="42"/>
      <c r="DLL2655" s="116"/>
      <c r="DLM2655" s="42"/>
      <c r="DLN2655" s="116"/>
      <c r="DLO2655" s="42"/>
      <c r="DLP2655" s="116"/>
      <c r="DLQ2655" s="42"/>
      <c r="DLR2655" s="116"/>
      <c r="DLS2655" s="42"/>
      <c r="DLT2655" s="116"/>
      <c r="DLU2655" s="42"/>
      <c r="DLV2655" s="116"/>
      <c r="DLW2655" s="42"/>
      <c r="DLX2655" s="116"/>
      <c r="DLY2655" s="42"/>
      <c r="DLZ2655" s="116"/>
      <c r="DMA2655" s="42"/>
      <c r="DMB2655" s="116"/>
      <c r="DMC2655" s="42"/>
      <c r="DMD2655" s="116"/>
      <c r="DME2655" s="42"/>
      <c r="DMF2655" s="116"/>
      <c r="DMG2655" s="42"/>
      <c r="DMH2655" s="116"/>
      <c r="DMI2655" s="42"/>
      <c r="DMJ2655" s="116"/>
      <c r="DMK2655" s="42"/>
      <c r="DML2655" s="116"/>
      <c r="DMM2655" s="42"/>
      <c r="DMN2655" s="116"/>
      <c r="DMO2655" s="42"/>
      <c r="DMP2655" s="116"/>
      <c r="DMQ2655" s="42"/>
      <c r="DMR2655" s="116"/>
      <c r="DMS2655" s="42"/>
      <c r="DMT2655" s="116"/>
      <c r="DMU2655" s="42"/>
      <c r="DMV2655" s="116"/>
      <c r="DMW2655" s="42"/>
      <c r="DMX2655" s="116"/>
      <c r="DMY2655" s="42"/>
      <c r="DMZ2655" s="116"/>
      <c r="DNA2655" s="42"/>
      <c r="DNB2655" s="116"/>
      <c r="DNC2655" s="42"/>
      <c r="DND2655" s="116"/>
      <c r="DNE2655" s="42"/>
      <c r="DNF2655" s="116"/>
      <c r="DNG2655" s="42"/>
      <c r="DNH2655" s="116"/>
      <c r="DNI2655" s="42"/>
      <c r="DNJ2655" s="116"/>
      <c r="DNK2655" s="42"/>
      <c r="DNL2655" s="116"/>
      <c r="DNM2655" s="42"/>
      <c r="DNN2655" s="116"/>
      <c r="DNO2655" s="42"/>
      <c r="DNP2655" s="116"/>
      <c r="DNQ2655" s="42"/>
      <c r="DNR2655" s="116"/>
      <c r="DNS2655" s="42"/>
      <c r="DNT2655" s="116"/>
      <c r="DNU2655" s="42"/>
      <c r="DNV2655" s="116"/>
      <c r="DNW2655" s="42"/>
      <c r="DNX2655" s="116"/>
      <c r="DNY2655" s="42"/>
      <c r="DNZ2655" s="116"/>
      <c r="DOA2655" s="42"/>
      <c r="DOB2655" s="116"/>
      <c r="DOC2655" s="42"/>
      <c r="DOD2655" s="116"/>
      <c r="DOE2655" s="42"/>
      <c r="DOF2655" s="116"/>
      <c r="DOG2655" s="42"/>
      <c r="DOH2655" s="116"/>
      <c r="DOI2655" s="42"/>
      <c r="DOJ2655" s="116"/>
      <c r="DOK2655" s="42"/>
      <c r="DOL2655" s="116"/>
      <c r="DOM2655" s="42"/>
      <c r="DON2655" s="116"/>
      <c r="DOO2655" s="42"/>
      <c r="DOP2655" s="116"/>
      <c r="DOQ2655" s="42"/>
      <c r="DOR2655" s="116"/>
      <c r="DOS2655" s="42"/>
      <c r="DOT2655" s="116"/>
      <c r="DOU2655" s="42"/>
      <c r="DOV2655" s="116"/>
      <c r="DOW2655" s="42"/>
      <c r="DOX2655" s="116"/>
      <c r="DOY2655" s="42"/>
      <c r="DOZ2655" s="116"/>
      <c r="DPA2655" s="42"/>
      <c r="DPB2655" s="116"/>
      <c r="DPC2655" s="42"/>
      <c r="DPD2655" s="116"/>
      <c r="DPE2655" s="42"/>
      <c r="DPF2655" s="116"/>
      <c r="DPG2655" s="42"/>
      <c r="DPH2655" s="116"/>
      <c r="DPI2655" s="42"/>
      <c r="DPJ2655" s="116"/>
      <c r="DPK2655" s="42"/>
      <c r="DPL2655" s="116"/>
      <c r="DPM2655" s="42"/>
      <c r="DPN2655" s="116"/>
      <c r="DPO2655" s="42"/>
      <c r="DPP2655" s="116"/>
      <c r="DPQ2655" s="42"/>
      <c r="DPR2655" s="116"/>
      <c r="DPS2655" s="42"/>
      <c r="DPT2655" s="116"/>
      <c r="DPU2655" s="42"/>
      <c r="DPV2655" s="116"/>
      <c r="DPW2655" s="42"/>
      <c r="DPX2655" s="116"/>
      <c r="DPY2655" s="42"/>
      <c r="DPZ2655" s="116"/>
      <c r="DQA2655" s="42"/>
      <c r="DQB2655" s="116"/>
      <c r="DQC2655" s="42"/>
      <c r="DQD2655" s="116"/>
      <c r="DQE2655" s="42"/>
      <c r="DQF2655" s="116"/>
      <c r="DQG2655" s="42"/>
      <c r="DQH2655" s="116"/>
      <c r="DQI2655" s="42"/>
      <c r="DQJ2655" s="116"/>
      <c r="DQK2655" s="42"/>
      <c r="DQL2655" s="116"/>
      <c r="DQM2655" s="42"/>
      <c r="DQN2655" s="116"/>
      <c r="DQO2655" s="42"/>
      <c r="DQP2655" s="116"/>
      <c r="DQQ2655" s="42"/>
      <c r="DQR2655" s="116"/>
      <c r="DQS2655" s="42"/>
      <c r="DQT2655" s="116"/>
      <c r="DQU2655" s="42"/>
      <c r="DQV2655" s="116"/>
      <c r="DQW2655" s="42"/>
      <c r="DQX2655" s="116"/>
      <c r="DQY2655" s="42"/>
      <c r="DQZ2655" s="116"/>
      <c r="DRA2655" s="42"/>
      <c r="DRB2655" s="116"/>
      <c r="DRC2655" s="42"/>
      <c r="DRD2655" s="116"/>
      <c r="DRE2655" s="42"/>
      <c r="DRF2655" s="116"/>
      <c r="DRG2655" s="42"/>
      <c r="DRH2655" s="116"/>
      <c r="DRI2655" s="42"/>
      <c r="DRJ2655" s="116"/>
      <c r="DRK2655" s="42"/>
      <c r="DRL2655" s="116"/>
      <c r="DRM2655" s="42"/>
      <c r="DRN2655" s="116"/>
      <c r="DRO2655" s="42"/>
      <c r="DRP2655" s="116"/>
      <c r="DRQ2655" s="42"/>
      <c r="DRR2655" s="116"/>
      <c r="DRS2655" s="42"/>
      <c r="DRT2655" s="116"/>
      <c r="DRU2655" s="42"/>
      <c r="DRV2655" s="116"/>
      <c r="DRW2655" s="42"/>
      <c r="DRX2655" s="116"/>
      <c r="DRY2655" s="42"/>
      <c r="DRZ2655" s="116"/>
      <c r="DSA2655" s="42"/>
      <c r="DSB2655" s="116"/>
      <c r="DSC2655" s="42"/>
      <c r="DSD2655" s="116"/>
      <c r="DSE2655" s="42"/>
      <c r="DSF2655" s="116"/>
      <c r="DSG2655" s="42"/>
      <c r="DSH2655" s="116"/>
      <c r="DSI2655" s="42"/>
      <c r="DSJ2655" s="116"/>
      <c r="DSK2655" s="42"/>
      <c r="DSL2655" s="116"/>
      <c r="DSM2655" s="42"/>
      <c r="DSN2655" s="116"/>
      <c r="DSO2655" s="42"/>
      <c r="DSP2655" s="116"/>
      <c r="DSQ2655" s="42"/>
      <c r="DSR2655" s="116"/>
      <c r="DSS2655" s="42"/>
      <c r="DST2655" s="116"/>
      <c r="DSU2655" s="42"/>
      <c r="DSV2655" s="116"/>
      <c r="DSW2655" s="42"/>
      <c r="DSX2655" s="116"/>
      <c r="DSY2655" s="42"/>
      <c r="DSZ2655" s="116"/>
      <c r="DTA2655" s="42"/>
      <c r="DTB2655" s="116"/>
      <c r="DTC2655" s="42"/>
      <c r="DTD2655" s="116"/>
      <c r="DTE2655" s="42"/>
      <c r="DTF2655" s="116"/>
      <c r="DTG2655" s="42"/>
      <c r="DTH2655" s="116"/>
      <c r="DTI2655" s="42"/>
      <c r="DTJ2655" s="116"/>
      <c r="DTK2655" s="42"/>
      <c r="DTL2655" s="116"/>
      <c r="DTM2655" s="42"/>
      <c r="DTN2655" s="116"/>
      <c r="DTO2655" s="42"/>
      <c r="DTP2655" s="116"/>
      <c r="DTQ2655" s="42"/>
      <c r="DTR2655" s="116"/>
      <c r="DTS2655" s="42"/>
      <c r="DTT2655" s="116"/>
      <c r="DTU2655" s="42"/>
      <c r="DTV2655" s="116"/>
      <c r="DTW2655" s="42"/>
      <c r="DTX2655" s="116"/>
      <c r="DTY2655" s="42"/>
      <c r="DTZ2655" s="116"/>
      <c r="DUA2655" s="42"/>
      <c r="DUB2655" s="116"/>
      <c r="DUC2655" s="42"/>
      <c r="DUD2655" s="116"/>
      <c r="DUE2655" s="42"/>
      <c r="DUF2655" s="116"/>
      <c r="DUG2655" s="42"/>
      <c r="DUH2655" s="116"/>
      <c r="DUI2655" s="42"/>
      <c r="DUJ2655" s="116"/>
      <c r="DUK2655" s="42"/>
      <c r="DUL2655" s="116"/>
      <c r="DUM2655" s="42"/>
      <c r="DUN2655" s="116"/>
      <c r="DUO2655" s="42"/>
      <c r="DUP2655" s="116"/>
      <c r="DUQ2655" s="42"/>
      <c r="DUR2655" s="116"/>
      <c r="DUS2655" s="42"/>
      <c r="DUT2655" s="116"/>
      <c r="DUU2655" s="42"/>
      <c r="DUV2655" s="116"/>
      <c r="DUW2655" s="42"/>
      <c r="DUX2655" s="116"/>
      <c r="DUY2655" s="42"/>
      <c r="DUZ2655" s="116"/>
      <c r="DVA2655" s="42"/>
      <c r="DVB2655" s="116"/>
      <c r="DVC2655" s="42"/>
      <c r="DVD2655" s="116"/>
      <c r="DVE2655" s="42"/>
      <c r="DVF2655" s="116"/>
      <c r="DVG2655" s="42"/>
      <c r="DVH2655" s="116"/>
      <c r="DVI2655" s="42"/>
      <c r="DVJ2655" s="116"/>
      <c r="DVK2655" s="42"/>
      <c r="DVL2655" s="116"/>
      <c r="DVM2655" s="42"/>
      <c r="DVN2655" s="116"/>
      <c r="DVO2655" s="42"/>
      <c r="DVP2655" s="116"/>
      <c r="DVQ2655" s="42"/>
      <c r="DVR2655" s="116"/>
      <c r="DVS2655" s="42"/>
      <c r="DVT2655" s="116"/>
      <c r="DVU2655" s="42"/>
      <c r="DVV2655" s="116"/>
      <c r="DVW2655" s="42"/>
      <c r="DVX2655" s="116"/>
      <c r="DVY2655" s="42"/>
      <c r="DVZ2655" s="116"/>
      <c r="DWA2655" s="42"/>
      <c r="DWB2655" s="116"/>
      <c r="DWC2655" s="42"/>
      <c r="DWD2655" s="116"/>
      <c r="DWE2655" s="42"/>
      <c r="DWF2655" s="116"/>
      <c r="DWG2655" s="42"/>
      <c r="DWH2655" s="116"/>
      <c r="DWI2655" s="42"/>
      <c r="DWJ2655" s="116"/>
      <c r="DWK2655" s="42"/>
      <c r="DWL2655" s="116"/>
      <c r="DWM2655" s="42"/>
      <c r="DWN2655" s="116"/>
      <c r="DWO2655" s="42"/>
      <c r="DWP2655" s="116"/>
      <c r="DWQ2655" s="42"/>
      <c r="DWR2655" s="116"/>
      <c r="DWS2655" s="42"/>
      <c r="DWT2655" s="116"/>
      <c r="DWU2655" s="42"/>
      <c r="DWV2655" s="116"/>
      <c r="DWW2655" s="42"/>
      <c r="DWX2655" s="116"/>
      <c r="DWY2655" s="42"/>
      <c r="DWZ2655" s="116"/>
      <c r="DXA2655" s="42"/>
      <c r="DXB2655" s="116"/>
      <c r="DXC2655" s="42"/>
      <c r="DXD2655" s="116"/>
      <c r="DXE2655" s="42"/>
      <c r="DXF2655" s="116"/>
      <c r="DXG2655" s="42"/>
      <c r="DXH2655" s="116"/>
      <c r="DXI2655" s="42"/>
      <c r="DXJ2655" s="116"/>
      <c r="DXK2655" s="42"/>
      <c r="DXL2655" s="116"/>
      <c r="DXM2655" s="42"/>
      <c r="DXN2655" s="116"/>
      <c r="DXO2655" s="42"/>
      <c r="DXP2655" s="116"/>
      <c r="DXQ2655" s="42"/>
      <c r="DXR2655" s="116"/>
      <c r="DXS2655" s="42"/>
      <c r="DXT2655" s="116"/>
      <c r="DXU2655" s="42"/>
      <c r="DXV2655" s="116"/>
      <c r="DXW2655" s="42"/>
      <c r="DXX2655" s="116"/>
      <c r="DXY2655" s="42"/>
      <c r="DXZ2655" s="116"/>
      <c r="DYA2655" s="42"/>
      <c r="DYB2655" s="116"/>
      <c r="DYC2655" s="42"/>
      <c r="DYD2655" s="116"/>
      <c r="DYE2655" s="42"/>
      <c r="DYF2655" s="116"/>
      <c r="DYG2655" s="42"/>
      <c r="DYH2655" s="116"/>
      <c r="DYI2655" s="42"/>
      <c r="DYJ2655" s="116"/>
      <c r="DYK2655" s="42"/>
      <c r="DYL2655" s="116"/>
      <c r="DYM2655" s="42"/>
      <c r="DYN2655" s="116"/>
      <c r="DYO2655" s="42"/>
      <c r="DYP2655" s="116"/>
      <c r="DYQ2655" s="42"/>
      <c r="DYR2655" s="116"/>
      <c r="DYS2655" s="42"/>
      <c r="DYT2655" s="116"/>
      <c r="DYU2655" s="42"/>
      <c r="DYV2655" s="116"/>
      <c r="DYW2655" s="42"/>
      <c r="DYX2655" s="116"/>
      <c r="DYY2655" s="42"/>
      <c r="DYZ2655" s="116"/>
      <c r="DZA2655" s="42"/>
      <c r="DZB2655" s="116"/>
      <c r="DZC2655" s="42"/>
      <c r="DZD2655" s="116"/>
      <c r="DZE2655" s="42"/>
      <c r="DZF2655" s="116"/>
      <c r="DZG2655" s="42"/>
      <c r="DZH2655" s="116"/>
      <c r="DZI2655" s="42"/>
      <c r="DZJ2655" s="116"/>
      <c r="DZK2655" s="42"/>
      <c r="DZL2655" s="116"/>
      <c r="DZM2655" s="42"/>
      <c r="DZN2655" s="116"/>
      <c r="DZO2655" s="42"/>
      <c r="DZP2655" s="116"/>
      <c r="DZQ2655" s="42"/>
      <c r="DZR2655" s="116"/>
      <c r="DZS2655" s="42"/>
      <c r="DZT2655" s="116"/>
      <c r="DZU2655" s="42"/>
      <c r="DZV2655" s="116"/>
      <c r="DZW2655" s="42"/>
      <c r="DZX2655" s="116"/>
      <c r="DZY2655" s="42"/>
      <c r="DZZ2655" s="116"/>
      <c r="EAA2655" s="42"/>
      <c r="EAB2655" s="116"/>
      <c r="EAC2655" s="42"/>
      <c r="EAD2655" s="116"/>
      <c r="EAE2655" s="42"/>
      <c r="EAF2655" s="116"/>
      <c r="EAG2655" s="42"/>
      <c r="EAH2655" s="116"/>
      <c r="EAI2655" s="42"/>
      <c r="EAJ2655" s="116"/>
      <c r="EAK2655" s="42"/>
      <c r="EAL2655" s="116"/>
      <c r="EAM2655" s="42"/>
      <c r="EAN2655" s="116"/>
      <c r="EAO2655" s="42"/>
      <c r="EAP2655" s="116"/>
      <c r="EAQ2655" s="42"/>
      <c r="EAR2655" s="116"/>
      <c r="EAS2655" s="42"/>
      <c r="EAT2655" s="116"/>
      <c r="EAU2655" s="42"/>
      <c r="EAV2655" s="116"/>
      <c r="EAW2655" s="42"/>
      <c r="EAX2655" s="116"/>
      <c r="EAY2655" s="42"/>
      <c r="EAZ2655" s="116"/>
      <c r="EBA2655" s="42"/>
      <c r="EBB2655" s="116"/>
      <c r="EBC2655" s="42"/>
      <c r="EBD2655" s="116"/>
      <c r="EBE2655" s="42"/>
      <c r="EBF2655" s="116"/>
      <c r="EBG2655" s="42"/>
      <c r="EBH2655" s="116"/>
      <c r="EBI2655" s="42"/>
      <c r="EBJ2655" s="116"/>
      <c r="EBK2655" s="42"/>
      <c r="EBL2655" s="116"/>
      <c r="EBM2655" s="42"/>
      <c r="EBN2655" s="116"/>
      <c r="EBO2655" s="42"/>
      <c r="EBP2655" s="116"/>
      <c r="EBQ2655" s="42"/>
      <c r="EBR2655" s="116"/>
      <c r="EBS2655" s="42"/>
      <c r="EBT2655" s="116"/>
      <c r="EBU2655" s="42"/>
      <c r="EBV2655" s="116"/>
      <c r="EBW2655" s="42"/>
      <c r="EBX2655" s="116"/>
      <c r="EBY2655" s="42"/>
      <c r="EBZ2655" s="116"/>
      <c r="ECA2655" s="42"/>
      <c r="ECB2655" s="116"/>
      <c r="ECC2655" s="42"/>
      <c r="ECD2655" s="116"/>
      <c r="ECE2655" s="42"/>
      <c r="ECF2655" s="116"/>
      <c r="ECG2655" s="42"/>
      <c r="ECH2655" s="116"/>
      <c r="ECI2655" s="42"/>
      <c r="ECJ2655" s="116"/>
      <c r="ECK2655" s="42"/>
      <c r="ECL2655" s="116"/>
      <c r="ECM2655" s="42"/>
      <c r="ECN2655" s="116"/>
      <c r="ECO2655" s="42"/>
      <c r="ECP2655" s="116"/>
      <c r="ECQ2655" s="42"/>
      <c r="ECR2655" s="116"/>
      <c r="ECS2655" s="42"/>
      <c r="ECT2655" s="116"/>
      <c r="ECU2655" s="42"/>
      <c r="ECV2655" s="116"/>
      <c r="ECW2655" s="42"/>
      <c r="ECX2655" s="116"/>
      <c r="ECY2655" s="42"/>
      <c r="ECZ2655" s="116"/>
      <c r="EDA2655" s="42"/>
      <c r="EDB2655" s="116"/>
      <c r="EDC2655" s="42"/>
      <c r="EDD2655" s="116"/>
      <c r="EDE2655" s="42"/>
      <c r="EDF2655" s="116"/>
      <c r="EDG2655" s="42"/>
      <c r="EDH2655" s="116"/>
      <c r="EDI2655" s="42"/>
      <c r="EDJ2655" s="116"/>
      <c r="EDK2655" s="42"/>
      <c r="EDL2655" s="116"/>
      <c r="EDM2655" s="42"/>
      <c r="EDN2655" s="116"/>
      <c r="EDO2655" s="42"/>
      <c r="EDP2655" s="116"/>
      <c r="EDQ2655" s="42"/>
      <c r="EDR2655" s="116"/>
      <c r="EDS2655" s="42"/>
      <c r="EDT2655" s="116"/>
      <c r="EDU2655" s="42"/>
      <c r="EDV2655" s="116"/>
      <c r="EDW2655" s="42"/>
      <c r="EDX2655" s="116"/>
      <c r="EDY2655" s="42"/>
      <c r="EDZ2655" s="116"/>
      <c r="EEA2655" s="42"/>
      <c r="EEB2655" s="116"/>
      <c r="EEC2655" s="42"/>
      <c r="EED2655" s="116"/>
      <c r="EEE2655" s="42"/>
      <c r="EEF2655" s="116"/>
      <c r="EEG2655" s="42"/>
      <c r="EEH2655" s="116"/>
      <c r="EEI2655" s="42"/>
      <c r="EEJ2655" s="116"/>
      <c r="EEK2655" s="42"/>
      <c r="EEL2655" s="116"/>
      <c r="EEM2655" s="42"/>
      <c r="EEN2655" s="116"/>
      <c r="EEO2655" s="42"/>
      <c r="EEP2655" s="116"/>
      <c r="EEQ2655" s="42"/>
      <c r="EER2655" s="116"/>
      <c r="EES2655" s="42"/>
      <c r="EET2655" s="116"/>
      <c r="EEU2655" s="42"/>
      <c r="EEV2655" s="116"/>
      <c r="EEW2655" s="42"/>
      <c r="EEX2655" s="116"/>
      <c r="EEY2655" s="42"/>
      <c r="EEZ2655" s="116"/>
      <c r="EFA2655" s="42"/>
      <c r="EFB2655" s="116"/>
      <c r="EFC2655" s="42"/>
      <c r="EFD2655" s="116"/>
      <c r="EFE2655" s="42"/>
      <c r="EFF2655" s="116"/>
      <c r="EFG2655" s="42"/>
      <c r="EFH2655" s="116"/>
      <c r="EFI2655" s="42"/>
      <c r="EFJ2655" s="116"/>
      <c r="EFK2655" s="42"/>
      <c r="EFL2655" s="116"/>
      <c r="EFM2655" s="42"/>
      <c r="EFN2655" s="116"/>
      <c r="EFO2655" s="42"/>
      <c r="EFP2655" s="116"/>
      <c r="EFQ2655" s="42"/>
      <c r="EFR2655" s="116"/>
      <c r="EFS2655" s="42"/>
      <c r="EFT2655" s="116"/>
      <c r="EFU2655" s="42"/>
      <c r="EFV2655" s="116"/>
      <c r="EFW2655" s="42"/>
      <c r="EFX2655" s="116"/>
      <c r="EFY2655" s="42"/>
      <c r="EFZ2655" s="116"/>
      <c r="EGA2655" s="42"/>
      <c r="EGB2655" s="116"/>
      <c r="EGC2655" s="42"/>
      <c r="EGD2655" s="116"/>
      <c r="EGE2655" s="42"/>
      <c r="EGF2655" s="116"/>
      <c r="EGG2655" s="42"/>
      <c r="EGH2655" s="116"/>
      <c r="EGI2655" s="42"/>
      <c r="EGJ2655" s="116"/>
      <c r="EGK2655" s="42"/>
      <c r="EGL2655" s="116"/>
      <c r="EGM2655" s="42"/>
      <c r="EGN2655" s="116"/>
      <c r="EGO2655" s="42"/>
      <c r="EGP2655" s="116"/>
      <c r="EGQ2655" s="42"/>
      <c r="EGR2655" s="116"/>
      <c r="EGS2655" s="42"/>
      <c r="EGT2655" s="116"/>
      <c r="EGU2655" s="42"/>
      <c r="EGV2655" s="116"/>
      <c r="EGW2655" s="42"/>
      <c r="EGX2655" s="116"/>
      <c r="EGY2655" s="42"/>
      <c r="EGZ2655" s="116"/>
      <c r="EHA2655" s="42"/>
      <c r="EHB2655" s="116"/>
      <c r="EHC2655" s="42"/>
      <c r="EHD2655" s="116"/>
      <c r="EHE2655" s="42"/>
      <c r="EHF2655" s="116"/>
      <c r="EHG2655" s="42"/>
      <c r="EHH2655" s="116"/>
      <c r="EHI2655" s="42"/>
      <c r="EHJ2655" s="116"/>
      <c r="EHK2655" s="42"/>
      <c r="EHL2655" s="116"/>
      <c r="EHM2655" s="42"/>
      <c r="EHN2655" s="116"/>
      <c r="EHO2655" s="42"/>
      <c r="EHP2655" s="116"/>
      <c r="EHQ2655" s="42"/>
      <c r="EHR2655" s="116"/>
      <c r="EHS2655" s="42"/>
      <c r="EHT2655" s="116"/>
      <c r="EHU2655" s="42"/>
      <c r="EHV2655" s="116"/>
      <c r="EHW2655" s="42"/>
      <c r="EHX2655" s="116"/>
      <c r="EHY2655" s="42"/>
      <c r="EHZ2655" s="116"/>
      <c r="EIA2655" s="42"/>
      <c r="EIB2655" s="116"/>
      <c r="EIC2655" s="42"/>
      <c r="EID2655" s="116"/>
      <c r="EIE2655" s="42"/>
      <c r="EIF2655" s="116"/>
      <c r="EIG2655" s="42"/>
      <c r="EIH2655" s="116"/>
      <c r="EII2655" s="42"/>
      <c r="EIJ2655" s="116"/>
      <c r="EIK2655" s="42"/>
      <c r="EIL2655" s="116"/>
      <c r="EIM2655" s="42"/>
      <c r="EIN2655" s="116"/>
      <c r="EIO2655" s="42"/>
      <c r="EIP2655" s="116"/>
      <c r="EIQ2655" s="42"/>
      <c r="EIR2655" s="116"/>
      <c r="EIS2655" s="42"/>
      <c r="EIT2655" s="116"/>
      <c r="EIU2655" s="42"/>
      <c r="EIV2655" s="116"/>
      <c r="EIW2655" s="42"/>
      <c r="EIX2655" s="116"/>
      <c r="EIY2655" s="42"/>
      <c r="EIZ2655" s="116"/>
      <c r="EJA2655" s="42"/>
      <c r="EJB2655" s="116"/>
      <c r="EJC2655" s="42"/>
      <c r="EJD2655" s="116"/>
      <c r="EJE2655" s="42"/>
      <c r="EJF2655" s="116"/>
      <c r="EJG2655" s="42"/>
      <c r="EJH2655" s="116"/>
      <c r="EJI2655" s="42"/>
      <c r="EJJ2655" s="116"/>
      <c r="EJK2655" s="42"/>
      <c r="EJL2655" s="116"/>
      <c r="EJM2655" s="42"/>
      <c r="EJN2655" s="116"/>
      <c r="EJO2655" s="42"/>
      <c r="EJP2655" s="116"/>
      <c r="EJQ2655" s="42"/>
      <c r="EJR2655" s="116"/>
      <c r="EJS2655" s="42"/>
      <c r="EJT2655" s="116"/>
      <c r="EJU2655" s="42"/>
      <c r="EJV2655" s="116"/>
      <c r="EJW2655" s="42"/>
      <c r="EJX2655" s="116"/>
      <c r="EJY2655" s="42"/>
      <c r="EJZ2655" s="116"/>
      <c r="EKA2655" s="42"/>
      <c r="EKB2655" s="116"/>
      <c r="EKC2655" s="42"/>
      <c r="EKD2655" s="116"/>
      <c r="EKE2655" s="42"/>
      <c r="EKF2655" s="116"/>
      <c r="EKG2655" s="42"/>
      <c r="EKH2655" s="116"/>
      <c r="EKI2655" s="42"/>
      <c r="EKJ2655" s="116"/>
      <c r="EKK2655" s="42"/>
      <c r="EKL2655" s="116"/>
      <c r="EKM2655" s="42"/>
      <c r="EKN2655" s="116"/>
      <c r="EKO2655" s="42"/>
      <c r="EKP2655" s="116"/>
      <c r="EKQ2655" s="42"/>
      <c r="EKR2655" s="116"/>
      <c r="EKS2655" s="42"/>
      <c r="EKT2655" s="116"/>
      <c r="EKU2655" s="42"/>
      <c r="EKV2655" s="116"/>
      <c r="EKW2655" s="42"/>
      <c r="EKX2655" s="116"/>
      <c r="EKY2655" s="42"/>
      <c r="EKZ2655" s="116"/>
      <c r="ELA2655" s="42"/>
      <c r="ELB2655" s="116"/>
      <c r="ELC2655" s="42"/>
      <c r="ELD2655" s="116"/>
      <c r="ELE2655" s="42"/>
      <c r="ELF2655" s="116"/>
      <c r="ELG2655" s="42"/>
      <c r="ELH2655" s="116"/>
      <c r="ELI2655" s="42"/>
      <c r="ELJ2655" s="116"/>
      <c r="ELK2655" s="42"/>
      <c r="ELL2655" s="116"/>
      <c r="ELM2655" s="42"/>
      <c r="ELN2655" s="116"/>
      <c r="ELO2655" s="42"/>
      <c r="ELP2655" s="116"/>
      <c r="ELQ2655" s="42"/>
      <c r="ELR2655" s="116"/>
      <c r="ELS2655" s="42"/>
      <c r="ELT2655" s="116"/>
      <c r="ELU2655" s="42"/>
      <c r="ELV2655" s="116"/>
      <c r="ELW2655" s="42"/>
      <c r="ELX2655" s="116"/>
      <c r="ELY2655" s="42"/>
      <c r="ELZ2655" s="116"/>
      <c r="EMA2655" s="42"/>
      <c r="EMB2655" s="116"/>
      <c r="EMC2655" s="42"/>
      <c r="EMD2655" s="116"/>
      <c r="EME2655" s="42"/>
      <c r="EMF2655" s="116"/>
      <c r="EMG2655" s="42"/>
      <c r="EMH2655" s="116"/>
      <c r="EMI2655" s="42"/>
      <c r="EMJ2655" s="116"/>
      <c r="EMK2655" s="42"/>
      <c r="EML2655" s="116"/>
      <c r="EMM2655" s="42"/>
      <c r="EMN2655" s="116"/>
      <c r="EMO2655" s="42"/>
      <c r="EMP2655" s="116"/>
      <c r="EMQ2655" s="42"/>
      <c r="EMR2655" s="116"/>
      <c r="EMS2655" s="42"/>
      <c r="EMT2655" s="116"/>
      <c r="EMU2655" s="42"/>
      <c r="EMV2655" s="116"/>
      <c r="EMW2655" s="42"/>
      <c r="EMX2655" s="116"/>
      <c r="EMY2655" s="42"/>
      <c r="EMZ2655" s="116"/>
      <c r="ENA2655" s="42"/>
      <c r="ENB2655" s="116"/>
      <c r="ENC2655" s="42"/>
      <c r="END2655" s="116"/>
      <c r="ENE2655" s="42"/>
      <c r="ENF2655" s="116"/>
      <c r="ENG2655" s="42"/>
      <c r="ENH2655" s="116"/>
      <c r="ENI2655" s="42"/>
      <c r="ENJ2655" s="116"/>
      <c r="ENK2655" s="42"/>
      <c r="ENL2655" s="116"/>
      <c r="ENM2655" s="42"/>
      <c r="ENN2655" s="116"/>
      <c r="ENO2655" s="42"/>
      <c r="ENP2655" s="116"/>
      <c r="ENQ2655" s="42"/>
      <c r="ENR2655" s="116"/>
      <c r="ENS2655" s="42"/>
      <c r="ENT2655" s="116"/>
      <c r="ENU2655" s="42"/>
      <c r="ENV2655" s="116"/>
      <c r="ENW2655" s="42"/>
      <c r="ENX2655" s="116"/>
      <c r="ENY2655" s="42"/>
      <c r="ENZ2655" s="116"/>
      <c r="EOA2655" s="42"/>
      <c r="EOB2655" s="116"/>
      <c r="EOC2655" s="42"/>
      <c r="EOD2655" s="116"/>
      <c r="EOE2655" s="42"/>
      <c r="EOF2655" s="116"/>
      <c r="EOG2655" s="42"/>
      <c r="EOH2655" s="116"/>
      <c r="EOI2655" s="42"/>
      <c r="EOJ2655" s="116"/>
      <c r="EOK2655" s="42"/>
      <c r="EOL2655" s="116"/>
      <c r="EOM2655" s="42"/>
      <c r="EON2655" s="116"/>
      <c r="EOO2655" s="42"/>
      <c r="EOP2655" s="116"/>
      <c r="EOQ2655" s="42"/>
      <c r="EOR2655" s="116"/>
      <c r="EOS2655" s="42"/>
      <c r="EOT2655" s="116"/>
      <c r="EOU2655" s="42"/>
      <c r="EOV2655" s="116"/>
      <c r="EOW2655" s="42"/>
      <c r="EOX2655" s="116"/>
      <c r="EOY2655" s="42"/>
      <c r="EOZ2655" s="116"/>
      <c r="EPA2655" s="42"/>
      <c r="EPB2655" s="116"/>
      <c r="EPC2655" s="42"/>
      <c r="EPD2655" s="116"/>
      <c r="EPE2655" s="42"/>
      <c r="EPF2655" s="116"/>
      <c r="EPG2655" s="42"/>
      <c r="EPH2655" s="116"/>
      <c r="EPI2655" s="42"/>
      <c r="EPJ2655" s="116"/>
      <c r="EPK2655" s="42"/>
      <c r="EPL2655" s="116"/>
      <c r="EPM2655" s="42"/>
      <c r="EPN2655" s="116"/>
      <c r="EPO2655" s="42"/>
      <c r="EPP2655" s="116"/>
      <c r="EPQ2655" s="42"/>
      <c r="EPR2655" s="116"/>
      <c r="EPS2655" s="42"/>
      <c r="EPT2655" s="116"/>
      <c r="EPU2655" s="42"/>
      <c r="EPV2655" s="116"/>
      <c r="EPW2655" s="42"/>
      <c r="EPX2655" s="116"/>
      <c r="EPY2655" s="42"/>
      <c r="EPZ2655" s="116"/>
      <c r="EQA2655" s="42"/>
      <c r="EQB2655" s="116"/>
      <c r="EQC2655" s="42"/>
      <c r="EQD2655" s="116"/>
      <c r="EQE2655" s="42"/>
      <c r="EQF2655" s="116"/>
      <c r="EQG2655" s="42"/>
      <c r="EQH2655" s="116"/>
      <c r="EQI2655" s="42"/>
      <c r="EQJ2655" s="116"/>
      <c r="EQK2655" s="42"/>
      <c r="EQL2655" s="116"/>
      <c r="EQM2655" s="42"/>
      <c r="EQN2655" s="116"/>
      <c r="EQO2655" s="42"/>
      <c r="EQP2655" s="116"/>
      <c r="EQQ2655" s="42"/>
      <c r="EQR2655" s="116"/>
      <c r="EQS2655" s="42"/>
      <c r="EQT2655" s="116"/>
      <c r="EQU2655" s="42"/>
      <c r="EQV2655" s="116"/>
      <c r="EQW2655" s="42"/>
      <c r="EQX2655" s="116"/>
      <c r="EQY2655" s="42"/>
      <c r="EQZ2655" s="116"/>
      <c r="ERA2655" s="42"/>
      <c r="ERB2655" s="116"/>
      <c r="ERC2655" s="42"/>
      <c r="ERD2655" s="116"/>
      <c r="ERE2655" s="42"/>
      <c r="ERF2655" s="116"/>
      <c r="ERG2655" s="42"/>
      <c r="ERH2655" s="116"/>
      <c r="ERI2655" s="42"/>
      <c r="ERJ2655" s="116"/>
      <c r="ERK2655" s="42"/>
      <c r="ERL2655" s="116"/>
      <c r="ERM2655" s="42"/>
      <c r="ERN2655" s="116"/>
      <c r="ERO2655" s="42"/>
      <c r="ERP2655" s="116"/>
      <c r="ERQ2655" s="42"/>
      <c r="ERR2655" s="116"/>
      <c r="ERS2655" s="42"/>
      <c r="ERT2655" s="116"/>
      <c r="ERU2655" s="42"/>
      <c r="ERV2655" s="116"/>
      <c r="ERW2655" s="42"/>
      <c r="ERX2655" s="116"/>
      <c r="ERY2655" s="42"/>
      <c r="ERZ2655" s="116"/>
      <c r="ESA2655" s="42"/>
      <c r="ESB2655" s="116"/>
      <c r="ESC2655" s="42"/>
      <c r="ESD2655" s="116"/>
      <c r="ESE2655" s="42"/>
      <c r="ESF2655" s="116"/>
      <c r="ESG2655" s="42"/>
      <c r="ESH2655" s="116"/>
      <c r="ESI2655" s="42"/>
      <c r="ESJ2655" s="116"/>
      <c r="ESK2655" s="42"/>
      <c r="ESL2655" s="116"/>
      <c r="ESM2655" s="42"/>
      <c r="ESN2655" s="116"/>
      <c r="ESO2655" s="42"/>
      <c r="ESP2655" s="116"/>
      <c r="ESQ2655" s="42"/>
      <c r="ESR2655" s="116"/>
      <c r="ESS2655" s="42"/>
      <c r="EST2655" s="116"/>
      <c r="ESU2655" s="42"/>
      <c r="ESV2655" s="116"/>
      <c r="ESW2655" s="42"/>
      <c r="ESX2655" s="116"/>
      <c r="ESY2655" s="42"/>
      <c r="ESZ2655" s="116"/>
      <c r="ETA2655" s="42"/>
      <c r="ETB2655" s="116"/>
      <c r="ETC2655" s="42"/>
      <c r="ETD2655" s="116"/>
      <c r="ETE2655" s="42"/>
      <c r="ETF2655" s="116"/>
      <c r="ETG2655" s="42"/>
      <c r="ETH2655" s="116"/>
      <c r="ETI2655" s="42"/>
      <c r="ETJ2655" s="116"/>
      <c r="ETK2655" s="42"/>
      <c r="ETL2655" s="116"/>
      <c r="ETM2655" s="42"/>
      <c r="ETN2655" s="116"/>
      <c r="ETO2655" s="42"/>
      <c r="ETP2655" s="116"/>
      <c r="ETQ2655" s="42"/>
      <c r="ETR2655" s="116"/>
      <c r="ETS2655" s="42"/>
      <c r="ETT2655" s="116"/>
      <c r="ETU2655" s="42"/>
      <c r="ETV2655" s="116"/>
      <c r="ETW2655" s="42"/>
      <c r="ETX2655" s="116"/>
      <c r="ETY2655" s="42"/>
      <c r="ETZ2655" s="116"/>
      <c r="EUA2655" s="42"/>
      <c r="EUB2655" s="116"/>
      <c r="EUC2655" s="42"/>
      <c r="EUD2655" s="116"/>
      <c r="EUE2655" s="42"/>
      <c r="EUF2655" s="116"/>
      <c r="EUG2655" s="42"/>
      <c r="EUH2655" s="116"/>
      <c r="EUI2655" s="42"/>
      <c r="EUJ2655" s="116"/>
      <c r="EUK2655" s="42"/>
      <c r="EUL2655" s="116"/>
      <c r="EUM2655" s="42"/>
      <c r="EUN2655" s="116"/>
      <c r="EUO2655" s="42"/>
      <c r="EUP2655" s="116"/>
      <c r="EUQ2655" s="42"/>
      <c r="EUR2655" s="116"/>
      <c r="EUS2655" s="42"/>
      <c r="EUT2655" s="116"/>
      <c r="EUU2655" s="42"/>
      <c r="EUV2655" s="116"/>
      <c r="EUW2655" s="42"/>
      <c r="EUX2655" s="116"/>
      <c r="EUY2655" s="42"/>
      <c r="EUZ2655" s="116"/>
      <c r="EVA2655" s="42"/>
      <c r="EVB2655" s="116"/>
      <c r="EVC2655" s="42"/>
      <c r="EVD2655" s="116"/>
      <c r="EVE2655" s="42"/>
      <c r="EVF2655" s="116"/>
      <c r="EVG2655" s="42"/>
      <c r="EVH2655" s="116"/>
      <c r="EVI2655" s="42"/>
      <c r="EVJ2655" s="116"/>
      <c r="EVK2655" s="42"/>
      <c r="EVL2655" s="116"/>
      <c r="EVM2655" s="42"/>
      <c r="EVN2655" s="116"/>
      <c r="EVO2655" s="42"/>
      <c r="EVP2655" s="116"/>
      <c r="EVQ2655" s="42"/>
      <c r="EVR2655" s="116"/>
      <c r="EVS2655" s="42"/>
      <c r="EVT2655" s="116"/>
      <c r="EVU2655" s="42"/>
      <c r="EVV2655" s="116"/>
      <c r="EVW2655" s="42"/>
      <c r="EVX2655" s="116"/>
      <c r="EVY2655" s="42"/>
      <c r="EVZ2655" s="116"/>
      <c r="EWA2655" s="42"/>
      <c r="EWB2655" s="116"/>
      <c r="EWC2655" s="42"/>
      <c r="EWD2655" s="116"/>
      <c r="EWE2655" s="42"/>
      <c r="EWF2655" s="116"/>
      <c r="EWG2655" s="42"/>
      <c r="EWH2655" s="116"/>
      <c r="EWI2655" s="42"/>
      <c r="EWJ2655" s="116"/>
      <c r="EWK2655" s="42"/>
      <c r="EWL2655" s="116"/>
      <c r="EWM2655" s="42"/>
      <c r="EWN2655" s="116"/>
      <c r="EWO2655" s="42"/>
      <c r="EWP2655" s="116"/>
      <c r="EWQ2655" s="42"/>
      <c r="EWR2655" s="116"/>
      <c r="EWS2655" s="42"/>
      <c r="EWT2655" s="116"/>
      <c r="EWU2655" s="42"/>
      <c r="EWV2655" s="116"/>
      <c r="EWW2655" s="42"/>
      <c r="EWX2655" s="116"/>
      <c r="EWY2655" s="42"/>
      <c r="EWZ2655" s="116"/>
      <c r="EXA2655" s="42"/>
      <c r="EXB2655" s="116"/>
      <c r="EXC2655" s="42"/>
      <c r="EXD2655" s="116"/>
      <c r="EXE2655" s="42"/>
      <c r="EXF2655" s="116"/>
      <c r="EXG2655" s="42"/>
      <c r="EXH2655" s="116"/>
      <c r="EXI2655" s="42"/>
      <c r="EXJ2655" s="116"/>
      <c r="EXK2655" s="42"/>
      <c r="EXL2655" s="116"/>
      <c r="EXM2655" s="42"/>
      <c r="EXN2655" s="116"/>
      <c r="EXO2655" s="42"/>
      <c r="EXP2655" s="116"/>
      <c r="EXQ2655" s="42"/>
      <c r="EXR2655" s="116"/>
      <c r="EXS2655" s="42"/>
      <c r="EXT2655" s="116"/>
      <c r="EXU2655" s="42"/>
      <c r="EXV2655" s="116"/>
      <c r="EXW2655" s="42"/>
      <c r="EXX2655" s="116"/>
      <c r="EXY2655" s="42"/>
      <c r="EXZ2655" s="116"/>
      <c r="EYA2655" s="42"/>
      <c r="EYB2655" s="116"/>
      <c r="EYC2655" s="42"/>
      <c r="EYD2655" s="116"/>
      <c r="EYE2655" s="42"/>
      <c r="EYF2655" s="116"/>
      <c r="EYG2655" s="42"/>
      <c r="EYH2655" s="116"/>
      <c r="EYI2655" s="42"/>
      <c r="EYJ2655" s="116"/>
      <c r="EYK2655" s="42"/>
      <c r="EYL2655" s="116"/>
      <c r="EYM2655" s="42"/>
      <c r="EYN2655" s="116"/>
      <c r="EYO2655" s="42"/>
      <c r="EYP2655" s="116"/>
      <c r="EYQ2655" s="42"/>
      <c r="EYR2655" s="116"/>
      <c r="EYS2655" s="42"/>
      <c r="EYT2655" s="116"/>
      <c r="EYU2655" s="42"/>
      <c r="EYV2655" s="116"/>
      <c r="EYW2655" s="42"/>
      <c r="EYX2655" s="116"/>
      <c r="EYY2655" s="42"/>
      <c r="EYZ2655" s="116"/>
      <c r="EZA2655" s="42"/>
      <c r="EZB2655" s="116"/>
      <c r="EZC2655" s="42"/>
      <c r="EZD2655" s="116"/>
      <c r="EZE2655" s="42"/>
      <c r="EZF2655" s="116"/>
      <c r="EZG2655" s="42"/>
      <c r="EZH2655" s="116"/>
      <c r="EZI2655" s="42"/>
      <c r="EZJ2655" s="116"/>
      <c r="EZK2655" s="42"/>
      <c r="EZL2655" s="116"/>
      <c r="EZM2655" s="42"/>
      <c r="EZN2655" s="116"/>
      <c r="EZO2655" s="42"/>
      <c r="EZP2655" s="116"/>
      <c r="EZQ2655" s="42"/>
      <c r="EZR2655" s="116"/>
      <c r="EZS2655" s="42"/>
      <c r="EZT2655" s="116"/>
      <c r="EZU2655" s="42"/>
      <c r="EZV2655" s="116"/>
      <c r="EZW2655" s="42"/>
      <c r="EZX2655" s="116"/>
      <c r="EZY2655" s="42"/>
      <c r="EZZ2655" s="116"/>
      <c r="FAA2655" s="42"/>
      <c r="FAB2655" s="116"/>
      <c r="FAC2655" s="42"/>
      <c r="FAD2655" s="116"/>
      <c r="FAE2655" s="42"/>
      <c r="FAF2655" s="116"/>
      <c r="FAG2655" s="42"/>
      <c r="FAH2655" s="116"/>
      <c r="FAI2655" s="42"/>
      <c r="FAJ2655" s="116"/>
      <c r="FAK2655" s="42"/>
      <c r="FAL2655" s="116"/>
      <c r="FAM2655" s="42"/>
      <c r="FAN2655" s="116"/>
      <c r="FAO2655" s="42"/>
      <c r="FAP2655" s="116"/>
      <c r="FAQ2655" s="42"/>
      <c r="FAR2655" s="116"/>
      <c r="FAS2655" s="42"/>
      <c r="FAT2655" s="116"/>
      <c r="FAU2655" s="42"/>
      <c r="FAV2655" s="116"/>
      <c r="FAW2655" s="42"/>
      <c r="FAX2655" s="116"/>
      <c r="FAY2655" s="42"/>
      <c r="FAZ2655" s="116"/>
      <c r="FBA2655" s="42"/>
      <c r="FBB2655" s="116"/>
      <c r="FBC2655" s="42"/>
      <c r="FBD2655" s="116"/>
      <c r="FBE2655" s="42"/>
      <c r="FBF2655" s="116"/>
      <c r="FBG2655" s="42"/>
      <c r="FBH2655" s="116"/>
      <c r="FBI2655" s="42"/>
      <c r="FBJ2655" s="116"/>
      <c r="FBK2655" s="42"/>
      <c r="FBL2655" s="116"/>
      <c r="FBM2655" s="42"/>
      <c r="FBN2655" s="116"/>
      <c r="FBO2655" s="42"/>
      <c r="FBP2655" s="116"/>
      <c r="FBQ2655" s="42"/>
      <c r="FBR2655" s="116"/>
      <c r="FBS2655" s="42"/>
      <c r="FBT2655" s="116"/>
      <c r="FBU2655" s="42"/>
      <c r="FBV2655" s="116"/>
      <c r="FBW2655" s="42"/>
      <c r="FBX2655" s="116"/>
      <c r="FBY2655" s="42"/>
      <c r="FBZ2655" s="116"/>
      <c r="FCA2655" s="42"/>
      <c r="FCB2655" s="116"/>
      <c r="FCC2655" s="42"/>
      <c r="FCD2655" s="116"/>
      <c r="FCE2655" s="42"/>
      <c r="FCF2655" s="116"/>
      <c r="FCG2655" s="42"/>
      <c r="FCH2655" s="116"/>
      <c r="FCI2655" s="42"/>
      <c r="FCJ2655" s="116"/>
      <c r="FCK2655" s="42"/>
      <c r="FCL2655" s="116"/>
      <c r="FCM2655" s="42"/>
      <c r="FCN2655" s="116"/>
      <c r="FCO2655" s="42"/>
      <c r="FCP2655" s="116"/>
      <c r="FCQ2655" s="42"/>
      <c r="FCR2655" s="116"/>
      <c r="FCS2655" s="42"/>
      <c r="FCT2655" s="116"/>
      <c r="FCU2655" s="42"/>
      <c r="FCV2655" s="116"/>
      <c r="FCW2655" s="42"/>
      <c r="FCX2655" s="116"/>
      <c r="FCY2655" s="42"/>
      <c r="FCZ2655" s="116"/>
      <c r="FDA2655" s="42"/>
      <c r="FDB2655" s="116"/>
      <c r="FDC2655" s="42"/>
      <c r="FDD2655" s="116"/>
      <c r="FDE2655" s="42"/>
      <c r="FDF2655" s="116"/>
      <c r="FDG2655" s="42"/>
      <c r="FDH2655" s="116"/>
      <c r="FDI2655" s="42"/>
      <c r="FDJ2655" s="116"/>
      <c r="FDK2655" s="42"/>
      <c r="FDL2655" s="116"/>
      <c r="FDM2655" s="42"/>
      <c r="FDN2655" s="116"/>
      <c r="FDO2655" s="42"/>
      <c r="FDP2655" s="116"/>
      <c r="FDQ2655" s="42"/>
      <c r="FDR2655" s="116"/>
      <c r="FDS2655" s="42"/>
      <c r="FDT2655" s="116"/>
      <c r="FDU2655" s="42"/>
      <c r="FDV2655" s="116"/>
      <c r="FDW2655" s="42"/>
      <c r="FDX2655" s="116"/>
      <c r="FDY2655" s="42"/>
      <c r="FDZ2655" s="116"/>
      <c r="FEA2655" s="42"/>
      <c r="FEB2655" s="116"/>
      <c r="FEC2655" s="42"/>
      <c r="FED2655" s="116"/>
      <c r="FEE2655" s="42"/>
      <c r="FEF2655" s="116"/>
      <c r="FEG2655" s="42"/>
      <c r="FEH2655" s="116"/>
      <c r="FEI2655" s="42"/>
      <c r="FEJ2655" s="116"/>
      <c r="FEK2655" s="42"/>
      <c r="FEL2655" s="116"/>
      <c r="FEM2655" s="42"/>
      <c r="FEN2655" s="116"/>
      <c r="FEO2655" s="42"/>
      <c r="FEP2655" s="116"/>
      <c r="FEQ2655" s="42"/>
      <c r="FER2655" s="116"/>
      <c r="FES2655" s="42"/>
      <c r="FET2655" s="116"/>
      <c r="FEU2655" s="42"/>
      <c r="FEV2655" s="116"/>
      <c r="FEW2655" s="42"/>
      <c r="FEX2655" s="116"/>
      <c r="FEY2655" s="42"/>
      <c r="FEZ2655" s="116"/>
      <c r="FFA2655" s="42"/>
      <c r="FFB2655" s="116"/>
      <c r="FFC2655" s="42"/>
      <c r="FFD2655" s="116"/>
      <c r="FFE2655" s="42"/>
      <c r="FFF2655" s="116"/>
      <c r="FFG2655" s="42"/>
      <c r="FFH2655" s="116"/>
      <c r="FFI2655" s="42"/>
      <c r="FFJ2655" s="116"/>
      <c r="FFK2655" s="42"/>
      <c r="FFL2655" s="116"/>
      <c r="FFM2655" s="42"/>
      <c r="FFN2655" s="116"/>
      <c r="FFO2655" s="42"/>
      <c r="FFP2655" s="116"/>
      <c r="FFQ2655" s="42"/>
      <c r="FFR2655" s="116"/>
      <c r="FFS2655" s="42"/>
      <c r="FFT2655" s="116"/>
      <c r="FFU2655" s="42"/>
      <c r="FFV2655" s="116"/>
      <c r="FFW2655" s="42"/>
      <c r="FFX2655" s="116"/>
      <c r="FFY2655" s="42"/>
      <c r="FFZ2655" s="116"/>
      <c r="FGA2655" s="42"/>
      <c r="FGB2655" s="116"/>
      <c r="FGC2655" s="42"/>
      <c r="FGD2655" s="116"/>
      <c r="FGE2655" s="42"/>
      <c r="FGF2655" s="116"/>
      <c r="FGG2655" s="42"/>
      <c r="FGH2655" s="116"/>
      <c r="FGI2655" s="42"/>
      <c r="FGJ2655" s="116"/>
      <c r="FGK2655" s="42"/>
      <c r="FGL2655" s="116"/>
      <c r="FGM2655" s="42"/>
      <c r="FGN2655" s="116"/>
      <c r="FGO2655" s="42"/>
      <c r="FGP2655" s="116"/>
      <c r="FGQ2655" s="42"/>
      <c r="FGR2655" s="116"/>
      <c r="FGS2655" s="42"/>
      <c r="FGT2655" s="116"/>
      <c r="FGU2655" s="42"/>
      <c r="FGV2655" s="116"/>
      <c r="FGW2655" s="42"/>
      <c r="FGX2655" s="116"/>
      <c r="FGY2655" s="42"/>
      <c r="FGZ2655" s="116"/>
      <c r="FHA2655" s="42"/>
      <c r="FHB2655" s="116"/>
      <c r="FHC2655" s="42"/>
      <c r="FHD2655" s="116"/>
      <c r="FHE2655" s="42"/>
      <c r="FHF2655" s="116"/>
      <c r="FHG2655" s="42"/>
      <c r="FHH2655" s="116"/>
      <c r="FHI2655" s="42"/>
      <c r="FHJ2655" s="116"/>
      <c r="FHK2655" s="42"/>
      <c r="FHL2655" s="116"/>
      <c r="FHM2655" s="42"/>
      <c r="FHN2655" s="116"/>
      <c r="FHO2655" s="42"/>
      <c r="FHP2655" s="116"/>
      <c r="FHQ2655" s="42"/>
      <c r="FHR2655" s="116"/>
      <c r="FHS2655" s="42"/>
      <c r="FHT2655" s="116"/>
      <c r="FHU2655" s="42"/>
      <c r="FHV2655" s="116"/>
      <c r="FHW2655" s="42"/>
      <c r="FHX2655" s="116"/>
      <c r="FHY2655" s="42"/>
      <c r="FHZ2655" s="116"/>
      <c r="FIA2655" s="42"/>
      <c r="FIB2655" s="116"/>
      <c r="FIC2655" s="42"/>
      <c r="FID2655" s="116"/>
      <c r="FIE2655" s="42"/>
      <c r="FIF2655" s="116"/>
      <c r="FIG2655" s="42"/>
      <c r="FIH2655" s="116"/>
      <c r="FII2655" s="42"/>
      <c r="FIJ2655" s="116"/>
      <c r="FIK2655" s="42"/>
      <c r="FIL2655" s="116"/>
      <c r="FIM2655" s="42"/>
      <c r="FIN2655" s="116"/>
      <c r="FIO2655" s="42"/>
      <c r="FIP2655" s="116"/>
      <c r="FIQ2655" s="42"/>
      <c r="FIR2655" s="116"/>
      <c r="FIS2655" s="42"/>
      <c r="FIT2655" s="116"/>
      <c r="FIU2655" s="42"/>
      <c r="FIV2655" s="116"/>
      <c r="FIW2655" s="42"/>
      <c r="FIX2655" s="116"/>
      <c r="FIY2655" s="42"/>
      <c r="FIZ2655" s="116"/>
      <c r="FJA2655" s="42"/>
      <c r="FJB2655" s="116"/>
      <c r="FJC2655" s="42"/>
      <c r="FJD2655" s="116"/>
      <c r="FJE2655" s="42"/>
      <c r="FJF2655" s="116"/>
      <c r="FJG2655" s="42"/>
      <c r="FJH2655" s="116"/>
      <c r="FJI2655" s="42"/>
      <c r="FJJ2655" s="116"/>
      <c r="FJK2655" s="42"/>
      <c r="FJL2655" s="116"/>
      <c r="FJM2655" s="42"/>
      <c r="FJN2655" s="116"/>
      <c r="FJO2655" s="42"/>
      <c r="FJP2655" s="116"/>
      <c r="FJQ2655" s="42"/>
      <c r="FJR2655" s="116"/>
      <c r="FJS2655" s="42"/>
      <c r="FJT2655" s="116"/>
      <c r="FJU2655" s="42"/>
      <c r="FJV2655" s="116"/>
      <c r="FJW2655" s="42"/>
      <c r="FJX2655" s="116"/>
      <c r="FJY2655" s="42"/>
      <c r="FJZ2655" s="116"/>
      <c r="FKA2655" s="42"/>
      <c r="FKB2655" s="116"/>
      <c r="FKC2655" s="42"/>
      <c r="FKD2655" s="116"/>
      <c r="FKE2655" s="42"/>
      <c r="FKF2655" s="116"/>
      <c r="FKG2655" s="42"/>
      <c r="FKH2655" s="116"/>
      <c r="FKI2655" s="42"/>
      <c r="FKJ2655" s="116"/>
      <c r="FKK2655" s="42"/>
      <c r="FKL2655" s="116"/>
      <c r="FKM2655" s="42"/>
      <c r="FKN2655" s="116"/>
      <c r="FKO2655" s="42"/>
      <c r="FKP2655" s="116"/>
      <c r="FKQ2655" s="42"/>
      <c r="FKR2655" s="116"/>
      <c r="FKS2655" s="42"/>
      <c r="FKT2655" s="116"/>
      <c r="FKU2655" s="42"/>
      <c r="FKV2655" s="116"/>
      <c r="FKW2655" s="42"/>
      <c r="FKX2655" s="116"/>
      <c r="FKY2655" s="42"/>
      <c r="FKZ2655" s="116"/>
      <c r="FLA2655" s="42"/>
      <c r="FLB2655" s="116"/>
      <c r="FLC2655" s="42"/>
      <c r="FLD2655" s="116"/>
      <c r="FLE2655" s="42"/>
      <c r="FLF2655" s="116"/>
      <c r="FLG2655" s="42"/>
      <c r="FLH2655" s="116"/>
      <c r="FLI2655" s="42"/>
      <c r="FLJ2655" s="116"/>
      <c r="FLK2655" s="42"/>
      <c r="FLL2655" s="116"/>
      <c r="FLM2655" s="42"/>
      <c r="FLN2655" s="116"/>
      <c r="FLO2655" s="42"/>
      <c r="FLP2655" s="116"/>
      <c r="FLQ2655" s="42"/>
      <c r="FLR2655" s="116"/>
      <c r="FLS2655" s="42"/>
      <c r="FLT2655" s="116"/>
      <c r="FLU2655" s="42"/>
      <c r="FLV2655" s="116"/>
      <c r="FLW2655" s="42"/>
      <c r="FLX2655" s="116"/>
      <c r="FLY2655" s="42"/>
      <c r="FLZ2655" s="116"/>
      <c r="FMA2655" s="42"/>
      <c r="FMB2655" s="116"/>
      <c r="FMC2655" s="42"/>
      <c r="FMD2655" s="116"/>
      <c r="FME2655" s="42"/>
      <c r="FMF2655" s="116"/>
      <c r="FMG2655" s="42"/>
      <c r="FMH2655" s="116"/>
      <c r="FMI2655" s="42"/>
      <c r="FMJ2655" s="116"/>
      <c r="FMK2655" s="42"/>
      <c r="FML2655" s="116"/>
      <c r="FMM2655" s="42"/>
      <c r="FMN2655" s="116"/>
      <c r="FMO2655" s="42"/>
      <c r="FMP2655" s="116"/>
      <c r="FMQ2655" s="42"/>
      <c r="FMR2655" s="116"/>
      <c r="FMS2655" s="42"/>
      <c r="FMT2655" s="116"/>
      <c r="FMU2655" s="42"/>
      <c r="FMV2655" s="116"/>
      <c r="FMW2655" s="42"/>
      <c r="FMX2655" s="116"/>
      <c r="FMY2655" s="42"/>
      <c r="FMZ2655" s="116"/>
      <c r="FNA2655" s="42"/>
      <c r="FNB2655" s="116"/>
      <c r="FNC2655" s="42"/>
      <c r="FND2655" s="116"/>
      <c r="FNE2655" s="42"/>
      <c r="FNF2655" s="116"/>
      <c r="FNG2655" s="42"/>
      <c r="FNH2655" s="116"/>
      <c r="FNI2655" s="42"/>
      <c r="FNJ2655" s="116"/>
      <c r="FNK2655" s="42"/>
      <c r="FNL2655" s="116"/>
      <c r="FNM2655" s="42"/>
      <c r="FNN2655" s="116"/>
      <c r="FNO2655" s="42"/>
      <c r="FNP2655" s="116"/>
      <c r="FNQ2655" s="42"/>
      <c r="FNR2655" s="116"/>
      <c r="FNS2655" s="42"/>
      <c r="FNT2655" s="116"/>
      <c r="FNU2655" s="42"/>
      <c r="FNV2655" s="116"/>
      <c r="FNW2655" s="42"/>
      <c r="FNX2655" s="116"/>
      <c r="FNY2655" s="42"/>
      <c r="FNZ2655" s="116"/>
      <c r="FOA2655" s="42"/>
      <c r="FOB2655" s="116"/>
      <c r="FOC2655" s="42"/>
      <c r="FOD2655" s="116"/>
      <c r="FOE2655" s="42"/>
      <c r="FOF2655" s="116"/>
      <c r="FOG2655" s="42"/>
      <c r="FOH2655" s="116"/>
      <c r="FOI2655" s="42"/>
      <c r="FOJ2655" s="116"/>
      <c r="FOK2655" s="42"/>
      <c r="FOL2655" s="116"/>
      <c r="FOM2655" s="42"/>
      <c r="FON2655" s="116"/>
      <c r="FOO2655" s="42"/>
      <c r="FOP2655" s="116"/>
      <c r="FOQ2655" s="42"/>
      <c r="FOR2655" s="116"/>
      <c r="FOS2655" s="42"/>
      <c r="FOT2655" s="116"/>
      <c r="FOU2655" s="42"/>
      <c r="FOV2655" s="116"/>
      <c r="FOW2655" s="42"/>
      <c r="FOX2655" s="116"/>
      <c r="FOY2655" s="42"/>
      <c r="FOZ2655" s="116"/>
      <c r="FPA2655" s="42"/>
      <c r="FPB2655" s="116"/>
      <c r="FPC2655" s="42"/>
      <c r="FPD2655" s="116"/>
      <c r="FPE2655" s="42"/>
      <c r="FPF2655" s="116"/>
      <c r="FPG2655" s="42"/>
      <c r="FPH2655" s="116"/>
      <c r="FPI2655" s="42"/>
      <c r="FPJ2655" s="116"/>
      <c r="FPK2655" s="42"/>
      <c r="FPL2655" s="116"/>
      <c r="FPM2655" s="42"/>
      <c r="FPN2655" s="116"/>
      <c r="FPO2655" s="42"/>
      <c r="FPP2655" s="116"/>
      <c r="FPQ2655" s="42"/>
      <c r="FPR2655" s="116"/>
      <c r="FPS2655" s="42"/>
      <c r="FPT2655" s="116"/>
      <c r="FPU2655" s="42"/>
      <c r="FPV2655" s="116"/>
      <c r="FPW2655" s="42"/>
      <c r="FPX2655" s="116"/>
      <c r="FPY2655" s="42"/>
      <c r="FPZ2655" s="116"/>
      <c r="FQA2655" s="42"/>
      <c r="FQB2655" s="116"/>
      <c r="FQC2655" s="42"/>
      <c r="FQD2655" s="116"/>
      <c r="FQE2655" s="42"/>
      <c r="FQF2655" s="116"/>
      <c r="FQG2655" s="42"/>
      <c r="FQH2655" s="116"/>
      <c r="FQI2655" s="42"/>
      <c r="FQJ2655" s="116"/>
      <c r="FQK2655" s="42"/>
      <c r="FQL2655" s="116"/>
      <c r="FQM2655" s="42"/>
      <c r="FQN2655" s="116"/>
      <c r="FQO2655" s="42"/>
      <c r="FQP2655" s="116"/>
      <c r="FQQ2655" s="42"/>
      <c r="FQR2655" s="116"/>
      <c r="FQS2655" s="42"/>
      <c r="FQT2655" s="116"/>
      <c r="FQU2655" s="42"/>
      <c r="FQV2655" s="116"/>
      <c r="FQW2655" s="42"/>
      <c r="FQX2655" s="116"/>
      <c r="FQY2655" s="42"/>
      <c r="FQZ2655" s="116"/>
      <c r="FRA2655" s="42"/>
      <c r="FRB2655" s="116"/>
      <c r="FRC2655" s="42"/>
      <c r="FRD2655" s="116"/>
      <c r="FRE2655" s="42"/>
      <c r="FRF2655" s="116"/>
      <c r="FRG2655" s="42"/>
      <c r="FRH2655" s="116"/>
      <c r="FRI2655" s="42"/>
      <c r="FRJ2655" s="116"/>
      <c r="FRK2655" s="42"/>
      <c r="FRL2655" s="116"/>
      <c r="FRM2655" s="42"/>
      <c r="FRN2655" s="116"/>
      <c r="FRO2655" s="42"/>
      <c r="FRP2655" s="116"/>
      <c r="FRQ2655" s="42"/>
      <c r="FRR2655" s="116"/>
      <c r="FRS2655" s="42"/>
      <c r="FRT2655" s="116"/>
      <c r="FRU2655" s="42"/>
      <c r="FRV2655" s="116"/>
      <c r="FRW2655" s="42"/>
      <c r="FRX2655" s="116"/>
      <c r="FRY2655" s="42"/>
      <c r="FRZ2655" s="116"/>
      <c r="FSA2655" s="42"/>
      <c r="FSB2655" s="116"/>
      <c r="FSC2655" s="42"/>
      <c r="FSD2655" s="116"/>
      <c r="FSE2655" s="42"/>
      <c r="FSF2655" s="116"/>
      <c r="FSG2655" s="42"/>
      <c r="FSH2655" s="116"/>
      <c r="FSI2655" s="42"/>
      <c r="FSJ2655" s="116"/>
      <c r="FSK2655" s="42"/>
      <c r="FSL2655" s="116"/>
      <c r="FSM2655" s="42"/>
      <c r="FSN2655" s="116"/>
      <c r="FSO2655" s="42"/>
      <c r="FSP2655" s="116"/>
      <c r="FSQ2655" s="42"/>
      <c r="FSR2655" s="116"/>
      <c r="FSS2655" s="42"/>
      <c r="FST2655" s="116"/>
      <c r="FSU2655" s="42"/>
      <c r="FSV2655" s="116"/>
      <c r="FSW2655" s="42"/>
      <c r="FSX2655" s="116"/>
      <c r="FSY2655" s="42"/>
      <c r="FSZ2655" s="116"/>
      <c r="FTA2655" s="42"/>
      <c r="FTB2655" s="116"/>
      <c r="FTC2655" s="42"/>
      <c r="FTD2655" s="116"/>
      <c r="FTE2655" s="42"/>
      <c r="FTF2655" s="116"/>
      <c r="FTG2655" s="42"/>
      <c r="FTH2655" s="116"/>
      <c r="FTI2655" s="42"/>
      <c r="FTJ2655" s="116"/>
      <c r="FTK2655" s="42"/>
      <c r="FTL2655" s="116"/>
      <c r="FTM2655" s="42"/>
      <c r="FTN2655" s="116"/>
      <c r="FTO2655" s="42"/>
      <c r="FTP2655" s="116"/>
      <c r="FTQ2655" s="42"/>
      <c r="FTR2655" s="116"/>
      <c r="FTS2655" s="42"/>
      <c r="FTT2655" s="116"/>
      <c r="FTU2655" s="42"/>
      <c r="FTV2655" s="116"/>
      <c r="FTW2655" s="42"/>
      <c r="FTX2655" s="116"/>
      <c r="FTY2655" s="42"/>
      <c r="FTZ2655" s="116"/>
      <c r="FUA2655" s="42"/>
      <c r="FUB2655" s="116"/>
      <c r="FUC2655" s="42"/>
      <c r="FUD2655" s="116"/>
      <c r="FUE2655" s="42"/>
      <c r="FUF2655" s="116"/>
      <c r="FUG2655" s="42"/>
      <c r="FUH2655" s="116"/>
      <c r="FUI2655" s="42"/>
      <c r="FUJ2655" s="116"/>
      <c r="FUK2655" s="42"/>
      <c r="FUL2655" s="116"/>
      <c r="FUM2655" s="42"/>
      <c r="FUN2655" s="116"/>
      <c r="FUO2655" s="42"/>
      <c r="FUP2655" s="116"/>
      <c r="FUQ2655" s="42"/>
      <c r="FUR2655" s="116"/>
      <c r="FUS2655" s="42"/>
      <c r="FUT2655" s="116"/>
      <c r="FUU2655" s="42"/>
      <c r="FUV2655" s="116"/>
      <c r="FUW2655" s="42"/>
      <c r="FUX2655" s="116"/>
      <c r="FUY2655" s="42"/>
      <c r="FUZ2655" s="116"/>
      <c r="FVA2655" s="42"/>
      <c r="FVB2655" s="116"/>
      <c r="FVC2655" s="42"/>
      <c r="FVD2655" s="116"/>
      <c r="FVE2655" s="42"/>
      <c r="FVF2655" s="116"/>
      <c r="FVG2655" s="42"/>
      <c r="FVH2655" s="116"/>
      <c r="FVI2655" s="42"/>
      <c r="FVJ2655" s="116"/>
      <c r="FVK2655" s="42"/>
      <c r="FVL2655" s="116"/>
      <c r="FVM2655" s="42"/>
      <c r="FVN2655" s="116"/>
      <c r="FVO2655" s="42"/>
      <c r="FVP2655" s="116"/>
      <c r="FVQ2655" s="42"/>
      <c r="FVR2655" s="116"/>
      <c r="FVS2655" s="42"/>
      <c r="FVT2655" s="116"/>
      <c r="FVU2655" s="42"/>
      <c r="FVV2655" s="116"/>
      <c r="FVW2655" s="42"/>
      <c r="FVX2655" s="116"/>
      <c r="FVY2655" s="42"/>
      <c r="FVZ2655" s="116"/>
      <c r="FWA2655" s="42"/>
      <c r="FWB2655" s="116"/>
      <c r="FWC2655" s="42"/>
      <c r="FWD2655" s="116"/>
      <c r="FWE2655" s="42"/>
      <c r="FWF2655" s="116"/>
      <c r="FWG2655" s="42"/>
      <c r="FWH2655" s="116"/>
      <c r="FWI2655" s="42"/>
      <c r="FWJ2655" s="116"/>
      <c r="FWK2655" s="42"/>
      <c r="FWL2655" s="116"/>
      <c r="FWM2655" s="42"/>
      <c r="FWN2655" s="116"/>
      <c r="FWO2655" s="42"/>
      <c r="FWP2655" s="116"/>
      <c r="FWQ2655" s="42"/>
      <c r="FWR2655" s="116"/>
      <c r="FWS2655" s="42"/>
      <c r="FWT2655" s="116"/>
      <c r="FWU2655" s="42"/>
      <c r="FWV2655" s="116"/>
      <c r="FWW2655" s="42"/>
      <c r="FWX2655" s="116"/>
      <c r="FWY2655" s="42"/>
      <c r="FWZ2655" s="116"/>
      <c r="FXA2655" s="42"/>
      <c r="FXB2655" s="116"/>
      <c r="FXC2655" s="42"/>
      <c r="FXD2655" s="116"/>
      <c r="FXE2655" s="42"/>
      <c r="FXF2655" s="116"/>
      <c r="FXG2655" s="42"/>
      <c r="FXH2655" s="116"/>
      <c r="FXI2655" s="42"/>
      <c r="FXJ2655" s="116"/>
      <c r="FXK2655" s="42"/>
      <c r="FXL2655" s="116"/>
      <c r="FXM2655" s="42"/>
      <c r="FXN2655" s="116"/>
      <c r="FXO2655" s="42"/>
      <c r="FXP2655" s="116"/>
      <c r="FXQ2655" s="42"/>
      <c r="FXR2655" s="116"/>
      <c r="FXS2655" s="42"/>
      <c r="FXT2655" s="116"/>
      <c r="FXU2655" s="42"/>
      <c r="FXV2655" s="116"/>
      <c r="FXW2655" s="42"/>
      <c r="FXX2655" s="116"/>
      <c r="FXY2655" s="42"/>
      <c r="FXZ2655" s="116"/>
      <c r="FYA2655" s="42"/>
      <c r="FYB2655" s="116"/>
      <c r="FYC2655" s="42"/>
      <c r="FYD2655" s="116"/>
      <c r="FYE2655" s="42"/>
      <c r="FYF2655" s="116"/>
      <c r="FYG2655" s="42"/>
      <c r="FYH2655" s="116"/>
      <c r="FYI2655" s="42"/>
      <c r="FYJ2655" s="116"/>
      <c r="FYK2655" s="42"/>
      <c r="FYL2655" s="116"/>
      <c r="FYM2655" s="42"/>
      <c r="FYN2655" s="116"/>
      <c r="FYO2655" s="42"/>
      <c r="FYP2655" s="116"/>
      <c r="FYQ2655" s="42"/>
      <c r="FYR2655" s="116"/>
      <c r="FYS2655" s="42"/>
      <c r="FYT2655" s="116"/>
      <c r="FYU2655" s="42"/>
      <c r="FYV2655" s="116"/>
      <c r="FYW2655" s="42"/>
      <c r="FYX2655" s="116"/>
      <c r="FYY2655" s="42"/>
      <c r="FYZ2655" s="116"/>
      <c r="FZA2655" s="42"/>
      <c r="FZB2655" s="116"/>
      <c r="FZC2655" s="42"/>
      <c r="FZD2655" s="116"/>
      <c r="FZE2655" s="42"/>
      <c r="FZF2655" s="116"/>
      <c r="FZG2655" s="42"/>
      <c r="FZH2655" s="116"/>
      <c r="FZI2655" s="42"/>
      <c r="FZJ2655" s="116"/>
      <c r="FZK2655" s="42"/>
      <c r="FZL2655" s="116"/>
      <c r="FZM2655" s="42"/>
      <c r="FZN2655" s="116"/>
      <c r="FZO2655" s="42"/>
      <c r="FZP2655" s="116"/>
      <c r="FZQ2655" s="42"/>
      <c r="FZR2655" s="116"/>
      <c r="FZS2655" s="42"/>
      <c r="FZT2655" s="116"/>
      <c r="FZU2655" s="42"/>
      <c r="FZV2655" s="116"/>
      <c r="FZW2655" s="42"/>
      <c r="FZX2655" s="116"/>
      <c r="FZY2655" s="42"/>
      <c r="FZZ2655" s="116"/>
      <c r="GAA2655" s="42"/>
      <c r="GAB2655" s="116"/>
      <c r="GAC2655" s="42"/>
      <c r="GAD2655" s="116"/>
      <c r="GAE2655" s="42"/>
      <c r="GAF2655" s="116"/>
      <c r="GAG2655" s="42"/>
      <c r="GAH2655" s="116"/>
      <c r="GAI2655" s="42"/>
      <c r="GAJ2655" s="116"/>
      <c r="GAK2655" s="42"/>
      <c r="GAL2655" s="116"/>
      <c r="GAM2655" s="42"/>
      <c r="GAN2655" s="116"/>
      <c r="GAO2655" s="42"/>
      <c r="GAP2655" s="116"/>
      <c r="GAQ2655" s="42"/>
      <c r="GAR2655" s="116"/>
      <c r="GAS2655" s="42"/>
      <c r="GAT2655" s="116"/>
      <c r="GAU2655" s="42"/>
      <c r="GAV2655" s="116"/>
      <c r="GAW2655" s="42"/>
      <c r="GAX2655" s="116"/>
      <c r="GAY2655" s="42"/>
      <c r="GAZ2655" s="116"/>
      <c r="GBA2655" s="42"/>
      <c r="GBB2655" s="116"/>
      <c r="GBC2655" s="42"/>
      <c r="GBD2655" s="116"/>
      <c r="GBE2655" s="42"/>
      <c r="GBF2655" s="116"/>
      <c r="GBG2655" s="42"/>
      <c r="GBH2655" s="116"/>
      <c r="GBI2655" s="42"/>
      <c r="GBJ2655" s="116"/>
      <c r="GBK2655" s="42"/>
      <c r="GBL2655" s="116"/>
      <c r="GBM2655" s="42"/>
      <c r="GBN2655" s="116"/>
      <c r="GBO2655" s="42"/>
      <c r="GBP2655" s="116"/>
      <c r="GBQ2655" s="42"/>
      <c r="GBR2655" s="116"/>
      <c r="GBS2655" s="42"/>
      <c r="GBT2655" s="116"/>
      <c r="GBU2655" s="42"/>
      <c r="GBV2655" s="116"/>
      <c r="GBW2655" s="42"/>
      <c r="GBX2655" s="116"/>
      <c r="GBY2655" s="42"/>
      <c r="GBZ2655" s="116"/>
      <c r="GCA2655" s="42"/>
      <c r="GCB2655" s="116"/>
      <c r="GCC2655" s="42"/>
      <c r="GCD2655" s="116"/>
      <c r="GCE2655" s="42"/>
      <c r="GCF2655" s="116"/>
      <c r="GCG2655" s="42"/>
      <c r="GCH2655" s="116"/>
      <c r="GCI2655" s="42"/>
      <c r="GCJ2655" s="116"/>
      <c r="GCK2655" s="42"/>
      <c r="GCL2655" s="116"/>
      <c r="GCM2655" s="42"/>
      <c r="GCN2655" s="116"/>
      <c r="GCO2655" s="42"/>
      <c r="GCP2655" s="116"/>
      <c r="GCQ2655" s="42"/>
      <c r="GCR2655" s="116"/>
      <c r="GCS2655" s="42"/>
      <c r="GCT2655" s="116"/>
      <c r="GCU2655" s="42"/>
      <c r="GCV2655" s="116"/>
      <c r="GCW2655" s="42"/>
      <c r="GCX2655" s="116"/>
      <c r="GCY2655" s="42"/>
      <c r="GCZ2655" s="116"/>
      <c r="GDA2655" s="42"/>
      <c r="GDB2655" s="116"/>
      <c r="GDC2655" s="42"/>
      <c r="GDD2655" s="116"/>
      <c r="GDE2655" s="42"/>
      <c r="GDF2655" s="116"/>
      <c r="GDG2655" s="42"/>
      <c r="GDH2655" s="116"/>
      <c r="GDI2655" s="42"/>
      <c r="GDJ2655" s="116"/>
      <c r="GDK2655" s="42"/>
      <c r="GDL2655" s="116"/>
      <c r="GDM2655" s="42"/>
      <c r="GDN2655" s="116"/>
      <c r="GDO2655" s="42"/>
      <c r="GDP2655" s="116"/>
      <c r="GDQ2655" s="42"/>
      <c r="GDR2655" s="116"/>
      <c r="GDS2655" s="42"/>
      <c r="GDT2655" s="116"/>
      <c r="GDU2655" s="42"/>
      <c r="GDV2655" s="116"/>
      <c r="GDW2655" s="42"/>
      <c r="GDX2655" s="116"/>
      <c r="GDY2655" s="42"/>
      <c r="GDZ2655" s="116"/>
      <c r="GEA2655" s="42"/>
      <c r="GEB2655" s="116"/>
      <c r="GEC2655" s="42"/>
      <c r="GED2655" s="116"/>
      <c r="GEE2655" s="42"/>
      <c r="GEF2655" s="116"/>
      <c r="GEG2655" s="42"/>
      <c r="GEH2655" s="116"/>
      <c r="GEI2655" s="42"/>
      <c r="GEJ2655" s="116"/>
      <c r="GEK2655" s="42"/>
      <c r="GEL2655" s="116"/>
      <c r="GEM2655" s="42"/>
      <c r="GEN2655" s="116"/>
      <c r="GEO2655" s="42"/>
      <c r="GEP2655" s="116"/>
      <c r="GEQ2655" s="42"/>
      <c r="GER2655" s="116"/>
      <c r="GES2655" s="42"/>
      <c r="GET2655" s="116"/>
      <c r="GEU2655" s="42"/>
      <c r="GEV2655" s="116"/>
      <c r="GEW2655" s="42"/>
      <c r="GEX2655" s="116"/>
      <c r="GEY2655" s="42"/>
      <c r="GEZ2655" s="116"/>
      <c r="GFA2655" s="42"/>
      <c r="GFB2655" s="116"/>
      <c r="GFC2655" s="42"/>
      <c r="GFD2655" s="116"/>
      <c r="GFE2655" s="42"/>
      <c r="GFF2655" s="116"/>
      <c r="GFG2655" s="42"/>
      <c r="GFH2655" s="116"/>
      <c r="GFI2655" s="42"/>
      <c r="GFJ2655" s="116"/>
      <c r="GFK2655" s="42"/>
      <c r="GFL2655" s="116"/>
      <c r="GFM2655" s="42"/>
      <c r="GFN2655" s="116"/>
      <c r="GFO2655" s="42"/>
      <c r="GFP2655" s="116"/>
      <c r="GFQ2655" s="42"/>
      <c r="GFR2655" s="116"/>
      <c r="GFS2655" s="42"/>
      <c r="GFT2655" s="116"/>
      <c r="GFU2655" s="42"/>
      <c r="GFV2655" s="116"/>
      <c r="GFW2655" s="42"/>
      <c r="GFX2655" s="116"/>
      <c r="GFY2655" s="42"/>
      <c r="GFZ2655" s="116"/>
      <c r="GGA2655" s="42"/>
      <c r="GGB2655" s="116"/>
      <c r="GGC2655" s="42"/>
      <c r="GGD2655" s="116"/>
      <c r="GGE2655" s="42"/>
      <c r="GGF2655" s="116"/>
      <c r="GGG2655" s="42"/>
      <c r="GGH2655" s="116"/>
      <c r="GGI2655" s="42"/>
      <c r="GGJ2655" s="116"/>
      <c r="GGK2655" s="42"/>
      <c r="GGL2655" s="116"/>
      <c r="GGM2655" s="42"/>
      <c r="GGN2655" s="116"/>
      <c r="GGO2655" s="42"/>
      <c r="GGP2655" s="116"/>
      <c r="GGQ2655" s="42"/>
      <c r="GGR2655" s="116"/>
      <c r="GGS2655" s="42"/>
      <c r="GGT2655" s="116"/>
      <c r="GGU2655" s="42"/>
      <c r="GGV2655" s="116"/>
      <c r="GGW2655" s="42"/>
      <c r="GGX2655" s="116"/>
      <c r="GGY2655" s="42"/>
      <c r="GGZ2655" s="116"/>
      <c r="GHA2655" s="42"/>
      <c r="GHB2655" s="116"/>
      <c r="GHC2655" s="42"/>
      <c r="GHD2655" s="116"/>
      <c r="GHE2655" s="42"/>
      <c r="GHF2655" s="116"/>
      <c r="GHG2655" s="42"/>
      <c r="GHH2655" s="116"/>
      <c r="GHI2655" s="42"/>
      <c r="GHJ2655" s="116"/>
      <c r="GHK2655" s="42"/>
      <c r="GHL2655" s="116"/>
      <c r="GHM2655" s="42"/>
      <c r="GHN2655" s="116"/>
      <c r="GHO2655" s="42"/>
      <c r="GHP2655" s="116"/>
      <c r="GHQ2655" s="42"/>
      <c r="GHR2655" s="116"/>
      <c r="GHS2655" s="42"/>
      <c r="GHT2655" s="116"/>
      <c r="GHU2655" s="42"/>
      <c r="GHV2655" s="116"/>
      <c r="GHW2655" s="42"/>
      <c r="GHX2655" s="116"/>
      <c r="GHY2655" s="42"/>
      <c r="GHZ2655" s="116"/>
      <c r="GIA2655" s="42"/>
      <c r="GIB2655" s="116"/>
      <c r="GIC2655" s="42"/>
      <c r="GID2655" s="116"/>
      <c r="GIE2655" s="42"/>
      <c r="GIF2655" s="116"/>
      <c r="GIG2655" s="42"/>
      <c r="GIH2655" s="116"/>
      <c r="GII2655" s="42"/>
      <c r="GIJ2655" s="116"/>
      <c r="GIK2655" s="42"/>
      <c r="GIL2655" s="116"/>
      <c r="GIM2655" s="42"/>
      <c r="GIN2655" s="116"/>
      <c r="GIO2655" s="42"/>
      <c r="GIP2655" s="116"/>
      <c r="GIQ2655" s="42"/>
      <c r="GIR2655" s="116"/>
      <c r="GIS2655" s="42"/>
      <c r="GIT2655" s="116"/>
      <c r="GIU2655" s="42"/>
      <c r="GIV2655" s="116"/>
      <c r="GIW2655" s="42"/>
      <c r="GIX2655" s="116"/>
      <c r="GIY2655" s="42"/>
      <c r="GIZ2655" s="116"/>
      <c r="GJA2655" s="42"/>
      <c r="GJB2655" s="116"/>
      <c r="GJC2655" s="42"/>
      <c r="GJD2655" s="116"/>
      <c r="GJE2655" s="42"/>
      <c r="GJF2655" s="116"/>
      <c r="GJG2655" s="42"/>
      <c r="GJH2655" s="116"/>
      <c r="GJI2655" s="42"/>
      <c r="GJJ2655" s="116"/>
      <c r="GJK2655" s="42"/>
      <c r="GJL2655" s="116"/>
      <c r="GJM2655" s="42"/>
      <c r="GJN2655" s="116"/>
      <c r="GJO2655" s="42"/>
      <c r="GJP2655" s="116"/>
      <c r="GJQ2655" s="42"/>
      <c r="GJR2655" s="116"/>
      <c r="GJS2655" s="42"/>
      <c r="GJT2655" s="116"/>
      <c r="GJU2655" s="42"/>
      <c r="GJV2655" s="116"/>
      <c r="GJW2655" s="42"/>
      <c r="GJX2655" s="116"/>
      <c r="GJY2655" s="42"/>
      <c r="GJZ2655" s="116"/>
      <c r="GKA2655" s="42"/>
      <c r="GKB2655" s="116"/>
      <c r="GKC2655" s="42"/>
      <c r="GKD2655" s="116"/>
      <c r="GKE2655" s="42"/>
      <c r="GKF2655" s="116"/>
      <c r="GKG2655" s="42"/>
      <c r="GKH2655" s="116"/>
      <c r="GKI2655" s="42"/>
      <c r="GKJ2655" s="116"/>
      <c r="GKK2655" s="42"/>
      <c r="GKL2655" s="116"/>
      <c r="GKM2655" s="42"/>
      <c r="GKN2655" s="116"/>
      <c r="GKO2655" s="42"/>
      <c r="GKP2655" s="116"/>
      <c r="GKQ2655" s="42"/>
      <c r="GKR2655" s="116"/>
      <c r="GKS2655" s="42"/>
      <c r="GKT2655" s="116"/>
      <c r="GKU2655" s="42"/>
      <c r="GKV2655" s="116"/>
      <c r="GKW2655" s="42"/>
      <c r="GKX2655" s="116"/>
      <c r="GKY2655" s="42"/>
      <c r="GKZ2655" s="116"/>
      <c r="GLA2655" s="42"/>
      <c r="GLB2655" s="116"/>
      <c r="GLC2655" s="42"/>
      <c r="GLD2655" s="116"/>
      <c r="GLE2655" s="42"/>
      <c r="GLF2655" s="116"/>
      <c r="GLG2655" s="42"/>
      <c r="GLH2655" s="116"/>
      <c r="GLI2655" s="42"/>
      <c r="GLJ2655" s="116"/>
      <c r="GLK2655" s="42"/>
      <c r="GLL2655" s="116"/>
      <c r="GLM2655" s="42"/>
      <c r="GLN2655" s="116"/>
      <c r="GLO2655" s="42"/>
      <c r="GLP2655" s="116"/>
      <c r="GLQ2655" s="42"/>
      <c r="GLR2655" s="116"/>
      <c r="GLS2655" s="42"/>
      <c r="GLT2655" s="116"/>
      <c r="GLU2655" s="42"/>
      <c r="GLV2655" s="116"/>
      <c r="GLW2655" s="42"/>
      <c r="GLX2655" s="116"/>
      <c r="GLY2655" s="42"/>
      <c r="GLZ2655" s="116"/>
      <c r="GMA2655" s="42"/>
      <c r="GMB2655" s="116"/>
      <c r="GMC2655" s="42"/>
      <c r="GMD2655" s="116"/>
      <c r="GME2655" s="42"/>
      <c r="GMF2655" s="116"/>
      <c r="GMG2655" s="42"/>
      <c r="GMH2655" s="116"/>
      <c r="GMI2655" s="42"/>
      <c r="GMJ2655" s="116"/>
      <c r="GMK2655" s="42"/>
      <c r="GML2655" s="116"/>
      <c r="GMM2655" s="42"/>
      <c r="GMN2655" s="116"/>
      <c r="GMO2655" s="42"/>
      <c r="GMP2655" s="116"/>
      <c r="GMQ2655" s="42"/>
      <c r="GMR2655" s="116"/>
      <c r="GMS2655" s="42"/>
      <c r="GMT2655" s="116"/>
      <c r="GMU2655" s="42"/>
      <c r="GMV2655" s="116"/>
      <c r="GMW2655" s="42"/>
      <c r="GMX2655" s="116"/>
      <c r="GMY2655" s="42"/>
      <c r="GMZ2655" s="116"/>
      <c r="GNA2655" s="42"/>
      <c r="GNB2655" s="116"/>
      <c r="GNC2655" s="42"/>
      <c r="GND2655" s="116"/>
      <c r="GNE2655" s="42"/>
      <c r="GNF2655" s="116"/>
      <c r="GNG2655" s="42"/>
      <c r="GNH2655" s="116"/>
      <c r="GNI2655" s="42"/>
      <c r="GNJ2655" s="116"/>
      <c r="GNK2655" s="42"/>
      <c r="GNL2655" s="116"/>
      <c r="GNM2655" s="42"/>
      <c r="GNN2655" s="116"/>
      <c r="GNO2655" s="42"/>
      <c r="GNP2655" s="116"/>
      <c r="GNQ2655" s="42"/>
      <c r="GNR2655" s="116"/>
      <c r="GNS2655" s="42"/>
      <c r="GNT2655" s="116"/>
      <c r="GNU2655" s="42"/>
      <c r="GNV2655" s="116"/>
      <c r="GNW2655" s="42"/>
      <c r="GNX2655" s="116"/>
      <c r="GNY2655" s="42"/>
      <c r="GNZ2655" s="116"/>
      <c r="GOA2655" s="42"/>
      <c r="GOB2655" s="116"/>
      <c r="GOC2655" s="42"/>
      <c r="GOD2655" s="116"/>
      <c r="GOE2655" s="42"/>
      <c r="GOF2655" s="116"/>
      <c r="GOG2655" s="42"/>
      <c r="GOH2655" s="116"/>
      <c r="GOI2655" s="42"/>
      <c r="GOJ2655" s="116"/>
      <c r="GOK2655" s="42"/>
      <c r="GOL2655" s="116"/>
      <c r="GOM2655" s="42"/>
      <c r="GON2655" s="116"/>
      <c r="GOO2655" s="42"/>
      <c r="GOP2655" s="116"/>
      <c r="GOQ2655" s="42"/>
      <c r="GOR2655" s="116"/>
      <c r="GOS2655" s="42"/>
      <c r="GOT2655" s="116"/>
      <c r="GOU2655" s="42"/>
      <c r="GOV2655" s="116"/>
      <c r="GOW2655" s="42"/>
      <c r="GOX2655" s="116"/>
      <c r="GOY2655" s="42"/>
      <c r="GOZ2655" s="116"/>
      <c r="GPA2655" s="42"/>
      <c r="GPB2655" s="116"/>
      <c r="GPC2655" s="42"/>
      <c r="GPD2655" s="116"/>
      <c r="GPE2655" s="42"/>
      <c r="GPF2655" s="116"/>
      <c r="GPG2655" s="42"/>
      <c r="GPH2655" s="116"/>
      <c r="GPI2655" s="42"/>
      <c r="GPJ2655" s="116"/>
      <c r="GPK2655" s="42"/>
      <c r="GPL2655" s="116"/>
      <c r="GPM2655" s="42"/>
      <c r="GPN2655" s="116"/>
      <c r="GPO2655" s="42"/>
      <c r="GPP2655" s="116"/>
      <c r="GPQ2655" s="42"/>
      <c r="GPR2655" s="116"/>
      <c r="GPS2655" s="42"/>
      <c r="GPT2655" s="116"/>
      <c r="GPU2655" s="42"/>
      <c r="GPV2655" s="116"/>
      <c r="GPW2655" s="42"/>
      <c r="GPX2655" s="116"/>
      <c r="GPY2655" s="42"/>
      <c r="GPZ2655" s="116"/>
      <c r="GQA2655" s="42"/>
      <c r="GQB2655" s="116"/>
      <c r="GQC2655" s="42"/>
      <c r="GQD2655" s="116"/>
      <c r="GQE2655" s="42"/>
      <c r="GQF2655" s="116"/>
      <c r="GQG2655" s="42"/>
      <c r="GQH2655" s="116"/>
      <c r="GQI2655" s="42"/>
      <c r="GQJ2655" s="116"/>
      <c r="GQK2655" s="42"/>
      <c r="GQL2655" s="116"/>
      <c r="GQM2655" s="42"/>
      <c r="GQN2655" s="116"/>
      <c r="GQO2655" s="42"/>
      <c r="GQP2655" s="116"/>
      <c r="GQQ2655" s="42"/>
      <c r="GQR2655" s="116"/>
      <c r="GQS2655" s="42"/>
      <c r="GQT2655" s="116"/>
      <c r="GQU2655" s="42"/>
      <c r="GQV2655" s="116"/>
      <c r="GQW2655" s="42"/>
      <c r="GQX2655" s="116"/>
      <c r="GQY2655" s="42"/>
      <c r="GQZ2655" s="116"/>
      <c r="GRA2655" s="42"/>
      <c r="GRB2655" s="116"/>
      <c r="GRC2655" s="42"/>
      <c r="GRD2655" s="116"/>
      <c r="GRE2655" s="42"/>
      <c r="GRF2655" s="116"/>
      <c r="GRG2655" s="42"/>
      <c r="GRH2655" s="116"/>
      <c r="GRI2655" s="42"/>
      <c r="GRJ2655" s="116"/>
      <c r="GRK2655" s="42"/>
      <c r="GRL2655" s="116"/>
      <c r="GRM2655" s="42"/>
      <c r="GRN2655" s="116"/>
      <c r="GRO2655" s="42"/>
      <c r="GRP2655" s="116"/>
      <c r="GRQ2655" s="42"/>
      <c r="GRR2655" s="116"/>
      <c r="GRS2655" s="42"/>
      <c r="GRT2655" s="116"/>
      <c r="GRU2655" s="42"/>
      <c r="GRV2655" s="116"/>
      <c r="GRW2655" s="42"/>
      <c r="GRX2655" s="116"/>
      <c r="GRY2655" s="42"/>
      <c r="GRZ2655" s="116"/>
      <c r="GSA2655" s="42"/>
      <c r="GSB2655" s="116"/>
      <c r="GSC2655" s="42"/>
      <c r="GSD2655" s="116"/>
      <c r="GSE2655" s="42"/>
      <c r="GSF2655" s="116"/>
      <c r="GSG2655" s="42"/>
      <c r="GSH2655" s="116"/>
      <c r="GSI2655" s="42"/>
      <c r="GSJ2655" s="116"/>
      <c r="GSK2655" s="42"/>
      <c r="GSL2655" s="116"/>
      <c r="GSM2655" s="42"/>
      <c r="GSN2655" s="116"/>
      <c r="GSO2655" s="42"/>
      <c r="GSP2655" s="116"/>
      <c r="GSQ2655" s="42"/>
      <c r="GSR2655" s="116"/>
      <c r="GSS2655" s="42"/>
      <c r="GST2655" s="116"/>
      <c r="GSU2655" s="42"/>
      <c r="GSV2655" s="116"/>
      <c r="GSW2655" s="42"/>
      <c r="GSX2655" s="116"/>
      <c r="GSY2655" s="42"/>
      <c r="GSZ2655" s="116"/>
      <c r="GTA2655" s="42"/>
      <c r="GTB2655" s="116"/>
      <c r="GTC2655" s="42"/>
      <c r="GTD2655" s="116"/>
      <c r="GTE2655" s="42"/>
      <c r="GTF2655" s="116"/>
      <c r="GTG2655" s="42"/>
      <c r="GTH2655" s="116"/>
      <c r="GTI2655" s="42"/>
      <c r="GTJ2655" s="116"/>
      <c r="GTK2655" s="42"/>
      <c r="GTL2655" s="116"/>
      <c r="GTM2655" s="42"/>
      <c r="GTN2655" s="116"/>
      <c r="GTO2655" s="42"/>
      <c r="GTP2655" s="116"/>
      <c r="GTQ2655" s="42"/>
      <c r="GTR2655" s="116"/>
      <c r="GTS2655" s="42"/>
      <c r="GTT2655" s="116"/>
      <c r="GTU2655" s="42"/>
      <c r="GTV2655" s="116"/>
      <c r="GTW2655" s="42"/>
      <c r="GTX2655" s="116"/>
      <c r="GTY2655" s="42"/>
      <c r="GTZ2655" s="116"/>
      <c r="GUA2655" s="42"/>
      <c r="GUB2655" s="116"/>
      <c r="GUC2655" s="42"/>
      <c r="GUD2655" s="116"/>
      <c r="GUE2655" s="42"/>
      <c r="GUF2655" s="116"/>
      <c r="GUG2655" s="42"/>
      <c r="GUH2655" s="116"/>
      <c r="GUI2655" s="42"/>
      <c r="GUJ2655" s="116"/>
      <c r="GUK2655" s="42"/>
      <c r="GUL2655" s="116"/>
      <c r="GUM2655" s="42"/>
      <c r="GUN2655" s="116"/>
      <c r="GUO2655" s="42"/>
      <c r="GUP2655" s="116"/>
      <c r="GUQ2655" s="42"/>
      <c r="GUR2655" s="116"/>
      <c r="GUS2655" s="42"/>
      <c r="GUT2655" s="116"/>
      <c r="GUU2655" s="42"/>
      <c r="GUV2655" s="116"/>
      <c r="GUW2655" s="42"/>
      <c r="GUX2655" s="116"/>
      <c r="GUY2655" s="42"/>
      <c r="GUZ2655" s="116"/>
      <c r="GVA2655" s="42"/>
      <c r="GVB2655" s="116"/>
      <c r="GVC2655" s="42"/>
      <c r="GVD2655" s="116"/>
      <c r="GVE2655" s="42"/>
      <c r="GVF2655" s="116"/>
      <c r="GVG2655" s="42"/>
      <c r="GVH2655" s="116"/>
      <c r="GVI2655" s="42"/>
      <c r="GVJ2655" s="116"/>
      <c r="GVK2655" s="42"/>
      <c r="GVL2655" s="116"/>
      <c r="GVM2655" s="42"/>
      <c r="GVN2655" s="116"/>
      <c r="GVO2655" s="42"/>
      <c r="GVP2655" s="116"/>
      <c r="GVQ2655" s="42"/>
      <c r="GVR2655" s="116"/>
      <c r="GVS2655" s="42"/>
      <c r="GVT2655" s="116"/>
      <c r="GVU2655" s="42"/>
      <c r="GVV2655" s="116"/>
      <c r="GVW2655" s="42"/>
      <c r="GVX2655" s="116"/>
      <c r="GVY2655" s="42"/>
      <c r="GVZ2655" s="116"/>
      <c r="GWA2655" s="42"/>
      <c r="GWB2655" s="116"/>
      <c r="GWC2655" s="42"/>
      <c r="GWD2655" s="116"/>
      <c r="GWE2655" s="42"/>
      <c r="GWF2655" s="116"/>
      <c r="GWG2655" s="42"/>
      <c r="GWH2655" s="116"/>
      <c r="GWI2655" s="42"/>
      <c r="GWJ2655" s="116"/>
      <c r="GWK2655" s="42"/>
      <c r="GWL2655" s="116"/>
      <c r="GWM2655" s="42"/>
      <c r="GWN2655" s="116"/>
      <c r="GWO2655" s="42"/>
      <c r="GWP2655" s="116"/>
      <c r="GWQ2655" s="42"/>
      <c r="GWR2655" s="116"/>
      <c r="GWS2655" s="42"/>
      <c r="GWT2655" s="116"/>
      <c r="GWU2655" s="42"/>
      <c r="GWV2655" s="116"/>
      <c r="GWW2655" s="42"/>
      <c r="GWX2655" s="116"/>
      <c r="GWY2655" s="42"/>
      <c r="GWZ2655" s="116"/>
      <c r="GXA2655" s="42"/>
      <c r="GXB2655" s="116"/>
      <c r="GXC2655" s="42"/>
      <c r="GXD2655" s="116"/>
      <c r="GXE2655" s="42"/>
      <c r="GXF2655" s="116"/>
      <c r="GXG2655" s="42"/>
      <c r="GXH2655" s="116"/>
      <c r="GXI2655" s="42"/>
      <c r="GXJ2655" s="116"/>
      <c r="GXK2655" s="42"/>
      <c r="GXL2655" s="116"/>
      <c r="GXM2655" s="42"/>
      <c r="GXN2655" s="116"/>
      <c r="GXO2655" s="42"/>
      <c r="GXP2655" s="116"/>
      <c r="GXQ2655" s="42"/>
      <c r="GXR2655" s="116"/>
      <c r="GXS2655" s="42"/>
      <c r="GXT2655" s="116"/>
      <c r="GXU2655" s="42"/>
      <c r="GXV2655" s="116"/>
      <c r="GXW2655" s="42"/>
      <c r="GXX2655" s="116"/>
      <c r="GXY2655" s="42"/>
      <c r="GXZ2655" s="116"/>
      <c r="GYA2655" s="42"/>
      <c r="GYB2655" s="116"/>
      <c r="GYC2655" s="42"/>
      <c r="GYD2655" s="116"/>
      <c r="GYE2655" s="42"/>
      <c r="GYF2655" s="116"/>
      <c r="GYG2655" s="42"/>
      <c r="GYH2655" s="116"/>
      <c r="GYI2655" s="42"/>
      <c r="GYJ2655" s="116"/>
      <c r="GYK2655" s="42"/>
      <c r="GYL2655" s="116"/>
      <c r="GYM2655" s="42"/>
      <c r="GYN2655" s="116"/>
      <c r="GYO2655" s="42"/>
      <c r="GYP2655" s="116"/>
      <c r="GYQ2655" s="42"/>
      <c r="GYR2655" s="116"/>
      <c r="GYS2655" s="42"/>
      <c r="GYT2655" s="116"/>
      <c r="GYU2655" s="42"/>
      <c r="GYV2655" s="116"/>
      <c r="GYW2655" s="42"/>
      <c r="GYX2655" s="116"/>
      <c r="GYY2655" s="42"/>
      <c r="GYZ2655" s="116"/>
      <c r="GZA2655" s="42"/>
      <c r="GZB2655" s="116"/>
      <c r="GZC2655" s="42"/>
      <c r="GZD2655" s="116"/>
      <c r="GZE2655" s="42"/>
      <c r="GZF2655" s="116"/>
      <c r="GZG2655" s="42"/>
      <c r="GZH2655" s="116"/>
      <c r="GZI2655" s="42"/>
      <c r="GZJ2655" s="116"/>
      <c r="GZK2655" s="42"/>
      <c r="GZL2655" s="116"/>
      <c r="GZM2655" s="42"/>
      <c r="GZN2655" s="116"/>
      <c r="GZO2655" s="42"/>
      <c r="GZP2655" s="116"/>
      <c r="GZQ2655" s="42"/>
      <c r="GZR2655" s="116"/>
      <c r="GZS2655" s="42"/>
      <c r="GZT2655" s="116"/>
      <c r="GZU2655" s="42"/>
      <c r="GZV2655" s="116"/>
      <c r="GZW2655" s="42"/>
      <c r="GZX2655" s="116"/>
      <c r="GZY2655" s="42"/>
      <c r="GZZ2655" s="116"/>
      <c r="HAA2655" s="42"/>
      <c r="HAB2655" s="116"/>
      <c r="HAC2655" s="42"/>
      <c r="HAD2655" s="116"/>
      <c r="HAE2655" s="42"/>
      <c r="HAF2655" s="116"/>
      <c r="HAG2655" s="42"/>
      <c r="HAH2655" s="116"/>
      <c r="HAI2655" s="42"/>
      <c r="HAJ2655" s="116"/>
      <c r="HAK2655" s="42"/>
      <c r="HAL2655" s="116"/>
      <c r="HAM2655" s="42"/>
      <c r="HAN2655" s="116"/>
      <c r="HAO2655" s="42"/>
      <c r="HAP2655" s="116"/>
      <c r="HAQ2655" s="42"/>
      <c r="HAR2655" s="116"/>
      <c r="HAS2655" s="42"/>
      <c r="HAT2655" s="116"/>
      <c r="HAU2655" s="42"/>
      <c r="HAV2655" s="116"/>
      <c r="HAW2655" s="42"/>
      <c r="HAX2655" s="116"/>
      <c r="HAY2655" s="42"/>
      <c r="HAZ2655" s="116"/>
      <c r="HBA2655" s="42"/>
      <c r="HBB2655" s="116"/>
      <c r="HBC2655" s="42"/>
      <c r="HBD2655" s="116"/>
      <c r="HBE2655" s="42"/>
      <c r="HBF2655" s="116"/>
      <c r="HBG2655" s="42"/>
      <c r="HBH2655" s="116"/>
      <c r="HBI2655" s="42"/>
      <c r="HBJ2655" s="116"/>
      <c r="HBK2655" s="42"/>
      <c r="HBL2655" s="116"/>
      <c r="HBM2655" s="42"/>
      <c r="HBN2655" s="116"/>
      <c r="HBO2655" s="42"/>
      <c r="HBP2655" s="116"/>
      <c r="HBQ2655" s="42"/>
      <c r="HBR2655" s="116"/>
      <c r="HBS2655" s="42"/>
      <c r="HBT2655" s="116"/>
      <c r="HBU2655" s="42"/>
      <c r="HBV2655" s="116"/>
      <c r="HBW2655" s="42"/>
      <c r="HBX2655" s="116"/>
      <c r="HBY2655" s="42"/>
      <c r="HBZ2655" s="116"/>
      <c r="HCA2655" s="42"/>
      <c r="HCB2655" s="116"/>
      <c r="HCC2655" s="42"/>
      <c r="HCD2655" s="116"/>
      <c r="HCE2655" s="42"/>
      <c r="HCF2655" s="116"/>
      <c r="HCG2655" s="42"/>
      <c r="HCH2655" s="116"/>
      <c r="HCI2655" s="42"/>
      <c r="HCJ2655" s="116"/>
      <c r="HCK2655" s="42"/>
      <c r="HCL2655" s="116"/>
      <c r="HCM2655" s="42"/>
      <c r="HCN2655" s="116"/>
      <c r="HCO2655" s="42"/>
      <c r="HCP2655" s="116"/>
      <c r="HCQ2655" s="42"/>
      <c r="HCR2655" s="116"/>
      <c r="HCS2655" s="42"/>
      <c r="HCT2655" s="116"/>
      <c r="HCU2655" s="42"/>
      <c r="HCV2655" s="116"/>
      <c r="HCW2655" s="42"/>
      <c r="HCX2655" s="116"/>
      <c r="HCY2655" s="42"/>
      <c r="HCZ2655" s="116"/>
      <c r="HDA2655" s="42"/>
      <c r="HDB2655" s="116"/>
      <c r="HDC2655" s="42"/>
      <c r="HDD2655" s="116"/>
      <c r="HDE2655" s="42"/>
      <c r="HDF2655" s="116"/>
      <c r="HDG2655" s="42"/>
      <c r="HDH2655" s="116"/>
      <c r="HDI2655" s="42"/>
      <c r="HDJ2655" s="116"/>
      <c r="HDK2655" s="42"/>
      <c r="HDL2655" s="116"/>
      <c r="HDM2655" s="42"/>
      <c r="HDN2655" s="116"/>
      <c r="HDO2655" s="42"/>
      <c r="HDP2655" s="116"/>
      <c r="HDQ2655" s="42"/>
      <c r="HDR2655" s="116"/>
      <c r="HDS2655" s="42"/>
      <c r="HDT2655" s="116"/>
      <c r="HDU2655" s="42"/>
      <c r="HDV2655" s="116"/>
      <c r="HDW2655" s="42"/>
      <c r="HDX2655" s="116"/>
      <c r="HDY2655" s="42"/>
      <c r="HDZ2655" s="116"/>
      <c r="HEA2655" s="42"/>
      <c r="HEB2655" s="116"/>
      <c r="HEC2655" s="42"/>
      <c r="HED2655" s="116"/>
      <c r="HEE2655" s="42"/>
      <c r="HEF2655" s="116"/>
      <c r="HEG2655" s="42"/>
      <c r="HEH2655" s="116"/>
      <c r="HEI2655" s="42"/>
      <c r="HEJ2655" s="116"/>
      <c r="HEK2655" s="42"/>
      <c r="HEL2655" s="116"/>
      <c r="HEM2655" s="42"/>
      <c r="HEN2655" s="116"/>
      <c r="HEO2655" s="42"/>
      <c r="HEP2655" s="116"/>
      <c r="HEQ2655" s="42"/>
      <c r="HER2655" s="116"/>
      <c r="HES2655" s="42"/>
      <c r="HET2655" s="116"/>
      <c r="HEU2655" s="42"/>
      <c r="HEV2655" s="116"/>
      <c r="HEW2655" s="42"/>
      <c r="HEX2655" s="116"/>
      <c r="HEY2655" s="42"/>
      <c r="HEZ2655" s="116"/>
      <c r="HFA2655" s="42"/>
      <c r="HFB2655" s="116"/>
      <c r="HFC2655" s="42"/>
      <c r="HFD2655" s="116"/>
      <c r="HFE2655" s="42"/>
      <c r="HFF2655" s="116"/>
      <c r="HFG2655" s="42"/>
      <c r="HFH2655" s="116"/>
      <c r="HFI2655" s="42"/>
      <c r="HFJ2655" s="116"/>
      <c r="HFK2655" s="42"/>
      <c r="HFL2655" s="116"/>
      <c r="HFM2655" s="42"/>
      <c r="HFN2655" s="116"/>
      <c r="HFO2655" s="42"/>
      <c r="HFP2655" s="116"/>
      <c r="HFQ2655" s="42"/>
      <c r="HFR2655" s="116"/>
      <c r="HFS2655" s="42"/>
      <c r="HFT2655" s="116"/>
      <c r="HFU2655" s="42"/>
      <c r="HFV2655" s="116"/>
      <c r="HFW2655" s="42"/>
      <c r="HFX2655" s="116"/>
      <c r="HFY2655" s="42"/>
      <c r="HFZ2655" s="116"/>
      <c r="HGA2655" s="42"/>
      <c r="HGB2655" s="116"/>
      <c r="HGC2655" s="42"/>
      <c r="HGD2655" s="116"/>
      <c r="HGE2655" s="42"/>
      <c r="HGF2655" s="116"/>
      <c r="HGG2655" s="42"/>
      <c r="HGH2655" s="116"/>
      <c r="HGI2655" s="42"/>
      <c r="HGJ2655" s="116"/>
      <c r="HGK2655" s="42"/>
      <c r="HGL2655" s="116"/>
      <c r="HGM2655" s="42"/>
      <c r="HGN2655" s="116"/>
      <c r="HGO2655" s="42"/>
      <c r="HGP2655" s="116"/>
      <c r="HGQ2655" s="42"/>
      <c r="HGR2655" s="116"/>
      <c r="HGS2655" s="42"/>
      <c r="HGT2655" s="116"/>
      <c r="HGU2655" s="42"/>
      <c r="HGV2655" s="116"/>
      <c r="HGW2655" s="42"/>
      <c r="HGX2655" s="116"/>
      <c r="HGY2655" s="42"/>
      <c r="HGZ2655" s="116"/>
      <c r="HHA2655" s="42"/>
      <c r="HHB2655" s="116"/>
      <c r="HHC2655" s="42"/>
      <c r="HHD2655" s="116"/>
      <c r="HHE2655" s="42"/>
      <c r="HHF2655" s="116"/>
      <c r="HHG2655" s="42"/>
      <c r="HHH2655" s="116"/>
      <c r="HHI2655" s="42"/>
      <c r="HHJ2655" s="116"/>
      <c r="HHK2655" s="42"/>
      <c r="HHL2655" s="116"/>
      <c r="HHM2655" s="42"/>
      <c r="HHN2655" s="116"/>
      <c r="HHO2655" s="42"/>
      <c r="HHP2655" s="116"/>
      <c r="HHQ2655" s="42"/>
      <c r="HHR2655" s="116"/>
      <c r="HHS2655" s="42"/>
      <c r="HHT2655" s="116"/>
      <c r="HHU2655" s="42"/>
      <c r="HHV2655" s="116"/>
      <c r="HHW2655" s="42"/>
      <c r="HHX2655" s="116"/>
      <c r="HHY2655" s="42"/>
      <c r="HHZ2655" s="116"/>
      <c r="HIA2655" s="42"/>
      <c r="HIB2655" s="116"/>
      <c r="HIC2655" s="42"/>
      <c r="HID2655" s="116"/>
      <c r="HIE2655" s="42"/>
      <c r="HIF2655" s="116"/>
      <c r="HIG2655" s="42"/>
      <c r="HIH2655" s="116"/>
      <c r="HII2655" s="42"/>
      <c r="HIJ2655" s="116"/>
      <c r="HIK2655" s="42"/>
      <c r="HIL2655" s="116"/>
      <c r="HIM2655" s="42"/>
      <c r="HIN2655" s="116"/>
      <c r="HIO2655" s="42"/>
      <c r="HIP2655" s="116"/>
      <c r="HIQ2655" s="42"/>
      <c r="HIR2655" s="116"/>
      <c r="HIS2655" s="42"/>
      <c r="HIT2655" s="116"/>
      <c r="HIU2655" s="42"/>
      <c r="HIV2655" s="116"/>
      <c r="HIW2655" s="42"/>
      <c r="HIX2655" s="116"/>
      <c r="HIY2655" s="42"/>
      <c r="HIZ2655" s="116"/>
      <c r="HJA2655" s="42"/>
      <c r="HJB2655" s="116"/>
      <c r="HJC2655" s="42"/>
      <c r="HJD2655" s="116"/>
      <c r="HJE2655" s="42"/>
      <c r="HJF2655" s="116"/>
      <c r="HJG2655" s="42"/>
      <c r="HJH2655" s="116"/>
      <c r="HJI2655" s="42"/>
      <c r="HJJ2655" s="116"/>
      <c r="HJK2655" s="42"/>
      <c r="HJL2655" s="116"/>
      <c r="HJM2655" s="42"/>
      <c r="HJN2655" s="116"/>
      <c r="HJO2655" s="42"/>
      <c r="HJP2655" s="116"/>
      <c r="HJQ2655" s="42"/>
      <c r="HJR2655" s="116"/>
      <c r="HJS2655" s="42"/>
      <c r="HJT2655" s="116"/>
      <c r="HJU2655" s="42"/>
      <c r="HJV2655" s="116"/>
      <c r="HJW2655" s="42"/>
      <c r="HJX2655" s="116"/>
      <c r="HJY2655" s="42"/>
      <c r="HJZ2655" s="116"/>
      <c r="HKA2655" s="42"/>
      <c r="HKB2655" s="116"/>
      <c r="HKC2655" s="42"/>
      <c r="HKD2655" s="116"/>
      <c r="HKE2655" s="42"/>
      <c r="HKF2655" s="116"/>
      <c r="HKG2655" s="42"/>
      <c r="HKH2655" s="116"/>
      <c r="HKI2655" s="42"/>
      <c r="HKJ2655" s="116"/>
      <c r="HKK2655" s="42"/>
      <c r="HKL2655" s="116"/>
      <c r="HKM2655" s="42"/>
      <c r="HKN2655" s="116"/>
      <c r="HKO2655" s="42"/>
      <c r="HKP2655" s="116"/>
      <c r="HKQ2655" s="42"/>
      <c r="HKR2655" s="116"/>
      <c r="HKS2655" s="42"/>
      <c r="HKT2655" s="116"/>
      <c r="HKU2655" s="42"/>
      <c r="HKV2655" s="116"/>
      <c r="HKW2655" s="42"/>
      <c r="HKX2655" s="116"/>
      <c r="HKY2655" s="42"/>
      <c r="HKZ2655" s="116"/>
      <c r="HLA2655" s="42"/>
      <c r="HLB2655" s="116"/>
      <c r="HLC2655" s="42"/>
      <c r="HLD2655" s="116"/>
      <c r="HLE2655" s="42"/>
      <c r="HLF2655" s="116"/>
      <c r="HLG2655" s="42"/>
      <c r="HLH2655" s="116"/>
      <c r="HLI2655" s="42"/>
      <c r="HLJ2655" s="116"/>
      <c r="HLK2655" s="42"/>
      <c r="HLL2655" s="116"/>
      <c r="HLM2655" s="42"/>
      <c r="HLN2655" s="116"/>
      <c r="HLO2655" s="42"/>
      <c r="HLP2655" s="116"/>
      <c r="HLQ2655" s="42"/>
      <c r="HLR2655" s="116"/>
      <c r="HLS2655" s="42"/>
      <c r="HLT2655" s="116"/>
      <c r="HLU2655" s="42"/>
      <c r="HLV2655" s="116"/>
      <c r="HLW2655" s="42"/>
      <c r="HLX2655" s="116"/>
      <c r="HLY2655" s="42"/>
      <c r="HLZ2655" s="116"/>
      <c r="HMA2655" s="42"/>
      <c r="HMB2655" s="116"/>
      <c r="HMC2655" s="42"/>
      <c r="HMD2655" s="116"/>
      <c r="HME2655" s="42"/>
      <c r="HMF2655" s="116"/>
      <c r="HMG2655" s="42"/>
      <c r="HMH2655" s="116"/>
      <c r="HMI2655" s="42"/>
      <c r="HMJ2655" s="116"/>
      <c r="HMK2655" s="42"/>
      <c r="HML2655" s="116"/>
      <c r="HMM2655" s="42"/>
      <c r="HMN2655" s="116"/>
      <c r="HMO2655" s="42"/>
      <c r="HMP2655" s="116"/>
      <c r="HMQ2655" s="42"/>
      <c r="HMR2655" s="116"/>
      <c r="HMS2655" s="42"/>
      <c r="HMT2655" s="116"/>
      <c r="HMU2655" s="42"/>
      <c r="HMV2655" s="116"/>
      <c r="HMW2655" s="42"/>
      <c r="HMX2655" s="116"/>
      <c r="HMY2655" s="42"/>
      <c r="HMZ2655" s="116"/>
      <c r="HNA2655" s="42"/>
      <c r="HNB2655" s="116"/>
      <c r="HNC2655" s="42"/>
      <c r="HND2655" s="116"/>
      <c r="HNE2655" s="42"/>
      <c r="HNF2655" s="116"/>
      <c r="HNG2655" s="42"/>
      <c r="HNH2655" s="116"/>
      <c r="HNI2655" s="42"/>
      <c r="HNJ2655" s="116"/>
      <c r="HNK2655" s="42"/>
      <c r="HNL2655" s="116"/>
      <c r="HNM2655" s="42"/>
      <c r="HNN2655" s="116"/>
      <c r="HNO2655" s="42"/>
      <c r="HNP2655" s="116"/>
      <c r="HNQ2655" s="42"/>
      <c r="HNR2655" s="116"/>
      <c r="HNS2655" s="42"/>
      <c r="HNT2655" s="116"/>
      <c r="HNU2655" s="42"/>
      <c r="HNV2655" s="116"/>
      <c r="HNW2655" s="42"/>
      <c r="HNX2655" s="116"/>
      <c r="HNY2655" s="42"/>
      <c r="HNZ2655" s="116"/>
      <c r="HOA2655" s="42"/>
      <c r="HOB2655" s="116"/>
      <c r="HOC2655" s="42"/>
      <c r="HOD2655" s="116"/>
      <c r="HOE2655" s="42"/>
      <c r="HOF2655" s="116"/>
      <c r="HOG2655" s="42"/>
      <c r="HOH2655" s="116"/>
      <c r="HOI2655" s="42"/>
      <c r="HOJ2655" s="116"/>
      <c r="HOK2655" s="42"/>
      <c r="HOL2655" s="116"/>
      <c r="HOM2655" s="42"/>
      <c r="HON2655" s="116"/>
      <c r="HOO2655" s="42"/>
      <c r="HOP2655" s="116"/>
      <c r="HOQ2655" s="42"/>
      <c r="HOR2655" s="116"/>
      <c r="HOS2655" s="42"/>
      <c r="HOT2655" s="116"/>
      <c r="HOU2655" s="42"/>
      <c r="HOV2655" s="116"/>
      <c r="HOW2655" s="42"/>
      <c r="HOX2655" s="116"/>
      <c r="HOY2655" s="42"/>
      <c r="HOZ2655" s="116"/>
      <c r="HPA2655" s="42"/>
      <c r="HPB2655" s="116"/>
      <c r="HPC2655" s="42"/>
      <c r="HPD2655" s="116"/>
      <c r="HPE2655" s="42"/>
      <c r="HPF2655" s="116"/>
      <c r="HPG2655" s="42"/>
      <c r="HPH2655" s="116"/>
      <c r="HPI2655" s="42"/>
      <c r="HPJ2655" s="116"/>
      <c r="HPK2655" s="42"/>
      <c r="HPL2655" s="116"/>
      <c r="HPM2655" s="42"/>
      <c r="HPN2655" s="116"/>
      <c r="HPO2655" s="42"/>
      <c r="HPP2655" s="116"/>
      <c r="HPQ2655" s="42"/>
      <c r="HPR2655" s="116"/>
      <c r="HPS2655" s="42"/>
      <c r="HPT2655" s="116"/>
      <c r="HPU2655" s="42"/>
      <c r="HPV2655" s="116"/>
      <c r="HPW2655" s="42"/>
      <c r="HPX2655" s="116"/>
      <c r="HPY2655" s="42"/>
      <c r="HPZ2655" s="116"/>
      <c r="HQA2655" s="42"/>
      <c r="HQB2655" s="116"/>
      <c r="HQC2655" s="42"/>
      <c r="HQD2655" s="116"/>
      <c r="HQE2655" s="42"/>
      <c r="HQF2655" s="116"/>
      <c r="HQG2655" s="42"/>
      <c r="HQH2655" s="116"/>
      <c r="HQI2655" s="42"/>
      <c r="HQJ2655" s="116"/>
      <c r="HQK2655" s="42"/>
      <c r="HQL2655" s="116"/>
      <c r="HQM2655" s="42"/>
      <c r="HQN2655" s="116"/>
      <c r="HQO2655" s="42"/>
      <c r="HQP2655" s="116"/>
      <c r="HQQ2655" s="42"/>
      <c r="HQR2655" s="116"/>
      <c r="HQS2655" s="42"/>
      <c r="HQT2655" s="116"/>
      <c r="HQU2655" s="42"/>
      <c r="HQV2655" s="116"/>
      <c r="HQW2655" s="42"/>
      <c r="HQX2655" s="116"/>
      <c r="HQY2655" s="42"/>
      <c r="HQZ2655" s="116"/>
      <c r="HRA2655" s="42"/>
      <c r="HRB2655" s="116"/>
      <c r="HRC2655" s="42"/>
      <c r="HRD2655" s="116"/>
      <c r="HRE2655" s="42"/>
      <c r="HRF2655" s="116"/>
      <c r="HRG2655" s="42"/>
      <c r="HRH2655" s="116"/>
      <c r="HRI2655" s="42"/>
      <c r="HRJ2655" s="116"/>
      <c r="HRK2655" s="42"/>
      <c r="HRL2655" s="116"/>
      <c r="HRM2655" s="42"/>
      <c r="HRN2655" s="116"/>
      <c r="HRO2655" s="42"/>
      <c r="HRP2655" s="116"/>
      <c r="HRQ2655" s="42"/>
      <c r="HRR2655" s="116"/>
      <c r="HRS2655" s="42"/>
      <c r="HRT2655" s="116"/>
      <c r="HRU2655" s="42"/>
      <c r="HRV2655" s="116"/>
      <c r="HRW2655" s="42"/>
      <c r="HRX2655" s="116"/>
      <c r="HRY2655" s="42"/>
      <c r="HRZ2655" s="116"/>
      <c r="HSA2655" s="42"/>
      <c r="HSB2655" s="116"/>
      <c r="HSC2655" s="42"/>
      <c r="HSD2655" s="116"/>
      <c r="HSE2655" s="42"/>
      <c r="HSF2655" s="116"/>
      <c r="HSG2655" s="42"/>
      <c r="HSH2655" s="116"/>
      <c r="HSI2655" s="42"/>
      <c r="HSJ2655" s="116"/>
      <c r="HSK2655" s="42"/>
      <c r="HSL2655" s="116"/>
      <c r="HSM2655" s="42"/>
      <c r="HSN2655" s="116"/>
      <c r="HSO2655" s="42"/>
      <c r="HSP2655" s="116"/>
      <c r="HSQ2655" s="42"/>
      <c r="HSR2655" s="116"/>
      <c r="HSS2655" s="42"/>
      <c r="HST2655" s="116"/>
      <c r="HSU2655" s="42"/>
      <c r="HSV2655" s="116"/>
      <c r="HSW2655" s="42"/>
      <c r="HSX2655" s="116"/>
      <c r="HSY2655" s="42"/>
      <c r="HSZ2655" s="116"/>
      <c r="HTA2655" s="42"/>
      <c r="HTB2655" s="116"/>
      <c r="HTC2655" s="42"/>
      <c r="HTD2655" s="116"/>
      <c r="HTE2655" s="42"/>
      <c r="HTF2655" s="116"/>
      <c r="HTG2655" s="42"/>
      <c r="HTH2655" s="116"/>
      <c r="HTI2655" s="42"/>
      <c r="HTJ2655" s="116"/>
      <c r="HTK2655" s="42"/>
      <c r="HTL2655" s="116"/>
      <c r="HTM2655" s="42"/>
      <c r="HTN2655" s="116"/>
      <c r="HTO2655" s="42"/>
      <c r="HTP2655" s="116"/>
      <c r="HTQ2655" s="42"/>
      <c r="HTR2655" s="116"/>
      <c r="HTS2655" s="42"/>
      <c r="HTT2655" s="116"/>
      <c r="HTU2655" s="42"/>
      <c r="HTV2655" s="116"/>
      <c r="HTW2655" s="42"/>
      <c r="HTX2655" s="116"/>
      <c r="HTY2655" s="42"/>
      <c r="HTZ2655" s="116"/>
      <c r="HUA2655" s="42"/>
      <c r="HUB2655" s="116"/>
      <c r="HUC2655" s="42"/>
      <c r="HUD2655" s="116"/>
      <c r="HUE2655" s="42"/>
      <c r="HUF2655" s="116"/>
      <c r="HUG2655" s="42"/>
      <c r="HUH2655" s="116"/>
      <c r="HUI2655" s="42"/>
      <c r="HUJ2655" s="116"/>
      <c r="HUK2655" s="42"/>
      <c r="HUL2655" s="116"/>
      <c r="HUM2655" s="42"/>
      <c r="HUN2655" s="116"/>
      <c r="HUO2655" s="42"/>
      <c r="HUP2655" s="116"/>
      <c r="HUQ2655" s="42"/>
      <c r="HUR2655" s="116"/>
      <c r="HUS2655" s="42"/>
      <c r="HUT2655" s="116"/>
      <c r="HUU2655" s="42"/>
      <c r="HUV2655" s="116"/>
      <c r="HUW2655" s="42"/>
      <c r="HUX2655" s="116"/>
      <c r="HUY2655" s="42"/>
      <c r="HUZ2655" s="116"/>
      <c r="HVA2655" s="42"/>
      <c r="HVB2655" s="116"/>
      <c r="HVC2655" s="42"/>
      <c r="HVD2655" s="116"/>
      <c r="HVE2655" s="42"/>
      <c r="HVF2655" s="116"/>
      <c r="HVG2655" s="42"/>
      <c r="HVH2655" s="116"/>
      <c r="HVI2655" s="42"/>
      <c r="HVJ2655" s="116"/>
      <c r="HVK2655" s="42"/>
      <c r="HVL2655" s="116"/>
      <c r="HVM2655" s="42"/>
      <c r="HVN2655" s="116"/>
      <c r="HVO2655" s="42"/>
      <c r="HVP2655" s="116"/>
      <c r="HVQ2655" s="42"/>
      <c r="HVR2655" s="116"/>
      <c r="HVS2655" s="42"/>
      <c r="HVT2655" s="116"/>
      <c r="HVU2655" s="42"/>
      <c r="HVV2655" s="116"/>
      <c r="HVW2655" s="42"/>
      <c r="HVX2655" s="116"/>
      <c r="HVY2655" s="42"/>
      <c r="HVZ2655" s="116"/>
      <c r="HWA2655" s="42"/>
      <c r="HWB2655" s="116"/>
      <c r="HWC2655" s="42"/>
      <c r="HWD2655" s="116"/>
      <c r="HWE2655" s="42"/>
      <c r="HWF2655" s="116"/>
      <c r="HWG2655" s="42"/>
      <c r="HWH2655" s="116"/>
      <c r="HWI2655" s="42"/>
      <c r="HWJ2655" s="116"/>
      <c r="HWK2655" s="42"/>
      <c r="HWL2655" s="116"/>
      <c r="HWM2655" s="42"/>
      <c r="HWN2655" s="116"/>
      <c r="HWO2655" s="42"/>
      <c r="HWP2655" s="116"/>
      <c r="HWQ2655" s="42"/>
      <c r="HWR2655" s="116"/>
      <c r="HWS2655" s="42"/>
      <c r="HWT2655" s="116"/>
      <c r="HWU2655" s="42"/>
      <c r="HWV2655" s="116"/>
      <c r="HWW2655" s="42"/>
      <c r="HWX2655" s="116"/>
      <c r="HWY2655" s="42"/>
      <c r="HWZ2655" s="116"/>
      <c r="HXA2655" s="42"/>
      <c r="HXB2655" s="116"/>
      <c r="HXC2655" s="42"/>
      <c r="HXD2655" s="116"/>
      <c r="HXE2655" s="42"/>
      <c r="HXF2655" s="116"/>
      <c r="HXG2655" s="42"/>
      <c r="HXH2655" s="116"/>
      <c r="HXI2655" s="42"/>
      <c r="HXJ2655" s="116"/>
      <c r="HXK2655" s="42"/>
      <c r="HXL2655" s="116"/>
      <c r="HXM2655" s="42"/>
      <c r="HXN2655" s="116"/>
      <c r="HXO2655" s="42"/>
      <c r="HXP2655" s="116"/>
      <c r="HXQ2655" s="42"/>
      <c r="HXR2655" s="116"/>
      <c r="HXS2655" s="42"/>
      <c r="HXT2655" s="116"/>
      <c r="HXU2655" s="42"/>
      <c r="HXV2655" s="116"/>
      <c r="HXW2655" s="42"/>
      <c r="HXX2655" s="116"/>
      <c r="HXY2655" s="42"/>
      <c r="HXZ2655" s="116"/>
      <c r="HYA2655" s="42"/>
      <c r="HYB2655" s="116"/>
      <c r="HYC2655" s="42"/>
      <c r="HYD2655" s="116"/>
      <c r="HYE2655" s="42"/>
      <c r="HYF2655" s="116"/>
      <c r="HYG2655" s="42"/>
      <c r="HYH2655" s="116"/>
      <c r="HYI2655" s="42"/>
      <c r="HYJ2655" s="116"/>
      <c r="HYK2655" s="42"/>
      <c r="HYL2655" s="116"/>
      <c r="HYM2655" s="42"/>
      <c r="HYN2655" s="116"/>
      <c r="HYO2655" s="42"/>
      <c r="HYP2655" s="116"/>
      <c r="HYQ2655" s="42"/>
      <c r="HYR2655" s="116"/>
      <c r="HYS2655" s="42"/>
      <c r="HYT2655" s="116"/>
      <c r="HYU2655" s="42"/>
      <c r="HYV2655" s="116"/>
      <c r="HYW2655" s="42"/>
      <c r="HYX2655" s="116"/>
      <c r="HYY2655" s="42"/>
      <c r="HYZ2655" s="116"/>
      <c r="HZA2655" s="42"/>
      <c r="HZB2655" s="116"/>
      <c r="HZC2655" s="42"/>
      <c r="HZD2655" s="116"/>
      <c r="HZE2655" s="42"/>
      <c r="HZF2655" s="116"/>
      <c r="HZG2655" s="42"/>
      <c r="HZH2655" s="116"/>
      <c r="HZI2655" s="42"/>
      <c r="HZJ2655" s="116"/>
      <c r="HZK2655" s="42"/>
      <c r="HZL2655" s="116"/>
      <c r="HZM2655" s="42"/>
      <c r="HZN2655" s="116"/>
      <c r="HZO2655" s="42"/>
      <c r="HZP2655" s="116"/>
      <c r="HZQ2655" s="42"/>
      <c r="HZR2655" s="116"/>
      <c r="HZS2655" s="42"/>
      <c r="HZT2655" s="116"/>
      <c r="HZU2655" s="42"/>
      <c r="HZV2655" s="116"/>
      <c r="HZW2655" s="42"/>
      <c r="HZX2655" s="116"/>
      <c r="HZY2655" s="42"/>
      <c r="HZZ2655" s="116"/>
      <c r="IAA2655" s="42"/>
      <c r="IAB2655" s="116"/>
      <c r="IAC2655" s="42"/>
      <c r="IAD2655" s="116"/>
      <c r="IAE2655" s="42"/>
      <c r="IAF2655" s="116"/>
      <c r="IAG2655" s="42"/>
      <c r="IAH2655" s="116"/>
      <c r="IAI2655" s="42"/>
      <c r="IAJ2655" s="116"/>
      <c r="IAK2655" s="42"/>
      <c r="IAL2655" s="116"/>
      <c r="IAM2655" s="42"/>
      <c r="IAN2655" s="116"/>
      <c r="IAO2655" s="42"/>
      <c r="IAP2655" s="116"/>
      <c r="IAQ2655" s="42"/>
      <c r="IAR2655" s="116"/>
      <c r="IAS2655" s="42"/>
      <c r="IAT2655" s="116"/>
      <c r="IAU2655" s="42"/>
      <c r="IAV2655" s="116"/>
      <c r="IAW2655" s="42"/>
      <c r="IAX2655" s="116"/>
      <c r="IAY2655" s="42"/>
      <c r="IAZ2655" s="116"/>
      <c r="IBA2655" s="42"/>
      <c r="IBB2655" s="116"/>
      <c r="IBC2655" s="42"/>
      <c r="IBD2655" s="116"/>
      <c r="IBE2655" s="42"/>
      <c r="IBF2655" s="116"/>
      <c r="IBG2655" s="42"/>
      <c r="IBH2655" s="116"/>
      <c r="IBI2655" s="42"/>
      <c r="IBJ2655" s="116"/>
      <c r="IBK2655" s="42"/>
      <c r="IBL2655" s="116"/>
      <c r="IBM2655" s="42"/>
      <c r="IBN2655" s="116"/>
      <c r="IBO2655" s="42"/>
      <c r="IBP2655" s="116"/>
      <c r="IBQ2655" s="42"/>
      <c r="IBR2655" s="116"/>
      <c r="IBS2655" s="42"/>
      <c r="IBT2655" s="116"/>
      <c r="IBU2655" s="42"/>
      <c r="IBV2655" s="116"/>
      <c r="IBW2655" s="42"/>
      <c r="IBX2655" s="116"/>
      <c r="IBY2655" s="42"/>
      <c r="IBZ2655" s="116"/>
      <c r="ICA2655" s="42"/>
      <c r="ICB2655" s="116"/>
      <c r="ICC2655" s="42"/>
      <c r="ICD2655" s="116"/>
      <c r="ICE2655" s="42"/>
      <c r="ICF2655" s="116"/>
      <c r="ICG2655" s="42"/>
      <c r="ICH2655" s="116"/>
      <c r="ICI2655" s="42"/>
      <c r="ICJ2655" s="116"/>
      <c r="ICK2655" s="42"/>
      <c r="ICL2655" s="116"/>
      <c r="ICM2655" s="42"/>
      <c r="ICN2655" s="116"/>
      <c r="ICO2655" s="42"/>
      <c r="ICP2655" s="116"/>
      <c r="ICQ2655" s="42"/>
      <c r="ICR2655" s="116"/>
      <c r="ICS2655" s="42"/>
      <c r="ICT2655" s="116"/>
      <c r="ICU2655" s="42"/>
      <c r="ICV2655" s="116"/>
      <c r="ICW2655" s="42"/>
      <c r="ICX2655" s="116"/>
      <c r="ICY2655" s="42"/>
      <c r="ICZ2655" s="116"/>
      <c r="IDA2655" s="42"/>
      <c r="IDB2655" s="116"/>
      <c r="IDC2655" s="42"/>
      <c r="IDD2655" s="116"/>
      <c r="IDE2655" s="42"/>
      <c r="IDF2655" s="116"/>
      <c r="IDG2655" s="42"/>
      <c r="IDH2655" s="116"/>
      <c r="IDI2655" s="42"/>
      <c r="IDJ2655" s="116"/>
      <c r="IDK2655" s="42"/>
      <c r="IDL2655" s="116"/>
      <c r="IDM2655" s="42"/>
      <c r="IDN2655" s="116"/>
      <c r="IDO2655" s="42"/>
      <c r="IDP2655" s="116"/>
      <c r="IDQ2655" s="42"/>
      <c r="IDR2655" s="116"/>
      <c r="IDS2655" s="42"/>
      <c r="IDT2655" s="116"/>
      <c r="IDU2655" s="42"/>
      <c r="IDV2655" s="116"/>
      <c r="IDW2655" s="42"/>
      <c r="IDX2655" s="116"/>
      <c r="IDY2655" s="42"/>
      <c r="IDZ2655" s="116"/>
      <c r="IEA2655" s="42"/>
      <c r="IEB2655" s="116"/>
      <c r="IEC2655" s="42"/>
      <c r="IED2655" s="116"/>
      <c r="IEE2655" s="42"/>
      <c r="IEF2655" s="116"/>
      <c r="IEG2655" s="42"/>
      <c r="IEH2655" s="116"/>
      <c r="IEI2655" s="42"/>
      <c r="IEJ2655" s="116"/>
      <c r="IEK2655" s="42"/>
      <c r="IEL2655" s="116"/>
      <c r="IEM2655" s="42"/>
      <c r="IEN2655" s="116"/>
      <c r="IEO2655" s="42"/>
      <c r="IEP2655" s="116"/>
      <c r="IEQ2655" s="42"/>
      <c r="IER2655" s="116"/>
      <c r="IES2655" s="42"/>
      <c r="IET2655" s="116"/>
      <c r="IEU2655" s="42"/>
      <c r="IEV2655" s="116"/>
      <c r="IEW2655" s="42"/>
      <c r="IEX2655" s="116"/>
      <c r="IEY2655" s="42"/>
      <c r="IEZ2655" s="116"/>
      <c r="IFA2655" s="42"/>
      <c r="IFB2655" s="116"/>
      <c r="IFC2655" s="42"/>
      <c r="IFD2655" s="116"/>
      <c r="IFE2655" s="42"/>
      <c r="IFF2655" s="116"/>
      <c r="IFG2655" s="42"/>
      <c r="IFH2655" s="116"/>
      <c r="IFI2655" s="42"/>
      <c r="IFJ2655" s="116"/>
      <c r="IFK2655" s="42"/>
      <c r="IFL2655" s="116"/>
      <c r="IFM2655" s="42"/>
      <c r="IFN2655" s="116"/>
      <c r="IFO2655" s="42"/>
      <c r="IFP2655" s="116"/>
      <c r="IFQ2655" s="42"/>
      <c r="IFR2655" s="116"/>
      <c r="IFS2655" s="42"/>
      <c r="IFT2655" s="116"/>
      <c r="IFU2655" s="42"/>
      <c r="IFV2655" s="116"/>
      <c r="IFW2655" s="42"/>
      <c r="IFX2655" s="116"/>
      <c r="IFY2655" s="42"/>
      <c r="IFZ2655" s="116"/>
      <c r="IGA2655" s="42"/>
      <c r="IGB2655" s="116"/>
      <c r="IGC2655" s="42"/>
      <c r="IGD2655" s="116"/>
      <c r="IGE2655" s="42"/>
      <c r="IGF2655" s="116"/>
      <c r="IGG2655" s="42"/>
      <c r="IGH2655" s="116"/>
      <c r="IGI2655" s="42"/>
      <c r="IGJ2655" s="116"/>
      <c r="IGK2655" s="42"/>
      <c r="IGL2655" s="116"/>
      <c r="IGM2655" s="42"/>
      <c r="IGN2655" s="116"/>
      <c r="IGO2655" s="42"/>
      <c r="IGP2655" s="116"/>
      <c r="IGQ2655" s="42"/>
      <c r="IGR2655" s="116"/>
      <c r="IGS2655" s="42"/>
      <c r="IGT2655" s="116"/>
      <c r="IGU2655" s="42"/>
      <c r="IGV2655" s="116"/>
      <c r="IGW2655" s="42"/>
      <c r="IGX2655" s="116"/>
      <c r="IGY2655" s="42"/>
      <c r="IGZ2655" s="116"/>
      <c r="IHA2655" s="42"/>
      <c r="IHB2655" s="116"/>
      <c r="IHC2655" s="42"/>
      <c r="IHD2655" s="116"/>
      <c r="IHE2655" s="42"/>
      <c r="IHF2655" s="116"/>
      <c r="IHG2655" s="42"/>
      <c r="IHH2655" s="116"/>
      <c r="IHI2655" s="42"/>
      <c r="IHJ2655" s="116"/>
      <c r="IHK2655" s="42"/>
      <c r="IHL2655" s="116"/>
      <c r="IHM2655" s="42"/>
      <c r="IHN2655" s="116"/>
      <c r="IHO2655" s="42"/>
      <c r="IHP2655" s="116"/>
      <c r="IHQ2655" s="42"/>
      <c r="IHR2655" s="116"/>
      <c r="IHS2655" s="42"/>
      <c r="IHT2655" s="116"/>
      <c r="IHU2655" s="42"/>
      <c r="IHV2655" s="116"/>
      <c r="IHW2655" s="42"/>
      <c r="IHX2655" s="116"/>
      <c r="IHY2655" s="42"/>
      <c r="IHZ2655" s="116"/>
      <c r="IIA2655" s="42"/>
      <c r="IIB2655" s="116"/>
      <c r="IIC2655" s="42"/>
      <c r="IID2655" s="116"/>
      <c r="IIE2655" s="42"/>
      <c r="IIF2655" s="116"/>
      <c r="IIG2655" s="42"/>
      <c r="IIH2655" s="116"/>
      <c r="III2655" s="42"/>
      <c r="IIJ2655" s="116"/>
      <c r="IIK2655" s="42"/>
      <c r="IIL2655" s="116"/>
      <c r="IIM2655" s="42"/>
      <c r="IIN2655" s="116"/>
      <c r="IIO2655" s="42"/>
      <c r="IIP2655" s="116"/>
      <c r="IIQ2655" s="42"/>
      <c r="IIR2655" s="116"/>
      <c r="IIS2655" s="42"/>
      <c r="IIT2655" s="116"/>
      <c r="IIU2655" s="42"/>
      <c r="IIV2655" s="116"/>
      <c r="IIW2655" s="42"/>
      <c r="IIX2655" s="116"/>
      <c r="IIY2655" s="42"/>
      <c r="IIZ2655" s="116"/>
      <c r="IJA2655" s="42"/>
      <c r="IJB2655" s="116"/>
      <c r="IJC2655" s="42"/>
      <c r="IJD2655" s="116"/>
      <c r="IJE2655" s="42"/>
      <c r="IJF2655" s="116"/>
      <c r="IJG2655" s="42"/>
      <c r="IJH2655" s="116"/>
      <c r="IJI2655" s="42"/>
      <c r="IJJ2655" s="116"/>
      <c r="IJK2655" s="42"/>
      <c r="IJL2655" s="116"/>
      <c r="IJM2655" s="42"/>
      <c r="IJN2655" s="116"/>
      <c r="IJO2655" s="42"/>
      <c r="IJP2655" s="116"/>
      <c r="IJQ2655" s="42"/>
      <c r="IJR2655" s="116"/>
      <c r="IJS2655" s="42"/>
      <c r="IJT2655" s="116"/>
      <c r="IJU2655" s="42"/>
      <c r="IJV2655" s="116"/>
      <c r="IJW2655" s="42"/>
      <c r="IJX2655" s="116"/>
      <c r="IJY2655" s="42"/>
      <c r="IJZ2655" s="116"/>
      <c r="IKA2655" s="42"/>
      <c r="IKB2655" s="116"/>
      <c r="IKC2655" s="42"/>
      <c r="IKD2655" s="116"/>
      <c r="IKE2655" s="42"/>
      <c r="IKF2655" s="116"/>
      <c r="IKG2655" s="42"/>
      <c r="IKH2655" s="116"/>
      <c r="IKI2655" s="42"/>
      <c r="IKJ2655" s="116"/>
      <c r="IKK2655" s="42"/>
      <c r="IKL2655" s="116"/>
      <c r="IKM2655" s="42"/>
      <c r="IKN2655" s="116"/>
      <c r="IKO2655" s="42"/>
      <c r="IKP2655" s="116"/>
      <c r="IKQ2655" s="42"/>
      <c r="IKR2655" s="116"/>
      <c r="IKS2655" s="42"/>
      <c r="IKT2655" s="116"/>
      <c r="IKU2655" s="42"/>
      <c r="IKV2655" s="116"/>
      <c r="IKW2655" s="42"/>
      <c r="IKX2655" s="116"/>
      <c r="IKY2655" s="42"/>
      <c r="IKZ2655" s="116"/>
      <c r="ILA2655" s="42"/>
      <c r="ILB2655" s="116"/>
      <c r="ILC2655" s="42"/>
      <c r="ILD2655" s="116"/>
      <c r="ILE2655" s="42"/>
      <c r="ILF2655" s="116"/>
      <c r="ILG2655" s="42"/>
      <c r="ILH2655" s="116"/>
      <c r="ILI2655" s="42"/>
      <c r="ILJ2655" s="116"/>
      <c r="ILK2655" s="42"/>
      <c r="ILL2655" s="116"/>
      <c r="ILM2655" s="42"/>
      <c r="ILN2655" s="116"/>
      <c r="ILO2655" s="42"/>
      <c r="ILP2655" s="116"/>
      <c r="ILQ2655" s="42"/>
      <c r="ILR2655" s="116"/>
      <c r="ILS2655" s="42"/>
      <c r="ILT2655" s="116"/>
      <c r="ILU2655" s="42"/>
      <c r="ILV2655" s="116"/>
      <c r="ILW2655" s="42"/>
      <c r="ILX2655" s="116"/>
      <c r="ILY2655" s="42"/>
      <c r="ILZ2655" s="116"/>
      <c r="IMA2655" s="42"/>
      <c r="IMB2655" s="116"/>
      <c r="IMC2655" s="42"/>
      <c r="IMD2655" s="116"/>
      <c r="IME2655" s="42"/>
      <c r="IMF2655" s="116"/>
      <c r="IMG2655" s="42"/>
      <c r="IMH2655" s="116"/>
      <c r="IMI2655" s="42"/>
      <c r="IMJ2655" s="116"/>
      <c r="IMK2655" s="42"/>
      <c r="IML2655" s="116"/>
      <c r="IMM2655" s="42"/>
      <c r="IMN2655" s="116"/>
      <c r="IMO2655" s="42"/>
      <c r="IMP2655" s="116"/>
      <c r="IMQ2655" s="42"/>
      <c r="IMR2655" s="116"/>
      <c r="IMS2655" s="42"/>
      <c r="IMT2655" s="116"/>
      <c r="IMU2655" s="42"/>
      <c r="IMV2655" s="116"/>
      <c r="IMW2655" s="42"/>
      <c r="IMX2655" s="116"/>
      <c r="IMY2655" s="42"/>
      <c r="IMZ2655" s="116"/>
      <c r="INA2655" s="42"/>
      <c r="INB2655" s="116"/>
      <c r="INC2655" s="42"/>
      <c r="IND2655" s="116"/>
      <c r="INE2655" s="42"/>
      <c r="INF2655" s="116"/>
      <c r="ING2655" s="42"/>
      <c r="INH2655" s="116"/>
      <c r="INI2655" s="42"/>
      <c r="INJ2655" s="116"/>
      <c r="INK2655" s="42"/>
      <c r="INL2655" s="116"/>
      <c r="INM2655" s="42"/>
      <c r="INN2655" s="116"/>
      <c r="INO2655" s="42"/>
      <c r="INP2655" s="116"/>
      <c r="INQ2655" s="42"/>
      <c r="INR2655" s="116"/>
      <c r="INS2655" s="42"/>
      <c r="INT2655" s="116"/>
      <c r="INU2655" s="42"/>
      <c r="INV2655" s="116"/>
      <c r="INW2655" s="42"/>
      <c r="INX2655" s="116"/>
      <c r="INY2655" s="42"/>
      <c r="INZ2655" s="116"/>
      <c r="IOA2655" s="42"/>
      <c r="IOB2655" s="116"/>
      <c r="IOC2655" s="42"/>
      <c r="IOD2655" s="116"/>
      <c r="IOE2655" s="42"/>
      <c r="IOF2655" s="116"/>
      <c r="IOG2655" s="42"/>
      <c r="IOH2655" s="116"/>
      <c r="IOI2655" s="42"/>
      <c r="IOJ2655" s="116"/>
      <c r="IOK2655" s="42"/>
      <c r="IOL2655" s="116"/>
      <c r="IOM2655" s="42"/>
      <c r="ION2655" s="116"/>
      <c r="IOO2655" s="42"/>
      <c r="IOP2655" s="116"/>
      <c r="IOQ2655" s="42"/>
      <c r="IOR2655" s="116"/>
      <c r="IOS2655" s="42"/>
      <c r="IOT2655" s="116"/>
      <c r="IOU2655" s="42"/>
      <c r="IOV2655" s="116"/>
      <c r="IOW2655" s="42"/>
      <c r="IOX2655" s="116"/>
      <c r="IOY2655" s="42"/>
      <c r="IOZ2655" s="116"/>
      <c r="IPA2655" s="42"/>
      <c r="IPB2655" s="116"/>
      <c r="IPC2655" s="42"/>
      <c r="IPD2655" s="116"/>
      <c r="IPE2655" s="42"/>
      <c r="IPF2655" s="116"/>
      <c r="IPG2655" s="42"/>
      <c r="IPH2655" s="116"/>
      <c r="IPI2655" s="42"/>
      <c r="IPJ2655" s="116"/>
      <c r="IPK2655" s="42"/>
      <c r="IPL2655" s="116"/>
      <c r="IPM2655" s="42"/>
      <c r="IPN2655" s="116"/>
      <c r="IPO2655" s="42"/>
      <c r="IPP2655" s="116"/>
      <c r="IPQ2655" s="42"/>
      <c r="IPR2655" s="116"/>
      <c r="IPS2655" s="42"/>
      <c r="IPT2655" s="116"/>
      <c r="IPU2655" s="42"/>
      <c r="IPV2655" s="116"/>
      <c r="IPW2655" s="42"/>
      <c r="IPX2655" s="116"/>
      <c r="IPY2655" s="42"/>
      <c r="IPZ2655" s="116"/>
      <c r="IQA2655" s="42"/>
      <c r="IQB2655" s="116"/>
      <c r="IQC2655" s="42"/>
      <c r="IQD2655" s="116"/>
      <c r="IQE2655" s="42"/>
      <c r="IQF2655" s="116"/>
      <c r="IQG2655" s="42"/>
      <c r="IQH2655" s="116"/>
      <c r="IQI2655" s="42"/>
      <c r="IQJ2655" s="116"/>
      <c r="IQK2655" s="42"/>
      <c r="IQL2655" s="116"/>
      <c r="IQM2655" s="42"/>
      <c r="IQN2655" s="116"/>
      <c r="IQO2655" s="42"/>
      <c r="IQP2655" s="116"/>
      <c r="IQQ2655" s="42"/>
      <c r="IQR2655" s="116"/>
      <c r="IQS2655" s="42"/>
      <c r="IQT2655" s="116"/>
      <c r="IQU2655" s="42"/>
      <c r="IQV2655" s="116"/>
      <c r="IQW2655" s="42"/>
      <c r="IQX2655" s="116"/>
      <c r="IQY2655" s="42"/>
      <c r="IQZ2655" s="116"/>
      <c r="IRA2655" s="42"/>
      <c r="IRB2655" s="116"/>
      <c r="IRC2655" s="42"/>
      <c r="IRD2655" s="116"/>
      <c r="IRE2655" s="42"/>
      <c r="IRF2655" s="116"/>
      <c r="IRG2655" s="42"/>
      <c r="IRH2655" s="116"/>
      <c r="IRI2655" s="42"/>
      <c r="IRJ2655" s="116"/>
      <c r="IRK2655" s="42"/>
      <c r="IRL2655" s="116"/>
      <c r="IRM2655" s="42"/>
      <c r="IRN2655" s="116"/>
      <c r="IRO2655" s="42"/>
      <c r="IRP2655" s="116"/>
      <c r="IRQ2655" s="42"/>
      <c r="IRR2655" s="116"/>
      <c r="IRS2655" s="42"/>
      <c r="IRT2655" s="116"/>
      <c r="IRU2655" s="42"/>
      <c r="IRV2655" s="116"/>
      <c r="IRW2655" s="42"/>
      <c r="IRX2655" s="116"/>
      <c r="IRY2655" s="42"/>
      <c r="IRZ2655" s="116"/>
      <c r="ISA2655" s="42"/>
      <c r="ISB2655" s="116"/>
      <c r="ISC2655" s="42"/>
      <c r="ISD2655" s="116"/>
      <c r="ISE2655" s="42"/>
      <c r="ISF2655" s="116"/>
      <c r="ISG2655" s="42"/>
      <c r="ISH2655" s="116"/>
      <c r="ISI2655" s="42"/>
      <c r="ISJ2655" s="116"/>
      <c r="ISK2655" s="42"/>
      <c r="ISL2655" s="116"/>
      <c r="ISM2655" s="42"/>
      <c r="ISN2655" s="116"/>
      <c r="ISO2655" s="42"/>
      <c r="ISP2655" s="116"/>
      <c r="ISQ2655" s="42"/>
      <c r="ISR2655" s="116"/>
      <c r="ISS2655" s="42"/>
      <c r="IST2655" s="116"/>
      <c r="ISU2655" s="42"/>
      <c r="ISV2655" s="116"/>
      <c r="ISW2655" s="42"/>
      <c r="ISX2655" s="116"/>
      <c r="ISY2655" s="42"/>
      <c r="ISZ2655" s="116"/>
      <c r="ITA2655" s="42"/>
      <c r="ITB2655" s="116"/>
      <c r="ITC2655" s="42"/>
      <c r="ITD2655" s="116"/>
      <c r="ITE2655" s="42"/>
      <c r="ITF2655" s="116"/>
      <c r="ITG2655" s="42"/>
      <c r="ITH2655" s="116"/>
      <c r="ITI2655" s="42"/>
      <c r="ITJ2655" s="116"/>
      <c r="ITK2655" s="42"/>
      <c r="ITL2655" s="116"/>
      <c r="ITM2655" s="42"/>
      <c r="ITN2655" s="116"/>
      <c r="ITO2655" s="42"/>
      <c r="ITP2655" s="116"/>
      <c r="ITQ2655" s="42"/>
      <c r="ITR2655" s="116"/>
      <c r="ITS2655" s="42"/>
      <c r="ITT2655" s="116"/>
      <c r="ITU2655" s="42"/>
      <c r="ITV2655" s="116"/>
      <c r="ITW2655" s="42"/>
      <c r="ITX2655" s="116"/>
      <c r="ITY2655" s="42"/>
      <c r="ITZ2655" s="116"/>
      <c r="IUA2655" s="42"/>
      <c r="IUB2655" s="116"/>
      <c r="IUC2655" s="42"/>
      <c r="IUD2655" s="116"/>
      <c r="IUE2655" s="42"/>
      <c r="IUF2655" s="116"/>
      <c r="IUG2655" s="42"/>
      <c r="IUH2655" s="116"/>
      <c r="IUI2655" s="42"/>
      <c r="IUJ2655" s="116"/>
      <c r="IUK2655" s="42"/>
      <c r="IUL2655" s="116"/>
      <c r="IUM2655" s="42"/>
      <c r="IUN2655" s="116"/>
      <c r="IUO2655" s="42"/>
      <c r="IUP2655" s="116"/>
      <c r="IUQ2655" s="42"/>
      <c r="IUR2655" s="116"/>
      <c r="IUS2655" s="42"/>
      <c r="IUT2655" s="116"/>
      <c r="IUU2655" s="42"/>
      <c r="IUV2655" s="116"/>
      <c r="IUW2655" s="42"/>
      <c r="IUX2655" s="116"/>
      <c r="IUY2655" s="42"/>
      <c r="IUZ2655" s="116"/>
      <c r="IVA2655" s="42"/>
      <c r="IVB2655" s="116"/>
      <c r="IVC2655" s="42"/>
      <c r="IVD2655" s="116"/>
      <c r="IVE2655" s="42"/>
      <c r="IVF2655" s="116"/>
      <c r="IVG2655" s="42"/>
      <c r="IVH2655" s="116"/>
      <c r="IVI2655" s="42"/>
      <c r="IVJ2655" s="116"/>
      <c r="IVK2655" s="42"/>
      <c r="IVL2655" s="116"/>
      <c r="IVM2655" s="42"/>
      <c r="IVN2655" s="116"/>
      <c r="IVO2655" s="42"/>
      <c r="IVP2655" s="116"/>
      <c r="IVQ2655" s="42"/>
      <c r="IVR2655" s="116"/>
      <c r="IVS2655" s="42"/>
      <c r="IVT2655" s="116"/>
      <c r="IVU2655" s="42"/>
      <c r="IVV2655" s="116"/>
      <c r="IVW2655" s="42"/>
      <c r="IVX2655" s="116"/>
      <c r="IVY2655" s="42"/>
      <c r="IVZ2655" s="116"/>
      <c r="IWA2655" s="42"/>
      <c r="IWB2655" s="116"/>
      <c r="IWC2655" s="42"/>
      <c r="IWD2655" s="116"/>
      <c r="IWE2655" s="42"/>
      <c r="IWF2655" s="116"/>
      <c r="IWG2655" s="42"/>
      <c r="IWH2655" s="116"/>
      <c r="IWI2655" s="42"/>
      <c r="IWJ2655" s="116"/>
      <c r="IWK2655" s="42"/>
      <c r="IWL2655" s="116"/>
      <c r="IWM2655" s="42"/>
      <c r="IWN2655" s="116"/>
      <c r="IWO2655" s="42"/>
      <c r="IWP2655" s="116"/>
      <c r="IWQ2655" s="42"/>
      <c r="IWR2655" s="116"/>
      <c r="IWS2655" s="42"/>
      <c r="IWT2655" s="116"/>
      <c r="IWU2655" s="42"/>
      <c r="IWV2655" s="116"/>
      <c r="IWW2655" s="42"/>
      <c r="IWX2655" s="116"/>
      <c r="IWY2655" s="42"/>
      <c r="IWZ2655" s="116"/>
      <c r="IXA2655" s="42"/>
      <c r="IXB2655" s="116"/>
      <c r="IXC2655" s="42"/>
      <c r="IXD2655" s="116"/>
      <c r="IXE2655" s="42"/>
      <c r="IXF2655" s="116"/>
      <c r="IXG2655" s="42"/>
      <c r="IXH2655" s="116"/>
      <c r="IXI2655" s="42"/>
      <c r="IXJ2655" s="116"/>
      <c r="IXK2655" s="42"/>
      <c r="IXL2655" s="116"/>
      <c r="IXM2655" s="42"/>
      <c r="IXN2655" s="116"/>
      <c r="IXO2655" s="42"/>
      <c r="IXP2655" s="116"/>
      <c r="IXQ2655" s="42"/>
      <c r="IXR2655" s="116"/>
      <c r="IXS2655" s="42"/>
      <c r="IXT2655" s="116"/>
      <c r="IXU2655" s="42"/>
      <c r="IXV2655" s="116"/>
      <c r="IXW2655" s="42"/>
      <c r="IXX2655" s="116"/>
      <c r="IXY2655" s="42"/>
      <c r="IXZ2655" s="116"/>
      <c r="IYA2655" s="42"/>
      <c r="IYB2655" s="116"/>
      <c r="IYC2655" s="42"/>
      <c r="IYD2655" s="116"/>
      <c r="IYE2655" s="42"/>
      <c r="IYF2655" s="116"/>
      <c r="IYG2655" s="42"/>
      <c r="IYH2655" s="116"/>
      <c r="IYI2655" s="42"/>
      <c r="IYJ2655" s="116"/>
      <c r="IYK2655" s="42"/>
      <c r="IYL2655" s="116"/>
      <c r="IYM2655" s="42"/>
      <c r="IYN2655" s="116"/>
      <c r="IYO2655" s="42"/>
      <c r="IYP2655" s="116"/>
      <c r="IYQ2655" s="42"/>
      <c r="IYR2655" s="116"/>
      <c r="IYS2655" s="42"/>
      <c r="IYT2655" s="116"/>
      <c r="IYU2655" s="42"/>
      <c r="IYV2655" s="116"/>
      <c r="IYW2655" s="42"/>
      <c r="IYX2655" s="116"/>
      <c r="IYY2655" s="42"/>
      <c r="IYZ2655" s="116"/>
      <c r="IZA2655" s="42"/>
      <c r="IZB2655" s="116"/>
      <c r="IZC2655" s="42"/>
      <c r="IZD2655" s="116"/>
      <c r="IZE2655" s="42"/>
      <c r="IZF2655" s="116"/>
      <c r="IZG2655" s="42"/>
      <c r="IZH2655" s="116"/>
      <c r="IZI2655" s="42"/>
      <c r="IZJ2655" s="116"/>
      <c r="IZK2655" s="42"/>
      <c r="IZL2655" s="116"/>
      <c r="IZM2655" s="42"/>
      <c r="IZN2655" s="116"/>
      <c r="IZO2655" s="42"/>
      <c r="IZP2655" s="116"/>
      <c r="IZQ2655" s="42"/>
      <c r="IZR2655" s="116"/>
      <c r="IZS2655" s="42"/>
      <c r="IZT2655" s="116"/>
      <c r="IZU2655" s="42"/>
      <c r="IZV2655" s="116"/>
      <c r="IZW2655" s="42"/>
      <c r="IZX2655" s="116"/>
      <c r="IZY2655" s="42"/>
      <c r="IZZ2655" s="116"/>
      <c r="JAA2655" s="42"/>
      <c r="JAB2655" s="116"/>
      <c r="JAC2655" s="42"/>
      <c r="JAD2655" s="116"/>
      <c r="JAE2655" s="42"/>
      <c r="JAF2655" s="116"/>
      <c r="JAG2655" s="42"/>
      <c r="JAH2655" s="116"/>
      <c r="JAI2655" s="42"/>
      <c r="JAJ2655" s="116"/>
      <c r="JAK2655" s="42"/>
      <c r="JAL2655" s="116"/>
      <c r="JAM2655" s="42"/>
      <c r="JAN2655" s="116"/>
      <c r="JAO2655" s="42"/>
      <c r="JAP2655" s="116"/>
      <c r="JAQ2655" s="42"/>
      <c r="JAR2655" s="116"/>
      <c r="JAS2655" s="42"/>
      <c r="JAT2655" s="116"/>
      <c r="JAU2655" s="42"/>
      <c r="JAV2655" s="116"/>
      <c r="JAW2655" s="42"/>
      <c r="JAX2655" s="116"/>
      <c r="JAY2655" s="42"/>
      <c r="JAZ2655" s="116"/>
      <c r="JBA2655" s="42"/>
      <c r="JBB2655" s="116"/>
      <c r="JBC2655" s="42"/>
      <c r="JBD2655" s="116"/>
      <c r="JBE2655" s="42"/>
      <c r="JBF2655" s="116"/>
      <c r="JBG2655" s="42"/>
      <c r="JBH2655" s="116"/>
      <c r="JBI2655" s="42"/>
      <c r="JBJ2655" s="116"/>
      <c r="JBK2655" s="42"/>
      <c r="JBL2655" s="116"/>
      <c r="JBM2655" s="42"/>
      <c r="JBN2655" s="116"/>
      <c r="JBO2655" s="42"/>
      <c r="JBP2655" s="116"/>
      <c r="JBQ2655" s="42"/>
      <c r="JBR2655" s="116"/>
      <c r="JBS2655" s="42"/>
      <c r="JBT2655" s="116"/>
      <c r="JBU2655" s="42"/>
      <c r="JBV2655" s="116"/>
      <c r="JBW2655" s="42"/>
      <c r="JBX2655" s="116"/>
      <c r="JBY2655" s="42"/>
      <c r="JBZ2655" s="116"/>
      <c r="JCA2655" s="42"/>
      <c r="JCB2655" s="116"/>
      <c r="JCC2655" s="42"/>
      <c r="JCD2655" s="116"/>
      <c r="JCE2655" s="42"/>
      <c r="JCF2655" s="116"/>
      <c r="JCG2655" s="42"/>
      <c r="JCH2655" s="116"/>
      <c r="JCI2655" s="42"/>
      <c r="JCJ2655" s="116"/>
      <c r="JCK2655" s="42"/>
      <c r="JCL2655" s="116"/>
      <c r="JCM2655" s="42"/>
      <c r="JCN2655" s="116"/>
      <c r="JCO2655" s="42"/>
      <c r="JCP2655" s="116"/>
      <c r="JCQ2655" s="42"/>
      <c r="JCR2655" s="116"/>
      <c r="JCS2655" s="42"/>
      <c r="JCT2655" s="116"/>
      <c r="JCU2655" s="42"/>
      <c r="JCV2655" s="116"/>
      <c r="JCW2655" s="42"/>
      <c r="JCX2655" s="116"/>
      <c r="JCY2655" s="42"/>
      <c r="JCZ2655" s="116"/>
      <c r="JDA2655" s="42"/>
      <c r="JDB2655" s="116"/>
      <c r="JDC2655" s="42"/>
      <c r="JDD2655" s="116"/>
      <c r="JDE2655" s="42"/>
      <c r="JDF2655" s="116"/>
      <c r="JDG2655" s="42"/>
      <c r="JDH2655" s="116"/>
      <c r="JDI2655" s="42"/>
      <c r="JDJ2655" s="116"/>
      <c r="JDK2655" s="42"/>
      <c r="JDL2655" s="116"/>
      <c r="JDM2655" s="42"/>
      <c r="JDN2655" s="116"/>
      <c r="JDO2655" s="42"/>
      <c r="JDP2655" s="116"/>
      <c r="JDQ2655" s="42"/>
      <c r="JDR2655" s="116"/>
      <c r="JDS2655" s="42"/>
      <c r="JDT2655" s="116"/>
      <c r="JDU2655" s="42"/>
      <c r="JDV2655" s="116"/>
      <c r="JDW2655" s="42"/>
      <c r="JDX2655" s="116"/>
      <c r="JDY2655" s="42"/>
      <c r="JDZ2655" s="116"/>
      <c r="JEA2655" s="42"/>
      <c r="JEB2655" s="116"/>
      <c r="JEC2655" s="42"/>
      <c r="JED2655" s="116"/>
      <c r="JEE2655" s="42"/>
      <c r="JEF2655" s="116"/>
      <c r="JEG2655" s="42"/>
      <c r="JEH2655" s="116"/>
      <c r="JEI2655" s="42"/>
      <c r="JEJ2655" s="116"/>
      <c r="JEK2655" s="42"/>
      <c r="JEL2655" s="116"/>
      <c r="JEM2655" s="42"/>
      <c r="JEN2655" s="116"/>
      <c r="JEO2655" s="42"/>
      <c r="JEP2655" s="116"/>
      <c r="JEQ2655" s="42"/>
      <c r="JER2655" s="116"/>
      <c r="JES2655" s="42"/>
      <c r="JET2655" s="116"/>
      <c r="JEU2655" s="42"/>
      <c r="JEV2655" s="116"/>
      <c r="JEW2655" s="42"/>
      <c r="JEX2655" s="116"/>
      <c r="JEY2655" s="42"/>
      <c r="JEZ2655" s="116"/>
      <c r="JFA2655" s="42"/>
      <c r="JFB2655" s="116"/>
      <c r="JFC2655" s="42"/>
      <c r="JFD2655" s="116"/>
      <c r="JFE2655" s="42"/>
      <c r="JFF2655" s="116"/>
      <c r="JFG2655" s="42"/>
      <c r="JFH2655" s="116"/>
      <c r="JFI2655" s="42"/>
      <c r="JFJ2655" s="116"/>
      <c r="JFK2655" s="42"/>
      <c r="JFL2655" s="116"/>
      <c r="JFM2655" s="42"/>
      <c r="JFN2655" s="116"/>
      <c r="JFO2655" s="42"/>
      <c r="JFP2655" s="116"/>
      <c r="JFQ2655" s="42"/>
      <c r="JFR2655" s="116"/>
      <c r="JFS2655" s="42"/>
      <c r="JFT2655" s="116"/>
      <c r="JFU2655" s="42"/>
      <c r="JFV2655" s="116"/>
      <c r="JFW2655" s="42"/>
      <c r="JFX2655" s="116"/>
      <c r="JFY2655" s="42"/>
      <c r="JFZ2655" s="116"/>
      <c r="JGA2655" s="42"/>
      <c r="JGB2655" s="116"/>
      <c r="JGC2655" s="42"/>
      <c r="JGD2655" s="116"/>
      <c r="JGE2655" s="42"/>
      <c r="JGF2655" s="116"/>
      <c r="JGG2655" s="42"/>
      <c r="JGH2655" s="116"/>
      <c r="JGI2655" s="42"/>
      <c r="JGJ2655" s="116"/>
      <c r="JGK2655" s="42"/>
      <c r="JGL2655" s="116"/>
      <c r="JGM2655" s="42"/>
      <c r="JGN2655" s="116"/>
      <c r="JGO2655" s="42"/>
      <c r="JGP2655" s="116"/>
      <c r="JGQ2655" s="42"/>
      <c r="JGR2655" s="116"/>
      <c r="JGS2655" s="42"/>
      <c r="JGT2655" s="116"/>
      <c r="JGU2655" s="42"/>
      <c r="JGV2655" s="116"/>
      <c r="JGW2655" s="42"/>
      <c r="JGX2655" s="116"/>
      <c r="JGY2655" s="42"/>
      <c r="JGZ2655" s="116"/>
      <c r="JHA2655" s="42"/>
      <c r="JHB2655" s="116"/>
      <c r="JHC2655" s="42"/>
      <c r="JHD2655" s="116"/>
      <c r="JHE2655" s="42"/>
      <c r="JHF2655" s="116"/>
      <c r="JHG2655" s="42"/>
      <c r="JHH2655" s="116"/>
      <c r="JHI2655" s="42"/>
      <c r="JHJ2655" s="116"/>
      <c r="JHK2655" s="42"/>
      <c r="JHL2655" s="116"/>
      <c r="JHM2655" s="42"/>
      <c r="JHN2655" s="116"/>
      <c r="JHO2655" s="42"/>
      <c r="JHP2655" s="116"/>
      <c r="JHQ2655" s="42"/>
      <c r="JHR2655" s="116"/>
      <c r="JHS2655" s="42"/>
      <c r="JHT2655" s="116"/>
      <c r="JHU2655" s="42"/>
      <c r="JHV2655" s="116"/>
      <c r="JHW2655" s="42"/>
      <c r="JHX2655" s="116"/>
      <c r="JHY2655" s="42"/>
      <c r="JHZ2655" s="116"/>
      <c r="JIA2655" s="42"/>
      <c r="JIB2655" s="116"/>
      <c r="JIC2655" s="42"/>
      <c r="JID2655" s="116"/>
      <c r="JIE2655" s="42"/>
      <c r="JIF2655" s="116"/>
      <c r="JIG2655" s="42"/>
      <c r="JIH2655" s="116"/>
      <c r="JII2655" s="42"/>
      <c r="JIJ2655" s="116"/>
      <c r="JIK2655" s="42"/>
      <c r="JIL2655" s="116"/>
      <c r="JIM2655" s="42"/>
      <c r="JIN2655" s="116"/>
      <c r="JIO2655" s="42"/>
      <c r="JIP2655" s="116"/>
      <c r="JIQ2655" s="42"/>
      <c r="JIR2655" s="116"/>
      <c r="JIS2655" s="42"/>
      <c r="JIT2655" s="116"/>
      <c r="JIU2655" s="42"/>
      <c r="JIV2655" s="116"/>
      <c r="JIW2655" s="42"/>
      <c r="JIX2655" s="116"/>
      <c r="JIY2655" s="42"/>
      <c r="JIZ2655" s="116"/>
      <c r="JJA2655" s="42"/>
      <c r="JJB2655" s="116"/>
      <c r="JJC2655" s="42"/>
      <c r="JJD2655" s="116"/>
      <c r="JJE2655" s="42"/>
      <c r="JJF2655" s="116"/>
      <c r="JJG2655" s="42"/>
      <c r="JJH2655" s="116"/>
      <c r="JJI2655" s="42"/>
      <c r="JJJ2655" s="116"/>
      <c r="JJK2655" s="42"/>
      <c r="JJL2655" s="116"/>
      <c r="JJM2655" s="42"/>
      <c r="JJN2655" s="116"/>
      <c r="JJO2655" s="42"/>
      <c r="JJP2655" s="116"/>
      <c r="JJQ2655" s="42"/>
      <c r="JJR2655" s="116"/>
      <c r="JJS2655" s="42"/>
      <c r="JJT2655" s="116"/>
      <c r="JJU2655" s="42"/>
      <c r="JJV2655" s="116"/>
      <c r="JJW2655" s="42"/>
      <c r="JJX2655" s="116"/>
      <c r="JJY2655" s="42"/>
      <c r="JJZ2655" s="116"/>
      <c r="JKA2655" s="42"/>
      <c r="JKB2655" s="116"/>
      <c r="JKC2655" s="42"/>
      <c r="JKD2655" s="116"/>
      <c r="JKE2655" s="42"/>
      <c r="JKF2655" s="116"/>
      <c r="JKG2655" s="42"/>
      <c r="JKH2655" s="116"/>
      <c r="JKI2655" s="42"/>
      <c r="JKJ2655" s="116"/>
      <c r="JKK2655" s="42"/>
      <c r="JKL2655" s="116"/>
      <c r="JKM2655" s="42"/>
      <c r="JKN2655" s="116"/>
      <c r="JKO2655" s="42"/>
      <c r="JKP2655" s="116"/>
      <c r="JKQ2655" s="42"/>
      <c r="JKR2655" s="116"/>
      <c r="JKS2655" s="42"/>
      <c r="JKT2655" s="116"/>
      <c r="JKU2655" s="42"/>
      <c r="JKV2655" s="116"/>
      <c r="JKW2655" s="42"/>
      <c r="JKX2655" s="116"/>
      <c r="JKY2655" s="42"/>
      <c r="JKZ2655" s="116"/>
      <c r="JLA2655" s="42"/>
      <c r="JLB2655" s="116"/>
      <c r="JLC2655" s="42"/>
      <c r="JLD2655" s="116"/>
      <c r="JLE2655" s="42"/>
      <c r="JLF2655" s="116"/>
      <c r="JLG2655" s="42"/>
      <c r="JLH2655" s="116"/>
      <c r="JLI2655" s="42"/>
      <c r="JLJ2655" s="116"/>
      <c r="JLK2655" s="42"/>
      <c r="JLL2655" s="116"/>
      <c r="JLM2655" s="42"/>
      <c r="JLN2655" s="116"/>
      <c r="JLO2655" s="42"/>
      <c r="JLP2655" s="116"/>
      <c r="JLQ2655" s="42"/>
      <c r="JLR2655" s="116"/>
      <c r="JLS2655" s="42"/>
      <c r="JLT2655" s="116"/>
      <c r="JLU2655" s="42"/>
      <c r="JLV2655" s="116"/>
      <c r="JLW2655" s="42"/>
      <c r="JLX2655" s="116"/>
      <c r="JLY2655" s="42"/>
      <c r="JLZ2655" s="116"/>
      <c r="JMA2655" s="42"/>
      <c r="JMB2655" s="116"/>
      <c r="JMC2655" s="42"/>
      <c r="JMD2655" s="116"/>
      <c r="JME2655" s="42"/>
      <c r="JMF2655" s="116"/>
      <c r="JMG2655" s="42"/>
      <c r="JMH2655" s="116"/>
      <c r="JMI2655" s="42"/>
      <c r="JMJ2655" s="116"/>
      <c r="JMK2655" s="42"/>
      <c r="JML2655" s="116"/>
      <c r="JMM2655" s="42"/>
      <c r="JMN2655" s="116"/>
      <c r="JMO2655" s="42"/>
      <c r="JMP2655" s="116"/>
      <c r="JMQ2655" s="42"/>
      <c r="JMR2655" s="116"/>
      <c r="JMS2655" s="42"/>
      <c r="JMT2655" s="116"/>
      <c r="JMU2655" s="42"/>
      <c r="JMV2655" s="116"/>
      <c r="JMW2655" s="42"/>
      <c r="JMX2655" s="116"/>
      <c r="JMY2655" s="42"/>
      <c r="JMZ2655" s="116"/>
      <c r="JNA2655" s="42"/>
      <c r="JNB2655" s="116"/>
      <c r="JNC2655" s="42"/>
      <c r="JND2655" s="116"/>
      <c r="JNE2655" s="42"/>
      <c r="JNF2655" s="116"/>
      <c r="JNG2655" s="42"/>
      <c r="JNH2655" s="116"/>
      <c r="JNI2655" s="42"/>
      <c r="JNJ2655" s="116"/>
      <c r="JNK2655" s="42"/>
      <c r="JNL2655" s="116"/>
      <c r="JNM2655" s="42"/>
      <c r="JNN2655" s="116"/>
      <c r="JNO2655" s="42"/>
      <c r="JNP2655" s="116"/>
      <c r="JNQ2655" s="42"/>
      <c r="JNR2655" s="116"/>
      <c r="JNS2655" s="42"/>
      <c r="JNT2655" s="116"/>
      <c r="JNU2655" s="42"/>
      <c r="JNV2655" s="116"/>
      <c r="JNW2655" s="42"/>
      <c r="JNX2655" s="116"/>
      <c r="JNY2655" s="42"/>
      <c r="JNZ2655" s="116"/>
      <c r="JOA2655" s="42"/>
      <c r="JOB2655" s="116"/>
      <c r="JOC2655" s="42"/>
      <c r="JOD2655" s="116"/>
      <c r="JOE2655" s="42"/>
      <c r="JOF2655" s="116"/>
      <c r="JOG2655" s="42"/>
      <c r="JOH2655" s="116"/>
      <c r="JOI2655" s="42"/>
      <c r="JOJ2655" s="116"/>
      <c r="JOK2655" s="42"/>
      <c r="JOL2655" s="116"/>
      <c r="JOM2655" s="42"/>
      <c r="JON2655" s="116"/>
      <c r="JOO2655" s="42"/>
      <c r="JOP2655" s="116"/>
      <c r="JOQ2655" s="42"/>
      <c r="JOR2655" s="116"/>
      <c r="JOS2655" s="42"/>
      <c r="JOT2655" s="116"/>
      <c r="JOU2655" s="42"/>
      <c r="JOV2655" s="116"/>
      <c r="JOW2655" s="42"/>
      <c r="JOX2655" s="116"/>
      <c r="JOY2655" s="42"/>
      <c r="JOZ2655" s="116"/>
      <c r="JPA2655" s="42"/>
      <c r="JPB2655" s="116"/>
      <c r="JPC2655" s="42"/>
      <c r="JPD2655" s="116"/>
      <c r="JPE2655" s="42"/>
      <c r="JPF2655" s="116"/>
      <c r="JPG2655" s="42"/>
      <c r="JPH2655" s="116"/>
      <c r="JPI2655" s="42"/>
      <c r="JPJ2655" s="116"/>
      <c r="JPK2655" s="42"/>
      <c r="JPL2655" s="116"/>
      <c r="JPM2655" s="42"/>
      <c r="JPN2655" s="116"/>
      <c r="JPO2655" s="42"/>
      <c r="JPP2655" s="116"/>
      <c r="JPQ2655" s="42"/>
      <c r="JPR2655" s="116"/>
      <c r="JPS2655" s="42"/>
      <c r="JPT2655" s="116"/>
      <c r="JPU2655" s="42"/>
      <c r="JPV2655" s="116"/>
      <c r="JPW2655" s="42"/>
      <c r="JPX2655" s="116"/>
      <c r="JPY2655" s="42"/>
      <c r="JPZ2655" s="116"/>
      <c r="JQA2655" s="42"/>
      <c r="JQB2655" s="116"/>
      <c r="JQC2655" s="42"/>
      <c r="JQD2655" s="116"/>
      <c r="JQE2655" s="42"/>
      <c r="JQF2655" s="116"/>
      <c r="JQG2655" s="42"/>
      <c r="JQH2655" s="116"/>
      <c r="JQI2655" s="42"/>
      <c r="JQJ2655" s="116"/>
      <c r="JQK2655" s="42"/>
      <c r="JQL2655" s="116"/>
      <c r="JQM2655" s="42"/>
      <c r="JQN2655" s="116"/>
      <c r="JQO2655" s="42"/>
      <c r="JQP2655" s="116"/>
      <c r="JQQ2655" s="42"/>
      <c r="JQR2655" s="116"/>
      <c r="JQS2655" s="42"/>
      <c r="JQT2655" s="116"/>
      <c r="JQU2655" s="42"/>
      <c r="JQV2655" s="116"/>
      <c r="JQW2655" s="42"/>
      <c r="JQX2655" s="116"/>
      <c r="JQY2655" s="42"/>
      <c r="JQZ2655" s="116"/>
      <c r="JRA2655" s="42"/>
      <c r="JRB2655" s="116"/>
      <c r="JRC2655" s="42"/>
      <c r="JRD2655" s="116"/>
      <c r="JRE2655" s="42"/>
      <c r="JRF2655" s="116"/>
      <c r="JRG2655" s="42"/>
      <c r="JRH2655" s="116"/>
      <c r="JRI2655" s="42"/>
      <c r="JRJ2655" s="116"/>
      <c r="JRK2655" s="42"/>
      <c r="JRL2655" s="116"/>
      <c r="JRM2655" s="42"/>
      <c r="JRN2655" s="116"/>
      <c r="JRO2655" s="42"/>
      <c r="JRP2655" s="116"/>
      <c r="JRQ2655" s="42"/>
      <c r="JRR2655" s="116"/>
      <c r="JRS2655" s="42"/>
      <c r="JRT2655" s="116"/>
      <c r="JRU2655" s="42"/>
      <c r="JRV2655" s="116"/>
      <c r="JRW2655" s="42"/>
      <c r="JRX2655" s="116"/>
      <c r="JRY2655" s="42"/>
      <c r="JRZ2655" s="116"/>
      <c r="JSA2655" s="42"/>
      <c r="JSB2655" s="116"/>
      <c r="JSC2655" s="42"/>
      <c r="JSD2655" s="116"/>
      <c r="JSE2655" s="42"/>
      <c r="JSF2655" s="116"/>
      <c r="JSG2655" s="42"/>
      <c r="JSH2655" s="116"/>
      <c r="JSI2655" s="42"/>
      <c r="JSJ2655" s="116"/>
      <c r="JSK2655" s="42"/>
      <c r="JSL2655" s="116"/>
      <c r="JSM2655" s="42"/>
      <c r="JSN2655" s="116"/>
      <c r="JSO2655" s="42"/>
      <c r="JSP2655" s="116"/>
      <c r="JSQ2655" s="42"/>
      <c r="JSR2655" s="116"/>
      <c r="JSS2655" s="42"/>
      <c r="JST2655" s="116"/>
      <c r="JSU2655" s="42"/>
      <c r="JSV2655" s="116"/>
      <c r="JSW2655" s="42"/>
      <c r="JSX2655" s="116"/>
      <c r="JSY2655" s="42"/>
      <c r="JSZ2655" s="116"/>
      <c r="JTA2655" s="42"/>
      <c r="JTB2655" s="116"/>
      <c r="JTC2655" s="42"/>
      <c r="JTD2655" s="116"/>
      <c r="JTE2655" s="42"/>
      <c r="JTF2655" s="116"/>
      <c r="JTG2655" s="42"/>
      <c r="JTH2655" s="116"/>
      <c r="JTI2655" s="42"/>
      <c r="JTJ2655" s="116"/>
      <c r="JTK2655" s="42"/>
      <c r="JTL2655" s="116"/>
      <c r="JTM2655" s="42"/>
      <c r="JTN2655" s="116"/>
      <c r="JTO2655" s="42"/>
      <c r="JTP2655" s="116"/>
      <c r="JTQ2655" s="42"/>
      <c r="JTR2655" s="116"/>
      <c r="JTS2655" s="42"/>
      <c r="JTT2655" s="116"/>
      <c r="JTU2655" s="42"/>
      <c r="JTV2655" s="116"/>
      <c r="JTW2655" s="42"/>
      <c r="JTX2655" s="116"/>
      <c r="JTY2655" s="42"/>
      <c r="JTZ2655" s="116"/>
      <c r="JUA2655" s="42"/>
      <c r="JUB2655" s="116"/>
      <c r="JUC2655" s="42"/>
      <c r="JUD2655" s="116"/>
      <c r="JUE2655" s="42"/>
      <c r="JUF2655" s="116"/>
      <c r="JUG2655" s="42"/>
      <c r="JUH2655" s="116"/>
      <c r="JUI2655" s="42"/>
      <c r="JUJ2655" s="116"/>
      <c r="JUK2655" s="42"/>
      <c r="JUL2655" s="116"/>
      <c r="JUM2655" s="42"/>
      <c r="JUN2655" s="116"/>
      <c r="JUO2655" s="42"/>
      <c r="JUP2655" s="116"/>
      <c r="JUQ2655" s="42"/>
      <c r="JUR2655" s="116"/>
      <c r="JUS2655" s="42"/>
      <c r="JUT2655" s="116"/>
      <c r="JUU2655" s="42"/>
      <c r="JUV2655" s="116"/>
      <c r="JUW2655" s="42"/>
      <c r="JUX2655" s="116"/>
      <c r="JUY2655" s="42"/>
      <c r="JUZ2655" s="116"/>
      <c r="JVA2655" s="42"/>
      <c r="JVB2655" s="116"/>
      <c r="JVC2655" s="42"/>
      <c r="JVD2655" s="116"/>
      <c r="JVE2655" s="42"/>
      <c r="JVF2655" s="116"/>
      <c r="JVG2655" s="42"/>
      <c r="JVH2655" s="116"/>
      <c r="JVI2655" s="42"/>
      <c r="JVJ2655" s="116"/>
      <c r="JVK2655" s="42"/>
      <c r="JVL2655" s="116"/>
      <c r="JVM2655" s="42"/>
      <c r="JVN2655" s="116"/>
      <c r="JVO2655" s="42"/>
      <c r="JVP2655" s="116"/>
      <c r="JVQ2655" s="42"/>
      <c r="JVR2655" s="116"/>
      <c r="JVS2655" s="42"/>
      <c r="JVT2655" s="116"/>
      <c r="JVU2655" s="42"/>
      <c r="JVV2655" s="116"/>
      <c r="JVW2655" s="42"/>
      <c r="JVX2655" s="116"/>
      <c r="JVY2655" s="42"/>
      <c r="JVZ2655" s="116"/>
      <c r="JWA2655" s="42"/>
      <c r="JWB2655" s="116"/>
      <c r="JWC2655" s="42"/>
      <c r="JWD2655" s="116"/>
      <c r="JWE2655" s="42"/>
      <c r="JWF2655" s="116"/>
      <c r="JWG2655" s="42"/>
      <c r="JWH2655" s="116"/>
      <c r="JWI2655" s="42"/>
      <c r="JWJ2655" s="116"/>
      <c r="JWK2655" s="42"/>
      <c r="JWL2655" s="116"/>
      <c r="JWM2655" s="42"/>
      <c r="JWN2655" s="116"/>
      <c r="JWO2655" s="42"/>
      <c r="JWP2655" s="116"/>
      <c r="JWQ2655" s="42"/>
      <c r="JWR2655" s="116"/>
      <c r="JWS2655" s="42"/>
      <c r="JWT2655" s="116"/>
      <c r="JWU2655" s="42"/>
      <c r="JWV2655" s="116"/>
      <c r="JWW2655" s="42"/>
      <c r="JWX2655" s="116"/>
      <c r="JWY2655" s="42"/>
      <c r="JWZ2655" s="116"/>
      <c r="JXA2655" s="42"/>
      <c r="JXB2655" s="116"/>
      <c r="JXC2655" s="42"/>
      <c r="JXD2655" s="116"/>
      <c r="JXE2655" s="42"/>
      <c r="JXF2655" s="116"/>
      <c r="JXG2655" s="42"/>
      <c r="JXH2655" s="116"/>
      <c r="JXI2655" s="42"/>
      <c r="JXJ2655" s="116"/>
      <c r="JXK2655" s="42"/>
      <c r="JXL2655" s="116"/>
      <c r="JXM2655" s="42"/>
      <c r="JXN2655" s="116"/>
      <c r="JXO2655" s="42"/>
      <c r="JXP2655" s="116"/>
      <c r="JXQ2655" s="42"/>
      <c r="JXR2655" s="116"/>
      <c r="JXS2655" s="42"/>
      <c r="JXT2655" s="116"/>
      <c r="JXU2655" s="42"/>
      <c r="JXV2655" s="116"/>
      <c r="JXW2655" s="42"/>
      <c r="JXX2655" s="116"/>
      <c r="JXY2655" s="42"/>
      <c r="JXZ2655" s="116"/>
      <c r="JYA2655" s="42"/>
      <c r="JYB2655" s="116"/>
      <c r="JYC2655" s="42"/>
      <c r="JYD2655" s="116"/>
      <c r="JYE2655" s="42"/>
      <c r="JYF2655" s="116"/>
      <c r="JYG2655" s="42"/>
      <c r="JYH2655" s="116"/>
      <c r="JYI2655" s="42"/>
      <c r="JYJ2655" s="116"/>
      <c r="JYK2655" s="42"/>
      <c r="JYL2655" s="116"/>
      <c r="JYM2655" s="42"/>
      <c r="JYN2655" s="116"/>
      <c r="JYO2655" s="42"/>
      <c r="JYP2655" s="116"/>
      <c r="JYQ2655" s="42"/>
      <c r="JYR2655" s="116"/>
      <c r="JYS2655" s="42"/>
      <c r="JYT2655" s="116"/>
      <c r="JYU2655" s="42"/>
      <c r="JYV2655" s="116"/>
      <c r="JYW2655" s="42"/>
      <c r="JYX2655" s="116"/>
      <c r="JYY2655" s="42"/>
      <c r="JYZ2655" s="116"/>
      <c r="JZA2655" s="42"/>
      <c r="JZB2655" s="116"/>
      <c r="JZC2655" s="42"/>
      <c r="JZD2655" s="116"/>
      <c r="JZE2655" s="42"/>
      <c r="JZF2655" s="116"/>
      <c r="JZG2655" s="42"/>
      <c r="JZH2655" s="116"/>
      <c r="JZI2655" s="42"/>
      <c r="JZJ2655" s="116"/>
      <c r="JZK2655" s="42"/>
      <c r="JZL2655" s="116"/>
      <c r="JZM2655" s="42"/>
      <c r="JZN2655" s="116"/>
      <c r="JZO2655" s="42"/>
      <c r="JZP2655" s="116"/>
      <c r="JZQ2655" s="42"/>
      <c r="JZR2655" s="116"/>
      <c r="JZS2655" s="42"/>
      <c r="JZT2655" s="116"/>
      <c r="JZU2655" s="42"/>
      <c r="JZV2655" s="116"/>
      <c r="JZW2655" s="42"/>
      <c r="JZX2655" s="116"/>
      <c r="JZY2655" s="42"/>
      <c r="JZZ2655" s="116"/>
      <c r="KAA2655" s="42"/>
      <c r="KAB2655" s="116"/>
      <c r="KAC2655" s="42"/>
      <c r="KAD2655" s="116"/>
      <c r="KAE2655" s="42"/>
      <c r="KAF2655" s="116"/>
      <c r="KAG2655" s="42"/>
      <c r="KAH2655" s="116"/>
      <c r="KAI2655" s="42"/>
      <c r="KAJ2655" s="116"/>
      <c r="KAK2655" s="42"/>
      <c r="KAL2655" s="116"/>
      <c r="KAM2655" s="42"/>
      <c r="KAN2655" s="116"/>
      <c r="KAO2655" s="42"/>
      <c r="KAP2655" s="116"/>
      <c r="KAQ2655" s="42"/>
      <c r="KAR2655" s="116"/>
      <c r="KAS2655" s="42"/>
      <c r="KAT2655" s="116"/>
      <c r="KAU2655" s="42"/>
      <c r="KAV2655" s="116"/>
      <c r="KAW2655" s="42"/>
      <c r="KAX2655" s="116"/>
      <c r="KAY2655" s="42"/>
      <c r="KAZ2655" s="116"/>
      <c r="KBA2655" s="42"/>
      <c r="KBB2655" s="116"/>
      <c r="KBC2655" s="42"/>
      <c r="KBD2655" s="116"/>
      <c r="KBE2655" s="42"/>
      <c r="KBF2655" s="116"/>
      <c r="KBG2655" s="42"/>
      <c r="KBH2655" s="116"/>
      <c r="KBI2655" s="42"/>
      <c r="KBJ2655" s="116"/>
      <c r="KBK2655" s="42"/>
      <c r="KBL2655" s="116"/>
      <c r="KBM2655" s="42"/>
      <c r="KBN2655" s="116"/>
      <c r="KBO2655" s="42"/>
      <c r="KBP2655" s="116"/>
      <c r="KBQ2655" s="42"/>
      <c r="KBR2655" s="116"/>
      <c r="KBS2655" s="42"/>
      <c r="KBT2655" s="116"/>
      <c r="KBU2655" s="42"/>
      <c r="KBV2655" s="116"/>
      <c r="KBW2655" s="42"/>
      <c r="KBX2655" s="116"/>
      <c r="KBY2655" s="42"/>
      <c r="KBZ2655" s="116"/>
      <c r="KCA2655" s="42"/>
      <c r="KCB2655" s="116"/>
      <c r="KCC2655" s="42"/>
      <c r="KCD2655" s="116"/>
      <c r="KCE2655" s="42"/>
      <c r="KCF2655" s="116"/>
      <c r="KCG2655" s="42"/>
      <c r="KCH2655" s="116"/>
      <c r="KCI2655" s="42"/>
      <c r="KCJ2655" s="116"/>
      <c r="KCK2655" s="42"/>
      <c r="KCL2655" s="116"/>
      <c r="KCM2655" s="42"/>
      <c r="KCN2655" s="116"/>
      <c r="KCO2655" s="42"/>
      <c r="KCP2655" s="116"/>
      <c r="KCQ2655" s="42"/>
      <c r="KCR2655" s="116"/>
      <c r="KCS2655" s="42"/>
      <c r="KCT2655" s="116"/>
      <c r="KCU2655" s="42"/>
      <c r="KCV2655" s="116"/>
      <c r="KCW2655" s="42"/>
      <c r="KCX2655" s="116"/>
      <c r="KCY2655" s="42"/>
      <c r="KCZ2655" s="116"/>
      <c r="KDA2655" s="42"/>
      <c r="KDB2655" s="116"/>
      <c r="KDC2655" s="42"/>
      <c r="KDD2655" s="116"/>
      <c r="KDE2655" s="42"/>
      <c r="KDF2655" s="116"/>
      <c r="KDG2655" s="42"/>
      <c r="KDH2655" s="116"/>
      <c r="KDI2655" s="42"/>
      <c r="KDJ2655" s="116"/>
      <c r="KDK2655" s="42"/>
      <c r="KDL2655" s="116"/>
      <c r="KDM2655" s="42"/>
      <c r="KDN2655" s="116"/>
      <c r="KDO2655" s="42"/>
      <c r="KDP2655" s="116"/>
      <c r="KDQ2655" s="42"/>
      <c r="KDR2655" s="116"/>
      <c r="KDS2655" s="42"/>
      <c r="KDT2655" s="116"/>
      <c r="KDU2655" s="42"/>
      <c r="KDV2655" s="116"/>
      <c r="KDW2655" s="42"/>
      <c r="KDX2655" s="116"/>
      <c r="KDY2655" s="42"/>
      <c r="KDZ2655" s="116"/>
      <c r="KEA2655" s="42"/>
      <c r="KEB2655" s="116"/>
      <c r="KEC2655" s="42"/>
      <c r="KED2655" s="116"/>
      <c r="KEE2655" s="42"/>
      <c r="KEF2655" s="116"/>
      <c r="KEG2655" s="42"/>
      <c r="KEH2655" s="116"/>
      <c r="KEI2655" s="42"/>
      <c r="KEJ2655" s="116"/>
      <c r="KEK2655" s="42"/>
      <c r="KEL2655" s="116"/>
      <c r="KEM2655" s="42"/>
      <c r="KEN2655" s="116"/>
      <c r="KEO2655" s="42"/>
      <c r="KEP2655" s="116"/>
      <c r="KEQ2655" s="42"/>
      <c r="KER2655" s="116"/>
      <c r="KES2655" s="42"/>
      <c r="KET2655" s="116"/>
      <c r="KEU2655" s="42"/>
      <c r="KEV2655" s="116"/>
      <c r="KEW2655" s="42"/>
      <c r="KEX2655" s="116"/>
      <c r="KEY2655" s="42"/>
      <c r="KEZ2655" s="116"/>
      <c r="KFA2655" s="42"/>
      <c r="KFB2655" s="116"/>
      <c r="KFC2655" s="42"/>
      <c r="KFD2655" s="116"/>
      <c r="KFE2655" s="42"/>
      <c r="KFF2655" s="116"/>
      <c r="KFG2655" s="42"/>
      <c r="KFH2655" s="116"/>
      <c r="KFI2655" s="42"/>
      <c r="KFJ2655" s="116"/>
      <c r="KFK2655" s="42"/>
      <c r="KFL2655" s="116"/>
      <c r="KFM2655" s="42"/>
      <c r="KFN2655" s="116"/>
      <c r="KFO2655" s="42"/>
      <c r="KFP2655" s="116"/>
      <c r="KFQ2655" s="42"/>
      <c r="KFR2655" s="116"/>
      <c r="KFS2655" s="42"/>
      <c r="KFT2655" s="116"/>
      <c r="KFU2655" s="42"/>
      <c r="KFV2655" s="116"/>
      <c r="KFW2655" s="42"/>
      <c r="KFX2655" s="116"/>
      <c r="KFY2655" s="42"/>
      <c r="KFZ2655" s="116"/>
      <c r="KGA2655" s="42"/>
      <c r="KGB2655" s="116"/>
      <c r="KGC2655" s="42"/>
      <c r="KGD2655" s="116"/>
      <c r="KGE2655" s="42"/>
      <c r="KGF2655" s="116"/>
      <c r="KGG2655" s="42"/>
      <c r="KGH2655" s="116"/>
      <c r="KGI2655" s="42"/>
      <c r="KGJ2655" s="116"/>
      <c r="KGK2655" s="42"/>
      <c r="KGL2655" s="116"/>
      <c r="KGM2655" s="42"/>
      <c r="KGN2655" s="116"/>
      <c r="KGO2655" s="42"/>
      <c r="KGP2655" s="116"/>
      <c r="KGQ2655" s="42"/>
      <c r="KGR2655" s="116"/>
      <c r="KGS2655" s="42"/>
      <c r="KGT2655" s="116"/>
      <c r="KGU2655" s="42"/>
      <c r="KGV2655" s="116"/>
      <c r="KGW2655" s="42"/>
      <c r="KGX2655" s="116"/>
      <c r="KGY2655" s="42"/>
      <c r="KGZ2655" s="116"/>
      <c r="KHA2655" s="42"/>
      <c r="KHB2655" s="116"/>
      <c r="KHC2655" s="42"/>
      <c r="KHD2655" s="116"/>
      <c r="KHE2655" s="42"/>
      <c r="KHF2655" s="116"/>
      <c r="KHG2655" s="42"/>
      <c r="KHH2655" s="116"/>
      <c r="KHI2655" s="42"/>
      <c r="KHJ2655" s="116"/>
      <c r="KHK2655" s="42"/>
      <c r="KHL2655" s="116"/>
      <c r="KHM2655" s="42"/>
      <c r="KHN2655" s="116"/>
      <c r="KHO2655" s="42"/>
      <c r="KHP2655" s="116"/>
      <c r="KHQ2655" s="42"/>
      <c r="KHR2655" s="116"/>
      <c r="KHS2655" s="42"/>
      <c r="KHT2655" s="116"/>
      <c r="KHU2655" s="42"/>
      <c r="KHV2655" s="116"/>
      <c r="KHW2655" s="42"/>
      <c r="KHX2655" s="116"/>
      <c r="KHY2655" s="42"/>
      <c r="KHZ2655" s="116"/>
      <c r="KIA2655" s="42"/>
      <c r="KIB2655" s="116"/>
      <c r="KIC2655" s="42"/>
      <c r="KID2655" s="116"/>
      <c r="KIE2655" s="42"/>
      <c r="KIF2655" s="116"/>
      <c r="KIG2655" s="42"/>
      <c r="KIH2655" s="116"/>
      <c r="KII2655" s="42"/>
      <c r="KIJ2655" s="116"/>
      <c r="KIK2655" s="42"/>
      <c r="KIL2655" s="116"/>
      <c r="KIM2655" s="42"/>
      <c r="KIN2655" s="116"/>
      <c r="KIO2655" s="42"/>
      <c r="KIP2655" s="116"/>
      <c r="KIQ2655" s="42"/>
      <c r="KIR2655" s="116"/>
      <c r="KIS2655" s="42"/>
      <c r="KIT2655" s="116"/>
      <c r="KIU2655" s="42"/>
      <c r="KIV2655" s="116"/>
      <c r="KIW2655" s="42"/>
      <c r="KIX2655" s="116"/>
      <c r="KIY2655" s="42"/>
      <c r="KIZ2655" s="116"/>
      <c r="KJA2655" s="42"/>
      <c r="KJB2655" s="116"/>
      <c r="KJC2655" s="42"/>
      <c r="KJD2655" s="116"/>
      <c r="KJE2655" s="42"/>
      <c r="KJF2655" s="116"/>
      <c r="KJG2655" s="42"/>
      <c r="KJH2655" s="116"/>
      <c r="KJI2655" s="42"/>
      <c r="KJJ2655" s="116"/>
      <c r="KJK2655" s="42"/>
      <c r="KJL2655" s="116"/>
      <c r="KJM2655" s="42"/>
      <c r="KJN2655" s="116"/>
      <c r="KJO2655" s="42"/>
      <c r="KJP2655" s="116"/>
      <c r="KJQ2655" s="42"/>
      <c r="KJR2655" s="116"/>
      <c r="KJS2655" s="42"/>
      <c r="KJT2655" s="116"/>
      <c r="KJU2655" s="42"/>
      <c r="KJV2655" s="116"/>
      <c r="KJW2655" s="42"/>
      <c r="KJX2655" s="116"/>
      <c r="KJY2655" s="42"/>
      <c r="KJZ2655" s="116"/>
      <c r="KKA2655" s="42"/>
      <c r="KKB2655" s="116"/>
      <c r="KKC2655" s="42"/>
      <c r="KKD2655" s="116"/>
      <c r="KKE2655" s="42"/>
      <c r="KKF2655" s="116"/>
      <c r="KKG2655" s="42"/>
      <c r="KKH2655" s="116"/>
      <c r="KKI2655" s="42"/>
      <c r="KKJ2655" s="116"/>
      <c r="KKK2655" s="42"/>
      <c r="KKL2655" s="116"/>
      <c r="KKM2655" s="42"/>
      <c r="KKN2655" s="116"/>
      <c r="KKO2655" s="42"/>
      <c r="KKP2655" s="116"/>
      <c r="KKQ2655" s="42"/>
      <c r="KKR2655" s="116"/>
      <c r="KKS2655" s="42"/>
      <c r="KKT2655" s="116"/>
      <c r="KKU2655" s="42"/>
      <c r="KKV2655" s="116"/>
      <c r="KKW2655" s="42"/>
      <c r="KKX2655" s="116"/>
      <c r="KKY2655" s="42"/>
      <c r="KKZ2655" s="116"/>
      <c r="KLA2655" s="42"/>
      <c r="KLB2655" s="116"/>
      <c r="KLC2655" s="42"/>
      <c r="KLD2655" s="116"/>
      <c r="KLE2655" s="42"/>
      <c r="KLF2655" s="116"/>
      <c r="KLG2655" s="42"/>
      <c r="KLH2655" s="116"/>
      <c r="KLI2655" s="42"/>
      <c r="KLJ2655" s="116"/>
      <c r="KLK2655" s="42"/>
      <c r="KLL2655" s="116"/>
      <c r="KLM2655" s="42"/>
      <c r="KLN2655" s="116"/>
      <c r="KLO2655" s="42"/>
      <c r="KLP2655" s="116"/>
      <c r="KLQ2655" s="42"/>
      <c r="KLR2655" s="116"/>
      <c r="KLS2655" s="42"/>
      <c r="KLT2655" s="116"/>
      <c r="KLU2655" s="42"/>
      <c r="KLV2655" s="116"/>
      <c r="KLW2655" s="42"/>
      <c r="KLX2655" s="116"/>
      <c r="KLY2655" s="42"/>
      <c r="KLZ2655" s="116"/>
      <c r="KMA2655" s="42"/>
      <c r="KMB2655" s="116"/>
      <c r="KMC2655" s="42"/>
      <c r="KMD2655" s="116"/>
      <c r="KME2655" s="42"/>
      <c r="KMF2655" s="116"/>
      <c r="KMG2655" s="42"/>
      <c r="KMH2655" s="116"/>
      <c r="KMI2655" s="42"/>
      <c r="KMJ2655" s="116"/>
      <c r="KMK2655" s="42"/>
      <c r="KML2655" s="116"/>
      <c r="KMM2655" s="42"/>
      <c r="KMN2655" s="116"/>
      <c r="KMO2655" s="42"/>
      <c r="KMP2655" s="116"/>
      <c r="KMQ2655" s="42"/>
      <c r="KMR2655" s="116"/>
      <c r="KMS2655" s="42"/>
      <c r="KMT2655" s="116"/>
      <c r="KMU2655" s="42"/>
      <c r="KMV2655" s="116"/>
      <c r="KMW2655" s="42"/>
      <c r="KMX2655" s="116"/>
      <c r="KMY2655" s="42"/>
      <c r="KMZ2655" s="116"/>
      <c r="KNA2655" s="42"/>
      <c r="KNB2655" s="116"/>
      <c r="KNC2655" s="42"/>
      <c r="KND2655" s="116"/>
      <c r="KNE2655" s="42"/>
      <c r="KNF2655" s="116"/>
      <c r="KNG2655" s="42"/>
      <c r="KNH2655" s="116"/>
      <c r="KNI2655" s="42"/>
      <c r="KNJ2655" s="116"/>
      <c r="KNK2655" s="42"/>
      <c r="KNL2655" s="116"/>
      <c r="KNM2655" s="42"/>
      <c r="KNN2655" s="116"/>
      <c r="KNO2655" s="42"/>
      <c r="KNP2655" s="116"/>
      <c r="KNQ2655" s="42"/>
      <c r="KNR2655" s="116"/>
      <c r="KNS2655" s="42"/>
      <c r="KNT2655" s="116"/>
      <c r="KNU2655" s="42"/>
      <c r="KNV2655" s="116"/>
      <c r="KNW2655" s="42"/>
      <c r="KNX2655" s="116"/>
      <c r="KNY2655" s="42"/>
      <c r="KNZ2655" s="116"/>
      <c r="KOA2655" s="42"/>
      <c r="KOB2655" s="116"/>
      <c r="KOC2655" s="42"/>
      <c r="KOD2655" s="116"/>
      <c r="KOE2655" s="42"/>
      <c r="KOF2655" s="116"/>
      <c r="KOG2655" s="42"/>
      <c r="KOH2655" s="116"/>
      <c r="KOI2655" s="42"/>
      <c r="KOJ2655" s="116"/>
      <c r="KOK2655" s="42"/>
      <c r="KOL2655" s="116"/>
      <c r="KOM2655" s="42"/>
      <c r="KON2655" s="116"/>
      <c r="KOO2655" s="42"/>
      <c r="KOP2655" s="116"/>
      <c r="KOQ2655" s="42"/>
      <c r="KOR2655" s="116"/>
      <c r="KOS2655" s="42"/>
      <c r="KOT2655" s="116"/>
      <c r="KOU2655" s="42"/>
      <c r="KOV2655" s="116"/>
      <c r="KOW2655" s="42"/>
      <c r="KOX2655" s="116"/>
      <c r="KOY2655" s="42"/>
      <c r="KOZ2655" s="116"/>
      <c r="KPA2655" s="42"/>
      <c r="KPB2655" s="116"/>
      <c r="KPC2655" s="42"/>
      <c r="KPD2655" s="116"/>
      <c r="KPE2655" s="42"/>
      <c r="KPF2655" s="116"/>
      <c r="KPG2655" s="42"/>
      <c r="KPH2655" s="116"/>
      <c r="KPI2655" s="42"/>
      <c r="KPJ2655" s="116"/>
      <c r="KPK2655" s="42"/>
      <c r="KPL2655" s="116"/>
      <c r="KPM2655" s="42"/>
      <c r="KPN2655" s="116"/>
      <c r="KPO2655" s="42"/>
      <c r="KPP2655" s="116"/>
      <c r="KPQ2655" s="42"/>
      <c r="KPR2655" s="116"/>
      <c r="KPS2655" s="42"/>
      <c r="KPT2655" s="116"/>
      <c r="KPU2655" s="42"/>
      <c r="KPV2655" s="116"/>
      <c r="KPW2655" s="42"/>
      <c r="KPX2655" s="116"/>
      <c r="KPY2655" s="42"/>
      <c r="KPZ2655" s="116"/>
      <c r="KQA2655" s="42"/>
      <c r="KQB2655" s="116"/>
      <c r="KQC2655" s="42"/>
      <c r="KQD2655" s="116"/>
      <c r="KQE2655" s="42"/>
      <c r="KQF2655" s="116"/>
      <c r="KQG2655" s="42"/>
      <c r="KQH2655" s="116"/>
      <c r="KQI2655" s="42"/>
      <c r="KQJ2655" s="116"/>
      <c r="KQK2655" s="42"/>
      <c r="KQL2655" s="116"/>
      <c r="KQM2655" s="42"/>
      <c r="KQN2655" s="116"/>
      <c r="KQO2655" s="42"/>
      <c r="KQP2655" s="116"/>
      <c r="KQQ2655" s="42"/>
      <c r="KQR2655" s="116"/>
      <c r="KQS2655" s="42"/>
      <c r="KQT2655" s="116"/>
      <c r="KQU2655" s="42"/>
      <c r="KQV2655" s="116"/>
      <c r="KQW2655" s="42"/>
      <c r="KQX2655" s="116"/>
      <c r="KQY2655" s="42"/>
      <c r="KQZ2655" s="116"/>
      <c r="KRA2655" s="42"/>
      <c r="KRB2655" s="116"/>
      <c r="KRC2655" s="42"/>
      <c r="KRD2655" s="116"/>
      <c r="KRE2655" s="42"/>
      <c r="KRF2655" s="116"/>
      <c r="KRG2655" s="42"/>
      <c r="KRH2655" s="116"/>
      <c r="KRI2655" s="42"/>
      <c r="KRJ2655" s="116"/>
      <c r="KRK2655" s="42"/>
      <c r="KRL2655" s="116"/>
      <c r="KRM2655" s="42"/>
      <c r="KRN2655" s="116"/>
      <c r="KRO2655" s="42"/>
      <c r="KRP2655" s="116"/>
      <c r="KRQ2655" s="42"/>
      <c r="KRR2655" s="116"/>
      <c r="KRS2655" s="42"/>
      <c r="KRT2655" s="116"/>
      <c r="KRU2655" s="42"/>
      <c r="KRV2655" s="116"/>
      <c r="KRW2655" s="42"/>
      <c r="KRX2655" s="116"/>
      <c r="KRY2655" s="42"/>
      <c r="KRZ2655" s="116"/>
      <c r="KSA2655" s="42"/>
      <c r="KSB2655" s="116"/>
      <c r="KSC2655" s="42"/>
      <c r="KSD2655" s="116"/>
      <c r="KSE2655" s="42"/>
      <c r="KSF2655" s="116"/>
      <c r="KSG2655" s="42"/>
      <c r="KSH2655" s="116"/>
      <c r="KSI2655" s="42"/>
      <c r="KSJ2655" s="116"/>
      <c r="KSK2655" s="42"/>
      <c r="KSL2655" s="116"/>
      <c r="KSM2655" s="42"/>
      <c r="KSN2655" s="116"/>
      <c r="KSO2655" s="42"/>
      <c r="KSP2655" s="116"/>
      <c r="KSQ2655" s="42"/>
      <c r="KSR2655" s="116"/>
      <c r="KSS2655" s="42"/>
      <c r="KST2655" s="116"/>
      <c r="KSU2655" s="42"/>
      <c r="KSV2655" s="116"/>
      <c r="KSW2655" s="42"/>
      <c r="KSX2655" s="116"/>
      <c r="KSY2655" s="42"/>
      <c r="KSZ2655" s="116"/>
      <c r="KTA2655" s="42"/>
      <c r="KTB2655" s="116"/>
      <c r="KTC2655" s="42"/>
      <c r="KTD2655" s="116"/>
      <c r="KTE2655" s="42"/>
      <c r="KTF2655" s="116"/>
      <c r="KTG2655" s="42"/>
      <c r="KTH2655" s="116"/>
      <c r="KTI2655" s="42"/>
      <c r="KTJ2655" s="116"/>
      <c r="KTK2655" s="42"/>
      <c r="KTL2655" s="116"/>
      <c r="KTM2655" s="42"/>
      <c r="KTN2655" s="116"/>
      <c r="KTO2655" s="42"/>
      <c r="KTP2655" s="116"/>
      <c r="KTQ2655" s="42"/>
      <c r="KTR2655" s="116"/>
      <c r="KTS2655" s="42"/>
      <c r="KTT2655" s="116"/>
      <c r="KTU2655" s="42"/>
      <c r="KTV2655" s="116"/>
      <c r="KTW2655" s="42"/>
      <c r="KTX2655" s="116"/>
      <c r="KTY2655" s="42"/>
      <c r="KTZ2655" s="116"/>
      <c r="KUA2655" s="42"/>
      <c r="KUB2655" s="116"/>
      <c r="KUC2655" s="42"/>
      <c r="KUD2655" s="116"/>
      <c r="KUE2655" s="42"/>
      <c r="KUF2655" s="116"/>
      <c r="KUG2655" s="42"/>
      <c r="KUH2655" s="116"/>
      <c r="KUI2655" s="42"/>
      <c r="KUJ2655" s="116"/>
      <c r="KUK2655" s="42"/>
      <c r="KUL2655" s="116"/>
      <c r="KUM2655" s="42"/>
      <c r="KUN2655" s="116"/>
      <c r="KUO2655" s="42"/>
      <c r="KUP2655" s="116"/>
      <c r="KUQ2655" s="42"/>
      <c r="KUR2655" s="116"/>
      <c r="KUS2655" s="42"/>
      <c r="KUT2655" s="116"/>
      <c r="KUU2655" s="42"/>
      <c r="KUV2655" s="116"/>
      <c r="KUW2655" s="42"/>
      <c r="KUX2655" s="116"/>
      <c r="KUY2655" s="42"/>
      <c r="KUZ2655" s="116"/>
      <c r="KVA2655" s="42"/>
      <c r="KVB2655" s="116"/>
      <c r="KVC2655" s="42"/>
      <c r="KVD2655" s="116"/>
      <c r="KVE2655" s="42"/>
      <c r="KVF2655" s="116"/>
      <c r="KVG2655" s="42"/>
      <c r="KVH2655" s="116"/>
      <c r="KVI2655" s="42"/>
      <c r="KVJ2655" s="116"/>
      <c r="KVK2655" s="42"/>
      <c r="KVL2655" s="116"/>
      <c r="KVM2655" s="42"/>
      <c r="KVN2655" s="116"/>
      <c r="KVO2655" s="42"/>
      <c r="KVP2655" s="116"/>
      <c r="KVQ2655" s="42"/>
      <c r="KVR2655" s="116"/>
      <c r="KVS2655" s="42"/>
      <c r="KVT2655" s="116"/>
      <c r="KVU2655" s="42"/>
      <c r="KVV2655" s="116"/>
      <c r="KVW2655" s="42"/>
      <c r="KVX2655" s="116"/>
      <c r="KVY2655" s="42"/>
      <c r="KVZ2655" s="116"/>
      <c r="KWA2655" s="42"/>
      <c r="KWB2655" s="116"/>
      <c r="KWC2655" s="42"/>
      <c r="KWD2655" s="116"/>
      <c r="KWE2655" s="42"/>
      <c r="KWF2655" s="116"/>
      <c r="KWG2655" s="42"/>
      <c r="KWH2655" s="116"/>
      <c r="KWI2655" s="42"/>
      <c r="KWJ2655" s="116"/>
      <c r="KWK2655" s="42"/>
      <c r="KWL2655" s="116"/>
      <c r="KWM2655" s="42"/>
      <c r="KWN2655" s="116"/>
      <c r="KWO2655" s="42"/>
      <c r="KWP2655" s="116"/>
      <c r="KWQ2655" s="42"/>
      <c r="KWR2655" s="116"/>
      <c r="KWS2655" s="42"/>
      <c r="KWT2655" s="116"/>
      <c r="KWU2655" s="42"/>
      <c r="KWV2655" s="116"/>
      <c r="KWW2655" s="42"/>
      <c r="KWX2655" s="116"/>
      <c r="KWY2655" s="42"/>
      <c r="KWZ2655" s="116"/>
      <c r="KXA2655" s="42"/>
      <c r="KXB2655" s="116"/>
      <c r="KXC2655" s="42"/>
      <c r="KXD2655" s="116"/>
      <c r="KXE2655" s="42"/>
      <c r="KXF2655" s="116"/>
      <c r="KXG2655" s="42"/>
      <c r="KXH2655" s="116"/>
      <c r="KXI2655" s="42"/>
      <c r="KXJ2655" s="116"/>
      <c r="KXK2655" s="42"/>
      <c r="KXL2655" s="116"/>
      <c r="KXM2655" s="42"/>
      <c r="KXN2655" s="116"/>
      <c r="KXO2655" s="42"/>
      <c r="KXP2655" s="116"/>
      <c r="KXQ2655" s="42"/>
      <c r="KXR2655" s="116"/>
      <c r="KXS2655" s="42"/>
      <c r="KXT2655" s="116"/>
      <c r="KXU2655" s="42"/>
      <c r="KXV2655" s="116"/>
      <c r="KXW2655" s="42"/>
      <c r="KXX2655" s="116"/>
      <c r="KXY2655" s="42"/>
      <c r="KXZ2655" s="116"/>
      <c r="KYA2655" s="42"/>
      <c r="KYB2655" s="116"/>
      <c r="KYC2655" s="42"/>
      <c r="KYD2655" s="116"/>
      <c r="KYE2655" s="42"/>
      <c r="KYF2655" s="116"/>
      <c r="KYG2655" s="42"/>
      <c r="KYH2655" s="116"/>
      <c r="KYI2655" s="42"/>
      <c r="KYJ2655" s="116"/>
      <c r="KYK2655" s="42"/>
      <c r="KYL2655" s="116"/>
      <c r="KYM2655" s="42"/>
      <c r="KYN2655" s="116"/>
      <c r="KYO2655" s="42"/>
      <c r="KYP2655" s="116"/>
      <c r="KYQ2655" s="42"/>
      <c r="KYR2655" s="116"/>
      <c r="KYS2655" s="42"/>
      <c r="KYT2655" s="116"/>
      <c r="KYU2655" s="42"/>
      <c r="KYV2655" s="116"/>
      <c r="KYW2655" s="42"/>
      <c r="KYX2655" s="116"/>
      <c r="KYY2655" s="42"/>
      <c r="KYZ2655" s="116"/>
      <c r="KZA2655" s="42"/>
      <c r="KZB2655" s="116"/>
      <c r="KZC2655" s="42"/>
      <c r="KZD2655" s="116"/>
      <c r="KZE2655" s="42"/>
      <c r="KZF2655" s="116"/>
      <c r="KZG2655" s="42"/>
      <c r="KZH2655" s="116"/>
      <c r="KZI2655" s="42"/>
      <c r="KZJ2655" s="116"/>
      <c r="KZK2655" s="42"/>
      <c r="KZL2655" s="116"/>
      <c r="KZM2655" s="42"/>
      <c r="KZN2655" s="116"/>
      <c r="KZO2655" s="42"/>
      <c r="KZP2655" s="116"/>
      <c r="KZQ2655" s="42"/>
      <c r="KZR2655" s="116"/>
      <c r="KZS2655" s="42"/>
      <c r="KZT2655" s="116"/>
      <c r="KZU2655" s="42"/>
      <c r="KZV2655" s="116"/>
      <c r="KZW2655" s="42"/>
      <c r="KZX2655" s="116"/>
      <c r="KZY2655" s="42"/>
      <c r="KZZ2655" s="116"/>
      <c r="LAA2655" s="42"/>
      <c r="LAB2655" s="116"/>
      <c r="LAC2655" s="42"/>
      <c r="LAD2655" s="116"/>
      <c r="LAE2655" s="42"/>
      <c r="LAF2655" s="116"/>
      <c r="LAG2655" s="42"/>
      <c r="LAH2655" s="116"/>
      <c r="LAI2655" s="42"/>
      <c r="LAJ2655" s="116"/>
      <c r="LAK2655" s="42"/>
      <c r="LAL2655" s="116"/>
      <c r="LAM2655" s="42"/>
      <c r="LAN2655" s="116"/>
      <c r="LAO2655" s="42"/>
      <c r="LAP2655" s="116"/>
      <c r="LAQ2655" s="42"/>
      <c r="LAR2655" s="116"/>
      <c r="LAS2655" s="42"/>
      <c r="LAT2655" s="116"/>
      <c r="LAU2655" s="42"/>
      <c r="LAV2655" s="116"/>
      <c r="LAW2655" s="42"/>
      <c r="LAX2655" s="116"/>
      <c r="LAY2655" s="42"/>
      <c r="LAZ2655" s="116"/>
      <c r="LBA2655" s="42"/>
      <c r="LBB2655" s="116"/>
      <c r="LBC2655" s="42"/>
      <c r="LBD2655" s="116"/>
      <c r="LBE2655" s="42"/>
      <c r="LBF2655" s="116"/>
      <c r="LBG2655" s="42"/>
      <c r="LBH2655" s="116"/>
      <c r="LBI2655" s="42"/>
      <c r="LBJ2655" s="116"/>
      <c r="LBK2655" s="42"/>
      <c r="LBL2655" s="116"/>
      <c r="LBM2655" s="42"/>
      <c r="LBN2655" s="116"/>
      <c r="LBO2655" s="42"/>
      <c r="LBP2655" s="116"/>
      <c r="LBQ2655" s="42"/>
      <c r="LBR2655" s="116"/>
      <c r="LBS2655" s="42"/>
      <c r="LBT2655" s="116"/>
      <c r="LBU2655" s="42"/>
      <c r="LBV2655" s="116"/>
      <c r="LBW2655" s="42"/>
      <c r="LBX2655" s="116"/>
      <c r="LBY2655" s="42"/>
      <c r="LBZ2655" s="116"/>
      <c r="LCA2655" s="42"/>
      <c r="LCB2655" s="116"/>
      <c r="LCC2655" s="42"/>
      <c r="LCD2655" s="116"/>
      <c r="LCE2655" s="42"/>
      <c r="LCF2655" s="116"/>
      <c r="LCG2655" s="42"/>
      <c r="LCH2655" s="116"/>
      <c r="LCI2655" s="42"/>
      <c r="LCJ2655" s="116"/>
      <c r="LCK2655" s="42"/>
      <c r="LCL2655" s="116"/>
      <c r="LCM2655" s="42"/>
      <c r="LCN2655" s="116"/>
      <c r="LCO2655" s="42"/>
      <c r="LCP2655" s="116"/>
      <c r="LCQ2655" s="42"/>
      <c r="LCR2655" s="116"/>
      <c r="LCS2655" s="42"/>
      <c r="LCT2655" s="116"/>
      <c r="LCU2655" s="42"/>
      <c r="LCV2655" s="116"/>
      <c r="LCW2655" s="42"/>
      <c r="LCX2655" s="116"/>
      <c r="LCY2655" s="42"/>
      <c r="LCZ2655" s="116"/>
      <c r="LDA2655" s="42"/>
      <c r="LDB2655" s="116"/>
      <c r="LDC2655" s="42"/>
      <c r="LDD2655" s="116"/>
      <c r="LDE2655" s="42"/>
      <c r="LDF2655" s="116"/>
      <c r="LDG2655" s="42"/>
      <c r="LDH2655" s="116"/>
      <c r="LDI2655" s="42"/>
      <c r="LDJ2655" s="116"/>
      <c r="LDK2655" s="42"/>
      <c r="LDL2655" s="116"/>
      <c r="LDM2655" s="42"/>
      <c r="LDN2655" s="116"/>
      <c r="LDO2655" s="42"/>
      <c r="LDP2655" s="116"/>
      <c r="LDQ2655" s="42"/>
      <c r="LDR2655" s="116"/>
      <c r="LDS2655" s="42"/>
      <c r="LDT2655" s="116"/>
      <c r="LDU2655" s="42"/>
      <c r="LDV2655" s="116"/>
      <c r="LDW2655" s="42"/>
      <c r="LDX2655" s="116"/>
      <c r="LDY2655" s="42"/>
      <c r="LDZ2655" s="116"/>
      <c r="LEA2655" s="42"/>
      <c r="LEB2655" s="116"/>
      <c r="LEC2655" s="42"/>
      <c r="LED2655" s="116"/>
      <c r="LEE2655" s="42"/>
      <c r="LEF2655" s="116"/>
      <c r="LEG2655" s="42"/>
      <c r="LEH2655" s="116"/>
      <c r="LEI2655" s="42"/>
      <c r="LEJ2655" s="116"/>
      <c r="LEK2655" s="42"/>
      <c r="LEL2655" s="116"/>
      <c r="LEM2655" s="42"/>
      <c r="LEN2655" s="116"/>
      <c r="LEO2655" s="42"/>
      <c r="LEP2655" s="116"/>
      <c r="LEQ2655" s="42"/>
      <c r="LER2655" s="116"/>
      <c r="LES2655" s="42"/>
      <c r="LET2655" s="116"/>
      <c r="LEU2655" s="42"/>
      <c r="LEV2655" s="116"/>
      <c r="LEW2655" s="42"/>
      <c r="LEX2655" s="116"/>
      <c r="LEY2655" s="42"/>
      <c r="LEZ2655" s="116"/>
      <c r="LFA2655" s="42"/>
      <c r="LFB2655" s="116"/>
      <c r="LFC2655" s="42"/>
      <c r="LFD2655" s="116"/>
      <c r="LFE2655" s="42"/>
      <c r="LFF2655" s="116"/>
      <c r="LFG2655" s="42"/>
      <c r="LFH2655" s="116"/>
      <c r="LFI2655" s="42"/>
      <c r="LFJ2655" s="116"/>
      <c r="LFK2655" s="42"/>
      <c r="LFL2655" s="116"/>
      <c r="LFM2655" s="42"/>
      <c r="LFN2655" s="116"/>
      <c r="LFO2655" s="42"/>
      <c r="LFP2655" s="116"/>
      <c r="LFQ2655" s="42"/>
      <c r="LFR2655" s="116"/>
      <c r="LFS2655" s="42"/>
      <c r="LFT2655" s="116"/>
      <c r="LFU2655" s="42"/>
      <c r="LFV2655" s="116"/>
      <c r="LFW2655" s="42"/>
      <c r="LFX2655" s="116"/>
      <c r="LFY2655" s="42"/>
      <c r="LFZ2655" s="116"/>
      <c r="LGA2655" s="42"/>
      <c r="LGB2655" s="116"/>
      <c r="LGC2655" s="42"/>
      <c r="LGD2655" s="116"/>
      <c r="LGE2655" s="42"/>
      <c r="LGF2655" s="116"/>
      <c r="LGG2655" s="42"/>
      <c r="LGH2655" s="116"/>
      <c r="LGI2655" s="42"/>
      <c r="LGJ2655" s="116"/>
      <c r="LGK2655" s="42"/>
      <c r="LGL2655" s="116"/>
      <c r="LGM2655" s="42"/>
      <c r="LGN2655" s="116"/>
      <c r="LGO2655" s="42"/>
      <c r="LGP2655" s="116"/>
      <c r="LGQ2655" s="42"/>
      <c r="LGR2655" s="116"/>
      <c r="LGS2655" s="42"/>
      <c r="LGT2655" s="116"/>
      <c r="LGU2655" s="42"/>
      <c r="LGV2655" s="116"/>
      <c r="LGW2655" s="42"/>
      <c r="LGX2655" s="116"/>
      <c r="LGY2655" s="42"/>
      <c r="LGZ2655" s="116"/>
      <c r="LHA2655" s="42"/>
      <c r="LHB2655" s="116"/>
      <c r="LHC2655" s="42"/>
      <c r="LHD2655" s="116"/>
      <c r="LHE2655" s="42"/>
      <c r="LHF2655" s="116"/>
      <c r="LHG2655" s="42"/>
      <c r="LHH2655" s="116"/>
      <c r="LHI2655" s="42"/>
      <c r="LHJ2655" s="116"/>
      <c r="LHK2655" s="42"/>
      <c r="LHL2655" s="116"/>
      <c r="LHM2655" s="42"/>
      <c r="LHN2655" s="116"/>
      <c r="LHO2655" s="42"/>
      <c r="LHP2655" s="116"/>
      <c r="LHQ2655" s="42"/>
      <c r="LHR2655" s="116"/>
      <c r="LHS2655" s="42"/>
      <c r="LHT2655" s="116"/>
      <c r="LHU2655" s="42"/>
      <c r="LHV2655" s="116"/>
      <c r="LHW2655" s="42"/>
      <c r="LHX2655" s="116"/>
      <c r="LHY2655" s="42"/>
      <c r="LHZ2655" s="116"/>
      <c r="LIA2655" s="42"/>
      <c r="LIB2655" s="116"/>
      <c r="LIC2655" s="42"/>
      <c r="LID2655" s="116"/>
      <c r="LIE2655" s="42"/>
      <c r="LIF2655" s="116"/>
      <c r="LIG2655" s="42"/>
      <c r="LIH2655" s="116"/>
      <c r="LII2655" s="42"/>
      <c r="LIJ2655" s="116"/>
      <c r="LIK2655" s="42"/>
      <c r="LIL2655" s="116"/>
      <c r="LIM2655" s="42"/>
      <c r="LIN2655" s="116"/>
      <c r="LIO2655" s="42"/>
      <c r="LIP2655" s="116"/>
      <c r="LIQ2655" s="42"/>
      <c r="LIR2655" s="116"/>
      <c r="LIS2655" s="42"/>
      <c r="LIT2655" s="116"/>
      <c r="LIU2655" s="42"/>
      <c r="LIV2655" s="116"/>
      <c r="LIW2655" s="42"/>
      <c r="LIX2655" s="116"/>
      <c r="LIY2655" s="42"/>
      <c r="LIZ2655" s="116"/>
      <c r="LJA2655" s="42"/>
      <c r="LJB2655" s="116"/>
      <c r="LJC2655" s="42"/>
      <c r="LJD2655" s="116"/>
      <c r="LJE2655" s="42"/>
      <c r="LJF2655" s="116"/>
      <c r="LJG2655" s="42"/>
      <c r="LJH2655" s="116"/>
      <c r="LJI2655" s="42"/>
      <c r="LJJ2655" s="116"/>
      <c r="LJK2655" s="42"/>
      <c r="LJL2655" s="116"/>
      <c r="LJM2655" s="42"/>
      <c r="LJN2655" s="116"/>
      <c r="LJO2655" s="42"/>
      <c r="LJP2655" s="116"/>
      <c r="LJQ2655" s="42"/>
      <c r="LJR2655" s="116"/>
      <c r="LJS2655" s="42"/>
      <c r="LJT2655" s="116"/>
      <c r="LJU2655" s="42"/>
      <c r="LJV2655" s="116"/>
      <c r="LJW2655" s="42"/>
      <c r="LJX2655" s="116"/>
      <c r="LJY2655" s="42"/>
      <c r="LJZ2655" s="116"/>
      <c r="LKA2655" s="42"/>
      <c r="LKB2655" s="116"/>
      <c r="LKC2655" s="42"/>
      <c r="LKD2655" s="116"/>
      <c r="LKE2655" s="42"/>
      <c r="LKF2655" s="116"/>
      <c r="LKG2655" s="42"/>
      <c r="LKH2655" s="116"/>
      <c r="LKI2655" s="42"/>
      <c r="LKJ2655" s="116"/>
      <c r="LKK2655" s="42"/>
      <c r="LKL2655" s="116"/>
      <c r="LKM2655" s="42"/>
      <c r="LKN2655" s="116"/>
      <c r="LKO2655" s="42"/>
      <c r="LKP2655" s="116"/>
      <c r="LKQ2655" s="42"/>
      <c r="LKR2655" s="116"/>
      <c r="LKS2655" s="42"/>
      <c r="LKT2655" s="116"/>
      <c r="LKU2655" s="42"/>
      <c r="LKV2655" s="116"/>
      <c r="LKW2655" s="42"/>
      <c r="LKX2655" s="116"/>
      <c r="LKY2655" s="42"/>
      <c r="LKZ2655" s="116"/>
      <c r="LLA2655" s="42"/>
      <c r="LLB2655" s="116"/>
      <c r="LLC2655" s="42"/>
      <c r="LLD2655" s="116"/>
      <c r="LLE2655" s="42"/>
      <c r="LLF2655" s="116"/>
      <c r="LLG2655" s="42"/>
      <c r="LLH2655" s="116"/>
      <c r="LLI2655" s="42"/>
      <c r="LLJ2655" s="116"/>
      <c r="LLK2655" s="42"/>
      <c r="LLL2655" s="116"/>
      <c r="LLM2655" s="42"/>
      <c r="LLN2655" s="116"/>
      <c r="LLO2655" s="42"/>
      <c r="LLP2655" s="116"/>
      <c r="LLQ2655" s="42"/>
      <c r="LLR2655" s="116"/>
      <c r="LLS2655" s="42"/>
      <c r="LLT2655" s="116"/>
      <c r="LLU2655" s="42"/>
      <c r="LLV2655" s="116"/>
      <c r="LLW2655" s="42"/>
      <c r="LLX2655" s="116"/>
      <c r="LLY2655" s="42"/>
      <c r="LLZ2655" s="116"/>
      <c r="LMA2655" s="42"/>
      <c r="LMB2655" s="116"/>
      <c r="LMC2655" s="42"/>
      <c r="LMD2655" s="116"/>
      <c r="LME2655" s="42"/>
      <c r="LMF2655" s="116"/>
      <c r="LMG2655" s="42"/>
      <c r="LMH2655" s="116"/>
      <c r="LMI2655" s="42"/>
      <c r="LMJ2655" s="116"/>
      <c r="LMK2655" s="42"/>
      <c r="LML2655" s="116"/>
      <c r="LMM2655" s="42"/>
      <c r="LMN2655" s="116"/>
      <c r="LMO2655" s="42"/>
      <c r="LMP2655" s="116"/>
      <c r="LMQ2655" s="42"/>
      <c r="LMR2655" s="116"/>
      <c r="LMS2655" s="42"/>
      <c r="LMT2655" s="116"/>
      <c r="LMU2655" s="42"/>
      <c r="LMV2655" s="116"/>
      <c r="LMW2655" s="42"/>
      <c r="LMX2655" s="116"/>
      <c r="LMY2655" s="42"/>
      <c r="LMZ2655" s="116"/>
      <c r="LNA2655" s="42"/>
      <c r="LNB2655" s="116"/>
      <c r="LNC2655" s="42"/>
      <c r="LND2655" s="116"/>
      <c r="LNE2655" s="42"/>
      <c r="LNF2655" s="116"/>
      <c r="LNG2655" s="42"/>
      <c r="LNH2655" s="116"/>
      <c r="LNI2655" s="42"/>
      <c r="LNJ2655" s="116"/>
      <c r="LNK2655" s="42"/>
      <c r="LNL2655" s="116"/>
      <c r="LNM2655" s="42"/>
      <c r="LNN2655" s="116"/>
      <c r="LNO2655" s="42"/>
      <c r="LNP2655" s="116"/>
      <c r="LNQ2655" s="42"/>
      <c r="LNR2655" s="116"/>
      <c r="LNS2655" s="42"/>
      <c r="LNT2655" s="116"/>
      <c r="LNU2655" s="42"/>
      <c r="LNV2655" s="116"/>
      <c r="LNW2655" s="42"/>
      <c r="LNX2655" s="116"/>
      <c r="LNY2655" s="42"/>
      <c r="LNZ2655" s="116"/>
      <c r="LOA2655" s="42"/>
      <c r="LOB2655" s="116"/>
      <c r="LOC2655" s="42"/>
      <c r="LOD2655" s="116"/>
      <c r="LOE2655" s="42"/>
      <c r="LOF2655" s="116"/>
      <c r="LOG2655" s="42"/>
      <c r="LOH2655" s="116"/>
      <c r="LOI2655" s="42"/>
      <c r="LOJ2655" s="116"/>
      <c r="LOK2655" s="42"/>
      <c r="LOL2655" s="116"/>
      <c r="LOM2655" s="42"/>
      <c r="LON2655" s="116"/>
      <c r="LOO2655" s="42"/>
      <c r="LOP2655" s="116"/>
      <c r="LOQ2655" s="42"/>
      <c r="LOR2655" s="116"/>
      <c r="LOS2655" s="42"/>
      <c r="LOT2655" s="116"/>
      <c r="LOU2655" s="42"/>
      <c r="LOV2655" s="116"/>
      <c r="LOW2655" s="42"/>
      <c r="LOX2655" s="116"/>
      <c r="LOY2655" s="42"/>
      <c r="LOZ2655" s="116"/>
      <c r="LPA2655" s="42"/>
      <c r="LPB2655" s="116"/>
      <c r="LPC2655" s="42"/>
      <c r="LPD2655" s="116"/>
      <c r="LPE2655" s="42"/>
      <c r="LPF2655" s="116"/>
      <c r="LPG2655" s="42"/>
      <c r="LPH2655" s="116"/>
      <c r="LPI2655" s="42"/>
      <c r="LPJ2655" s="116"/>
      <c r="LPK2655" s="42"/>
      <c r="LPL2655" s="116"/>
      <c r="LPM2655" s="42"/>
      <c r="LPN2655" s="116"/>
      <c r="LPO2655" s="42"/>
      <c r="LPP2655" s="116"/>
      <c r="LPQ2655" s="42"/>
      <c r="LPR2655" s="116"/>
      <c r="LPS2655" s="42"/>
      <c r="LPT2655" s="116"/>
      <c r="LPU2655" s="42"/>
      <c r="LPV2655" s="116"/>
      <c r="LPW2655" s="42"/>
      <c r="LPX2655" s="116"/>
      <c r="LPY2655" s="42"/>
      <c r="LPZ2655" s="116"/>
      <c r="LQA2655" s="42"/>
      <c r="LQB2655" s="116"/>
      <c r="LQC2655" s="42"/>
      <c r="LQD2655" s="116"/>
      <c r="LQE2655" s="42"/>
      <c r="LQF2655" s="116"/>
      <c r="LQG2655" s="42"/>
      <c r="LQH2655" s="116"/>
      <c r="LQI2655" s="42"/>
      <c r="LQJ2655" s="116"/>
      <c r="LQK2655" s="42"/>
      <c r="LQL2655" s="116"/>
      <c r="LQM2655" s="42"/>
      <c r="LQN2655" s="116"/>
      <c r="LQO2655" s="42"/>
      <c r="LQP2655" s="116"/>
      <c r="LQQ2655" s="42"/>
      <c r="LQR2655" s="116"/>
      <c r="LQS2655" s="42"/>
      <c r="LQT2655" s="116"/>
      <c r="LQU2655" s="42"/>
      <c r="LQV2655" s="116"/>
      <c r="LQW2655" s="42"/>
      <c r="LQX2655" s="116"/>
      <c r="LQY2655" s="42"/>
      <c r="LQZ2655" s="116"/>
      <c r="LRA2655" s="42"/>
      <c r="LRB2655" s="116"/>
      <c r="LRC2655" s="42"/>
      <c r="LRD2655" s="116"/>
      <c r="LRE2655" s="42"/>
      <c r="LRF2655" s="116"/>
      <c r="LRG2655" s="42"/>
      <c r="LRH2655" s="116"/>
      <c r="LRI2655" s="42"/>
      <c r="LRJ2655" s="116"/>
      <c r="LRK2655" s="42"/>
      <c r="LRL2655" s="116"/>
      <c r="LRM2655" s="42"/>
      <c r="LRN2655" s="116"/>
      <c r="LRO2655" s="42"/>
      <c r="LRP2655" s="116"/>
      <c r="LRQ2655" s="42"/>
      <c r="LRR2655" s="116"/>
      <c r="LRS2655" s="42"/>
      <c r="LRT2655" s="116"/>
      <c r="LRU2655" s="42"/>
      <c r="LRV2655" s="116"/>
      <c r="LRW2655" s="42"/>
      <c r="LRX2655" s="116"/>
      <c r="LRY2655" s="42"/>
      <c r="LRZ2655" s="116"/>
      <c r="LSA2655" s="42"/>
      <c r="LSB2655" s="116"/>
      <c r="LSC2655" s="42"/>
      <c r="LSD2655" s="116"/>
      <c r="LSE2655" s="42"/>
      <c r="LSF2655" s="116"/>
      <c r="LSG2655" s="42"/>
      <c r="LSH2655" s="116"/>
      <c r="LSI2655" s="42"/>
      <c r="LSJ2655" s="116"/>
      <c r="LSK2655" s="42"/>
      <c r="LSL2655" s="116"/>
      <c r="LSM2655" s="42"/>
      <c r="LSN2655" s="116"/>
      <c r="LSO2655" s="42"/>
      <c r="LSP2655" s="116"/>
      <c r="LSQ2655" s="42"/>
      <c r="LSR2655" s="116"/>
      <c r="LSS2655" s="42"/>
      <c r="LST2655" s="116"/>
      <c r="LSU2655" s="42"/>
      <c r="LSV2655" s="116"/>
      <c r="LSW2655" s="42"/>
      <c r="LSX2655" s="116"/>
      <c r="LSY2655" s="42"/>
      <c r="LSZ2655" s="116"/>
      <c r="LTA2655" s="42"/>
      <c r="LTB2655" s="116"/>
      <c r="LTC2655" s="42"/>
      <c r="LTD2655" s="116"/>
      <c r="LTE2655" s="42"/>
      <c r="LTF2655" s="116"/>
      <c r="LTG2655" s="42"/>
      <c r="LTH2655" s="116"/>
      <c r="LTI2655" s="42"/>
      <c r="LTJ2655" s="116"/>
      <c r="LTK2655" s="42"/>
      <c r="LTL2655" s="116"/>
      <c r="LTM2655" s="42"/>
      <c r="LTN2655" s="116"/>
      <c r="LTO2655" s="42"/>
      <c r="LTP2655" s="116"/>
      <c r="LTQ2655" s="42"/>
      <c r="LTR2655" s="116"/>
      <c r="LTS2655" s="42"/>
      <c r="LTT2655" s="116"/>
      <c r="LTU2655" s="42"/>
      <c r="LTV2655" s="116"/>
      <c r="LTW2655" s="42"/>
      <c r="LTX2655" s="116"/>
      <c r="LTY2655" s="42"/>
      <c r="LTZ2655" s="116"/>
      <c r="LUA2655" s="42"/>
      <c r="LUB2655" s="116"/>
      <c r="LUC2655" s="42"/>
      <c r="LUD2655" s="116"/>
      <c r="LUE2655" s="42"/>
      <c r="LUF2655" s="116"/>
      <c r="LUG2655" s="42"/>
      <c r="LUH2655" s="116"/>
      <c r="LUI2655" s="42"/>
      <c r="LUJ2655" s="116"/>
      <c r="LUK2655" s="42"/>
      <c r="LUL2655" s="116"/>
      <c r="LUM2655" s="42"/>
      <c r="LUN2655" s="116"/>
      <c r="LUO2655" s="42"/>
      <c r="LUP2655" s="116"/>
      <c r="LUQ2655" s="42"/>
      <c r="LUR2655" s="116"/>
      <c r="LUS2655" s="42"/>
      <c r="LUT2655" s="116"/>
      <c r="LUU2655" s="42"/>
      <c r="LUV2655" s="116"/>
      <c r="LUW2655" s="42"/>
      <c r="LUX2655" s="116"/>
      <c r="LUY2655" s="42"/>
      <c r="LUZ2655" s="116"/>
      <c r="LVA2655" s="42"/>
      <c r="LVB2655" s="116"/>
      <c r="LVC2655" s="42"/>
      <c r="LVD2655" s="116"/>
      <c r="LVE2655" s="42"/>
      <c r="LVF2655" s="116"/>
      <c r="LVG2655" s="42"/>
      <c r="LVH2655" s="116"/>
      <c r="LVI2655" s="42"/>
      <c r="LVJ2655" s="116"/>
      <c r="LVK2655" s="42"/>
      <c r="LVL2655" s="116"/>
      <c r="LVM2655" s="42"/>
      <c r="LVN2655" s="116"/>
      <c r="LVO2655" s="42"/>
      <c r="LVP2655" s="116"/>
      <c r="LVQ2655" s="42"/>
      <c r="LVR2655" s="116"/>
      <c r="LVS2655" s="42"/>
      <c r="LVT2655" s="116"/>
      <c r="LVU2655" s="42"/>
      <c r="LVV2655" s="116"/>
      <c r="LVW2655" s="42"/>
      <c r="LVX2655" s="116"/>
      <c r="LVY2655" s="42"/>
      <c r="LVZ2655" s="116"/>
      <c r="LWA2655" s="42"/>
      <c r="LWB2655" s="116"/>
      <c r="LWC2655" s="42"/>
      <c r="LWD2655" s="116"/>
      <c r="LWE2655" s="42"/>
      <c r="LWF2655" s="116"/>
      <c r="LWG2655" s="42"/>
      <c r="LWH2655" s="116"/>
      <c r="LWI2655" s="42"/>
      <c r="LWJ2655" s="116"/>
      <c r="LWK2655" s="42"/>
      <c r="LWL2655" s="116"/>
      <c r="LWM2655" s="42"/>
      <c r="LWN2655" s="116"/>
      <c r="LWO2655" s="42"/>
      <c r="LWP2655" s="116"/>
      <c r="LWQ2655" s="42"/>
      <c r="LWR2655" s="116"/>
      <c r="LWS2655" s="42"/>
      <c r="LWT2655" s="116"/>
      <c r="LWU2655" s="42"/>
      <c r="LWV2655" s="116"/>
      <c r="LWW2655" s="42"/>
      <c r="LWX2655" s="116"/>
      <c r="LWY2655" s="42"/>
      <c r="LWZ2655" s="116"/>
      <c r="LXA2655" s="42"/>
      <c r="LXB2655" s="116"/>
      <c r="LXC2655" s="42"/>
      <c r="LXD2655" s="116"/>
      <c r="LXE2655" s="42"/>
      <c r="LXF2655" s="116"/>
      <c r="LXG2655" s="42"/>
      <c r="LXH2655" s="116"/>
      <c r="LXI2655" s="42"/>
      <c r="LXJ2655" s="116"/>
      <c r="LXK2655" s="42"/>
      <c r="LXL2655" s="116"/>
      <c r="LXM2655" s="42"/>
      <c r="LXN2655" s="116"/>
      <c r="LXO2655" s="42"/>
      <c r="LXP2655" s="116"/>
      <c r="LXQ2655" s="42"/>
      <c r="LXR2655" s="116"/>
      <c r="LXS2655" s="42"/>
      <c r="LXT2655" s="116"/>
      <c r="LXU2655" s="42"/>
      <c r="LXV2655" s="116"/>
      <c r="LXW2655" s="42"/>
      <c r="LXX2655" s="116"/>
      <c r="LXY2655" s="42"/>
      <c r="LXZ2655" s="116"/>
      <c r="LYA2655" s="42"/>
      <c r="LYB2655" s="116"/>
      <c r="LYC2655" s="42"/>
      <c r="LYD2655" s="116"/>
      <c r="LYE2655" s="42"/>
      <c r="LYF2655" s="116"/>
      <c r="LYG2655" s="42"/>
      <c r="LYH2655" s="116"/>
      <c r="LYI2655" s="42"/>
      <c r="LYJ2655" s="116"/>
      <c r="LYK2655" s="42"/>
      <c r="LYL2655" s="116"/>
      <c r="LYM2655" s="42"/>
      <c r="LYN2655" s="116"/>
      <c r="LYO2655" s="42"/>
      <c r="LYP2655" s="116"/>
      <c r="LYQ2655" s="42"/>
      <c r="LYR2655" s="116"/>
      <c r="LYS2655" s="42"/>
      <c r="LYT2655" s="116"/>
      <c r="LYU2655" s="42"/>
      <c r="LYV2655" s="116"/>
      <c r="LYW2655" s="42"/>
      <c r="LYX2655" s="116"/>
      <c r="LYY2655" s="42"/>
      <c r="LYZ2655" s="116"/>
      <c r="LZA2655" s="42"/>
      <c r="LZB2655" s="116"/>
      <c r="LZC2655" s="42"/>
      <c r="LZD2655" s="116"/>
      <c r="LZE2655" s="42"/>
      <c r="LZF2655" s="116"/>
      <c r="LZG2655" s="42"/>
      <c r="LZH2655" s="116"/>
      <c r="LZI2655" s="42"/>
      <c r="LZJ2655" s="116"/>
      <c r="LZK2655" s="42"/>
      <c r="LZL2655" s="116"/>
      <c r="LZM2655" s="42"/>
      <c r="LZN2655" s="116"/>
      <c r="LZO2655" s="42"/>
      <c r="LZP2655" s="116"/>
      <c r="LZQ2655" s="42"/>
      <c r="LZR2655" s="116"/>
      <c r="LZS2655" s="42"/>
      <c r="LZT2655" s="116"/>
      <c r="LZU2655" s="42"/>
      <c r="LZV2655" s="116"/>
      <c r="LZW2655" s="42"/>
      <c r="LZX2655" s="116"/>
      <c r="LZY2655" s="42"/>
      <c r="LZZ2655" s="116"/>
      <c r="MAA2655" s="42"/>
      <c r="MAB2655" s="116"/>
      <c r="MAC2655" s="42"/>
      <c r="MAD2655" s="116"/>
      <c r="MAE2655" s="42"/>
      <c r="MAF2655" s="116"/>
      <c r="MAG2655" s="42"/>
      <c r="MAH2655" s="116"/>
      <c r="MAI2655" s="42"/>
      <c r="MAJ2655" s="116"/>
      <c r="MAK2655" s="42"/>
      <c r="MAL2655" s="116"/>
      <c r="MAM2655" s="42"/>
      <c r="MAN2655" s="116"/>
      <c r="MAO2655" s="42"/>
      <c r="MAP2655" s="116"/>
      <c r="MAQ2655" s="42"/>
      <c r="MAR2655" s="116"/>
      <c r="MAS2655" s="42"/>
      <c r="MAT2655" s="116"/>
      <c r="MAU2655" s="42"/>
      <c r="MAV2655" s="116"/>
      <c r="MAW2655" s="42"/>
      <c r="MAX2655" s="116"/>
      <c r="MAY2655" s="42"/>
      <c r="MAZ2655" s="116"/>
      <c r="MBA2655" s="42"/>
      <c r="MBB2655" s="116"/>
      <c r="MBC2655" s="42"/>
      <c r="MBD2655" s="116"/>
      <c r="MBE2655" s="42"/>
      <c r="MBF2655" s="116"/>
      <c r="MBG2655" s="42"/>
      <c r="MBH2655" s="116"/>
      <c r="MBI2655" s="42"/>
      <c r="MBJ2655" s="116"/>
      <c r="MBK2655" s="42"/>
      <c r="MBL2655" s="116"/>
      <c r="MBM2655" s="42"/>
      <c r="MBN2655" s="116"/>
      <c r="MBO2655" s="42"/>
      <c r="MBP2655" s="116"/>
      <c r="MBQ2655" s="42"/>
      <c r="MBR2655" s="116"/>
      <c r="MBS2655" s="42"/>
      <c r="MBT2655" s="116"/>
      <c r="MBU2655" s="42"/>
      <c r="MBV2655" s="116"/>
      <c r="MBW2655" s="42"/>
      <c r="MBX2655" s="116"/>
      <c r="MBY2655" s="42"/>
      <c r="MBZ2655" s="116"/>
      <c r="MCA2655" s="42"/>
      <c r="MCB2655" s="116"/>
      <c r="MCC2655" s="42"/>
      <c r="MCD2655" s="116"/>
      <c r="MCE2655" s="42"/>
      <c r="MCF2655" s="116"/>
      <c r="MCG2655" s="42"/>
      <c r="MCH2655" s="116"/>
      <c r="MCI2655" s="42"/>
      <c r="MCJ2655" s="116"/>
      <c r="MCK2655" s="42"/>
      <c r="MCL2655" s="116"/>
      <c r="MCM2655" s="42"/>
      <c r="MCN2655" s="116"/>
      <c r="MCO2655" s="42"/>
      <c r="MCP2655" s="116"/>
      <c r="MCQ2655" s="42"/>
      <c r="MCR2655" s="116"/>
      <c r="MCS2655" s="42"/>
      <c r="MCT2655" s="116"/>
      <c r="MCU2655" s="42"/>
      <c r="MCV2655" s="116"/>
      <c r="MCW2655" s="42"/>
      <c r="MCX2655" s="116"/>
      <c r="MCY2655" s="42"/>
      <c r="MCZ2655" s="116"/>
      <c r="MDA2655" s="42"/>
      <c r="MDB2655" s="116"/>
      <c r="MDC2655" s="42"/>
      <c r="MDD2655" s="116"/>
      <c r="MDE2655" s="42"/>
      <c r="MDF2655" s="116"/>
      <c r="MDG2655" s="42"/>
      <c r="MDH2655" s="116"/>
      <c r="MDI2655" s="42"/>
      <c r="MDJ2655" s="116"/>
      <c r="MDK2655" s="42"/>
      <c r="MDL2655" s="116"/>
      <c r="MDM2655" s="42"/>
      <c r="MDN2655" s="116"/>
      <c r="MDO2655" s="42"/>
      <c r="MDP2655" s="116"/>
      <c r="MDQ2655" s="42"/>
      <c r="MDR2655" s="116"/>
      <c r="MDS2655" s="42"/>
      <c r="MDT2655" s="116"/>
      <c r="MDU2655" s="42"/>
      <c r="MDV2655" s="116"/>
      <c r="MDW2655" s="42"/>
      <c r="MDX2655" s="116"/>
      <c r="MDY2655" s="42"/>
      <c r="MDZ2655" s="116"/>
      <c r="MEA2655" s="42"/>
      <c r="MEB2655" s="116"/>
      <c r="MEC2655" s="42"/>
      <c r="MED2655" s="116"/>
      <c r="MEE2655" s="42"/>
      <c r="MEF2655" s="116"/>
      <c r="MEG2655" s="42"/>
      <c r="MEH2655" s="116"/>
      <c r="MEI2655" s="42"/>
      <c r="MEJ2655" s="116"/>
      <c r="MEK2655" s="42"/>
      <c r="MEL2655" s="116"/>
      <c r="MEM2655" s="42"/>
      <c r="MEN2655" s="116"/>
      <c r="MEO2655" s="42"/>
      <c r="MEP2655" s="116"/>
      <c r="MEQ2655" s="42"/>
      <c r="MER2655" s="116"/>
      <c r="MES2655" s="42"/>
      <c r="MET2655" s="116"/>
      <c r="MEU2655" s="42"/>
      <c r="MEV2655" s="116"/>
      <c r="MEW2655" s="42"/>
      <c r="MEX2655" s="116"/>
      <c r="MEY2655" s="42"/>
      <c r="MEZ2655" s="116"/>
      <c r="MFA2655" s="42"/>
      <c r="MFB2655" s="116"/>
      <c r="MFC2655" s="42"/>
      <c r="MFD2655" s="116"/>
      <c r="MFE2655" s="42"/>
      <c r="MFF2655" s="116"/>
      <c r="MFG2655" s="42"/>
      <c r="MFH2655" s="116"/>
      <c r="MFI2655" s="42"/>
      <c r="MFJ2655" s="116"/>
      <c r="MFK2655" s="42"/>
      <c r="MFL2655" s="116"/>
      <c r="MFM2655" s="42"/>
      <c r="MFN2655" s="116"/>
      <c r="MFO2655" s="42"/>
      <c r="MFP2655" s="116"/>
      <c r="MFQ2655" s="42"/>
      <c r="MFR2655" s="116"/>
      <c r="MFS2655" s="42"/>
      <c r="MFT2655" s="116"/>
      <c r="MFU2655" s="42"/>
      <c r="MFV2655" s="116"/>
      <c r="MFW2655" s="42"/>
      <c r="MFX2655" s="116"/>
      <c r="MFY2655" s="42"/>
      <c r="MFZ2655" s="116"/>
      <c r="MGA2655" s="42"/>
      <c r="MGB2655" s="116"/>
      <c r="MGC2655" s="42"/>
      <c r="MGD2655" s="116"/>
      <c r="MGE2655" s="42"/>
      <c r="MGF2655" s="116"/>
      <c r="MGG2655" s="42"/>
      <c r="MGH2655" s="116"/>
      <c r="MGI2655" s="42"/>
      <c r="MGJ2655" s="116"/>
      <c r="MGK2655" s="42"/>
      <c r="MGL2655" s="116"/>
      <c r="MGM2655" s="42"/>
      <c r="MGN2655" s="116"/>
      <c r="MGO2655" s="42"/>
      <c r="MGP2655" s="116"/>
      <c r="MGQ2655" s="42"/>
      <c r="MGR2655" s="116"/>
      <c r="MGS2655" s="42"/>
      <c r="MGT2655" s="116"/>
      <c r="MGU2655" s="42"/>
      <c r="MGV2655" s="116"/>
      <c r="MGW2655" s="42"/>
      <c r="MGX2655" s="116"/>
      <c r="MGY2655" s="42"/>
      <c r="MGZ2655" s="116"/>
      <c r="MHA2655" s="42"/>
      <c r="MHB2655" s="116"/>
      <c r="MHC2655" s="42"/>
      <c r="MHD2655" s="116"/>
      <c r="MHE2655" s="42"/>
      <c r="MHF2655" s="116"/>
      <c r="MHG2655" s="42"/>
      <c r="MHH2655" s="116"/>
      <c r="MHI2655" s="42"/>
      <c r="MHJ2655" s="116"/>
      <c r="MHK2655" s="42"/>
      <c r="MHL2655" s="116"/>
      <c r="MHM2655" s="42"/>
      <c r="MHN2655" s="116"/>
      <c r="MHO2655" s="42"/>
      <c r="MHP2655" s="116"/>
      <c r="MHQ2655" s="42"/>
      <c r="MHR2655" s="116"/>
      <c r="MHS2655" s="42"/>
      <c r="MHT2655" s="116"/>
      <c r="MHU2655" s="42"/>
      <c r="MHV2655" s="116"/>
      <c r="MHW2655" s="42"/>
      <c r="MHX2655" s="116"/>
      <c r="MHY2655" s="42"/>
      <c r="MHZ2655" s="116"/>
      <c r="MIA2655" s="42"/>
      <c r="MIB2655" s="116"/>
      <c r="MIC2655" s="42"/>
      <c r="MID2655" s="116"/>
      <c r="MIE2655" s="42"/>
      <c r="MIF2655" s="116"/>
      <c r="MIG2655" s="42"/>
      <c r="MIH2655" s="116"/>
      <c r="MII2655" s="42"/>
      <c r="MIJ2655" s="116"/>
      <c r="MIK2655" s="42"/>
      <c r="MIL2655" s="116"/>
      <c r="MIM2655" s="42"/>
      <c r="MIN2655" s="116"/>
      <c r="MIO2655" s="42"/>
      <c r="MIP2655" s="116"/>
      <c r="MIQ2655" s="42"/>
      <c r="MIR2655" s="116"/>
      <c r="MIS2655" s="42"/>
      <c r="MIT2655" s="116"/>
      <c r="MIU2655" s="42"/>
      <c r="MIV2655" s="116"/>
      <c r="MIW2655" s="42"/>
      <c r="MIX2655" s="116"/>
      <c r="MIY2655" s="42"/>
      <c r="MIZ2655" s="116"/>
      <c r="MJA2655" s="42"/>
      <c r="MJB2655" s="116"/>
      <c r="MJC2655" s="42"/>
      <c r="MJD2655" s="116"/>
      <c r="MJE2655" s="42"/>
      <c r="MJF2655" s="116"/>
      <c r="MJG2655" s="42"/>
      <c r="MJH2655" s="116"/>
      <c r="MJI2655" s="42"/>
      <c r="MJJ2655" s="116"/>
      <c r="MJK2655" s="42"/>
      <c r="MJL2655" s="116"/>
      <c r="MJM2655" s="42"/>
      <c r="MJN2655" s="116"/>
      <c r="MJO2655" s="42"/>
      <c r="MJP2655" s="116"/>
      <c r="MJQ2655" s="42"/>
      <c r="MJR2655" s="116"/>
      <c r="MJS2655" s="42"/>
      <c r="MJT2655" s="116"/>
      <c r="MJU2655" s="42"/>
      <c r="MJV2655" s="116"/>
      <c r="MJW2655" s="42"/>
      <c r="MJX2655" s="116"/>
      <c r="MJY2655" s="42"/>
      <c r="MJZ2655" s="116"/>
      <c r="MKA2655" s="42"/>
      <c r="MKB2655" s="116"/>
      <c r="MKC2655" s="42"/>
      <c r="MKD2655" s="116"/>
      <c r="MKE2655" s="42"/>
      <c r="MKF2655" s="116"/>
      <c r="MKG2655" s="42"/>
      <c r="MKH2655" s="116"/>
      <c r="MKI2655" s="42"/>
      <c r="MKJ2655" s="116"/>
      <c r="MKK2655" s="42"/>
      <c r="MKL2655" s="116"/>
      <c r="MKM2655" s="42"/>
      <c r="MKN2655" s="116"/>
      <c r="MKO2655" s="42"/>
      <c r="MKP2655" s="116"/>
      <c r="MKQ2655" s="42"/>
      <c r="MKR2655" s="116"/>
      <c r="MKS2655" s="42"/>
      <c r="MKT2655" s="116"/>
      <c r="MKU2655" s="42"/>
      <c r="MKV2655" s="116"/>
      <c r="MKW2655" s="42"/>
      <c r="MKX2655" s="116"/>
      <c r="MKY2655" s="42"/>
      <c r="MKZ2655" s="116"/>
      <c r="MLA2655" s="42"/>
      <c r="MLB2655" s="116"/>
      <c r="MLC2655" s="42"/>
      <c r="MLD2655" s="116"/>
      <c r="MLE2655" s="42"/>
      <c r="MLF2655" s="116"/>
      <c r="MLG2655" s="42"/>
      <c r="MLH2655" s="116"/>
      <c r="MLI2655" s="42"/>
      <c r="MLJ2655" s="116"/>
      <c r="MLK2655" s="42"/>
      <c r="MLL2655" s="116"/>
      <c r="MLM2655" s="42"/>
      <c r="MLN2655" s="116"/>
      <c r="MLO2655" s="42"/>
      <c r="MLP2655" s="116"/>
      <c r="MLQ2655" s="42"/>
      <c r="MLR2655" s="116"/>
      <c r="MLS2655" s="42"/>
      <c r="MLT2655" s="116"/>
      <c r="MLU2655" s="42"/>
      <c r="MLV2655" s="116"/>
      <c r="MLW2655" s="42"/>
      <c r="MLX2655" s="116"/>
      <c r="MLY2655" s="42"/>
      <c r="MLZ2655" s="116"/>
      <c r="MMA2655" s="42"/>
      <c r="MMB2655" s="116"/>
      <c r="MMC2655" s="42"/>
      <c r="MMD2655" s="116"/>
      <c r="MME2655" s="42"/>
      <c r="MMF2655" s="116"/>
      <c r="MMG2655" s="42"/>
      <c r="MMH2655" s="116"/>
      <c r="MMI2655" s="42"/>
      <c r="MMJ2655" s="116"/>
      <c r="MMK2655" s="42"/>
      <c r="MML2655" s="116"/>
      <c r="MMM2655" s="42"/>
      <c r="MMN2655" s="116"/>
      <c r="MMO2655" s="42"/>
      <c r="MMP2655" s="116"/>
      <c r="MMQ2655" s="42"/>
      <c r="MMR2655" s="116"/>
      <c r="MMS2655" s="42"/>
      <c r="MMT2655" s="116"/>
      <c r="MMU2655" s="42"/>
      <c r="MMV2655" s="116"/>
      <c r="MMW2655" s="42"/>
      <c r="MMX2655" s="116"/>
      <c r="MMY2655" s="42"/>
      <c r="MMZ2655" s="116"/>
      <c r="MNA2655" s="42"/>
      <c r="MNB2655" s="116"/>
      <c r="MNC2655" s="42"/>
      <c r="MND2655" s="116"/>
      <c r="MNE2655" s="42"/>
      <c r="MNF2655" s="116"/>
      <c r="MNG2655" s="42"/>
      <c r="MNH2655" s="116"/>
      <c r="MNI2655" s="42"/>
      <c r="MNJ2655" s="116"/>
      <c r="MNK2655" s="42"/>
      <c r="MNL2655" s="116"/>
      <c r="MNM2655" s="42"/>
      <c r="MNN2655" s="116"/>
      <c r="MNO2655" s="42"/>
      <c r="MNP2655" s="116"/>
      <c r="MNQ2655" s="42"/>
      <c r="MNR2655" s="116"/>
      <c r="MNS2655" s="42"/>
      <c r="MNT2655" s="116"/>
      <c r="MNU2655" s="42"/>
      <c r="MNV2655" s="116"/>
      <c r="MNW2655" s="42"/>
      <c r="MNX2655" s="116"/>
      <c r="MNY2655" s="42"/>
      <c r="MNZ2655" s="116"/>
      <c r="MOA2655" s="42"/>
      <c r="MOB2655" s="116"/>
      <c r="MOC2655" s="42"/>
      <c r="MOD2655" s="116"/>
      <c r="MOE2655" s="42"/>
      <c r="MOF2655" s="116"/>
      <c r="MOG2655" s="42"/>
      <c r="MOH2655" s="116"/>
      <c r="MOI2655" s="42"/>
      <c r="MOJ2655" s="116"/>
      <c r="MOK2655" s="42"/>
      <c r="MOL2655" s="116"/>
      <c r="MOM2655" s="42"/>
      <c r="MON2655" s="116"/>
      <c r="MOO2655" s="42"/>
      <c r="MOP2655" s="116"/>
      <c r="MOQ2655" s="42"/>
      <c r="MOR2655" s="116"/>
      <c r="MOS2655" s="42"/>
      <c r="MOT2655" s="116"/>
      <c r="MOU2655" s="42"/>
      <c r="MOV2655" s="116"/>
      <c r="MOW2655" s="42"/>
      <c r="MOX2655" s="116"/>
      <c r="MOY2655" s="42"/>
      <c r="MOZ2655" s="116"/>
      <c r="MPA2655" s="42"/>
      <c r="MPB2655" s="116"/>
      <c r="MPC2655" s="42"/>
      <c r="MPD2655" s="116"/>
      <c r="MPE2655" s="42"/>
      <c r="MPF2655" s="116"/>
      <c r="MPG2655" s="42"/>
      <c r="MPH2655" s="116"/>
      <c r="MPI2655" s="42"/>
      <c r="MPJ2655" s="116"/>
      <c r="MPK2655" s="42"/>
      <c r="MPL2655" s="116"/>
      <c r="MPM2655" s="42"/>
      <c r="MPN2655" s="116"/>
      <c r="MPO2655" s="42"/>
      <c r="MPP2655" s="116"/>
      <c r="MPQ2655" s="42"/>
      <c r="MPR2655" s="116"/>
      <c r="MPS2655" s="42"/>
      <c r="MPT2655" s="116"/>
      <c r="MPU2655" s="42"/>
      <c r="MPV2655" s="116"/>
      <c r="MPW2655" s="42"/>
      <c r="MPX2655" s="116"/>
      <c r="MPY2655" s="42"/>
      <c r="MPZ2655" s="116"/>
      <c r="MQA2655" s="42"/>
      <c r="MQB2655" s="116"/>
      <c r="MQC2655" s="42"/>
      <c r="MQD2655" s="116"/>
      <c r="MQE2655" s="42"/>
      <c r="MQF2655" s="116"/>
      <c r="MQG2655" s="42"/>
      <c r="MQH2655" s="116"/>
      <c r="MQI2655" s="42"/>
      <c r="MQJ2655" s="116"/>
      <c r="MQK2655" s="42"/>
      <c r="MQL2655" s="116"/>
      <c r="MQM2655" s="42"/>
      <c r="MQN2655" s="116"/>
      <c r="MQO2655" s="42"/>
      <c r="MQP2655" s="116"/>
      <c r="MQQ2655" s="42"/>
      <c r="MQR2655" s="116"/>
      <c r="MQS2655" s="42"/>
      <c r="MQT2655" s="116"/>
      <c r="MQU2655" s="42"/>
      <c r="MQV2655" s="116"/>
      <c r="MQW2655" s="42"/>
      <c r="MQX2655" s="116"/>
      <c r="MQY2655" s="42"/>
      <c r="MQZ2655" s="116"/>
      <c r="MRA2655" s="42"/>
      <c r="MRB2655" s="116"/>
      <c r="MRC2655" s="42"/>
      <c r="MRD2655" s="116"/>
      <c r="MRE2655" s="42"/>
      <c r="MRF2655" s="116"/>
      <c r="MRG2655" s="42"/>
      <c r="MRH2655" s="116"/>
      <c r="MRI2655" s="42"/>
      <c r="MRJ2655" s="116"/>
      <c r="MRK2655" s="42"/>
      <c r="MRL2655" s="116"/>
      <c r="MRM2655" s="42"/>
      <c r="MRN2655" s="116"/>
      <c r="MRO2655" s="42"/>
      <c r="MRP2655" s="116"/>
      <c r="MRQ2655" s="42"/>
      <c r="MRR2655" s="116"/>
      <c r="MRS2655" s="42"/>
      <c r="MRT2655" s="116"/>
      <c r="MRU2655" s="42"/>
      <c r="MRV2655" s="116"/>
      <c r="MRW2655" s="42"/>
      <c r="MRX2655" s="116"/>
      <c r="MRY2655" s="42"/>
      <c r="MRZ2655" s="116"/>
      <c r="MSA2655" s="42"/>
      <c r="MSB2655" s="116"/>
      <c r="MSC2655" s="42"/>
      <c r="MSD2655" s="116"/>
      <c r="MSE2655" s="42"/>
      <c r="MSF2655" s="116"/>
      <c r="MSG2655" s="42"/>
      <c r="MSH2655" s="116"/>
      <c r="MSI2655" s="42"/>
      <c r="MSJ2655" s="116"/>
      <c r="MSK2655" s="42"/>
      <c r="MSL2655" s="116"/>
      <c r="MSM2655" s="42"/>
      <c r="MSN2655" s="116"/>
      <c r="MSO2655" s="42"/>
      <c r="MSP2655" s="116"/>
      <c r="MSQ2655" s="42"/>
      <c r="MSR2655" s="116"/>
      <c r="MSS2655" s="42"/>
      <c r="MST2655" s="116"/>
      <c r="MSU2655" s="42"/>
      <c r="MSV2655" s="116"/>
      <c r="MSW2655" s="42"/>
      <c r="MSX2655" s="116"/>
      <c r="MSY2655" s="42"/>
      <c r="MSZ2655" s="116"/>
      <c r="MTA2655" s="42"/>
      <c r="MTB2655" s="116"/>
      <c r="MTC2655" s="42"/>
      <c r="MTD2655" s="116"/>
      <c r="MTE2655" s="42"/>
      <c r="MTF2655" s="116"/>
      <c r="MTG2655" s="42"/>
      <c r="MTH2655" s="116"/>
      <c r="MTI2655" s="42"/>
      <c r="MTJ2655" s="116"/>
      <c r="MTK2655" s="42"/>
      <c r="MTL2655" s="116"/>
      <c r="MTM2655" s="42"/>
      <c r="MTN2655" s="116"/>
      <c r="MTO2655" s="42"/>
      <c r="MTP2655" s="116"/>
      <c r="MTQ2655" s="42"/>
      <c r="MTR2655" s="116"/>
      <c r="MTS2655" s="42"/>
      <c r="MTT2655" s="116"/>
      <c r="MTU2655" s="42"/>
      <c r="MTV2655" s="116"/>
      <c r="MTW2655" s="42"/>
      <c r="MTX2655" s="116"/>
      <c r="MTY2655" s="42"/>
      <c r="MTZ2655" s="116"/>
      <c r="MUA2655" s="42"/>
      <c r="MUB2655" s="116"/>
      <c r="MUC2655" s="42"/>
      <c r="MUD2655" s="116"/>
      <c r="MUE2655" s="42"/>
      <c r="MUF2655" s="116"/>
      <c r="MUG2655" s="42"/>
      <c r="MUH2655" s="116"/>
      <c r="MUI2655" s="42"/>
      <c r="MUJ2655" s="116"/>
      <c r="MUK2655" s="42"/>
      <c r="MUL2655" s="116"/>
      <c r="MUM2655" s="42"/>
      <c r="MUN2655" s="116"/>
      <c r="MUO2655" s="42"/>
      <c r="MUP2655" s="116"/>
      <c r="MUQ2655" s="42"/>
      <c r="MUR2655" s="116"/>
      <c r="MUS2655" s="42"/>
      <c r="MUT2655" s="116"/>
      <c r="MUU2655" s="42"/>
      <c r="MUV2655" s="116"/>
      <c r="MUW2655" s="42"/>
      <c r="MUX2655" s="116"/>
      <c r="MUY2655" s="42"/>
      <c r="MUZ2655" s="116"/>
      <c r="MVA2655" s="42"/>
      <c r="MVB2655" s="116"/>
      <c r="MVC2655" s="42"/>
      <c r="MVD2655" s="116"/>
      <c r="MVE2655" s="42"/>
      <c r="MVF2655" s="116"/>
      <c r="MVG2655" s="42"/>
      <c r="MVH2655" s="116"/>
      <c r="MVI2655" s="42"/>
      <c r="MVJ2655" s="116"/>
      <c r="MVK2655" s="42"/>
      <c r="MVL2655" s="116"/>
      <c r="MVM2655" s="42"/>
      <c r="MVN2655" s="116"/>
      <c r="MVO2655" s="42"/>
      <c r="MVP2655" s="116"/>
      <c r="MVQ2655" s="42"/>
      <c r="MVR2655" s="116"/>
      <c r="MVS2655" s="42"/>
      <c r="MVT2655" s="116"/>
      <c r="MVU2655" s="42"/>
      <c r="MVV2655" s="116"/>
      <c r="MVW2655" s="42"/>
      <c r="MVX2655" s="116"/>
      <c r="MVY2655" s="42"/>
      <c r="MVZ2655" s="116"/>
      <c r="MWA2655" s="42"/>
      <c r="MWB2655" s="116"/>
      <c r="MWC2655" s="42"/>
      <c r="MWD2655" s="116"/>
      <c r="MWE2655" s="42"/>
      <c r="MWF2655" s="116"/>
      <c r="MWG2655" s="42"/>
      <c r="MWH2655" s="116"/>
      <c r="MWI2655" s="42"/>
      <c r="MWJ2655" s="116"/>
      <c r="MWK2655" s="42"/>
      <c r="MWL2655" s="116"/>
      <c r="MWM2655" s="42"/>
      <c r="MWN2655" s="116"/>
      <c r="MWO2655" s="42"/>
      <c r="MWP2655" s="116"/>
      <c r="MWQ2655" s="42"/>
      <c r="MWR2655" s="116"/>
      <c r="MWS2655" s="42"/>
      <c r="MWT2655" s="116"/>
      <c r="MWU2655" s="42"/>
      <c r="MWV2655" s="116"/>
      <c r="MWW2655" s="42"/>
      <c r="MWX2655" s="116"/>
      <c r="MWY2655" s="42"/>
      <c r="MWZ2655" s="116"/>
      <c r="MXA2655" s="42"/>
      <c r="MXB2655" s="116"/>
      <c r="MXC2655" s="42"/>
      <c r="MXD2655" s="116"/>
      <c r="MXE2655" s="42"/>
      <c r="MXF2655" s="116"/>
      <c r="MXG2655" s="42"/>
      <c r="MXH2655" s="116"/>
      <c r="MXI2655" s="42"/>
      <c r="MXJ2655" s="116"/>
      <c r="MXK2655" s="42"/>
      <c r="MXL2655" s="116"/>
      <c r="MXM2655" s="42"/>
      <c r="MXN2655" s="116"/>
      <c r="MXO2655" s="42"/>
      <c r="MXP2655" s="116"/>
      <c r="MXQ2655" s="42"/>
      <c r="MXR2655" s="116"/>
      <c r="MXS2655" s="42"/>
      <c r="MXT2655" s="116"/>
      <c r="MXU2655" s="42"/>
      <c r="MXV2655" s="116"/>
      <c r="MXW2655" s="42"/>
      <c r="MXX2655" s="116"/>
      <c r="MXY2655" s="42"/>
      <c r="MXZ2655" s="116"/>
      <c r="MYA2655" s="42"/>
      <c r="MYB2655" s="116"/>
      <c r="MYC2655" s="42"/>
      <c r="MYD2655" s="116"/>
      <c r="MYE2655" s="42"/>
      <c r="MYF2655" s="116"/>
      <c r="MYG2655" s="42"/>
      <c r="MYH2655" s="116"/>
      <c r="MYI2655" s="42"/>
      <c r="MYJ2655" s="116"/>
      <c r="MYK2655" s="42"/>
      <c r="MYL2655" s="116"/>
      <c r="MYM2655" s="42"/>
      <c r="MYN2655" s="116"/>
      <c r="MYO2655" s="42"/>
      <c r="MYP2655" s="116"/>
      <c r="MYQ2655" s="42"/>
      <c r="MYR2655" s="116"/>
      <c r="MYS2655" s="42"/>
      <c r="MYT2655" s="116"/>
      <c r="MYU2655" s="42"/>
      <c r="MYV2655" s="116"/>
      <c r="MYW2655" s="42"/>
      <c r="MYX2655" s="116"/>
      <c r="MYY2655" s="42"/>
      <c r="MYZ2655" s="116"/>
      <c r="MZA2655" s="42"/>
      <c r="MZB2655" s="116"/>
      <c r="MZC2655" s="42"/>
      <c r="MZD2655" s="116"/>
      <c r="MZE2655" s="42"/>
      <c r="MZF2655" s="116"/>
      <c r="MZG2655" s="42"/>
      <c r="MZH2655" s="116"/>
      <c r="MZI2655" s="42"/>
      <c r="MZJ2655" s="116"/>
      <c r="MZK2655" s="42"/>
      <c r="MZL2655" s="116"/>
      <c r="MZM2655" s="42"/>
      <c r="MZN2655" s="116"/>
      <c r="MZO2655" s="42"/>
      <c r="MZP2655" s="116"/>
      <c r="MZQ2655" s="42"/>
      <c r="MZR2655" s="116"/>
      <c r="MZS2655" s="42"/>
      <c r="MZT2655" s="116"/>
      <c r="MZU2655" s="42"/>
      <c r="MZV2655" s="116"/>
      <c r="MZW2655" s="42"/>
      <c r="MZX2655" s="116"/>
      <c r="MZY2655" s="42"/>
      <c r="MZZ2655" s="116"/>
      <c r="NAA2655" s="42"/>
      <c r="NAB2655" s="116"/>
      <c r="NAC2655" s="42"/>
      <c r="NAD2655" s="116"/>
      <c r="NAE2655" s="42"/>
      <c r="NAF2655" s="116"/>
      <c r="NAG2655" s="42"/>
      <c r="NAH2655" s="116"/>
      <c r="NAI2655" s="42"/>
      <c r="NAJ2655" s="116"/>
      <c r="NAK2655" s="42"/>
      <c r="NAL2655" s="116"/>
      <c r="NAM2655" s="42"/>
      <c r="NAN2655" s="116"/>
      <c r="NAO2655" s="42"/>
      <c r="NAP2655" s="116"/>
      <c r="NAQ2655" s="42"/>
      <c r="NAR2655" s="116"/>
      <c r="NAS2655" s="42"/>
      <c r="NAT2655" s="116"/>
      <c r="NAU2655" s="42"/>
      <c r="NAV2655" s="116"/>
      <c r="NAW2655" s="42"/>
      <c r="NAX2655" s="116"/>
      <c r="NAY2655" s="42"/>
      <c r="NAZ2655" s="116"/>
      <c r="NBA2655" s="42"/>
      <c r="NBB2655" s="116"/>
      <c r="NBC2655" s="42"/>
      <c r="NBD2655" s="116"/>
      <c r="NBE2655" s="42"/>
      <c r="NBF2655" s="116"/>
      <c r="NBG2655" s="42"/>
      <c r="NBH2655" s="116"/>
      <c r="NBI2655" s="42"/>
      <c r="NBJ2655" s="116"/>
      <c r="NBK2655" s="42"/>
      <c r="NBL2655" s="116"/>
      <c r="NBM2655" s="42"/>
      <c r="NBN2655" s="116"/>
      <c r="NBO2655" s="42"/>
      <c r="NBP2655" s="116"/>
      <c r="NBQ2655" s="42"/>
      <c r="NBR2655" s="116"/>
      <c r="NBS2655" s="42"/>
      <c r="NBT2655" s="116"/>
      <c r="NBU2655" s="42"/>
      <c r="NBV2655" s="116"/>
      <c r="NBW2655" s="42"/>
      <c r="NBX2655" s="116"/>
      <c r="NBY2655" s="42"/>
      <c r="NBZ2655" s="116"/>
      <c r="NCA2655" s="42"/>
      <c r="NCB2655" s="116"/>
      <c r="NCC2655" s="42"/>
      <c r="NCD2655" s="116"/>
      <c r="NCE2655" s="42"/>
      <c r="NCF2655" s="116"/>
      <c r="NCG2655" s="42"/>
      <c r="NCH2655" s="116"/>
      <c r="NCI2655" s="42"/>
      <c r="NCJ2655" s="116"/>
      <c r="NCK2655" s="42"/>
      <c r="NCL2655" s="116"/>
      <c r="NCM2655" s="42"/>
      <c r="NCN2655" s="116"/>
      <c r="NCO2655" s="42"/>
      <c r="NCP2655" s="116"/>
      <c r="NCQ2655" s="42"/>
      <c r="NCR2655" s="116"/>
      <c r="NCS2655" s="42"/>
      <c r="NCT2655" s="116"/>
      <c r="NCU2655" s="42"/>
      <c r="NCV2655" s="116"/>
      <c r="NCW2655" s="42"/>
      <c r="NCX2655" s="116"/>
      <c r="NCY2655" s="42"/>
      <c r="NCZ2655" s="116"/>
      <c r="NDA2655" s="42"/>
      <c r="NDB2655" s="116"/>
      <c r="NDC2655" s="42"/>
      <c r="NDD2655" s="116"/>
      <c r="NDE2655" s="42"/>
      <c r="NDF2655" s="116"/>
      <c r="NDG2655" s="42"/>
      <c r="NDH2655" s="116"/>
      <c r="NDI2655" s="42"/>
      <c r="NDJ2655" s="116"/>
      <c r="NDK2655" s="42"/>
      <c r="NDL2655" s="116"/>
      <c r="NDM2655" s="42"/>
      <c r="NDN2655" s="116"/>
      <c r="NDO2655" s="42"/>
      <c r="NDP2655" s="116"/>
      <c r="NDQ2655" s="42"/>
      <c r="NDR2655" s="116"/>
      <c r="NDS2655" s="42"/>
      <c r="NDT2655" s="116"/>
      <c r="NDU2655" s="42"/>
      <c r="NDV2655" s="116"/>
      <c r="NDW2655" s="42"/>
      <c r="NDX2655" s="116"/>
      <c r="NDY2655" s="42"/>
      <c r="NDZ2655" s="116"/>
      <c r="NEA2655" s="42"/>
      <c r="NEB2655" s="116"/>
      <c r="NEC2655" s="42"/>
      <c r="NED2655" s="116"/>
      <c r="NEE2655" s="42"/>
      <c r="NEF2655" s="116"/>
      <c r="NEG2655" s="42"/>
      <c r="NEH2655" s="116"/>
      <c r="NEI2655" s="42"/>
      <c r="NEJ2655" s="116"/>
      <c r="NEK2655" s="42"/>
      <c r="NEL2655" s="116"/>
      <c r="NEM2655" s="42"/>
      <c r="NEN2655" s="116"/>
      <c r="NEO2655" s="42"/>
      <c r="NEP2655" s="116"/>
      <c r="NEQ2655" s="42"/>
      <c r="NER2655" s="116"/>
      <c r="NES2655" s="42"/>
      <c r="NET2655" s="116"/>
      <c r="NEU2655" s="42"/>
      <c r="NEV2655" s="116"/>
      <c r="NEW2655" s="42"/>
      <c r="NEX2655" s="116"/>
      <c r="NEY2655" s="42"/>
      <c r="NEZ2655" s="116"/>
      <c r="NFA2655" s="42"/>
      <c r="NFB2655" s="116"/>
      <c r="NFC2655" s="42"/>
      <c r="NFD2655" s="116"/>
      <c r="NFE2655" s="42"/>
      <c r="NFF2655" s="116"/>
      <c r="NFG2655" s="42"/>
      <c r="NFH2655" s="116"/>
      <c r="NFI2655" s="42"/>
      <c r="NFJ2655" s="116"/>
      <c r="NFK2655" s="42"/>
      <c r="NFL2655" s="116"/>
      <c r="NFM2655" s="42"/>
      <c r="NFN2655" s="116"/>
      <c r="NFO2655" s="42"/>
      <c r="NFP2655" s="116"/>
      <c r="NFQ2655" s="42"/>
      <c r="NFR2655" s="116"/>
      <c r="NFS2655" s="42"/>
      <c r="NFT2655" s="116"/>
      <c r="NFU2655" s="42"/>
      <c r="NFV2655" s="116"/>
      <c r="NFW2655" s="42"/>
      <c r="NFX2655" s="116"/>
      <c r="NFY2655" s="42"/>
      <c r="NFZ2655" s="116"/>
      <c r="NGA2655" s="42"/>
      <c r="NGB2655" s="116"/>
      <c r="NGC2655" s="42"/>
      <c r="NGD2655" s="116"/>
      <c r="NGE2655" s="42"/>
      <c r="NGF2655" s="116"/>
      <c r="NGG2655" s="42"/>
      <c r="NGH2655" s="116"/>
      <c r="NGI2655" s="42"/>
      <c r="NGJ2655" s="116"/>
      <c r="NGK2655" s="42"/>
      <c r="NGL2655" s="116"/>
      <c r="NGM2655" s="42"/>
      <c r="NGN2655" s="116"/>
      <c r="NGO2655" s="42"/>
      <c r="NGP2655" s="116"/>
      <c r="NGQ2655" s="42"/>
      <c r="NGR2655" s="116"/>
      <c r="NGS2655" s="42"/>
      <c r="NGT2655" s="116"/>
      <c r="NGU2655" s="42"/>
      <c r="NGV2655" s="116"/>
      <c r="NGW2655" s="42"/>
      <c r="NGX2655" s="116"/>
      <c r="NGY2655" s="42"/>
      <c r="NGZ2655" s="116"/>
      <c r="NHA2655" s="42"/>
      <c r="NHB2655" s="116"/>
      <c r="NHC2655" s="42"/>
      <c r="NHD2655" s="116"/>
      <c r="NHE2655" s="42"/>
      <c r="NHF2655" s="116"/>
      <c r="NHG2655" s="42"/>
      <c r="NHH2655" s="116"/>
      <c r="NHI2655" s="42"/>
      <c r="NHJ2655" s="116"/>
      <c r="NHK2655" s="42"/>
      <c r="NHL2655" s="116"/>
      <c r="NHM2655" s="42"/>
      <c r="NHN2655" s="116"/>
      <c r="NHO2655" s="42"/>
      <c r="NHP2655" s="116"/>
      <c r="NHQ2655" s="42"/>
      <c r="NHR2655" s="116"/>
      <c r="NHS2655" s="42"/>
      <c r="NHT2655" s="116"/>
      <c r="NHU2655" s="42"/>
      <c r="NHV2655" s="116"/>
      <c r="NHW2655" s="42"/>
      <c r="NHX2655" s="116"/>
      <c r="NHY2655" s="42"/>
      <c r="NHZ2655" s="116"/>
      <c r="NIA2655" s="42"/>
      <c r="NIB2655" s="116"/>
      <c r="NIC2655" s="42"/>
      <c r="NID2655" s="116"/>
      <c r="NIE2655" s="42"/>
      <c r="NIF2655" s="116"/>
      <c r="NIG2655" s="42"/>
      <c r="NIH2655" s="116"/>
      <c r="NII2655" s="42"/>
      <c r="NIJ2655" s="116"/>
      <c r="NIK2655" s="42"/>
      <c r="NIL2655" s="116"/>
      <c r="NIM2655" s="42"/>
      <c r="NIN2655" s="116"/>
      <c r="NIO2655" s="42"/>
      <c r="NIP2655" s="116"/>
      <c r="NIQ2655" s="42"/>
      <c r="NIR2655" s="116"/>
      <c r="NIS2655" s="42"/>
      <c r="NIT2655" s="116"/>
      <c r="NIU2655" s="42"/>
      <c r="NIV2655" s="116"/>
      <c r="NIW2655" s="42"/>
      <c r="NIX2655" s="116"/>
      <c r="NIY2655" s="42"/>
      <c r="NIZ2655" s="116"/>
      <c r="NJA2655" s="42"/>
      <c r="NJB2655" s="116"/>
      <c r="NJC2655" s="42"/>
      <c r="NJD2655" s="116"/>
      <c r="NJE2655" s="42"/>
      <c r="NJF2655" s="116"/>
      <c r="NJG2655" s="42"/>
      <c r="NJH2655" s="116"/>
      <c r="NJI2655" s="42"/>
      <c r="NJJ2655" s="116"/>
      <c r="NJK2655" s="42"/>
      <c r="NJL2655" s="116"/>
      <c r="NJM2655" s="42"/>
      <c r="NJN2655" s="116"/>
      <c r="NJO2655" s="42"/>
      <c r="NJP2655" s="116"/>
      <c r="NJQ2655" s="42"/>
      <c r="NJR2655" s="116"/>
      <c r="NJS2655" s="42"/>
      <c r="NJT2655" s="116"/>
      <c r="NJU2655" s="42"/>
      <c r="NJV2655" s="116"/>
      <c r="NJW2655" s="42"/>
      <c r="NJX2655" s="116"/>
      <c r="NJY2655" s="42"/>
      <c r="NJZ2655" s="116"/>
      <c r="NKA2655" s="42"/>
      <c r="NKB2655" s="116"/>
      <c r="NKC2655" s="42"/>
      <c r="NKD2655" s="116"/>
      <c r="NKE2655" s="42"/>
      <c r="NKF2655" s="116"/>
      <c r="NKG2655" s="42"/>
      <c r="NKH2655" s="116"/>
      <c r="NKI2655" s="42"/>
      <c r="NKJ2655" s="116"/>
      <c r="NKK2655" s="42"/>
      <c r="NKL2655" s="116"/>
      <c r="NKM2655" s="42"/>
      <c r="NKN2655" s="116"/>
      <c r="NKO2655" s="42"/>
      <c r="NKP2655" s="116"/>
      <c r="NKQ2655" s="42"/>
      <c r="NKR2655" s="116"/>
      <c r="NKS2655" s="42"/>
      <c r="NKT2655" s="116"/>
      <c r="NKU2655" s="42"/>
      <c r="NKV2655" s="116"/>
      <c r="NKW2655" s="42"/>
      <c r="NKX2655" s="116"/>
      <c r="NKY2655" s="42"/>
      <c r="NKZ2655" s="116"/>
      <c r="NLA2655" s="42"/>
      <c r="NLB2655" s="116"/>
      <c r="NLC2655" s="42"/>
      <c r="NLD2655" s="116"/>
      <c r="NLE2655" s="42"/>
      <c r="NLF2655" s="116"/>
      <c r="NLG2655" s="42"/>
      <c r="NLH2655" s="116"/>
      <c r="NLI2655" s="42"/>
      <c r="NLJ2655" s="116"/>
      <c r="NLK2655" s="42"/>
      <c r="NLL2655" s="116"/>
      <c r="NLM2655" s="42"/>
      <c r="NLN2655" s="116"/>
      <c r="NLO2655" s="42"/>
      <c r="NLP2655" s="116"/>
      <c r="NLQ2655" s="42"/>
      <c r="NLR2655" s="116"/>
      <c r="NLS2655" s="42"/>
      <c r="NLT2655" s="116"/>
      <c r="NLU2655" s="42"/>
      <c r="NLV2655" s="116"/>
      <c r="NLW2655" s="42"/>
      <c r="NLX2655" s="116"/>
      <c r="NLY2655" s="42"/>
      <c r="NLZ2655" s="116"/>
      <c r="NMA2655" s="42"/>
      <c r="NMB2655" s="116"/>
      <c r="NMC2655" s="42"/>
      <c r="NMD2655" s="116"/>
      <c r="NME2655" s="42"/>
      <c r="NMF2655" s="116"/>
      <c r="NMG2655" s="42"/>
      <c r="NMH2655" s="116"/>
      <c r="NMI2655" s="42"/>
      <c r="NMJ2655" s="116"/>
      <c r="NMK2655" s="42"/>
      <c r="NML2655" s="116"/>
      <c r="NMM2655" s="42"/>
      <c r="NMN2655" s="116"/>
      <c r="NMO2655" s="42"/>
      <c r="NMP2655" s="116"/>
      <c r="NMQ2655" s="42"/>
      <c r="NMR2655" s="116"/>
      <c r="NMS2655" s="42"/>
      <c r="NMT2655" s="116"/>
      <c r="NMU2655" s="42"/>
      <c r="NMV2655" s="116"/>
      <c r="NMW2655" s="42"/>
      <c r="NMX2655" s="116"/>
      <c r="NMY2655" s="42"/>
      <c r="NMZ2655" s="116"/>
      <c r="NNA2655" s="42"/>
      <c r="NNB2655" s="116"/>
      <c r="NNC2655" s="42"/>
      <c r="NND2655" s="116"/>
      <c r="NNE2655" s="42"/>
      <c r="NNF2655" s="116"/>
      <c r="NNG2655" s="42"/>
      <c r="NNH2655" s="116"/>
      <c r="NNI2655" s="42"/>
      <c r="NNJ2655" s="116"/>
      <c r="NNK2655" s="42"/>
      <c r="NNL2655" s="116"/>
      <c r="NNM2655" s="42"/>
      <c r="NNN2655" s="116"/>
      <c r="NNO2655" s="42"/>
      <c r="NNP2655" s="116"/>
      <c r="NNQ2655" s="42"/>
      <c r="NNR2655" s="116"/>
      <c r="NNS2655" s="42"/>
      <c r="NNT2655" s="116"/>
      <c r="NNU2655" s="42"/>
      <c r="NNV2655" s="116"/>
      <c r="NNW2655" s="42"/>
      <c r="NNX2655" s="116"/>
      <c r="NNY2655" s="42"/>
      <c r="NNZ2655" s="116"/>
      <c r="NOA2655" s="42"/>
      <c r="NOB2655" s="116"/>
      <c r="NOC2655" s="42"/>
      <c r="NOD2655" s="116"/>
      <c r="NOE2655" s="42"/>
      <c r="NOF2655" s="116"/>
      <c r="NOG2655" s="42"/>
      <c r="NOH2655" s="116"/>
      <c r="NOI2655" s="42"/>
      <c r="NOJ2655" s="116"/>
      <c r="NOK2655" s="42"/>
      <c r="NOL2655" s="116"/>
      <c r="NOM2655" s="42"/>
      <c r="NON2655" s="116"/>
      <c r="NOO2655" s="42"/>
      <c r="NOP2655" s="116"/>
      <c r="NOQ2655" s="42"/>
      <c r="NOR2655" s="116"/>
      <c r="NOS2655" s="42"/>
      <c r="NOT2655" s="116"/>
      <c r="NOU2655" s="42"/>
      <c r="NOV2655" s="116"/>
      <c r="NOW2655" s="42"/>
      <c r="NOX2655" s="116"/>
      <c r="NOY2655" s="42"/>
      <c r="NOZ2655" s="116"/>
      <c r="NPA2655" s="42"/>
      <c r="NPB2655" s="116"/>
      <c r="NPC2655" s="42"/>
      <c r="NPD2655" s="116"/>
      <c r="NPE2655" s="42"/>
      <c r="NPF2655" s="116"/>
      <c r="NPG2655" s="42"/>
      <c r="NPH2655" s="116"/>
      <c r="NPI2655" s="42"/>
      <c r="NPJ2655" s="116"/>
      <c r="NPK2655" s="42"/>
      <c r="NPL2655" s="116"/>
      <c r="NPM2655" s="42"/>
      <c r="NPN2655" s="116"/>
      <c r="NPO2655" s="42"/>
      <c r="NPP2655" s="116"/>
      <c r="NPQ2655" s="42"/>
      <c r="NPR2655" s="116"/>
      <c r="NPS2655" s="42"/>
      <c r="NPT2655" s="116"/>
      <c r="NPU2655" s="42"/>
      <c r="NPV2655" s="116"/>
      <c r="NPW2655" s="42"/>
      <c r="NPX2655" s="116"/>
      <c r="NPY2655" s="42"/>
      <c r="NPZ2655" s="116"/>
      <c r="NQA2655" s="42"/>
      <c r="NQB2655" s="116"/>
      <c r="NQC2655" s="42"/>
      <c r="NQD2655" s="116"/>
      <c r="NQE2655" s="42"/>
      <c r="NQF2655" s="116"/>
      <c r="NQG2655" s="42"/>
      <c r="NQH2655" s="116"/>
      <c r="NQI2655" s="42"/>
      <c r="NQJ2655" s="116"/>
      <c r="NQK2655" s="42"/>
      <c r="NQL2655" s="116"/>
      <c r="NQM2655" s="42"/>
      <c r="NQN2655" s="116"/>
      <c r="NQO2655" s="42"/>
      <c r="NQP2655" s="116"/>
      <c r="NQQ2655" s="42"/>
      <c r="NQR2655" s="116"/>
      <c r="NQS2655" s="42"/>
      <c r="NQT2655" s="116"/>
      <c r="NQU2655" s="42"/>
      <c r="NQV2655" s="116"/>
      <c r="NQW2655" s="42"/>
      <c r="NQX2655" s="116"/>
      <c r="NQY2655" s="42"/>
      <c r="NQZ2655" s="116"/>
      <c r="NRA2655" s="42"/>
      <c r="NRB2655" s="116"/>
      <c r="NRC2655" s="42"/>
      <c r="NRD2655" s="116"/>
      <c r="NRE2655" s="42"/>
      <c r="NRF2655" s="116"/>
      <c r="NRG2655" s="42"/>
      <c r="NRH2655" s="116"/>
      <c r="NRI2655" s="42"/>
      <c r="NRJ2655" s="116"/>
      <c r="NRK2655" s="42"/>
      <c r="NRL2655" s="116"/>
      <c r="NRM2655" s="42"/>
      <c r="NRN2655" s="116"/>
      <c r="NRO2655" s="42"/>
      <c r="NRP2655" s="116"/>
      <c r="NRQ2655" s="42"/>
      <c r="NRR2655" s="116"/>
      <c r="NRS2655" s="42"/>
      <c r="NRT2655" s="116"/>
      <c r="NRU2655" s="42"/>
      <c r="NRV2655" s="116"/>
      <c r="NRW2655" s="42"/>
      <c r="NRX2655" s="116"/>
      <c r="NRY2655" s="42"/>
      <c r="NRZ2655" s="116"/>
      <c r="NSA2655" s="42"/>
      <c r="NSB2655" s="116"/>
      <c r="NSC2655" s="42"/>
      <c r="NSD2655" s="116"/>
      <c r="NSE2655" s="42"/>
      <c r="NSF2655" s="116"/>
      <c r="NSG2655" s="42"/>
      <c r="NSH2655" s="116"/>
      <c r="NSI2655" s="42"/>
      <c r="NSJ2655" s="116"/>
      <c r="NSK2655" s="42"/>
      <c r="NSL2655" s="116"/>
      <c r="NSM2655" s="42"/>
      <c r="NSN2655" s="116"/>
      <c r="NSO2655" s="42"/>
      <c r="NSP2655" s="116"/>
      <c r="NSQ2655" s="42"/>
      <c r="NSR2655" s="116"/>
      <c r="NSS2655" s="42"/>
      <c r="NST2655" s="116"/>
      <c r="NSU2655" s="42"/>
      <c r="NSV2655" s="116"/>
      <c r="NSW2655" s="42"/>
      <c r="NSX2655" s="116"/>
      <c r="NSY2655" s="42"/>
      <c r="NSZ2655" s="116"/>
      <c r="NTA2655" s="42"/>
      <c r="NTB2655" s="116"/>
      <c r="NTC2655" s="42"/>
      <c r="NTD2655" s="116"/>
      <c r="NTE2655" s="42"/>
      <c r="NTF2655" s="116"/>
      <c r="NTG2655" s="42"/>
      <c r="NTH2655" s="116"/>
      <c r="NTI2655" s="42"/>
      <c r="NTJ2655" s="116"/>
      <c r="NTK2655" s="42"/>
      <c r="NTL2655" s="116"/>
      <c r="NTM2655" s="42"/>
      <c r="NTN2655" s="116"/>
      <c r="NTO2655" s="42"/>
      <c r="NTP2655" s="116"/>
      <c r="NTQ2655" s="42"/>
      <c r="NTR2655" s="116"/>
      <c r="NTS2655" s="42"/>
      <c r="NTT2655" s="116"/>
      <c r="NTU2655" s="42"/>
      <c r="NTV2655" s="116"/>
      <c r="NTW2655" s="42"/>
      <c r="NTX2655" s="116"/>
      <c r="NTY2655" s="42"/>
      <c r="NTZ2655" s="116"/>
      <c r="NUA2655" s="42"/>
      <c r="NUB2655" s="116"/>
      <c r="NUC2655" s="42"/>
      <c r="NUD2655" s="116"/>
      <c r="NUE2655" s="42"/>
      <c r="NUF2655" s="116"/>
      <c r="NUG2655" s="42"/>
      <c r="NUH2655" s="116"/>
      <c r="NUI2655" s="42"/>
      <c r="NUJ2655" s="116"/>
      <c r="NUK2655" s="42"/>
      <c r="NUL2655" s="116"/>
      <c r="NUM2655" s="42"/>
      <c r="NUN2655" s="116"/>
      <c r="NUO2655" s="42"/>
      <c r="NUP2655" s="116"/>
      <c r="NUQ2655" s="42"/>
      <c r="NUR2655" s="116"/>
      <c r="NUS2655" s="42"/>
      <c r="NUT2655" s="116"/>
      <c r="NUU2655" s="42"/>
      <c r="NUV2655" s="116"/>
      <c r="NUW2655" s="42"/>
      <c r="NUX2655" s="116"/>
      <c r="NUY2655" s="42"/>
      <c r="NUZ2655" s="116"/>
      <c r="NVA2655" s="42"/>
      <c r="NVB2655" s="116"/>
      <c r="NVC2655" s="42"/>
      <c r="NVD2655" s="116"/>
      <c r="NVE2655" s="42"/>
      <c r="NVF2655" s="116"/>
      <c r="NVG2655" s="42"/>
      <c r="NVH2655" s="116"/>
      <c r="NVI2655" s="42"/>
      <c r="NVJ2655" s="116"/>
      <c r="NVK2655" s="42"/>
      <c r="NVL2655" s="116"/>
      <c r="NVM2655" s="42"/>
      <c r="NVN2655" s="116"/>
      <c r="NVO2655" s="42"/>
      <c r="NVP2655" s="116"/>
      <c r="NVQ2655" s="42"/>
      <c r="NVR2655" s="116"/>
      <c r="NVS2655" s="42"/>
      <c r="NVT2655" s="116"/>
      <c r="NVU2655" s="42"/>
      <c r="NVV2655" s="116"/>
      <c r="NVW2655" s="42"/>
      <c r="NVX2655" s="116"/>
      <c r="NVY2655" s="42"/>
      <c r="NVZ2655" s="116"/>
      <c r="NWA2655" s="42"/>
      <c r="NWB2655" s="116"/>
      <c r="NWC2655" s="42"/>
      <c r="NWD2655" s="116"/>
      <c r="NWE2655" s="42"/>
      <c r="NWF2655" s="116"/>
      <c r="NWG2655" s="42"/>
      <c r="NWH2655" s="116"/>
      <c r="NWI2655" s="42"/>
      <c r="NWJ2655" s="116"/>
      <c r="NWK2655" s="42"/>
      <c r="NWL2655" s="116"/>
      <c r="NWM2655" s="42"/>
      <c r="NWN2655" s="116"/>
      <c r="NWO2655" s="42"/>
      <c r="NWP2655" s="116"/>
      <c r="NWQ2655" s="42"/>
      <c r="NWR2655" s="116"/>
      <c r="NWS2655" s="42"/>
      <c r="NWT2655" s="116"/>
      <c r="NWU2655" s="42"/>
      <c r="NWV2655" s="116"/>
      <c r="NWW2655" s="42"/>
      <c r="NWX2655" s="116"/>
      <c r="NWY2655" s="42"/>
      <c r="NWZ2655" s="116"/>
      <c r="NXA2655" s="42"/>
      <c r="NXB2655" s="116"/>
      <c r="NXC2655" s="42"/>
      <c r="NXD2655" s="116"/>
      <c r="NXE2655" s="42"/>
      <c r="NXF2655" s="116"/>
      <c r="NXG2655" s="42"/>
      <c r="NXH2655" s="116"/>
      <c r="NXI2655" s="42"/>
      <c r="NXJ2655" s="116"/>
      <c r="NXK2655" s="42"/>
      <c r="NXL2655" s="116"/>
      <c r="NXM2655" s="42"/>
      <c r="NXN2655" s="116"/>
      <c r="NXO2655" s="42"/>
      <c r="NXP2655" s="116"/>
      <c r="NXQ2655" s="42"/>
      <c r="NXR2655" s="116"/>
      <c r="NXS2655" s="42"/>
      <c r="NXT2655" s="116"/>
      <c r="NXU2655" s="42"/>
      <c r="NXV2655" s="116"/>
      <c r="NXW2655" s="42"/>
      <c r="NXX2655" s="116"/>
      <c r="NXY2655" s="42"/>
      <c r="NXZ2655" s="116"/>
      <c r="NYA2655" s="42"/>
      <c r="NYB2655" s="116"/>
      <c r="NYC2655" s="42"/>
      <c r="NYD2655" s="116"/>
      <c r="NYE2655" s="42"/>
      <c r="NYF2655" s="116"/>
      <c r="NYG2655" s="42"/>
      <c r="NYH2655" s="116"/>
      <c r="NYI2655" s="42"/>
      <c r="NYJ2655" s="116"/>
      <c r="NYK2655" s="42"/>
      <c r="NYL2655" s="116"/>
      <c r="NYM2655" s="42"/>
      <c r="NYN2655" s="116"/>
      <c r="NYO2655" s="42"/>
      <c r="NYP2655" s="116"/>
      <c r="NYQ2655" s="42"/>
      <c r="NYR2655" s="116"/>
      <c r="NYS2655" s="42"/>
      <c r="NYT2655" s="116"/>
      <c r="NYU2655" s="42"/>
      <c r="NYV2655" s="116"/>
      <c r="NYW2655" s="42"/>
      <c r="NYX2655" s="116"/>
      <c r="NYY2655" s="42"/>
      <c r="NYZ2655" s="116"/>
      <c r="NZA2655" s="42"/>
      <c r="NZB2655" s="116"/>
      <c r="NZC2655" s="42"/>
      <c r="NZD2655" s="116"/>
      <c r="NZE2655" s="42"/>
      <c r="NZF2655" s="116"/>
      <c r="NZG2655" s="42"/>
      <c r="NZH2655" s="116"/>
      <c r="NZI2655" s="42"/>
      <c r="NZJ2655" s="116"/>
      <c r="NZK2655" s="42"/>
      <c r="NZL2655" s="116"/>
      <c r="NZM2655" s="42"/>
      <c r="NZN2655" s="116"/>
      <c r="NZO2655" s="42"/>
      <c r="NZP2655" s="116"/>
      <c r="NZQ2655" s="42"/>
      <c r="NZR2655" s="116"/>
      <c r="NZS2655" s="42"/>
      <c r="NZT2655" s="116"/>
      <c r="NZU2655" s="42"/>
      <c r="NZV2655" s="116"/>
      <c r="NZW2655" s="42"/>
      <c r="NZX2655" s="116"/>
      <c r="NZY2655" s="42"/>
      <c r="NZZ2655" s="116"/>
      <c r="OAA2655" s="42"/>
      <c r="OAB2655" s="116"/>
      <c r="OAC2655" s="42"/>
      <c r="OAD2655" s="116"/>
      <c r="OAE2655" s="42"/>
      <c r="OAF2655" s="116"/>
      <c r="OAG2655" s="42"/>
      <c r="OAH2655" s="116"/>
      <c r="OAI2655" s="42"/>
      <c r="OAJ2655" s="116"/>
      <c r="OAK2655" s="42"/>
      <c r="OAL2655" s="116"/>
      <c r="OAM2655" s="42"/>
      <c r="OAN2655" s="116"/>
      <c r="OAO2655" s="42"/>
      <c r="OAP2655" s="116"/>
      <c r="OAQ2655" s="42"/>
      <c r="OAR2655" s="116"/>
      <c r="OAS2655" s="42"/>
      <c r="OAT2655" s="116"/>
      <c r="OAU2655" s="42"/>
      <c r="OAV2655" s="116"/>
      <c r="OAW2655" s="42"/>
      <c r="OAX2655" s="116"/>
      <c r="OAY2655" s="42"/>
      <c r="OAZ2655" s="116"/>
      <c r="OBA2655" s="42"/>
      <c r="OBB2655" s="116"/>
      <c r="OBC2655" s="42"/>
      <c r="OBD2655" s="116"/>
      <c r="OBE2655" s="42"/>
      <c r="OBF2655" s="116"/>
      <c r="OBG2655" s="42"/>
      <c r="OBH2655" s="116"/>
      <c r="OBI2655" s="42"/>
      <c r="OBJ2655" s="116"/>
      <c r="OBK2655" s="42"/>
      <c r="OBL2655" s="116"/>
      <c r="OBM2655" s="42"/>
      <c r="OBN2655" s="116"/>
      <c r="OBO2655" s="42"/>
      <c r="OBP2655" s="116"/>
      <c r="OBQ2655" s="42"/>
      <c r="OBR2655" s="116"/>
      <c r="OBS2655" s="42"/>
      <c r="OBT2655" s="116"/>
      <c r="OBU2655" s="42"/>
      <c r="OBV2655" s="116"/>
      <c r="OBW2655" s="42"/>
      <c r="OBX2655" s="116"/>
      <c r="OBY2655" s="42"/>
      <c r="OBZ2655" s="116"/>
      <c r="OCA2655" s="42"/>
      <c r="OCB2655" s="116"/>
      <c r="OCC2655" s="42"/>
      <c r="OCD2655" s="116"/>
      <c r="OCE2655" s="42"/>
      <c r="OCF2655" s="116"/>
      <c r="OCG2655" s="42"/>
      <c r="OCH2655" s="116"/>
      <c r="OCI2655" s="42"/>
      <c r="OCJ2655" s="116"/>
      <c r="OCK2655" s="42"/>
      <c r="OCL2655" s="116"/>
      <c r="OCM2655" s="42"/>
      <c r="OCN2655" s="116"/>
      <c r="OCO2655" s="42"/>
      <c r="OCP2655" s="116"/>
      <c r="OCQ2655" s="42"/>
      <c r="OCR2655" s="116"/>
      <c r="OCS2655" s="42"/>
      <c r="OCT2655" s="116"/>
      <c r="OCU2655" s="42"/>
      <c r="OCV2655" s="116"/>
      <c r="OCW2655" s="42"/>
      <c r="OCX2655" s="116"/>
      <c r="OCY2655" s="42"/>
      <c r="OCZ2655" s="116"/>
      <c r="ODA2655" s="42"/>
      <c r="ODB2655" s="116"/>
      <c r="ODC2655" s="42"/>
      <c r="ODD2655" s="116"/>
      <c r="ODE2655" s="42"/>
      <c r="ODF2655" s="116"/>
      <c r="ODG2655" s="42"/>
      <c r="ODH2655" s="116"/>
      <c r="ODI2655" s="42"/>
      <c r="ODJ2655" s="116"/>
      <c r="ODK2655" s="42"/>
      <c r="ODL2655" s="116"/>
      <c r="ODM2655" s="42"/>
      <c r="ODN2655" s="116"/>
      <c r="ODO2655" s="42"/>
      <c r="ODP2655" s="116"/>
      <c r="ODQ2655" s="42"/>
      <c r="ODR2655" s="116"/>
      <c r="ODS2655" s="42"/>
      <c r="ODT2655" s="116"/>
      <c r="ODU2655" s="42"/>
      <c r="ODV2655" s="116"/>
      <c r="ODW2655" s="42"/>
      <c r="ODX2655" s="116"/>
      <c r="ODY2655" s="42"/>
      <c r="ODZ2655" s="116"/>
      <c r="OEA2655" s="42"/>
      <c r="OEB2655" s="116"/>
      <c r="OEC2655" s="42"/>
      <c r="OED2655" s="116"/>
      <c r="OEE2655" s="42"/>
      <c r="OEF2655" s="116"/>
      <c r="OEG2655" s="42"/>
      <c r="OEH2655" s="116"/>
      <c r="OEI2655" s="42"/>
      <c r="OEJ2655" s="116"/>
      <c r="OEK2655" s="42"/>
      <c r="OEL2655" s="116"/>
      <c r="OEM2655" s="42"/>
      <c r="OEN2655" s="116"/>
      <c r="OEO2655" s="42"/>
      <c r="OEP2655" s="116"/>
      <c r="OEQ2655" s="42"/>
      <c r="OER2655" s="116"/>
      <c r="OES2655" s="42"/>
      <c r="OET2655" s="116"/>
      <c r="OEU2655" s="42"/>
      <c r="OEV2655" s="116"/>
      <c r="OEW2655" s="42"/>
      <c r="OEX2655" s="116"/>
      <c r="OEY2655" s="42"/>
      <c r="OEZ2655" s="116"/>
      <c r="OFA2655" s="42"/>
      <c r="OFB2655" s="116"/>
      <c r="OFC2655" s="42"/>
      <c r="OFD2655" s="116"/>
      <c r="OFE2655" s="42"/>
      <c r="OFF2655" s="116"/>
      <c r="OFG2655" s="42"/>
      <c r="OFH2655" s="116"/>
      <c r="OFI2655" s="42"/>
      <c r="OFJ2655" s="116"/>
      <c r="OFK2655" s="42"/>
      <c r="OFL2655" s="116"/>
      <c r="OFM2655" s="42"/>
      <c r="OFN2655" s="116"/>
      <c r="OFO2655" s="42"/>
      <c r="OFP2655" s="116"/>
      <c r="OFQ2655" s="42"/>
      <c r="OFR2655" s="116"/>
      <c r="OFS2655" s="42"/>
      <c r="OFT2655" s="116"/>
      <c r="OFU2655" s="42"/>
      <c r="OFV2655" s="116"/>
      <c r="OFW2655" s="42"/>
      <c r="OFX2655" s="116"/>
      <c r="OFY2655" s="42"/>
      <c r="OFZ2655" s="116"/>
      <c r="OGA2655" s="42"/>
      <c r="OGB2655" s="116"/>
      <c r="OGC2655" s="42"/>
      <c r="OGD2655" s="116"/>
      <c r="OGE2655" s="42"/>
      <c r="OGF2655" s="116"/>
      <c r="OGG2655" s="42"/>
      <c r="OGH2655" s="116"/>
      <c r="OGI2655" s="42"/>
      <c r="OGJ2655" s="116"/>
      <c r="OGK2655" s="42"/>
      <c r="OGL2655" s="116"/>
      <c r="OGM2655" s="42"/>
      <c r="OGN2655" s="116"/>
      <c r="OGO2655" s="42"/>
      <c r="OGP2655" s="116"/>
      <c r="OGQ2655" s="42"/>
      <c r="OGR2655" s="116"/>
      <c r="OGS2655" s="42"/>
      <c r="OGT2655" s="116"/>
      <c r="OGU2655" s="42"/>
      <c r="OGV2655" s="116"/>
      <c r="OGW2655" s="42"/>
      <c r="OGX2655" s="116"/>
      <c r="OGY2655" s="42"/>
      <c r="OGZ2655" s="116"/>
      <c r="OHA2655" s="42"/>
      <c r="OHB2655" s="116"/>
      <c r="OHC2655" s="42"/>
      <c r="OHD2655" s="116"/>
      <c r="OHE2655" s="42"/>
      <c r="OHF2655" s="116"/>
      <c r="OHG2655" s="42"/>
      <c r="OHH2655" s="116"/>
      <c r="OHI2655" s="42"/>
      <c r="OHJ2655" s="116"/>
      <c r="OHK2655" s="42"/>
      <c r="OHL2655" s="116"/>
      <c r="OHM2655" s="42"/>
      <c r="OHN2655" s="116"/>
      <c r="OHO2655" s="42"/>
      <c r="OHP2655" s="116"/>
      <c r="OHQ2655" s="42"/>
      <c r="OHR2655" s="116"/>
      <c r="OHS2655" s="42"/>
      <c r="OHT2655" s="116"/>
      <c r="OHU2655" s="42"/>
      <c r="OHV2655" s="116"/>
      <c r="OHW2655" s="42"/>
      <c r="OHX2655" s="116"/>
      <c r="OHY2655" s="42"/>
      <c r="OHZ2655" s="116"/>
      <c r="OIA2655" s="42"/>
      <c r="OIB2655" s="116"/>
      <c r="OIC2655" s="42"/>
      <c r="OID2655" s="116"/>
      <c r="OIE2655" s="42"/>
      <c r="OIF2655" s="116"/>
      <c r="OIG2655" s="42"/>
      <c r="OIH2655" s="116"/>
      <c r="OII2655" s="42"/>
      <c r="OIJ2655" s="116"/>
      <c r="OIK2655" s="42"/>
      <c r="OIL2655" s="116"/>
      <c r="OIM2655" s="42"/>
      <c r="OIN2655" s="116"/>
      <c r="OIO2655" s="42"/>
      <c r="OIP2655" s="116"/>
      <c r="OIQ2655" s="42"/>
      <c r="OIR2655" s="116"/>
      <c r="OIS2655" s="42"/>
      <c r="OIT2655" s="116"/>
      <c r="OIU2655" s="42"/>
      <c r="OIV2655" s="116"/>
      <c r="OIW2655" s="42"/>
      <c r="OIX2655" s="116"/>
      <c r="OIY2655" s="42"/>
      <c r="OIZ2655" s="116"/>
      <c r="OJA2655" s="42"/>
      <c r="OJB2655" s="116"/>
      <c r="OJC2655" s="42"/>
      <c r="OJD2655" s="116"/>
      <c r="OJE2655" s="42"/>
      <c r="OJF2655" s="116"/>
      <c r="OJG2655" s="42"/>
      <c r="OJH2655" s="116"/>
      <c r="OJI2655" s="42"/>
      <c r="OJJ2655" s="116"/>
      <c r="OJK2655" s="42"/>
      <c r="OJL2655" s="116"/>
      <c r="OJM2655" s="42"/>
      <c r="OJN2655" s="116"/>
      <c r="OJO2655" s="42"/>
      <c r="OJP2655" s="116"/>
      <c r="OJQ2655" s="42"/>
      <c r="OJR2655" s="116"/>
      <c r="OJS2655" s="42"/>
      <c r="OJT2655" s="116"/>
      <c r="OJU2655" s="42"/>
      <c r="OJV2655" s="116"/>
      <c r="OJW2655" s="42"/>
      <c r="OJX2655" s="116"/>
      <c r="OJY2655" s="42"/>
      <c r="OJZ2655" s="116"/>
      <c r="OKA2655" s="42"/>
      <c r="OKB2655" s="116"/>
      <c r="OKC2655" s="42"/>
      <c r="OKD2655" s="116"/>
      <c r="OKE2655" s="42"/>
      <c r="OKF2655" s="116"/>
      <c r="OKG2655" s="42"/>
      <c r="OKH2655" s="116"/>
      <c r="OKI2655" s="42"/>
      <c r="OKJ2655" s="116"/>
      <c r="OKK2655" s="42"/>
      <c r="OKL2655" s="116"/>
      <c r="OKM2655" s="42"/>
      <c r="OKN2655" s="116"/>
      <c r="OKO2655" s="42"/>
      <c r="OKP2655" s="116"/>
      <c r="OKQ2655" s="42"/>
      <c r="OKR2655" s="116"/>
      <c r="OKS2655" s="42"/>
      <c r="OKT2655" s="116"/>
      <c r="OKU2655" s="42"/>
      <c r="OKV2655" s="116"/>
      <c r="OKW2655" s="42"/>
      <c r="OKX2655" s="116"/>
      <c r="OKY2655" s="42"/>
      <c r="OKZ2655" s="116"/>
      <c r="OLA2655" s="42"/>
      <c r="OLB2655" s="116"/>
      <c r="OLC2655" s="42"/>
      <c r="OLD2655" s="116"/>
      <c r="OLE2655" s="42"/>
      <c r="OLF2655" s="116"/>
      <c r="OLG2655" s="42"/>
      <c r="OLH2655" s="116"/>
      <c r="OLI2655" s="42"/>
      <c r="OLJ2655" s="116"/>
      <c r="OLK2655" s="42"/>
      <c r="OLL2655" s="116"/>
      <c r="OLM2655" s="42"/>
      <c r="OLN2655" s="116"/>
      <c r="OLO2655" s="42"/>
      <c r="OLP2655" s="116"/>
      <c r="OLQ2655" s="42"/>
      <c r="OLR2655" s="116"/>
      <c r="OLS2655" s="42"/>
      <c r="OLT2655" s="116"/>
      <c r="OLU2655" s="42"/>
      <c r="OLV2655" s="116"/>
      <c r="OLW2655" s="42"/>
      <c r="OLX2655" s="116"/>
      <c r="OLY2655" s="42"/>
      <c r="OLZ2655" s="116"/>
      <c r="OMA2655" s="42"/>
      <c r="OMB2655" s="116"/>
      <c r="OMC2655" s="42"/>
      <c r="OMD2655" s="116"/>
      <c r="OME2655" s="42"/>
      <c r="OMF2655" s="116"/>
      <c r="OMG2655" s="42"/>
      <c r="OMH2655" s="116"/>
      <c r="OMI2655" s="42"/>
      <c r="OMJ2655" s="116"/>
      <c r="OMK2655" s="42"/>
      <c r="OML2655" s="116"/>
      <c r="OMM2655" s="42"/>
      <c r="OMN2655" s="116"/>
      <c r="OMO2655" s="42"/>
      <c r="OMP2655" s="116"/>
      <c r="OMQ2655" s="42"/>
      <c r="OMR2655" s="116"/>
      <c r="OMS2655" s="42"/>
      <c r="OMT2655" s="116"/>
      <c r="OMU2655" s="42"/>
      <c r="OMV2655" s="116"/>
      <c r="OMW2655" s="42"/>
      <c r="OMX2655" s="116"/>
      <c r="OMY2655" s="42"/>
      <c r="OMZ2655" s="116"/>
      <c r="ONA2655" s="42"/>
      <c r="ONB2655" s="116"/>
      <c r="ONC2655" s="42"/>
      <c r="OND2655" s="116"/>
      <c r="ONE2655" s="42"/>
      <c r="ONF2655" s="116"/>
      <c r="ONG2655" s="42"/>
      <c r="ONH2655" s="116"/>
      <c r="ONI2655" s="42"/>
      <c r="ONJ2655" s="116"/>
      <c r="ONK2655" s="42"/>
      <c r="ONL2655" s="116"/>
      <c r="ONM2655" s="42"/>
      <c r="ONN2655" s="116"/>
      <c r="ONO2655" s="42"/>
      <c r="ONP2655" s="116"/>
      <c r="ONQ2655" s="42"/>
      <c r="ONR2655" s="116"/>
      <c r="ONS2655" s="42"/>
      <c r="ONT2655" s="116"/>
      <c r="ONU2655" s="42"/>
      <c r="ONV2655" s="116"/>
      <c r="ONW2655" s="42"/>
      <c r="ONX2655" s="116"/>
      <c r="ONY2655" s="42"/>
      <c r="ONZ2655" s="116"/>
      <c r="OOA2655" s="42"/>
      <c r="OOB2655" s="116"/>
      <c r="OOC2655" s="42"/>
      <c r="OOD2655" s="116"/>
      <c r="OOE2655" s="42"/>
      <c r="OOF2655" s="116"/>
      <c r="OOG2655" s="42"/>
      <c r="OOH2655" s="116"/>
      <c r="OOI2655" s="42"/>
      <c r="OOJ2655" s="116"/>
      <c r="OOK2655" s="42"/>
      <c r="OOL2655" s="116"/>
      <c r="OOM2655" s="42"/>
      <c r="OON2655" s="116"/>
      <c r="OOO2655" s="42"/>
      <c r="OOP2655" s="116"/>
      <c r="OOQ2655" s="42"/>
      <c r="OOR2655" s="116"/>
      <c r="OOS2655" s="42"/>
      <c r="OOT2655" s="116"/>
      <c r="OOU2655" s="42"/>
      <c r="OOV2655" s="116"/>
      <c r="OOW2655" s="42"/>
      <c r="OOX2655" s="116"/>
      <c r="OOY2655" s="42"/>
      <c r="OOZ2655" s="116"/>
      <c r="OPA2655" s="42"/>
      <c r="OPB2655" s="116"/>
      <c r="OPC2655" s="42"/>
      <c r="OPD2655" s="116"/>
      <c r="OPE2655" s="42"/>
      <c r="OPF2655" s="116"/>
      <c r="OPG2655" s="42"/>
      <c r="OPH2655" s="116"/>
      <c r="OPI2655" s="42"/>
      <c r="OPJ2655" s="116"/>
      <c r="OPK2655" s="42"/>
      <c r="OPL2655" s="116"/>
      <c r="OPM2655" s="42"/>
      <c r="OPN2655" s="116"/>
      <c r="OPO2655" s="42"/>
      <c r="OPP2655" s="116"/>
      <c r="OPQ2655" s="42"/>
      <c r="OPR2655" s="116"/>
      <c r="OPS2655" s="42"/>
      <c r="OPT2655" s="116"/>
      <c r="OPU2655" s="42"/>
      <c r="OPV2655" s="116"/>
      <c r="OPW2655" s="42"/>
      <c r="OPX2655" s="116"/>
      <c r="OPY2655" s="42"/>
      <c r="OPZ2655" s="116"/>
      <c r="OQA2655" s="42"/>
      <c r="OQB2655" s="116"/>
      <c r="OQC2655" s="42"/>
      <c r="OQD2655" s="116"/>
      <c r="OQE2655" s="42"/>
      <c r="OQF2655" s="116"/>
      <c r="OQG2655" s="42"/>
      <c r="OQH2655" s="116"/>
      <c r="OQI2655" s="42"/>
      <c r="OQJ2655" s="116"/>
      <c r="OQK2655" s="42"/>
      <c r="OQL2655" s="116"/>
      <c r="OQM2655" s="42"/>
      <c r="OQN2655" s="116"/>
      <c r="OQO2655" s="42"/>
      <c r="OQP2655" s="116"/>
      <c r="OQQ2655" s="42"/>
      <c r="OQR2655" s="116"/>
      <c r="OQS2655" s="42"/>
      <c r="OQT2655" s="116"/>
      <c r="OQU2655" s="42"/>
      <c r="OQV2655" s="116"/>
      <c r="OQW2655" s="42"/>
      <c r="OQX2655" s="116"/>
      <c r="OQY2655" s="42"/>
      <c r="OQZ2655" s="116"/>
      <c r="ORA2655" s="42"/>
      <c r="ORB2655" s="116"/>
      <c r="ORC2655" s="42"/>
      <c r="ORD2655" s="116"/>
      <c r="ORE2655" s="42"/>
      <c r="ORF2655" s="116"/>
      <c r="ORG2655" s="42"/>
      <c r="ORH2655" s="116"/>
      <c r="ORI2655" s="42"/>
      <c r="ORJ2655" s="116"/>
      <c r="ORK2655" s="42"/>
      <c r="ORL2655" s="116"/>
      <c r="ORM2655" s="42"/>
      <c r="ORN2655" s="116"/>
      <c r="ORO2655" s="42"/>
      <c r="ORP2655" s="116"/>
      <c r="ORQ2655" s="42"/>
      <c r="ORR2655" s="116"/>
      <c r="ORS2655" s="42"/>
      <c r="ORT2655" s="116"/>
      <c r="ORU2655" s="42"/>
      <c r="ORV2655" s="116"/>
      <c r="ORW2655" s="42"/>
      <c r="ORX2655" s="116"/>
      <c r="ORY2655" s="42"/>
      <c r="ORZ2655" s="116"/>
      <c r="OSA2655" s="42"/>
      <c r="OSB2655" s="116"/>
      <c r="OSC2655" s="42"/>
      <c r="OSD2655" s="116"/>
      <c r="OSE2655" s="42"/>
      <c r="OSF2655" s="116"/>
      <c r="OSG2655" s="42"/>
      <c r="OSH2655" s="116"/>
      <c r="OSI2655" s="42"/>
      <c r="OSJ2655" s="116"/>
      <c r="OSK2655" s="42"/>
      <c r="OSL2655" s="116"/>
      <c r="OSM2655" s="42"/>
      <c r="OSN2655" s="116"/>
      <c r="OSO2655" s="42"/>
      <c r="OSP2655" s="116"/>
      <c r="OSQ2655" s="42"/>
      <c r="OSR2655" s="116"/>
      <c r="OSS2655" s="42"/>
      <c r="OST2655" s="116"/>
      <c r="OSU2655" s="42"/>
      <c r="OSV2655" s="116"/>
      <c r="OSW2655" s="42"/>
      <c r="OSX2655" s="116"/>
      <c r="OSY2655" s="42"/>
      <c r="OSZ2655" s="116"/>
      <c r="OTA2655" s="42"/>
      <c r="OTB2655" s="116"/>
      <c r="OTC2655" s="42"/>
      <c r="OTD2655" s="116"/>
      <c r="OTE2655" s="42"/>
      <c r="OTF2655" s="116"/>
      <c r="OTG2655" s="42"/>
      <c r="OTH2655" s="116"/>
      <c r="OTI2655" s="42"/>
      <c r="OTJ2655" s="116"/>
      <c r="OTK2655" s="42"/>
      <c r="OTL2655" s="116"/>
      <c r="OTM2655" s="42"/>
      <c r="OTN2655" s="116"/>
      <c r="OTO2655" s="42"/>
      <c r="OTP2655" s="116"/>
      <c r="OTQ2655" s="42"/>
      <c r="OTR2655" s="116"/>
      <c r="OTS2655" s="42"/>
      <c r="OTT2655" s="116"/>
      <c r="OTU2655" s="42"/>
      <c r="OTV2655" s="116"/>
      <c r="OTW2655" s="42"/>
      <c r="OTX2655" s="116"/>
      <c r="OTY2655" s="42"/>
      <c r="OTZ2655" s="116"/>
      <c r="OUA2655" s="42"/>
      <c r="OUB2655" s="116"/>
      <c r="OUC2655" s="42"/>
      <c r="OUD2655" s="116"/>
      <c r="OUE2655" s="42"/>
      <c r="OUF2655" s="116"/>
      <c r="OUG2655" s="42"/>
      <c r="OUH2655" s="116"/>
      <c r="OUI2655" s="42"/>
      <c r="OUJ2655" s="116"/>
      <c r="OUK2655" s="42"/>
      <c r="OUL2655" s="116"/>
      <c r="OUM2655" s="42"/>
      <c r="OUN2655" s="116"/>
      <c r="OUO2655" s="42"/>
      <c r="OUP2655" s="116"/>
      <c r="OUQ2655" s="42"/>
      <c r="OUR2655" s="116"/>
      <c r="OUS2655" s="42"/>
      <c r="OUT2655" s="116"/>
      <c r="OUU2655" s="42"/>
      <c r="OUV2655" s="116"/>
      <c r="OUW2655" s="42"/>
      <c r="OUX2655" s="116"/>
      <c r="OUY2655" s="42"/>
      <c r="OUZ2655" s="116"/>
      <c r="OVA2655" s="42"/>
      <c r="OVB2655" s="116"/>
      <c r="OVC2655" s="42"/>
      <c r="OVD2655" s="116"/>
      <c r="OVE2655" s="42"/>
      <c r="OVF2655" s="116"/>
      <c r="OVG2655" s="42"/>
      <c r="OVH2655" s="116"/>
      <c r="OVI2655" s="42"/>
      <c r="OVJ2655" s="116"/>
      <c r="OVK2655" s="42"/>
      <c r="OVL2655" s="116"/>
      <c r="OVM2655" s="42"/>
      <c r="OVN2655" s="116"/>
      <c r="OVO2655" s="42"/>
      <c r="OVP2655" s="116"/>
      <c r="OVQ2655" s="42"/>
      <c r="OVR2655" s="116"/>
      <c r="OVS2655" s="42"/>
      <c r="OVT2655" s="116"/>
      <c r="OVU2655" s="42"/>
      <c r="OVV2655" s="116"/>
      <c r="OVW2655" s="42"/>
      <c r="OVX2655" s="116"/>
      <c r="OVY2655" s="42"/>
      <c r="OVZ2655" s="116"/>
      <c r="OWA2655" s="42"/>
      <c r="OWB2655" s="116"/>
      <c r="OWC2655" s="42"/>
      <c r="OWD2655" s="116"/>
      <c r="OWE2655" s="42"/>
      <c r="OWF2655" s="116"/>
      <c r="OWG2655" s="42"/>
      <c r="OWH2655" s="116"/>
      <c r="OWI2655" s="42"/>
      <c r="OWJ2655" s="116"/>
      <c r="OWK2655" s="42"/>
      <c r="OWL2655" s="116"/>
      <c r="OWM2655" s="42"/>
      <c r="OWN2655" s="116"/>
      <c r="OWO2655" s="42"/>
      <c r="OWP2655" s="116"/>
      <c r="OWQ2655" s="42"/>
      <c r="OWR2655" s="116"/>
      <c r="OWS2655" s="42"/>
      <c r="OWT2655" s="116"/>
      <c r="OWU2655" s="42"/>
      <c r="OWV2655" s="116"/>
      <c r="OWW2655" s="42"/>
      <c r="OWX2655" s="116"/>
      <c r="OWY2655" s="42"/>
      <c r="OWZ2655" s="116"/>
      <c r="OXA2655" s="42"/>
      <c r="OXB2655" s="116"/>
      <c r="OXC2655" s="42"/>
      <c r="OXD2655" s="116"/>
      <c r="OXE2655" s="42"/>
      <c r="OXF2655" s="116"/>
      <c r="OXG2655" s="42"/>
      <c r="OXH2655" s="116"/>
      <c r="OXI2655" s="42"/>
      <c r="OXJ2655" s="116"/>
      <c r="OXK2655" s="42"/>
      <c r="OXL2655" s="116"/>
      <c r="OXM2655" s="42"/>
      <c r="OXN2655" s="116"/>
      <c r="OXO2655" s="42"/>
      <c r="OXP2655" s="116"/>
      <c r="OXQ2655" s="42"/>
      <c r="OXR2655" s="116"/>
      <c r="OXS2655" s="42"/>
      <c r="OXT2655" s="116"/>
      <c r="OXU2655" s="42"/>
      <c r="OXV2655" s="116"/>
      <c r="OXW2655" s="42"/>
      <c r="OXX2655" s="116"/>
      <c r="OXY2655" s="42"/>
      <c r="OXZ2655" s="116"/>
      <c r="OYA2655" s="42"/>
      <c r="OYB2655" s="116"/>
      <c r="OYC2655" s="42"/>
      <c r="OYD2655" s="116"/>
      <c r="OYE2655" s="42"/>
      <c r="OYF2655" s="116"/>
      <c r="OYG2655" s="42"/>
      <c r="OYH2655" s="116"/>
      <c r="OYI2655" s="42"/>
      <c r="OYJ2655" s="116"/>
      <c r="OYK2655" s="42"/>
      <c r="OYL2655" s="116"/>
      <c r="OYM2655" s="42"/>
      <c r="OYN2655" s="116"/>
      <c r="OYO2655" s="42"/>
      <c r="OYP2655" s="116"/>
      <c r="OYQ2655" s="42"/>
      <c r="OYR2655" s="116"/>
      <c r="OYS2655" s="42"/>
      <c r="OYT2655" s="116"/>
      <c r="OYU2655" s="42"/>
      <c r="OYV2655" s="116"/>
      <c r="OYW2655" s="42"/>
      <c r="OYX2655" s="116"/>
      <c r="OYY2655" s="42"/>
      <c r="OYZ2655" s="116"/>
      <c r="OZA2655" s="42"/>
      <c r="OZB2655" s="116"/>
      <c r="OZC2655" s="42"/>
      <c r="OZD2655" s="116"/>
      <c r="OZE2655" s="42"/>
      <c r="OZF2655" s="116"/>
      <c r="OZG2655" s="42"/>
      <c r="OZH2655" s="116"/>
      <c r="OZI2655" s="42"/>
      <c r="OZJ2655" s="116"/>
      <c r="OZK2655" s="42"/>
      <c r="OZL2655" s="116"/>
      <c r="OZM2655" s="42"/>
      <c r="OZN2655" s="116"/>
      <c r="OZO2655" s="42"/>
      <c r="OZP2655" s="116"/>
      <c r="OZQ2655" s="42"/>
      <c r="OZR2655" s="116"/>
      <c r="OZS2655" s="42"/>
      <c r="OZT2655" s="116"/>
      <c r="OZU2655" s="42"/>
      <c r="OZV2655" s="116"/>
      <c r="OZW2655" s="42"/>
      <c r="OZX2655" s="116"/>
      <c r="OZY2655" s="42"/>
      <c r="OZZ2655" s="116"/>
      <c r="PAA2655" s="42"/>
      <c r="PAB2655" s="116"/>
      <c r="PAC2655" s="42"/>
      <c r="PAD2655" s="116"/>
      <c r="PAE2655" s="42"/>
      <c r="PAF2655" s="116"/>
      <c r="PAG2655" s="42"/>
      <c r="PAH2655" s="116"/>
      <c r="PAI2655" s="42"/>
      <c r="PAJ2655" s="116"/>
      <c r="PAK2655" s="42"/>
      <c r="PAL2655" s="116"/>
      <c r="PAM2655" s="42"/>
      <c r="PAN2655" s="116"/>
      <c r="PAO2655" s="42"/>
      <c r="PAP2655" s="116"/>
      <c r="PAQ2655" s="42"/>
      <c r="PAR2655" s="116"/>
      <c r="PAS2655" s="42"/>
      <c r="PAT2655" s="116"/>
      <c r="PAU2655" s="42"/>
      <c r="PAV2655" s="116"/>
      <c r="PAW2655" s="42"/>
      <c r="PAX2655" s="116"/>
      <c r="PAY2655" s="42"/>
      <c r="PAZ2655" s="116"/>
      <c r="PBA2655" s="42"/>
      <c r="PBB2655" s="116"/>
      <c r="PBC2655" s="42"/>
      <c r="PBD2655" s="116"/>
      <c r="PBE2655" s="42"/>
      <c r="PBF2655" s="116"/>
      <c r="PBG2655" s="42"/>
      <c r="PBH2655" s="116"/>
      <c r="PBI2655" s="42"/>
      <c r="PBJ2655" s="116"/>
      <c r="PBK2655" s="42"/>
      <c r="PBL2655" s="116"/>
      <c r="PBM2655" s="42"/>
      <c r="PBN2655" s="116"/>
      <c r="PBO2655" s="42"/>
      <c r="PBP2655" s="116"/>
      <c r="PBQ2655" s="42"/>
      <c r="PBR2655" s="116"/>
      <c r="PBS2655" s="42"/>
      <c r="PBT2655" s="116"/>
      <c r="PBU2655" s="42"/>
      <c r="PBV2655" s="116"/>
      <c r="PBW2655" s="42"/>
      <c r="PBX2655" s="116"/>
      <c r="PBY2655" s="42"/>
      <c r="PBZ2655" s="116"/>
      <c r="PCA2655" s="42"/>
      <c r="PCB2655" s="116"/>
      <c r="PCC2655" s="42"/>
      <c r="PCD2655" s="116"/>
      <c r="PCE2655" s="42"/>
      <c r="PCF2655" s="116"/>
      <c r="PCG2655" s="42"/>
      <c r="PCH2655" s="116"/>
      <c r="PCI2655" s="42"/>
      <c r="PCJ2655" s="116"/>
      <c r="PCK2655" s="42"/>
      <c r="PCL2655" s="116"/>
      <c r="PCM2655" s="42"/>
      <c r="PCN2655" s="116"/>
      <c r="PCO2655" s="42"/>
      <c r="PCP2655" s="116"/>
      <c r="PCQ2655" s="42"/>
      <c r="PCR2655" s="116"/>
      <c r="PCS2655" s="42"/>
      <c r="PCT2655" s="116"/>
      <c r="PCU2655" s="42"/>
      <c r="PCV2655" s="116"/>
      <c r="PCW2655" s="42"/>
      <c r="PCX2655" s="116"/>
      <c r="PCY2655" s="42"/>
      <c r="PCZ2655" s="116"/>
      <c r="PDA2655" s="42"/>
      <c r="PDB2655" s="116"/>
      <c r="PDC2655" s="42"/>
      <c r="PDD2655" s="116"/>
      <c r="PDE2655" s="42"/>
      <c r="PDF2655" s="116"/>
      <c r="PDG2655" s="42"/>
      <c r="PDH2655" s="116"/>
      <c r="PDI2655" s="42"/>
      <c r="PDJ2655" s="116"/>
      <c r="PDK2655" s="42"/>
      <c r="PDL2655" s="116"/>
      <c r="PDM2655" s="42"/>
      <c r="PDN2655" s="116"/>
      <c r="PDO2655" s="42"/>
      <c r="PDP2655" s="116"/>
      <c r="PDQ2655" s="42"/>
      <c r="PDR2655" s="116"/>
      <c r="PDS2655" s="42"/>
      <c r="PDT2655" s="116"/>
      <c r="PDU2655" s="42"/>
      <c r="PDV2655" s="116"/>
      <c r="PDW2655" s="42"/>
      <c r="PDX2655" s="116"/>
      <c r="PDY2655" s="42"/>
      <c r="PDZ2655" s="116"/>
      <c r="PEA2655" s="42"/>
      <c r="PEB2655" s="116"/>
      <c r="PEC2655" s="42"/>
      <c r="PED2655" s="116"/>
      <c r="PEE2655" s="42"/>
      <c r="PEF2655" s="116"/>
      <c r="PEG2655" s="42"/>
      <c r="PEH2655" s="116"/>
      <c r="PEI2655" s="42"/>
      <c r="PEJ2655" s="116"/>
      <c r="PEK2655" s="42"/>
      <c r="PEL2655" s="116"/>
      <c r="PEM2655" s="42"/>
      <c r="PEN2655" s="116"/>
      <c r="PEO2655" s="42"/>
      <c r="PEP2655" s="116"/>
      <c r="PEQ2655" s="42"/>
      <c r="PER2655" s="116"/>
      <c r="PES2655" s="42"/>
      <c r="PET2655" s="116"/>
      <c r="PEU2655" s="42"/>
      <c r="PEV2655" s="116"/>
      <c r="PEW2655" s="42"/>
      <c r="PEX2655" s="116"/>
      <c r="PEY2655" s="42"/>
      <c r="PEZ2655" s="116"/>
      <c r="PFA2655" s="42"/>
      <c r="PFB2655" s="116"/>
      <c r="PFC2655" s="42"/>
      <c r="PFD2655" s="116"/>
      <c r="PFE2655" s="42"/>
      <c r="PFF2655" s="116"/>
      <c r="PFG2655" s="42"/>
      <c r="PFH2655" s="116"/>
      <c r="PFI2655" s="42"/>
      <c r="PFJ2655" s="116"/>
      <c r="PFK2655" s="42"/>
      <c r="PFL2655" s="116"/>
      <c r="PFM2655" s="42"/>
      <c r="PFN2655" s="116"/>
      <c r="PFO2655" s="42"/>
      <c r="PFP2655" s="116"/>
      <c r="PFQ2655" s="42"/>
      <c r="PFR2655" s="116"/>
      <c r="PFS2655" s="42"/>
      <c r="PFT2655" s="116"/>
      <c r="PFU2655" s="42"/>
      <c r="PFV2655" s="116"/>
      <c r="PFW2655" s="42"/>
      <c r="PFX2655" s="116"/>
      <c r="PFY2655" s="42"/>
      <c r="PFZ2655" s="116"/>
      <c r="PGA2655" s="42"/>
      <c r="PGB2655" s="116"/>
      <c r="PGC2655" s="42"/>
      <c r="PGD2655" s="116"/>
      <c r="PGE2655" s="42"/>
      <c r="PGF2655" s="116"/>
      <c r="PGG2655" s="42"/>
      <c r="PGH2655" s="116"/>
      <c r="PGI2655" s="42"/>
      <c r="PGJ2655" s="116"/>
      <c r="PGK2655" s="42"/>
      <c r="PGL2655" s="116"/>
      <c r="PGM2655" s="42"/>
      <c r="PGN2655" s="116"/>
      <c r="PGO2655" s="42"/>
      <c r="PGP2655" s="116"/>
      <c r="PGQ2655" s="42"/>
      <c r="PGR2655" s="116"/>
      <c r="PGS2655" s="42"/>
      <c r="PGT2655" s="116"/>
      <c r="PGU2655" s="42"/>
      <c r="PGV2655" s="116"/>
      <c r="PGW2655" s="42"/>
      <c r="PGX2655" s="116"/>
      <c r="PGY2655" s="42"/>
      <c r="PGZ2655" s="116"/>
      <c r="PHA2655" s="42"/>
      <c r="PHB2655" s="116"/>
      <c r="PHC2655" s="42"/>
      <c r="PHD2655" s="116"/>
      <c r="PHE2655" s="42"/>
      <c r="PHF2655" s="116"/>
      <c r="PHG2655" s="42"/>
      <c r="PHH2655" s="116"/>
      <c r="PHI2655" s="42"/>
      <c r="PHJ2655" s="116"/>
      <c r="PHK2655" s="42"/>
      <c r="PHL2655" s="116"/>
      <c r="PHM2655" s="42"/>
      <c r="PHN2655" s="116"/>
      <c r="PHO2655" s="42"/>
      <c r="PHP2655" s="116"/>
      <c r="PHQ2655" s="42"/>
      <c r="PHR2655" s="116"/>
      <c r="PHS2655" s="42"/>
      <c r="PHT2655" s="116"/>
      <c r="PHU2655" s="42"/>
      <c r="PHV2655" s="116"/>
      <c r="PHW2655" s="42"/>
      <c r="PHX2655" s="116"/>
      <c r="PHY2655" s="42"/>
      <c r="PHZ2655" s="116"/>
      <c r="PIA2655" s="42"/>
      <c r="PIB2655" s="116"/>
      <c r="PIC2655" s="42"/>
      <c r="PID2655" s="116"/>
      <c r="PIE2655" s="42"/>
      <c r="PIF2655" s="116"/>
      <c r="PIG2655" s="42"/>
      <c r="PIH2655" s="116"/>
      <c r="PII2655" s="42"/>
      <c r="PIJ2655" s="116"/>
      <c r="PIK2655" s="42"/>
      <c r="PIL2655" s="116"/>
      <c r="PIM2655" s="42"/>
      <c r="PIN2655" s="116"/>
      <c r="PIO2655" s="42"/>
      <c r="PIP2655" s="116"/>
      <c r="PIQ2655" s="42"/>
      <c r="PIR2655" s="116"/>
      <c r="PIS2655" s="42"/>
      <c r="PIT2655" s="116"/>
      <c r="PIU2655" s="42"/>
      <c r="PIV2655" s="116"/>
      <c r="PIW2655" s="42"/>
      <c r="PIX2655" s="116"/>
      <c r="PIY2655" s="42"/>
      <c r="PIZ2655" s="116"/>
      <c r="PJA2655" s="42"/>
      <c r="PJB2655" s="116"/>
      <c r="PJC2655" s="42"/>
      <c r="PJD2655" s="116"/>
      <c r="PJE2655" s="42"/>
      <c r="PJF2655" s="116"/>
      <c r="PJG2655" s="42"/>
      <c r="PJH2655" s="116"/>
      <c r="PJI2655" s="42"/>
      <c r="PJJ2655" s="116"/>
      <c r="PJK2655" s="42"/>
      <c r="PJL2655" s="116"/>
      <c r="PJM2655" s="42"/>
      <c r="PJN2655" s="116"/>
      <c r="PJO2655" s="42"/>
      <c r="PJP2655" s="116"/>
      <c r="PJQ2655" s="42"/>
      <c r="PJR2655" s="116"/>
      <c r="PJS2655" s="42"/>
      <c r="PJT2655" s="116"/>
      <c r="PJU2655" s="42"/>
      <c r="PJV2655" s="116"/>
      <c r="PJW2655" s="42"/>
      <c r="PJX2655" s="116"/>
      <c r="PJY2655" s="42"/>
      <c r="PJZ2655" s="116"/>
      <c r="PKA2655" s="42"/>
      <c r="PKB2655" s="116"/>
      <c r="PKC2655" s="42"/>
      <c r="PKD2655" s="116"/>
      <c r="PKE2655" s="42"/>
      <c r="PKF2655" s="116"/>
      <c r="PKG2655" s="42"/>
      <c r="PKH2655" s="116"/>
      <c r="PKI2655" s="42"/>
      <c r="PKJ2655" s="116"/>
      <c r="PKK2655" s="42"/>
      <c r="PKL2655" s="116"/>
      <c r="PKM2655" s="42"/>
      <c r="PKN2655" s="116"/>
      <c r="PKO2655" s="42"/>
      <c r="PKP2655" s="116"/>
      <c r="PKQ2655" s="42"/>
      <c r="PKR2655" s="116"/>
      <c r="PKS2655" s="42"/>
      <c r="PKT2655" s="116"/>
      <c r="PKU2655" s="42"/>
      <c r="PKV2655" s="116"/>
      <c r="PKW2655" s="42"/>
      <c r="PKX2655" s="116"/>
      <c r="PKY2655" s="42"/>
      <c r="PKZ2655" s="116"/>
      <c r="PLA2655" s="42"/>
      <c r="PLB2655" s="116"/>
      <c r="PLC2655" s="42"/>
      <c r="PLD2655" s="116"/>
      <c r="PLE2655" s="42"/>
      <c r="PLF2655" s="116"/>
      <c r="PLG2655" s="42"/>
      <c r="PLH2655" s="116"/>
      <c r="PLI2655" s="42"/>
      <c r="PLJ2655" s="116"/>
      <c r="PLK2655" s="42"/>
      <c r="PLL2655" s="116"/>
      <c r="PLM2655" s="42"/>
      <c r="PLN2655" s="116"/>
      <c r="PLO2655" s="42"/>
      <c r="PLP2655" s="116"/>
      <c r="PLQ2655" s="42"/>
      <c r="PLR2655" s="116"/>
      <c r="PLS2655" s="42"/>
      <c r="PLT2655" s="116"/>
      <c r="PLU2655" s="42"/>
      <c r="PLV2655" s="116"/>
      <c r="PLW2655" s="42"/>
      <c r="PLX2655" s="116"/>
      <c r="PLY2655" s="42"/>
      <c r="PLZ2655" s="116"/>
      <c r="PMA2655" s="42"/>
      <c r="PMB2655" s="116"/>
      <c r="PMC2655" s="42"/>
      <c r="PMD2655" s="116"/>
      <c r="PME2655" s="42"/>
      <c r="PMF2655" s="116"/>
      <c r="PMG2655" s="42"/>
      <c r="PMH2655" s="116"/>
      <c r="PMI2655" s="42"/>
      <c r="PMJ2655" s="116"/>
      <c r="PMK2655" s="42"/>
      <c r="PML2655" s="116"/>
      <c r="PMM2655" s="42"/>
      <c r="PMN2655" s="116"/>
      <c r="PMO2655" s="42"/>
      <c r="PMP2655" s="116"/>
      <c r="PMQ2655" s="42"/>
      <c r="PMR2655" s="116"/>
      <c r="PMS2655" s="42"/>
      <c r="PMT2655" s="116"/>
      <c r="PMU2655" s="42"/>
      <c r="PMV2655" s="116"/>
      <c r="PMW2655" s="42"/>
      <c r="PMX2655" s="116"/>
      <c r="PMY2655" s="42"/>
      <c r="PMZ2655" s="116"/>
      <c r="PNA2655" s="42"/>
      <c r="PNB2655" s="116"/>
      <c r="PNC2655" s="42"/>
      <c r="PND2655" s="116"/>
      <c r="PNE2655" s="42"/>
      <c r="PNF2655" s="116"/>
      <c r="PNG2655" s="42"/>
      <c r="PNH2655" s="116"/>
      <c r="PNI2655" s="42"/>
      <c r="PNJ2655" s="116"/>
      <c r="PNK2655" s="42"/>
      <c r="PNL2655" s="116"/>
      <c r="PNM2655" s="42"/>
      <c r="PNN2655" s="116"/>
      <c r="PNO2655" s="42"/>
      <c r="PNP2655" s="116"/>
      <c r="PNQ2655" s="42"/>
      <c r="PNR2655" s="116"/>
      <c r="PNS2655" s="42"/>
      <c r="PNT2655" s="116"/>
      <c r="PNU2655" s="42"/>
      <c r="PNV2655" s="116"/>
      <c r="PNW2655" s="42"/>
      <c r="PNX2655" s="116"/>
      <c r="PNY2655" s="42"/>
      <c r="PNZ2655" s="116"/>
      <c r="POA2655" s="42"/>
      <c r="POB2655" s="116"/>
      <c r="POC2655" s="42"/>
      <c r="POD2655" s="116"/>
      <c r="POE2655" s="42"/>
      <c r="POF2655" s="116"/>
      <c r="POG2655" s="42"/>
      <c r="POH2655" s="116"/>
      <c r="POI2655" s="42"/>
      <c r="POJ2655" s="116"/>
      <c r="POK2655" s="42"/>
      <c r="POL2655" s="116"/>
      <c r="POM2655" s="42"/>
      <c r="PON2655" s="116"/>
      <c r="POO2655" s="42"/>
      <c r="POP2655" s="116"/>
      <c r="POQ2655" s="42"/>
      <c r="POR2655" s="116"/>
      <c r="POS2655" s="42"/>
      <c r="POT2655" s="116"/>
      <c r="POU2655" s="42"/>
      <c r="POV2655" s="116"/>
      <c r="POW2655" s="42"/>
      <c r="POX2655" s="116"/>
      <c r="POY2655" s="42"/>
      <c r="POZ2655" s="116"/>
      <c r="PPA2655" s="42"/>
      <c r="PPB2655" s="116"/>
      <c r="PPC2655" s="42"/>
      <c r="PPD2655" s="116"/>
      <c r="PPE2655" s="42"/>
      <c r="PPF2655" s="116"/>
      <c r="PPG2655" s="42"/>
      <c r="PPH2655" s="116"/>
      <c r="PPI2655" s="42"/>
      <c r="PPJ2655" s="116"/>
      <c r="PPK2655" s="42"/>
      <c r="PPL2655" s="116"/>
      <c r="PPM2655" s="42"/>
      <c r="PPN2655" s="116"/>
      <c r="PPO2655" s="42"/>
      <c r="PPP2655" s="116"/>
      <c r="PPQ2655" s="42"/>
      <c r="PPR2655" s="116"/>
      <c r="PPS2655" s="42"/>
      <c r="PPT2655" s="116"/>
      <c r="PPU2655" s="42"/>
      <c r="PPV2655" s="116"/>
      <c r="PPW2655" s="42"/>
      <c r="PPX2655" s="116"/>
      <c r="PPY2655" s="42"/>
      <c r="PPZ2655" s="116"/>
      <c r="PQA2655" s="42"/>
      <c r="PQB2655" s="116"/>
      <c r="PQC2655" s="42"/>
      <c r="PQD2655" s="116"/>
      <c r="PQE2655" s="42"/>
      <c r="PQF2655" s="116"/>
      <c r="PQG2655" s="42"/>
      <c r="PQH2655" s="116"/>
      <c r="PQI2655" s="42"/>
      <c r="PQJ2655" s="116"/>
      <c r="PQK2655" s="42"/>
      <c r="PQL2655" s="116"/>
      <c r="PQM2655" s="42"/>
      <c r="PQN2655" s="116"/>
      <c r="PQO2655" s="42"/>
      <c r="PQP2655" s="116"/>
      <c r="PQQ2655" s="42"/>
      <c r="PQR2655" s="116"/>
      <c r="PQS2655" s="42"/>
      <c r="PQT2655" s="116"/>
      <c r="PQU2655" s="42"/>
      <c r="PQV2655" s="116"/>
      <c r="PQW2655" s="42"/>
      <c r="PQX2655" s="116"/>
      <c r="PQY2655" s="42"/>
      <c r="PQZ2655" s="116"/>
      <c r="PRA2655" s="42"/>
      <c r="PRB2655" s="116"/>
      <c r="PRC2655" s="42"/>
      <c r="PRD2655" s="116"/>
      <c r="PRE2655" s="42"/>
      <c r="PRF2655" s="116"/>
      <c r="PRG2655" s="42"/>
      <c r="PRH2655" s="116"/>
      <c r="PRI2655" s="42"/>
      <c r="PRJ2655" s="116"/>
      <c r="PRK2655" s="42"/>
      <c r="PRL2655" s="116"/>
      <c r="PRM2655" s="42"/>
      <c r="PRN2655" s="116"/>
      <c r="PRO2655" s="42"/>
      <c r="PRP2655" s="116"/>
      <c r="PRQ2655" s="42"/>
      <c r="PRR2655" s="116"/>
      <c r="PRS2655" s="42"/>
      <c r="PRT2655" s="116"/>
      <c r="PRU2655" s="42"/>
      <c r="PRV2655" s="116"/>
      <c r="PRW2655" s="42"/>
      <c r="PRX2655" s="116"/>
      <c r="PRY2655" s="42"/>
      <c r="PRZ2655" s="116"/>
      <c r="PSA2655" s="42"/>
      <c r="PSB2655" s="116"/>
      <c r="PSC2655" s="42"/>
      <c r="PSD2655" s="116"/>
      <c r="PSE2655" s="42"/>
      <c r="PSF2655" s="116"/>
      <c r="PSG2655" s="42"/>
      <c r="PSH2655" s="116"/>
      <c r="PSI2655" s="42"/>
      <c r="PSJ2655" s="116"/>
      <c r="PSK2655" s="42"/>
      <c r="PSL2655" s="116"/>
      <c r="PSM2655" s="42"/>
      <c r="PSN2655" s="116"/>
      <c r="PSO2655" s="42"/>
      <c r="PSP2655" s="116"/>
      <c r="PSQ2655" s="42"/>
      <c r="PSR2655" s="116"/>
      <c r="PSS2655" s="42"/>
      <c r="PST2655" s="116"/>
      <c r="PSU2655" s="42"/>
      <c r="PSV2655" s="116"/>
      <c r="PSW2655" s="42"/>
      <c r="PSX2655" s="116"/>
      <c r="PSY2655" s="42"/>
      <c r="PSZ2655" s="116"/>
      <c r="PTA2655" s="42"/>
      <c r="PTB2655" s="116"/>
      <c r="PTC2655" s="42"/>
      <c r="PTD2655" s="116"/>
      <c r="PTE2655" s="42"/>
      <c r="PTF2655" s="116"/>
      <c r="PTG2655" s="42"/>
      <c r="PTH2655" s="116"/>
      <c r="PTI2655" s="42"/>
      <c r="PTJ2655" s="116"/>
      <c r="PTK2655" s="42"/>
      <c r="PTL2655" s="116"/>
      <c r="PTM2655" s="42"/>
      <c r="PTN2655" s="116"/>
      <c r="PTO2655" s="42"/>
      <c r="PTP2655" s="116"/>
      <c r="PTQ2655" s="42"/>
      <c r="PTR2655" s="116"/>
      <c r="PTS2655" s="42"/>
      <c r="PTT2655" s="116"/>
      <c r="PTU2655" s="42"/>
      <c r="PTV2655" s="116"/>
      <c r="PTW2655" s="42"/>
      <c r="PTX2655" s="116"/>
      <c r="PTY2655" s="42"/>
      <c r="PTZ2655" s="116"/>
      <c r="PUA2655" s="42"/>
      <c r="PUB2655" s="116"/>
      <c r="PUC2655" s="42"/>
      <c r="PUD2655" s="116"/>
      <c r="PUE2655" s="42"/>
      <c r="PUF2655" s="116"/>
      <c r="PUG2655" s="42"/>
      <c r="PUH2655" s="116"/>
      <c r="PUI2655" s="42"/>
      <c r="PUJ2655" s="116"/>
      <c r="PUK2655" s="42"/>
      <c r="PUL2655" s="116"/>
      <c r="PUM2655" s="42"/>
      <c r="PUN2655" s="116"/>
      <c r="PUO2655" s="42"/>
      <c r="PUP2655" s="116"/>
      <c r="PUQ2655" s="42"/>
      <c r="PUR2655" s="116"/>
      <c r="PUS2655" s="42"/>
      <c r="PUT2655" s="116"/>
      <c r="PUU2655" s="42"/>
      <c r="PUV2655" s="116"/>
      <c r="PUW2655" s="42"/>
      <c r="PUX2655" s="116"/>
      <c r="PUY2655" s="42"/>
      <c r="PUZ2655" s="116"/>
      <c r="PVA2655" s="42"/>
      <c r="PVB2655" s="116"/>
      <c r="PVC2655" s="42"/>
      <c r="PVD2655" s="116"/>
      <c r="PVE2655" s="42"/>
      <c r="PVF2655" s="116"/>
      <c r="PVG2655" s="42"/>
      <c r="PVH2655" s="116"/>
      <c r="PVI2655" s="42"/>
      <c r="PVJ2655" s="116"/>
      <c r="PVK2655" s="42"/>
      <c r="PVL2655" s="116"/>
      <c r="PVM2655" s="42"/>
      <c r="PVN2655" s="116"/>
      <c r="PVO2655" s="42"/>
      <c r="PVP2655" s="116"/>
      <c r="PVQ2655" s="42"/>
      <c r="PVR2655" s="116"/>
      <c r="PVS2655" s="42"/>
      <c r="PVT2655" s="116"/>
      <c r="PVU2655" s="42"/>
      <c r="PVV2655" s="116"/>
      <c r="PVW2655" s="42"/>
      <c r="PVX2655" s="116"/>
      <c r="PVY2655" s="42"/>
      <c r="PVZ2655" s="116"/>
      <c r="PWA2655" s="42"/>
      <c r="PWB2655" s="116"/>
      <c r="PWC2655" s="42"/>
      <c r="PWD2655" s="116"/>
      <c r="PWE2655" s="42"/>
      <c r="PWF2655" s="116"/>
      <c r="PWG2655" s="42"/>
      <c r="PWH2655" s="116"/>
      <c r="PWI2655" s="42"/>
      <c r="PWJ2655" s="116"/>
      <c r="PWK2655" s="42"/>
      <c r="PWL2655" s="116"/>
      <c r="PWM2655" s="42"/>
      <c r="PWN2655" s="116"/>
      <c r="PWO2655" s="42"/>
      <c r="PWP2655" s="116"/>
      <c r="PWQ2655" s="42"/>
      <c r="PWR2655" s="116"/>
      <c r="PWS2655" s="42"/>
      <c r="PWT2655" s="116"/>
      <c r="PWU2655" s="42"/>
      <c r="PWV2655" s="116"/>
      <c r="PWW2655" s="42"/>
      <c r="PWX2655" s="116"/>
      <c r="PWY2655" s="42"/>
      <c r="PWZ2655" s="116"/>
      <c r="PXA2655" s="42"/>
      <c r="PXB2655" s="116"/>
      <c r="PXC2655" s="42"/>
      <c r="PXD2655" s="116"/>
      <c r="PXE2655" s="42"/>
      <c r="PXF2655" s="116"/>
      <c r="PXG2655" s="42"/>
      <c r="PXH2655" s="116"/>
      <c r="PXI2655" s="42"/>
      <c r="PXJ2655" s="116"/>
      <c r="PXK2655" s="42"/>
      <c r="PXL2655" s="116"/>
      <c r="PXM2655" s="42"/>
      <c r="PXN2655" s="116"/>
      <c r="PXO2655" s="42"/>
      <c r="PXP2655" s="116"/>
      <c r="PXQ2655" s="42"/>
      <c r="PXR2655" s="116"/>
      <c r="PXS2655" s="42"/>
      <c r="PXT2655" s="116"/>
      <c r="PXU2655" s="42"/>
      <c r="PXV2655" s="116"/>
      <c r="PXW2655" s="42"/>
      <c r="PXX2655" s="116"/>
      <c r="PXY2655" s="42"/>
      <c r="PXZ2655" s="116"/>
      <c r="PYA2655" s="42"/>
      <c r="PYB2655" s="116"/>
      <c r="PYC2655" s="42"/>
      <c r="PYD2655" s="116"/>
      <c r="PYE2655" s="42"/>
      <c r="PYF2655" s="116"/>
      <c r="PYG2655" s="42"/>
      <c r="PYH2655" s="116"/>
      <c r="PYI2655" s="42"/>
      <c r="PYJ2655" s="116"/>
      <c r="PYK2655" s="42"/>
      <c r="PYL2655" s="116"/>
      <c r="PYM2655" s="42"/>
      <c r="PYN2655" s="116"/>
      <c r="PYO2655" s="42"/>
      <c r="PYP2655" s="116"/>
      <c r="PYQ2655" s="42"/>
      <c r="PYR2655" s="116"/>
      <c r="PYS2655" s="42"/>
      <c r="PYT2655" s="116"/>
      <c r="PYU2655" s="42"/>
      <c r="PYV2655" s="116"/>
      <c r="PYW2655" s="42"/>
      <c r="PYX2655" s="116"/>
      <c r="PYY2655" s="42"/>
      <c r="PYZ2655" s="116"/>
      <c r="PZA2655" s="42"/>
      <c r="PZB2655" s="116"/>
      <c r="PZC2655" s="42"/>
      <c r="PZD2655" s="116"/>
      <c r="PZE2655" s="42"/>
      <c r="PZF2655" s="116"/>
      <c r="PZG2655" s="42"/>
      <c r="PZH2655" s="116"/>
      <c r="PZI2655" s="42"/>
      <c r="PZJ2655" s="116"/>
      <c r="PZK2655" s="42"/>
      <c r="PZL2655" s="116"/>
      <c r="PZM2655" s="42"/>
      <c r="PZN2655" s="116"/>
      <c r="PZO2655" s="42"/>
      <c r="PZP2655" s="116"/>
      <c r="PZQ2655" s="42"/>
      <c r="PZR2655" s="116"/>
      <c r="PZS2655" s="42"/>
      <c r="PZT2655" s="116"/>
      <c r="PZU2655" s="42"/>
      <c r="PZV2655" s="116"/>
      <c r="PZW2655" s="42"/>
      <c r="PZX2655" s="116"/>
      <c r="PZY2655" s="42"/>
      <c r="PZZ2655" s="116"/>
      <c r="QAA2655" s="42"/>
      <c r="QAB2655" s="116"/>
      <c r="QAC2655" s="42"/>
      <c r="QAD2655" s="116"/>
      <c r="QAE2655" s="42"/>
      <c r="QAF2655" s="116"/>
      <c r="QAG2655" s="42"/>
      <c r="QAH2655" s="116"/>
      <c r="QAI2655" s="42"/>
      <c r="QAJ2655" s="116"/>
      <c r="QAK2655" s="42"/>
      <c r="QAL2655" s="116"/>
      <c r="QAM2655" s="42"/>
      <c r="QAN2655" s="116"/>
      <c r="QAO2655" s="42"/>
      <c r="QAP2655" s="116"/>
      <c r="QAQ2655" s="42"/>
      <c r="QAR2655" s="116"/>
      <c r="QAS2655" s="42"/>
      <c r="QAT2655" s="116"/>
      <c r="QAU2655" s="42"/>
      <c r="QAV2655" s="116"/>
      <c r="QAW2655" s="42"/>
      <c r="QAX2655" s="116"/>
      <c r="QAY2655" s="42"/>
      <c r="QAZ2655" s="116"/>
      <c r="QBA2655" s="42"/>
      <c r="QBB2655" s="116"/>
      <c r="QBC2655" s="42"/>
      <c r="QBD2655" s="116"/>
      <c r="QBE2655" s="42"/>
      <c r="QBF2655" s="116"/>
      <c r="QBG2655" s="42"/>
      <c r="QBH2655" s="116"/>
      <c r="QBI2655" s="42"/>
      <c r="QBJ2655" s="116"/>
      <c r="QBK2655" s="42"/>
      <c r="QBL2655" s="116"/>
      <c r="QBM2655" s="42"/>
      <c r="QBN2655" s="116"/>
      <c r="QBO2655" s="42"/>
      <c r="QBP2655" s="116"/>
      <c r="QBQ2655" s="42"/>
      <c r="QBR2655" s="116"/>
      <c r="QBS2655" s="42"/>
      <c r="QBT2655" s="116"/>
      <c r="QBU2655" s="42"/>
      <c r="QBV2655" s="116"/>
      <c r="QBW2655" s="42"/>
      <c r="QBX2655" s="116"/>
      <c r="QBY2655" s="42"/>
      <c r="QBZ2655" s="116"/>
      <c r="QCA2655" s="42"/>
      <c r="QCB2655" s="116"/>
      <c r="QCC2655" s="42"/>
      <c r="QCD2655" s="116"/>
      <c r="QCE2655" s="42"/>
      <c r="QCF2655" s="116"/>
      <c r="QCG2655" s="42"/>
      <c r="QCH2655" s="116"/>
      <c r="QCI2655" s="42"/>
      <c r="QCJ2655" s="116"/>
      <c r="QCK2655" s="42"/>
      <c r="QCL2655" s="116"/>
      <c r="QCM2655" s="42"/>
      <c r="QCN2655" s="116"/>
      <c r="QCO2655" s="42"/>
      <c r="QCP2655" s="116"/>
      <c r="QCQ2655" s="42"/>
      <c r="QCR2655" s="116"/>
      <c r="QCS2655" s="42"/>
      <c r="QCT2655" s="116"/>
      <c r="QCU2655" s="42"/>
      <c r="QCV2655" s="116"/>
      <c r="QCW2655" s="42"/>
      <c r="QCX2655" s="116"/>
      <c r="QCY2655" s="42"/>
      <c r="QCZ2655" s="116"/>
      <c r="QDA2655" s="42"/>
      <c r="QDB2655" s="116"/>
      <c r="QDC2655" s="42"/>
      <c r="QDD2655" s="116"/>
      <c r="QDE2655" s="42"/>
      <c r="QDF2655" s="116"/>
      <c r="QDG2655" s="42"/>
      <c r="QDH2655" s="116"/>
      <c r="QDI2655" s="42"/>
      <c r="QDJ2655" s="116"/>
      <c r="QDK2655" s="42"/>
      <c r="QDL2655" s="116"/>
      <c r="QDM2655" s="42"/>
      <c r="QDN2655" s="116"/>
      <c r="QDO2655" s="42"/>
      <c r="QDP2655" s="116"/>
      <c r="QDQ2655" s="42"/>
      <c r="QDR2655" s="116"/>
      <c r="QDS2655" s="42"/>
      <c r="QDT2655" s="116"/>
      <c r="QDU2655" s="42"/>
      <c r="QDV2655" s="116"/>
      <c r="QDW2655" s="42"/>
      <c r="QDX2655" s="116"/>
      <c r="QDY2655" s="42"/>
      <c r="QDZ2655" s="116"/>
      <c r="QEA2655" s="42"/>
      <c r="QEB2655" s="116"/>
      <c r="QEC2655" s="42"/>
      <c r="QED2655" s="116"/>
      <c r="QEE2655" s="42"/>
      <c r="QEF2655" s="116"/>
      <c r="QEG2655" s="42"/>
      <c r="QEH2655" s="116"/>
      <c r="QEI2655" s="42"/>
      <c r="QEJ2655" s="116"/>
      <c r="QEK2655" s="42"/>
      <c r="QEL2655" s="116"/>
      <c r="QEM2655" s="42"/>
      <c r="QEN2655" s="116"/>
      <c r="QEO2655" s="42"/>
      <c r="QEP2655" s="116"/>
      <c r="QEQ2655" s="42"/>
      <c r="QER2655" s="116"/>
      <c r="QES2655" s="42"/>
      <c r="QET2655" s="116"/>
      <c r="QEU2655" s="42"/>
      <c r="QEV2655" s="116"/>
      <c r="QEW2655" s="42"/>
      <c r="QEX2655" s="116"/>
      <c r="QEY2655" s="42"/>
      <c r="QEZ2655" s="116"/>
      <c r="QFA2655" s="42"/>
      <c r="QFB2655" s="116"/>
      <c r="QFC2655" s="42"/>
      <c r="QFD2655" s="116"/>
      <c r="QFE2655" s="42"/>
      <c r="QFF2655" s="116"/>
      <c r="QFG2655" s="42"/>
      <c r="QFH2655" s="116"/>
      <c r="QFI2655" s="42"/>
      <c r="QFJ2655" s="116"/>
      <c r="QFK2655" s="42"/>
      <c r="QFL2655" s="116"/>
      <c r="QFM2655" s="42"/>
      <c r="QFN2655" s="116"/>
      <c r="QFO2655" s="42"/>
      <c r="QFP2655" s="116"/>
      <c r="QFQ2655" s="42"/>
      <c r="QFR2655" s="116"/>
      <c r="QFS2655" s="42"/>
      <c r="QFT2655" s="116"/>
      <c r="QFU2655" s="42"/>
      <c r="QFV2655" s="116"/>
      <c r="QFW2655" s="42"/>
      <c r="QFX2655" s="116"/>
      <c r="QFY2655" s="42"/>
      <c r="QFZ2655" s="116"/>
      <c r="QGA2655" s="42"/>
      <c r="QGB2655" s="116"/>
      <c r="QGC2655" s="42"/>
      <c r="QGD2655" s="116"/>
      <c r="QGE2655" s="42"/>
      <c r="QGF2655" s="116"/>
      <c r="QGG2655" s="42"/>
      <c r="QGH2655" s="116"/>
      <c r="QGI2655" s="42"/>
      <c r="QGJ2655" s="116"/>
      <c r="QGK2655" s="42"/>
      <c r="QGL2655" s="116"/>
      <c r="QGM2655" s="42"/>
      <c r="QGN2655" s="116"/>
      <c r="QGO2655" s="42"/>
      <c r="QGP2655" s="116"/>
      <c r="QGQ2655" s="42"/>
      <c r="QGR2655" s="116"/>
      <c r="QGS2655" s="42"/>
      <c r="QGT2655" s="116"/>
      <c r="QGU2655" s="42"/>
      <c r="QGV2655" s="116"/>
      <c r="QGW2655" s="42"/>
      <c r="QGX2655" s="116"/>
      <c r="QGY2655" s="42"/>
      <c r="QGZ2655" s="116"/>
      <c r="QHA2655" s="42"/>
      <c r="QHB2655" s="116"/>
      <c r="QHC2655" s="42"/>
      <c r="QHD2655" s="116"/>
      <c r="QHE2655" s="42"/>
      <c r="QHF2655" s="116"/>
      <c r="QHG2655" s="42"/>
      <c r="QHH2655" s="116"/>
      <c r="QHI2655" s="42"/>
      <c r="QHJ2655" s="116"/>
      <c r="QHK2655" s="42"/>
      <c r="QHL2655" s="116"/>
      <c r="QHM2655" s="42"/>
      <c r="QHN2655" s="116"/>
      <c r="QHO2655" s="42"/>
      <c r="QHP2655" s="116"/>
      <c r="QHQ2655" s="42"/>
      <c r="QHR2655" s="116"/>
      <c r="QHS2655" s="42"/>
      <c r="QHT2655" s="116"/>
      <c r="QHU2655" s="42"/>
      <c r="QHV2655" s="116"/>
      <c r="QHW2655" s="42"/>
      <c r="QHX2655" s="116"/>
      <c r="QHY2655" s="42"/>
      <c r="QHZ2655" s="116"/>
      <c r="QIA2655" s="42"/>
      <c r="QIB2655" s="116"/>
      <c r="QIC2655" s="42"/>
      <c r="QID2655" s="116"/>
      <c r="QIE2655" s="42"/>
      <c r="QIF2655" s="116"/>
      <c r="QIG2655" s="42"/>
      <c r="QIH2655" s="116"/>
      <c r="QII2655" s="42"/>
      <c r="QIJ2655" s="116"/>
      <c r="QIK2655" s="42"/>
      <c r="QIL2655" s="116"/>
      <c r="QIM2655" s="42"/>
      <c r="QIN2655" s="116"/>
      <c r="QIO2655" s="42"/>
      <c r="QIP2655" s="116"/>
      <c r="QIQ2655" s="42"/>
      <c r="QIR2655" s="116"/>
      <c r="QIS2655" s="42"/>
      <c r="QIT2655" s="116"/>
      <c r="QIU2655" s="42"/>
      <c r="QIV2655" s="116"/>
      <c r="QIW2655" s="42"/>
      <c r="QIX2655" s="116"/>
      <c r="QIY2655" s="42"/>
      <c r="QIZ2655" s="116"/>
      <c r="QJA2655" s="42"/>
      <c r="QJB2655" s="116"/>
      <c r="QJC2655" s="42"/>
      <c r="QJD2655" s="116"/>
      <c r="QJE2655" s="42"/>
      <c r="QJF2655" s="116"/>
      <c r="QJG2655" s="42"/>
      <c r="QJH2655" s="116"/>
      <c r="QJI2655" s="42"/>
      <c r="QJJ2655" s="116"/>
      <c r="QJK2655" s="42"/>
      <c r="QJL2655" s="116"/>
      <c r="QJM2655" s="42"/>
      <c r="QJN2655" s="116"/>
      <c r="QJO2655" s="42"/>
      <c r="QJP2655" s="116"/>
      <c r="QJQ2655" s="42"/>
      <c r="QJR2655" s="116"/>
      <c r="QJS2655" s="42"/>
      <c r="QJT2655" s="116"/>
      <c r="QJU2655" s="42"/>
      <c r="QJV2655" s="116"/>
      <c r="QJW2655" s="42"/>
      <c r="QJX2655" s="116"/>
      <c r="QJY2655" s="42"/>
      <c r="QJZ2655" s="116"/>
      <c r="QKA2655" s="42"/>
      <c r="QKB2655" s="116"/>
      <c r="QKC2655" s="42"/>
      <c r="QKD2655" s="116"/>
      <c r="QKE2655" s="42"/>
      <c r="QKF2655" s="116"/>
      <c r="QKG2655" s="42"/>
      <c r="QKH2655" s="116"/>
      <c r="QKI2655" s="42"/>
      <c r="QKJ2655" s="116"/>
      <c r="QKK2655" s="42"/>
      <c r="QKL2655" s="116"/>
      <c r="QKM2655" s="42"/>
      <c r="QKN2655" s="116"/>
      <c r="QKO2655" s="42"/>
      <c r="QKP2655" s="116"/>
      <c r="QKQ2655" s="42"/>
      <c r="QKR2655" s="116"/>
      <c r="QKS2655" s="42"/>
      <c r="QKT2655" s="116"/>
      <c r="QKU2655" s="42"/>
      <c r="QKV2655" s="116"/>
      <c r="QKW2655" s="42"/>
      <c r="QKX2655" s="116"/>
      <c r="QKY2655" s="42"/>
      <c r="QKZ2655" s="116"/>
      <c r="QLA2655" s="42"/>
      <c r="QLB2655" s="116"/>
      <c r="QLC2655" s="42"/>
      <c r="QLD2655" s="116"/>
      <c r="QLE2655" s="42"/>
      <c r="QLF2655" s="116"/>
      <c r="QLG2655" s="42"/>
      <c r="QLH2655" s="116"/>
      <c r="QLI2655" s="42"/>
      <c r="QLJ2655" s="116"/>
      <c r="QLK2655" s="42"/>
      <c r="QLL2655" s="116"/>
      <c r="QLM2655" s="42"/>
      <c r="QLN2655" s="116"/>
      <c r="QLO2655" s="42"/>
      <c r="QLP2655" s="116"/>
      <c r="QLQ2655" s="42"/>
      <c r="QLR2655" s="116"/>
      <c r="QLS2655" s="42"/>
      <c r="QLT2655" s="116"/>
      <c r="QLU2655" s="42"/>
      <c r="QLV2655" s="116"/>
      <c r="QLW2655" s="42"/>
      <c r="QLX2655" s="116"/>
      <c r="QLY2655" s="42"/>
      <c r="QLZ2655" s="116"/>
      <c r="QMA2655" s="42"/>
      <c r="QMB2655" s="116"/>
      <c r="QMC2655" s="42"/>
      <c r="QMD2655" s="116"/>
      <c r="QME2655" s="42"/>
      <c r="QMF2655" s="116"/>
      <c r="QMG2655" s="42"/>
      <c r="QMH2655" s="116"/>
      <c r="QMI2655" s="42"/>
      <c r="QMJ2655" s="116"/>
      <c r="QMK2655" s="42"/>
      <c r="QML2655" s="116"/>
      <c r="QMM2655" s="42"/>
      <c r="QMN2655" s="116"/>
      <c r="QMO2655" s="42"/>
      <c r="QMP2655" s="116"/>
      <c r="QMQ2655" s="42"/>
      <c r="QMR2655" s="116"/>
      <c r="QMS2655" s="42"/>
      <c r="QMT2655" s="116"/>
      <c r="QMU2655" s="42"/>
      <c r="QMV2655" s="116"/>
      <c r="QMW2655" s="42"/>
      <c r="QMX2655" s="116"/>
      <c r="QMY2655" s="42"/>
      <c r="QMZ2655" s="116"/>
      <c r="QNA2655" s="42"/>
      <c r="QNB2655" s="116"/>
      <c r="QNC2655" s="42"/>
      <c r="QND2655" s="116"/>
      <c r="QNE2655" s="42"/>
      <c r="QNF2655" s="116"/>
      <c r="QNG2655" s="42"/>
      <c r="QNH2655" s="116"/>
      <c r="QNI2655" s="42"/>
      <c r="QNJ2655" s="116"/>
      <c r="QNK2655" s="42"/>
      <c r="QNL2655" s="116"/>
      <c r="QNM2655" s="42"/>
      <c r="QNN2655" s="116"/>
      <c r="QNO2655" s="42"/>
      <c r="QNP2655" s="116"/>
      <c r="QNQ2655" s="42"/>
      <c r="QNR2655" s="116"/>
      <c r="QNS2655" s="42"/>
      <c r="QNT2655" s="116"/>
      <c r="QNU2655" s="42"/>
      <c r="QNV2655" s="116"/>
      <c r="QNW2655" s="42"/>
      <c r="QNX2655" s="116"/>
      <c r="QNY2655" s="42"/>
      <c r="QNZ2655" s="116"/>
      <c r="QOA2655" s="42"/>
      <c r="QOB2655" s="116"/>
      <c r="QOC2655" s="42"/>
      <c r="QOD2655" s="116"/>
      <c r="QOE2655" s="42"/>
      <c r="QOF2655" s="116"/>
      <c r="QOG2655" s="42"/>
      <c r="QOH2655" s="116"/>
      <c r="QOI2655" s="42"/>
      <c r="QOJ2655" s="116"/>
      <c r="QOK2655" s="42"/>
      <c r="QOL2655" s="116"/>
      <c r="QOM2655" s="42"/>
      <c r="QON2655" s="116"/>
      <c r="QOO2655" s="42"/>
      <c r="QOP2655" s="116"/>
      <c r="QOQ2655" s="42"/>
      <c r="QOR2655" s="116"/>
      <c r="QOS2655" s="42"/>
      <c r="QOT2655" s="116"/>
      <c r="QOU2655" s="42"/>
      <c r="QOV2655" s="116"/>
      <c r="QOW2655" s="42"/>
      <c r="QOX2655" s="116"/>
      <c r="QOY2655" s="42"/>
      <c r="QOZ2655" s="116"/>
      <c r="QPA2655" s="42"/>
      <c r="QPB2655" s="116"/>
      <c r="QPC2655" s="42"/>
      <c r="QPD2655" s="116"/>
      <c r="QPE2655" s="42"/>
      <c r="QPF2655" s="116"/>
      <c r="QPG2655" s="42"/>
      <c r="QPH2655" s="116"/>
      <c r="QPI2655" s="42"/>
      <c r="QPJ2655" s="116"/>
      <c r="QPK2655" s="42"/>
      <c r="QPL2655" s="116"/>
      <c r="QPM2655" s="42"/>
      <c r="QPN2655" s="116"/>
      <c r="QPO2655" s="42"/>
      <c r="QPP2655" s="116"/>
      <c r="QPQ2655" s="42"/>
      <c r="QPR2655" s="116"/>
      <c r="QPS2655" s="42"/>
      <c r="QPT2655" s="116"/>
      <c r="QPU2655" s="42"/>
      <c r="QPV2655" s="116"/>
      <c r="QPW2655" s="42"/>
      <c r="QPX2655" s="116"/>
      <c r="QPY2655" s="42"/>
      <c r="QPZ2655" s="116"/>
      <c r="QQA2655" s="42"/>
      <c r="QQB2655" s="116"/>
      <c r="QQC2655" s="42"/>
      <c r="QQD2655" s="116"/>
      <c r="QQE2655" s="42"/>
      <c r="QQF2655" s="116"/>
      <c r="QQG2655" s="42"/>
      <c r="QQH2655" s="116"/>
      <c r="QQI2655" s="42"/>
      <c r="QQJ2655" s="116"/>
      <c r="QQK2655" s="42"/>
      <c r="QQL2655" s="116"/>
      <c r="QQM2655" s="42"/>
      <c r="QQN2655" s="116"/>
      <c r="QQO2655" s="42"/>
      <c r="QQP2655" s="116"/>
      <c r="QQQ2655" s="42"/>
      <c r="QQR2655" s="116"/>
      <c r="QQS2655" s="42"/>
      <c r="QQT2655" s="116"/>
      <c r="QQU2655" s="42"/>
      <c r="QQV2655" s="116"/>
      <c r="QQW2655" s="42"/>
      <c r="QQX2655" s="116"/>
      <c r="QQY2655" s="42"/>
      <c r="QQZ2655" s="116"/>
      <c r="QRA2655" s="42"/>
      <c r="QRB2655" s="116"/>
      <c r="QRC2655" s="42"/>
      <c r="QRD2655" s="116"/>
      <c r="QRE2655" s="42"/>
      <c r="QRF2655" s="116"/>
      <c r="QRG2655" s="42"/>
      <c r="QRH2655" s="116"/>
      <c r="QRI2655" s="42"/>
      <c r="QRJ2655" s="116"/>
      <c r="QRK2655" s="42"/>
      <c r="QRL2655" s="116"/>
      <c r="QRM2655" s="42"/>
      <c r="QRN2655" s="116"/>
      <c r="QRO2655" s="42"/>
      <c r="QRP2655" s="116"/>
      <c r="QRQ2655" s="42"/>
      <c r="QRR2655" s="116"/>
      <c r="QRS2655" s="42"/>
      <c r="QRT2655" s="116"/>
      <c r="QRU2655" s="42"/>
      <c r="QRV2655" s="116"/>
      <c r="QRW2655" s="42"/>
      <c r="QRX2655" s="116"/>
      <c r="QRY2655" s="42"/>
      <c r="QRZ2655" s="116"/>
      <c r="QSA2655" s="42"/>
      <c r="QSB2655" s="116"/>
      <c r="QSC2655" s="42"/>
      <c r="QSD2655" s="116"/>
      <c r="QSE2655" s="42"/>
      <c r="QSF2655" s="116"/>
      <c r="QSG2655" s="42"/>
      <c r="QSH2655" s="116"/>
      <c r="QSI2655" s="42"/>
      <c r="QSJ2655" s="116"/>
      <c r="QSK2655" s="42"/>
      <c r="QSL2655" s="116"/>
      <c r="QSM2655" s="42"/>
      <c r="QSN2655" s="116"/>
      <c r="QSO2655" s="42"/>
      <c r="QSP2655" s="116"/>
      <c r="QSQ2655" s="42"/>
      <c r="QSR2655" s="116"/>
      <c r="QSS2655" s="42"/>
      <c r="QST2655" s="116"/>
      <c r="QSU2655" s="42"/>
      <c r="QSV2655" s="116"/>
      <c r="QSW2655" s="42"/>
      <c r="QSX2655" s="116"/>
      <c r="QSY2655" s="42"/>
      <c r="QSZ2655" s="116"/>
      <c r="QTA2655" s="42"/>
      <c r="QTB2655" s="116"/>
      <c r="QTC2655" s="42"/>
      <c r="QTD2655" s="116"/>
      <c r="QTE2655" s="42"/>
      <c r="QTF2655" s="116"/>
      <c r="QTG2655" s="42"/>
      <c r="QTH2655" s="116"/>
      <c r="QTI2655" s="42"/>
      <c r="QTJ2655" s="116"/>
      <c r="QTK2655" s="42"/>
      <c r="QTL2655" s="116"/>
      <c r="QTM2655" s="42"/>
      <c r="QTN2655" s="116"/>
      <c r="QTO2655" s="42"/>
      <c r="QTP2655" s="116"/>
      <c r="QTQ2655" s="42"/>
      <c r="QTR2655" s="116"/>
      <c r="QTS2655" s="42"/>
      <c r="QTT2655" s="116"/>
      <c r="QTU2655" s="42"/>
      <c r="QTV2655" s="116"/>
      <c r="QTW2655" s="42"/>
      <c r="QTX2655" s="116"/>
      <c r="QTY2655" s="42"/>
      <c r="QTZ2655" s="116"/>
      <c r="QUA2655" s="42"/>
      <c r="QUB2655" s="116"/>
      <c r="QUC2655" s="42"/>
      <c r="QUD2655" s="116"/>
      <c r="QUE2655" s="42"/>
      <c r="QUF2655" s="116"/>
      <c r="QUG2655" s="42"/>
      <c r="QUH2655" s="116"/>
      <c r="QUI2655" s="42"/>
      <c r="QUJ2655" s="116"/>
      <c r="QUK2655" s="42"/>
      <c r="QUL2655" s="116"/>
      <c r="QUM2655" s="42"/>
      <c r="QUN2655" s="116"/>
      <c r="QUO2655" s="42"/>
      <c r="QUP2655" s="116"/>
      <c r="QUQ2655" s="42"/>
      <c r="QUR2655" s="116"/>
      <c r="QUS2655" s="42"/>
      <c r="QUT2655" s="116"/>
      <c r="QUU2655" s="42"/>
      <c r="QUV2655" s="116"/>
      <c r="QUW2655" s="42"/>
      <c r="QUX2655" s="116"/>
      <c r="QUY2655" s="42"/>
      <c r="QUZ2655" s="116"/>
      <c r="QVA2655" s="42"/>
      <c r="QVB2655" s="116"/>
      <c r="QVC2655" s="42"/>
      <c r="QVD2655" s="116"/>
      <c r="QVE2655" s="42"/>
      <c r="QVF2655" s="116"/>
      <c r="QVG2655" s="42"/>
      <c r="QVH2655" s="116"/>
      <c r="QVI2655" s="42"/>
      <c r="QVJ2655" s="116"/>
      <c r="QVK2655" s="42"/>
      <c r="QVL2655" s="116"/>
      <c r="QVM2655" s="42"/>
      <c r="QVN2655" s="116"/>
      <c r="QVO2655" s="42"/>
      <c r="QVP2655" s="116"/>
      <c r="QVQ2655" s="42"/>
      <c r="QVR2655" s="116"/>
      <c r="QVS2655" s="42"/>
      <c r="QVT2655" s="116"/>
      <c r="QVU2655" s="42"/>
      <c r="QVV2655" s="116"/>
      <c r="QVW2655" s="42"/>
      <c r="QVX2655" s="116"/>
      <c r="QVY2655" s="42"/>
      <c r="QVZ2655" s="116"/>
      <c r="QWA2655" s="42"/>
      <c r="QWB2655" s="116"/>
      <c r="QWC2655" s="42"/>
      <c r="QWD2655" s="116"/>
      <c r="QWE2655" s="42"/>
      <c r="QWF2655" s="116"/>
      <c r="QWG2655" s="42"/>
      <c r="QWH2655" s="116"/>
      <c r="QWI2655" s="42"/>
      <c r="QWJ2655" s="116"/>
      <c r="QWK2655" s="42"/>
      <c r="QWL2655" s="116"/>
      <c r="QWM2655" s="42"/>
      <c r="QWN2655" s="116"/>
      <c r="QWO2655" s="42"/>
      <c r="QWP2655" s="116"/>
      <c r="QWQ2655" s="42"/>
      <c r="QWR2655" s="116"/>
      <c r="QWS2655" s="42"/>
      <c r="QWT2655" s="116"/>
      <c r="QWU2655" s="42"/>
      <c r="QWV2655" s="116"/>
      <c r="QWW2655" s="42"/>
      <c r="QWX2655" s="116"/>
      <c r="QWY2655" s="42"/>
      <c r="QWZ2655" s="116"/>
      <c r="QXA2655" s="42"/>
      <c r="QXB2655" s="116"/>
      <c r="QXC2655" s="42"/>
      <c r="QXD2655" s="116"/>
      <c r="QXE2655" s="42"/>
      <c r="QXF2655" s="116"/>
      <c r="QXG2655" s="42"/>
      <c r="QXH2655" s="116"/>
      <c r="QXI2655" s="42"/>
      <c r="QXJ2655" s="116"/>
      <c r="QXK2655" s="42"/>
      <c r="QXL2655" s="116"/>
      <c r="QXM2655" s="42"/>
      <c r="QXN2655" s="116"/>
      <c r="QXO2655" s="42"/>
      <c r="QXP2655" s="116"/>
      <c r="QXQ2655" s="42"/>
      <c r="QXR2655" s="116"/>
      <c r="QXS2655" s="42"/>
      <c r="QXT2655" s="116"/>
      <c r="QXU2655" s="42"/>
      <c r="QXV2655" s="116"/>
      <c r="QXW2655" s="42"/>
      <c r="QXX2655" s="116"/>
      <c r="QXY2655" s="42"/>
      <c r="QXZ2655" s="116"/>
      <c r="QYA2655" s="42"/>
      <c r="QYB2655" s="116"/>
      <c r="QYC2655" s="42"/>
      <c r="QYD2655" s="116"/>
      <c r="QYE2655" s="42"/>
      <c r="QYF2655" s="116"/>
      <c r="QYG2655" s="42"/>
      <c r="QYH2655" s="116"/>
      <c r="QYI2655" s="42"/>
      <c r="QYJ2655" s="116"/>
      <c r="QYK2655" s="42"/>
      <c r="QYL2655" s="116"/>
      <c r="QYM2655" s="42"/>
      <c r="QYN2655" s="116"/>
      <c r="QYO2655" s="42"/>
      <c r="QYP2655" s="116"/>
      <c r="QYQ2655" s="42"/>
      <c r="QYR2655" s="116"/>
      <c r="QYS2655" s="42"/>
      <c r="QYT2655" s="116"/>
      <c r="QYU2655" s="42"/>
      <c r="QYV2655" s="116"/>
      <c r="QYW2655" s="42"/>
      <c r="QYX2655" s="116"/>
      <c r="QYY2655" s="42"/>
      <c r="QYZ2655" s="116"/>
      <c r="QZA2655" s="42"/>
      <c r="QZB2655" s="116"/>
      <c r="QZC2655" s="42"/>
      <c r="QZD2655" s="116"/>
      <c r="QZE2655" s="42"/>
      <c r="QZF2655" s="116"/>
      <c r="QZG2655" s="42"/>
      <c r="QZH2655" s="116"/>
      <c r="QZI2655" s="42"/>
      <c r="QZJ2655" s="116"/>
      <c r="QZK2655" s="42"/>
      <c r="QZL2655" s="116"/>
      <c r="QZM2655" s="42"/>
      <c r="QZN2655" s="116"/>
      <c r="QZO2655" s="42"/>
      <c r="QZP2655" s="116"/>
      <c r="QZQ2655" s="42"/>
      <c r="QZR2655" s="116"/>
      <c r="QZS2655" s="42"/>
      <c r="QZT2655" s="116"/>
      <c r="QZU2655" s="42"/>
      <c r="QZV2655" s="116"/>
      <c r="QZW2655" s="42"/>
      <c r="QZX2655" s="116"/>
      <c r="QZY2655" s="42"/>
      <c r="QZZ2655" s="116"/>
      <c r="RAA2655" s="42"/>
      <c r="RAB2655" s="116"/>
      <c r="RAC2655" s="42"/>
      <c r="RAD2655" s="116"/>
      <c r="RAE2655" s="42"/>
      <c r="RAF2655" s="116"/>
      <c r="RAG2655" s="42"/>
      <c r="RAH2655" s="116"/>
      <c r="RAI2655" s="42"/>
      <c r="RAJ2655" s="116"/>
      <c r="RAK2655" s="42"/>
      <c r="RAL2655" s="116"/>
      <c r="RAM2655" s="42"/>
      <c r="RAN2655" s="116"/>
      <c r="RAO2655" s="42"/>
      <c r="RAP2655" s="116"/>
      <c r="RAQ2655" s="42"/>
      <c r="RAR2655" s="116"/>
      <c r="RAS2655" s="42"/>
      <c r="RAT2655" s="116"/>
      <c r="RAU2655" s="42"/>
      <c r="RAV2655" s="116"/>
      <c r="RAW2655" s="42"/>
      <c r="RAX2655" s="116"/>
      <c r="RAY2655" s="42"/>
      <c r="RAZ2655" s="116"/>
      <c r="RBA2655" s="42"/>
      <c r="RBB2655" s="116"/>
      <c r="RBC2655" s="42"/>
      <c r="RBD2655" s="116"/>
      <c r="RBE2655" s="42"/>
      <c r="RBF2655" s="116"/>
      <c r="RBG2655" s="42"/>
      <c r="RBH2655" s="116"/>
      <c r="RBI2655" s="42"/>
      <c r="RBJ2655" s="116"/>
      <c r="RBK2655" s="42"/>
      <c r="RBL2655" s="116"/>
      <c r="RBM2655" s="42"/>
      <c r="RBN2655" s="116"/>
      <c r="RBO2655" s="42"/>
      <c r="RBP2655" s="116"/>
      <c r="RBQ2655" s="42"/>
      <c r="RBR2655" s="116"/>
      <c r="RBS2655" s="42"/>
      <c r="RBT2655" s="116"/>
      <c r="RBU2655" s="42"/>
      <c r="RBV2655" s="116"/>
      <c r="RBW2655" s="42"/>
      <c r="RBX2655" s="116"/>
      <c r="RBY2655" s="42"/>
      <c r="RBZ2655" s="116"/>
      <c r="RCA2655" s="42"/>
      <c r="RCB2655" s="116"/>
      <c r="RCC2655" s="42"/>
      <c r="RCD2655" s="116"/>
      <c r="RCE2655" s="42"/>
      <c r="RCF2655" s="116"/>
      <c r="RCG2655" s="42"/>
      <c r="RCH2655" s="116"/>
      <c r="RCI2655" s="42"/>
      <c r="RCJ2655" s="116"/>
      <c r="RCK2655" s="42"/>
      <c r="RCL2655" s="116"/>
      <c r="RCM2655" s="42"/>
      <c r="RCN2655" s="116"/>
      <c r="RCO2655" s="42"/>
      <c r="RCP2655" s="116"/>
      <c r="RCQ2655" s="42"/>
      <c r="RCR2655" s="116"/>
      <c r="RCS2655" s="42"/>
      <c r="RCT2655" s="116"/>
      <c r="RCU2655" s="42"/>
      <c r="RCV2655" s="116"/>
      <c r="RCW2655" s="42"/>
      <c r="RCX2655" s="116"/>
      <c r="RCY2655" s="42"/>
      <c r="RCZ2655" s="116"/>
      <c r="RDA2655" s="42"/>
      <c r="RDB2655" s="116"/>
      <c r="RDC2655" s="42"/>
      <c r="RDD2655" s="116"/>
      <c r="RDE2655" s="42"/>
      <c r="RDF2655" s="116"/>
      <c r="RDG2655" s="42"/>
      <c r="RDH2655" s="116"/>
      <c r="RDI2655" s="42"/>
      <c r="RDJ2655" s="116"/>
      <c r="RDK2655" s="42"/>
      <c r="RDL2655" s="116"/>
      <c r="RDM2655" s="42"/>
      <c r="RDN2655" s="116"/>
      <c r="RDO2655" s="42"/>
      <c r="RDP2655" s="116"/>
      <c r="RDQ2655" s="42"/>
      <c r="RDR2655" s="116"/>
      <c r="RDS2655" s="42"/>
      <c r="RDT2655" s="116"/>
      <c r="RDU2655" s="42"/>
      <c r="RDV2655" s="116"/>
      <c r="RDW2655" s="42"/>
      <c r="RDX2655" s="116"/>
      <c r="RDY2655" s="42"/>
      <c r="RDZ2655" s="116"/>
      <c r="REA2655" s="42"/>
      <c r="REB2655" s="116"/>
      <c r="REC2655" s="42"/>
      <c r="RED2655" s="116"/>
      <c r="REE2655" s="42"/>
      <c r="REF2655" s="116"/>
      <c r="REG2655" s="42"/>
      <c r="REH2655" s="116"/>
      <c r="REI2655" s="42"/>
      <c r="REJ2655" s="116"/>
      <c r="REK2655" s="42"/>
      <c r="REL2655" s="116"/>
      <c r="REM2655" s="42"/>
      <c r="REN2655" s="116"/>
      <c r="REO2655" s="42"/>
      <c r="REP2655" s="116"/>
      <c r="REQ2655" s="42"/>
      <c r="RER2655" s="116"/>
      <c r="RES2655" s="42"/>
      <c r="RET2655" s="116"/>
      <c r="REU2655" s="42"/>
      <c r="REV2655" s="116"/>
      <c r="REW2655" s="42"/>
      <c r="REX2655" s="116"/>
      <c r="REY2655" s="42"/>
      <c r="REZ2655" s="116"/>
      <c r="RFA2655" s="42"/>
      <c r="RFB2655" s="116"/>
      <c r="RFC2655" s="42"/>
      <c r="RFD2655" s="116"/>
      <c r="RFE2655" s="42"/>
      <c r="RFF2655" s="116"/>
      <c r="RFG2655" s="42"/>
      <c r="RFH2655" s="116"/>
      <c r="RFI2655" s="42"/>
      <c r="RFJ2655" s="116"/>
      <c r="RFK2655" s="42"/>
      <c r="RFL2655" s="116"/>
      <c r="RFM2655" s="42"/>
      <c r="RFN2655" s="116"/>
      <c r="RFO2655" s="42"/>
      <c r="RFP2655" s="116"/>
      <c r="RFQ2655" s="42"/>
      <c r="RFR2655" s="116"/>
      <c r="RFS2655" s="42"/>
      <c r="RFT2655" s="116"/>
      <c r="RFU2655" s="42"/>
      <c r="RFV2655" s="116"/>
      <c r="RFW2655" s="42"/>
      <c r="RFX2655" s="116"/>
      <c r="RFY2655" s="42"/>
      <c r="RFZ2655" s="116"/>
      <c r="RGA2655" s="42"/>
      <c r="RGB2655" s="116"/>
      <c r="RGC2655" s="42"/>
      <c r="RGD2655" s="116"/>
      <c r="RGE2655" s="42"/>
      <c r="RGF2655" s="116"/>
      <c r="RGG2655" s="42"/>
      <c r="RGH2655" s="116"/>
      <c r="RGI2655" s="42"/>
      <c r="RGJ2655" s="116"/>
      <c r="RGK2655" s="42"/>
      <c r="RGL2655" s="116"/>
      <c r="RGM2655" s="42"/>
      <c r="RGN2655" s="116"/>
      <c r="RGO2655" s="42"/>
      <c r="RGP2655" s="116"/>
      <c r="RGQ2655" s="42"/>
      <c r="RGR2655" s="116"/>
      <c r="RGS2655" s="42"/>
      <c r="RGT2655" s="116"/>
      <c r="RGU2655" s="42"/>
      <c r="RGV2655" s="116"/>
      <c r="RGW2655" s="42"/>
      <c r="RGX2655" s="116"/>
      <c r="RGY2655" s="42"/>
      <c r="RGZ2655" s="116"/>
      <c r="RHA2655" s="42"/>
      <c r="RHB2655" s="116"/>
      <c r="RHC2655" s="42"/>
      <c r="RHD2655" s="116"/>
      <c r="RHE2655" s="42"/>
      <c r="RHF2655" s="116"/>
      <c r="RHG2655" s="42"/>
      <c r="RHH2655" s="116"/>
      <c r="RHI2655" s="42"/>
      <c r="RHJ2655" s="116"/>
      <c r="RHK2655" s="42"/>
      <c r="RHL2655" s="116"/>
      <c r="RHM2655" s="42"/>
      <c r="RHN2655" s="116"/>
      <c r="RHO2655" s="42"/>
      <c r="RHP2655" s="116"/>
      <c r="RHQ2655" s="42"/>
      <c r="RHR2655" s="116"/>
      <c r="RHS2655" s="42"/>
      <c r="RHT2655" s="116"/>
      <c r="RHU2655" s="42"/>
      <c r="RHV2655" s="116"/>
      <c r="RHW2655" s="42"/>
      <c r="RHX2655" s="116"/>
      <c r="RHY2655" s="42"/>
      <c r="RHZ2655" s="116"/>
      <c r="RIA2655" s="42"/>
      <c r="RIB2655" s="116"/>
      <c r="RIC2655" s="42"/>
      <c r="RID2655" s="116"/>
      <c r="RIE2655" s="42"/>
      <c r="RIF2655" s="116"/>
      <c r="RIG2655" s="42"/>
      <c r="RIH2655" s="116"/>
      <c r="RII2655" s="42"/>
      <c r="RIJ2655" s="116"/>
      <c r="RIK2655" s="42"/>
      <c r="RIL2655" s="116"/>
      <c r="RIM2655" s="42"/>
      <c r="RIN2655" s="116"/>
      <c r="RIO2655" s="42"/>
      <c r="RIP2655" s="116"/>
      <c r="RIQ2655" s="42"/>
      <c r="RIR2655" s="116"/>
      <c r="RIS2655" s="42"/>
      <c r="RIT2655" s="116"/>
      <c r="RIU2655" s="42"/>
      <c r="RIV2655" s="116"/>
      <c r="RIW2655" s="42"/>
      <c r="RIX2655" s="116"/>
      <c r="RIY2655" s="42"/>
      <c r="RIZ2655" s="116"/>
      <c r="RJA2655" s="42"/>
      <c r="RJB2655" s="116"/>
      <c r="RJC2655" s="42"/>
      <c r="RJD2655" s="116"/>
      <c r="RJE2655" s="42"/>
      <c r="RJF2655" s="116"/>
      <c r="RJG2655" s="42"/>
      <c r="RJH2655" s="116"/>
      <c r="RJI2655" s="42"/>
      <c r="RJJ2655" s="116"/>
      <c r="RJK2655" s="42"/>
      <c r="RJL2655" s="116"/>
      <c r="RJM2655" s="42"/>
      <c r="RJN2655" s="116"/>
      <c r="RJO2655" s="42"/>
      <c r="RJP2655" s="116"/>
      <c r="RJQ2655" s="42"/>
      <c r="RJR2655" s="116"/>
      <c r="RJS2655" s="42"/>
      <c r="RJT2655" s="116"/>
      <c r="RJU2655" s="42"/>
      <c r="RJV2655" s="116"/>
      <c r="RJW2655" s="42"/>
      <c r="RJX2655" s="116"/>
      <c r="RJY2655" s="42"/>
      <c r="RJZ2655" s="116"/>
      <c r="RKA2655" s="42"/>
      <c r="RKB2655" s="116"/>
      <c r="RKC2655" s="42"/>
      <c r="RKD2655" s="116"/>
      <c r="RKE2655" s="42"/>
      <c r="RKF2655" s="116"/>
      <c r="RKG2655" s="42"/>
      <c r="RKH2655" s="116"/>
      <c r="RKI2655" s="42"/>
      <c r="RKJ2655" s="116"/>
      <c r="RKK2655" s="42"/>
      <c r="RKL2655" s="116"/>
      <c r="RKM2655" s="42"/>
      <c r="RKN2655" s="116"/>
      <c r="RKO2655" s="42"/>
      <c r="RKP2655" s="116"/>
      <c r="RKQ2655" s="42"/>
      <c r="RKR2655" s="116"/>
      <c r="RKS2655" s="42"/>
      <c r="RKT2655" s="116"/>
      <c r="RKU2655" s="42"/>
      <c r="RKV2655" s="116"/>
      <c r="RKW2655" s="42"/>
      <c r="RKX2655" s="116"/>
      <c r="RKY2655" s="42"/>
      <c r="RKZ2655" s="116"/>
      <c r="RLA2655" s="42"/>
      <c r="RLB2655" s="116"/>
      <c r="RLC2655" s="42"/>
      <c r="RLD2655" s="116"/>
      <c r="RLE2655" s="42"/>
      <c r="RLF2655" s="116"/>
      <c r="RLG2655" s="42"/>
      <c r="RLH2655" s="116"/>
      <c r="RLI2655" s="42"/>
      <c r="RLJ2655" s="116"/>
      <c r="RLK2655" s="42"/>
      <c r="RLL2655" s="116"/>
      <c r="RLM2655" s="42"/>
      <c r="RLN2655" s="116"/>
      <c r="RLO2655" s="42"/>
      <c r="RLP2655" s="116"/>
      <c r="RLQ2655" s="42"/>
      <c r="RLR2655" s="116"/>
      <c r="RLS2655" s="42"/>
      <c r="RLT2655" s="116"/>
      <c r="RLU2655" s="42"/>
      <c r="RLV2655" s="116"/>
      <c r="RLW2655" s="42"/>
      <c r="RLX2655" s="116"/>
      <c r="RLY2655" s="42"/>
      <c r="RLZ2655" s="116"/>
      <c r="RMA2655" s="42"/>
      <c r="RMB2655" s="116"/>
      <c r="RMC2655" s="42"/>
      <c r="RMD2655" s="116"/>
      <c r="RME2655" s="42"/>
      <c r="RMF2655" s="116"/>
      <c r="RMG2655" s="42"/>
      <c r="RMH2655" s="116"/>
      <c r="RMI2655" s="42"/>
      <c r="RMJ2655" s="116"/>
      <c r="RMK2655" s="42"/>
      <c r="RML2655" s="116"/>
      <c r="RMM2655" s="42"/>
      <c r="RMN2655" s="116"/>
      <c r="RMO2655" s="42"/>
      <c r="RMP2655" s="116"/>
      <c r="RMQ2655" s="42"/>
      <c r="RMR2655" s="116"/>
      <c r="RMS2655" s="42"/>
      <c r="RMT2655" s="116"/>
      <c r="RMU2655" s="42"/>
      <c r="RMV2655" s="116"/>
      <c r="RMW2655" s="42"/>
      <c r="RMX2655" s="116"/>
      <c r="RMY2655" s="42"/>
      <c r="RMZ2655" s="116"/>
      <c r="RNA2655" s="42"/>
      <c r="RNB2655" s="116"/>
      <c r="RNC2655" s="42"/>
      <c r="RND2655" s="116"/>
      <c r="RNE2655" s="42"/>
      <c r="RNF2655" s="116"/>
      <c r="RNG2655" s="42"/>
      <c r="RNH2655" s="116"/>
      <c r="RNI2655" s="42"/>
      <c r="RNJ2655" s="116"/>
      <c r="RNK2655" s="42"/>
      <c r="RNL2655" s="116"/>
      <c r="RNM2655" s="42"/>
      <c r="RNN2655" s="116"/>
      <c r="RNO2655" s="42"/>
      <c r="RNP2655" s="116"/>
      <c r="RNQ2655" s="42"/>
      <c r="RNR2655" s="116"/>
      <c r="RNS2655" s="42"/>
      <c r="RNT2655" s="116"/>
      <c r="RNU2655" s="42"/>
      <c r="RNV2655" s="116"/>
      <c r="RNW2655" s="42"/>
      <c r="RNX2655" s="116"/>
      <c r="RNY2655" s="42"/>
      <c r="RNZ2655" s="116"/>
      <c r="ROA2655" s="42"/>
      <c r="ROB2655" s="116"/>
      <c r="ROC2655" s="42"/>
      <c r="ROD2655" s="116"/>
      <c r="ROE2655" s="42"/>
      <c r="ROF2655" s="116"/>
      <c r="ROG2655" s="42"/>
      <c r="ROH2655" s="116"/>
      <c r="ROI2655" s="42"/>
      <c r="ROJ2655" s="116"/>
      <c r="ROK2655" s="42"/>
      <c r="ROL2655" s="116"/>
      <c r="ROM2655" s="42"/>
      <c r="RON2655" s="116"/>
      <c r="ROO2655" s="42"/>
      <c r="ROP2655" s="116"/>
      <c r="ROQ2655" s="42"/>
      <c r="ROR2655" s="116"/>
      <c r="ROS2655" s="42"/>
      <c r="ROT2655" s="116"/>
      <c r="ROU2655" s="42"/>
      <c r="ROV2655" s="116"/>
      <c r="ROW2655" s="42"/>
      <c r="ROX2655" s="116"/>
      <c r="ROY2655" s="42"/>
      <c r="ROZ2655" s="116"/>
      <c r="RPA2655" s="42"/>
      <c r="RPB2655" s="116"/>
      <c r="RPC2655" s="42"/>
      <c r="RPD2655" s="116"/>
      <c r="RPE2655" s="42"/>
      <c r="RPF2655" s="116"/>
      <c r="RPG2655" s="42"/>
      <c r="RPH2655" s="116"/>
      <c r="RPI2655" s="42"/>
      <c r="RPJ2655" s="116"/>
      <c r="RPK2655" s="42"/>
      <c r="RPL2655" s="116"/>
      <c r="RPM2655" s="42"/>
      <c r="RPN2655" s="116"/>
      <c r="RPO2655" s="42"/>
      <c r="RPP2655" s="116"/>
      <c r="RPQ2655" s="42"/>
      <c r="RPR2655" s="116"/>
      <c r="RPS2655" s="42"/>
      <c r="RPT2655" s="116"/>
      <c r="RPU2655" s="42"/>
      <c r="RPV2655" s="116"/>
      <c r="RPW2655" s="42"/>
      <c r="RPX2655" s="116"/>
      <c r="RPY2655" s="42"/>
      <c r="RPZ2655" s="116"/>
      <c r="RQA2655" s="42"/>
      <c r="RQB2655" s="116"/>
      <c r="RQC2655" s="42"/>
      <c r="RQD2655" s="116"/>
      <c r="RQE2655" s="42"/>
      <c r="RQF2655" s="116"/>
      <c r="RQG2655" s="42"/>
      <c r="RQH2655" s="116"/>
      <c r="RQI2655" s="42"/>
      <c r="RQJ2655" s="116"/>
      <c r="RQK2655" s="42"/>
      <c r="RQL2655" s="116"/>
      <c r="RQM2655" s="42"/>
      <c r="RQN2655" s="116"/>
      <c r="RQO2655" s="42"/>
      <c r="RQP2655" s="116"/>
      <c r="RQQ2655" s="42"/>
      <c r="RQR2655" s="116"/>
      <c r="RQS2655" s="42"/>
      <c r="RQT2655" s="116"/>
      <c r="RQU2655" s="42"/>
      <c r="RQV2655" s="116"/>
      <c r="RQW2655" s="42"/>
      <c r="RQX2655" s="116"/>
      <c r="RQY2655" s="42"/>
      <c r="RQZ2655" s="116"/>
      <c r="RRA2655" s="42"/>
      <c r="RRB2655" s="116"/>
      <c r="RRC2655" s="42"/>
      <c r="RRD2655" s="116"/>
      <c r="RRE2655" s="42"/>
      <c r="RRF2655" s="116"/>
      <c r="RRG2655" s="42"/>
      <c r="RRH2655" s="116"/>
      <c r="RRI2655" s="42"/>
      <c r="RRJ2655" s="116"/>
      <c r="RRK2655" s="42"/>
      <c r="RRL2655" s="116"/>
      <c r="RRM2655" s="42"/>
      <c r="RRN2655" s="116"/>
      <c r="RRO2655" s="42"/>
      <c r="RRP2655" s="116"/>
      <c r="RRQ2655" s="42"/>
      <c r="RRR2655" s="116"/>
      <c r="RRS2655" s="42"/>
      <c r="RRT2655" s="116"/>
      <c r="RRU2655" s="42"/>
      <c r="RRV2655" s="116"/>
      <c r="RRW2655" s="42"/>
      <c r="RRX2655" s="116"/>
      <c r="RRY2655" s="42"/>
      <c r="RRZ2655" s="116"/>
      <c r="RSA2655" s="42"/>
      <c r="RSB2655" s="116"/>
      <c r="RSC2655" s="42"/>
      <c r="RSD2655" s="116"/>
      <c r="RSE2655" s="42"/>
      <c r="RSF2655" s="116"/>
      <c r="RSG2655" s="42"/>
      <c r="RSH2655" s="116"/>
      <c r="RSI2655" s="42"/>
      <c r="RSJ2655" s="116"/>
      <c r="RSK2655" s="42"/>
      <c r="RSL2655" s="116"/>
      <c r="RSM2655" s="42"/>
      <c r="RSN2655" s="116"/>
      <c r="RSO2655" s="42"/>
      <c r="RSP2655" s="116"/>
      <c r="RSQ2655" s="42"/>
      <c r="RSR2655" s="116"/>
      <c r="RSS2655" s="42"/>
      <c r="RST2655" s="116"/>
      <c r="RSU2655" s="42"/>
      <c r="RSV2655" s="116"/>
      <c r="RSW2655" s="42"/>
      <c r="RSX2655" s="116"/>
      <c r="RSY2655" s="42"/>
      <c r="RSZ2655" s="116"/>
      <c r="RTA2655" s="42"/>
      <c r="RTB2655" s="116"/>
      <c r="RTC2655" s="42"/>
      <c r="RTD2655" s="116"/>
      <c r="RTE2655" s="42"/>
      <c r="RTF2655" s="116"/>
      <c r="RTG2655" s="42"/>
      <c r="RTH2655" s="116"/>
      <c r="RTI2655" s="42"/>
      <c r="RTJ2655" s="116"/>
      <c r="RTK2655" s="42"/>
      <c r="RTL2655" s="116"/>
      <c r="RTM2655" s="42"/>
      <c r="RTN2655" s="116"/>
      <c r="RTO2655" s="42"/>
      <c r="RTP2655" s="116"/>
      <c r="RTQ2655" s="42"/>
      <c r="RTR2655" s="116"/>
      <c r="RTS2655" s="42"/>
      <c r="RTT2655" s="116"/>
      <c r="RTU2655" s="42"/>
      <c r="RTV2655" s="116"/>
      <c r="RTW2655" s="42"/>
      <c r="RTX2655" s="116"/>
      <c r="RTY2655" s="42"/>
      <c r="RTZ2655" s="116"/>
      <c r="RUA2655" s="42"/>
      <c r="RUB2655" s="116"/>
      <c r="RUC2655" s="42"/>
      <c r="RUD2655" s="116"/>
      <c r="RUE2655" s="42"/>
      <c r="RUF2655" s="116"/>
      <c r="RUG2655" s="42"/>
      <c r="RUH2655" s="116"/>
      <c r="RUI2655" s="42"/>
      <c r="RUJ2655" s="116"/>
      <c r="RUK2655" s="42"/>
      <c r="RUL2655" s="116"/>
      <c r="RUM2655" s="42"/>
      <c r="RUN2655" s="116"/>
      <c r="RUO2655" s="42"/>
      <c r="RUP2655" s="116"/>
      <c r="RUQ2655" s="42"/>
      <c r="RUR2655" s="116"/>
      <c r="RUS2655" s="42"/>
      <c r="RUT2655" s="116"/>
      <c r="RUU2655" s="42"/>
      <c r="RUV2655" s="116"/>
      <c r="RUW2655" s="42"/>
      <c r="RUX2655" s="116"/>
      <c r="RUY2655" s="42"/>
      <c r="RUZ2655" s="116"/>
      <c r="RVA2655" s="42"/>
      <c r="RVB2655" s="116"/>
      <c r="RVC2655" s="42"/>
      <c r="RVD2655" s="116"/>
      <c r="RVE2655" s="42"/>
      <c r="RVF2655" s="116"/>
      <c r="RVG2655" s="42"/>
      <c r="RVH2655" s="116"/>
      <c r="RVI2655" s="42"/>
      <c r="RVJ2655" s="116"/>
      <c r="RVK2655" s="42"/>
      <c r="RVL2655" s="116"/>
      <c r="RVM2655" s="42"/>
      <c r="RVN2655" s="116"/>
      <c r="RVO2655" s="42"/>
      <c r="RVP2655" s="116"/>
      <c r="RVQ2655" s="42"/>
      <c r="RVR2655" s="116"/>
      <c r="RVS2655" s="42"/>
      <c r="RVT2655" s="116"/>
      <c r="RVU2655" s="42"/>
      <c r="RVV2655" s="116"/>
      <c r="RVW2655" s="42"/>
      <c r="RVX2655" s="116"/>
      <c r="RVY2655" s="42"/>
      <c r="RVZ2655" s="116"/>
      <c r="RWA2655" s="42"/>
      <c r="RWB2655" s="116"/>
      <c r="RWC2655" s="42"/>
      <c r="RWD2655" s="116"/>
      <c r="RWE2655" s="42"/>
      <c r="RWF2655" s="116"/>
      <c r="RWG2655" s="42"/>
      <c r="RWH2655" s="116"/>
      <c r="RWI2655" s="42"/>
      <c r="RWJ2655" s="116"/>
      <c r="RWK2655" s="42"/>
      <c r="RWL2655" s="116"/>
      <c r="RWM2655" s="42"/>
      <c r="RWN2655" s="116"/>
      <c r="RWO2655" s="42"/>
      <c r="RWP2655" s="116"/>
      <c r="RWQ2655" s="42"/>
      <c r="RWR2655" s="116"/>
      <c r="RWS2655" s="42"/>
      <c r="RWT2655" s="116"/>
      <c r="RWU2655" s="42"/>
      <c r="RWV2655" s="116"/>
      <c r="RWW2655" s="42"/>
      <c r="RWX2655" s="116"/>
      <c r="RWY2655" s="42"/>
      <c r="RWZ2655" s="116"/>
      <c r="RXA2655" s="42"/>
      <c r="RXB2655" s="116"/>
      <c r="RXC2655" s="42"/>
      <c r="RXD2655" s="116"/>
      <c r="RXE2655" s="42"/>
      <c r="RXF2655" s="116"/>
      <c r="RXG2655" s="42"/>
      <c r="RXH2655" s="116"/>
      <c r="RXI2655" s="42"/>
      <c r="RXJ2655" s="116"/>
      <c r="RXK2655" s="42"/>
      <c r="RXL2655" s="116"/>
      <c r="RXM2655" s="42"/>
      <c r="RXN2655" s="116"/>
      <c r="RXO2655" s="42"/>
      <c r="RXP2655" s="116"/>
      <c r="RXQ2655" s="42"/>
      <c r="RXR2655" s="116"/>
      <c r="RXS2655" s="42"/>
      <c r="RXT2655" s="116"/>
      <c r="RXU2655" s="42"/>
      <c r="RXV2655" s="116"/>
      <c r="RXW2655" s="42"/>
      <c r="RXX2655" s="116"/>
      <c r="RXY2655" s="42"/>
      <c r="RXZ2655" s="116"/>
      <c r="RYA2655" s="42"/>
      <c r="RYB2655" s="116"/>
      <c r="RYC2655" s="42"/>
      <c r="RYD2655" s="116"/>
      <c r="RYE2655" s="42"/>
      <c r="RYF2655" s="116"/>
      <c r="RYG2655" s="42"/>
      <c r="RYH2655" s="116"/>
      <c r="RYI2655" s="42"/>
      <c r="RYJ2655" s="116"/>
      <c r="RYK2655" s="42"/>
      <c r="RYL2655" s="116"/>
      <c r="RYM2655" s="42"/>
      <c r="RYN2655" s="116"/>
      <c r="RYO2655" s="42"/>
      <c r="RYP2655" s="116"/>
      <c r="RYQ2655" s="42"/>
      <c r="RYR2655" s="116"/>
      <c r="RYS2655" s="42"/>
      <c r="RYT2655" s="116"/>
      <c r="RYU2655" s="42"/>
      <c r="RYV2655" s="116"/>
      <c r="RYW2655" s="42"/>
      <c r="RYX2655" s="116"/>
      <c r="RYY2655" s="42"/>
      <c r="RYZ2655" s="116"/>
      <c r="RZA2655" s="42"/>
      <c r="RZB2655" s="116"/>
      <c r="RZC2655" s="42"/>
      <c r="RZD2655" s="116"/>
      <c r="RZE2655" s="42"/>
      <c r="RZF2655" s="116"/>
      <c r="RZG2655" s="42"/>
      <c r="RZH2655" s="116"/>
      <c r="RZI2655" s="42"/>
      <c r="RZJ2655" s="116"/>
      <c r="RZK2655" s="42"/>
      <c r="RZL2655" s="116"/>
      <c r="RZM2655" s="42"/>
      <c r="RZN2655" s="116"/>
      <c r="RZO2655" s="42"/>
      <c r="RZP2655" s="116"/>
      <c r="RZQ2655" s="42"/>
      <c r="RZR2655" s="116"/>
      <c r="RZS2655" s="42"/>
      <c r="RZT2655" s="116"/>
      <c r="RZU2655" s="42"/>
      <c r="RZV2655" s="116"/>
      <c r="RZW2655" s="42"/>
      <c r="RZX2655" s="116"/>
      <c r="RZY2655" s="42"/>
      <c r="RZZ2655" s="116"/>
      <c r="SAA2655" s="42"/>
      <c r="SAB2655" s="116"/>
      <c r="SAC2655" s="42"/>
      <c r="SAD2655" s="116"/>
      <c r="SAE2655" s="42"/>
      <c r="SAF2655" s="116"/>
      <c r="SAG2655" s="42"/>
      <c r="SAH2655" s="116"/>
      <c r="SAI2655" s="42"/>
      <c r="SAJ2655" s="116"/>
      <c r="SAK2655" s="42"/>
      <c r="SAL2655" s="116"/>
      <c r="SAM2655" s="42"/>
      <c r="SAN2655" s="116"/>
      <c r="SAO2655" s="42"/>
      <c r="SAP2655" s="116"/>
      <c r="SAQ2655" s="42"/>
      <c r="SAR2655" s="116"/>
      <c r="SAS2655" s="42"/>
      <c r="SAT2655" s="116"/>
      <c r="SAU2655" s="42"/>
      <c r="SAV2655" s="116"/>
      <c r="SAW2655" s="42"/>
      <c r="SAX2655" s="116"/>
      <c r="SAY2655" s="42"/>
      <c r="SAZ2655" s="116"/>
      <c r="SBA2655" s="42"/>
      <c r="SBB2655" s="116"/>
      <c r="SBC2655" s="42"/>
      <c r="SBD2655" s="116"/>
      <c r="SBE2655" s="42"/>
      <c r="SBF2655" s="116"/>
      <c r="SBG2655" s="42"/>
      <c r="SBH2655" s="116"/>
      <c r="SBI2655" s="42"/>
      <c r="SBJ2655" s="116"/>
      <c r="SBK2655" s="42"/>
      <c r="SBL2655" s="116"/>
      <c r="SBM2655" s="42"/>
      <c r="SBN2655" s="116"/>
      <c r="SBO2655" s="42"/>
      <c r="SBP2655" s="116"/>
      <c r="SBQ2655" s="42"/>
      <c r="SBR2655" s="116"/>
      <c r="SBS2655" s="42"/>
      <c r="SBT2655" s="116"/>
      <c r="SBU2655" s="42"/>
      <c r="SBV2655" s="116"/>
      <c r="SBW2655" s="42"/>
      <c r="SBX2655" s="116"/>
      <c r="SBY2655" s="42"/>
      <c r="SBZ2655" s="116"/>
      <c r="SCA2655" s="42"/>
      <c r="SCB2655" s="116"/>
      <c r="SCC2655" s="42"/>
      <c r="SCD2655" s="116"/>
      <c r="SCE2655" s="42"/>
      <c r="SCF2655" s="116"/>
      <c r="SCG2655" s="42"/>
      <c r="SCH2655" s="116"/>
      <c r="SCI2655" s="42"/>
      <c r="SCJ2655" s="116"/>
      <c r="SCK2655" s="42"/>
      <c r="SCL2655" s="116"/>
      <c r="SCM2655" s="42"/>
      <c r="SCN2655" s="116"/>
      <c r="SCO2655" s="42"/>
      <c r="SCP2655" s="116"/>
      <c r="SCQ2655" s="42"/>
      <c r="SCR2655" s="116"/>
      <c r="SCS2655" s="42"/>
      <c r="SCT2655" s="116"/>
      <c r="SCU2655" s="42"/>
      <c r="SCV2655" s="116"/>
      <c r="SCW2655" s="42"/>
      <c r="SCX2655" s="116"/>
      <c r="SCY2655" s="42"/>
      <c r="SCZ2655" s="116"/>
      <c r="SDA2655" s="42"/>
      <c r="SDB2655" s="116"/>
      <c r="SDC2655" s="42"/>
      <c r="SDD2655" s="116"/>
      <c r="SDE2655" s="42"/>
      <c r="SDF2655" s="116"/>
      <c r="SDG2655" s="42"/>
      <c r="SDH2655" s="116"/>
      <c r="SDI2655" s="42"/>
      <c r="SDJ2655" s="116"/>
      <c r="SDK2655" s="42"/>
      <c r="SDL2655" s="116"/>
      <c r="SDM2655" s="42"/>
      <c r="SDN2655" s="116"/>
      <c r="SDO2655" s="42"/>
      <c r="SDP2655" s="116"/>
      <c r="SDQ2655" s="42"/>
      <c r="SDR2655" s="116"/>
      <c r="SDS2655" s="42"/>
      <c r="SDT2655" s="116"/>
      <c r="SDU2655" s="42"/>
      <c r="SDV2655" s="116"/>
      <c r="SDW2655" s="42"/>
      <c r="SDX2655" s="116"/>
      <c r="SDY2655" s="42"/>
      <c r="SDZ2655" s="116"/>
      <c r="SEA2655" s="42"/>
      <c r="SEB2655" s="116"/>
      <c r="SEC2655" s="42"/>
      <c r="SED2655" s="116"/>
      <c r="SEE2655" s="42"/>
      <c r="SEF2655" s="116"/>
      <c r="SEG2655" s="42"/>
      <c r="SEH2655" s="116"/>
      <c r="SEI2655" s="42"/>
      <c r="SEJ2655" s="116"/>
      <c r="SEK2655" s="42"/>
      <c r="SEL2655" s="116"/>
      <c r="SEM2655" s="42"/>
      <c r="SEN2655" s="116"/>
      <c r="SEO2655" s="42"/>
      <c r="SEP2655" s="116"/>
      <c r="SEQ2655" s="42"/>
      <c r="SER2655" s="116"/>
      <c r="SES2655" s="42"/>
      <c r="SET2655" s="116"/>
      <c r="SEU2655" s="42"/>
      <c r="SEV2655" s="116"/>
      <c r="SEW2655" s="42"/>
      <c r="SEX2655" s="116"/>
      <c r="SEY2655" s="42"/>
      <c r="SEZ2655" s="116"/>
      <c r="SFA2655" s="42"/>
      <c r="SFB2655" s="116"/>
      <c r="SFC2655" s="42"/>
      <c r="SFD2655" s="116"/>
      <c r="SFE2655" s="42"/>
      <c r="SFF2655" s="116"/>
      <c r="SFG2655" s="42"/>
      <c r="SFH2655" s="116"/>
      <c r="SFI2655" s="42"/>
      <c r="SFJ2655" s="116"/>
      <c r="SFK2655" s="42"/>
      <c r="SFL2655" s="116"/>
      <c r="SFM2655" s="42"/>
      <c r="SFN2655" s="116"/>
      <c r="SFO2655" s="42"/>
      <c r="SFP2655" s="116"/>
      <c r="SFQ2655" s="42"/>
      <c r="SFR2655" s="116"/>
      <c r="SFS2655" s="42"/>
      <c r="SFT2655" s="116"/>
      <c r="SFU2655" s="42"/>
      <c r="SFV2655" s="116"/>
      <c r="SFW2655" s="42"/>
      <c r="SFX2655" s="116"/>
      <c r="SFY2655" s="42"/>
      <c r="SFZ2655" s="116"/>
      <c r="SGA2655" s="42"/>
      <c r="SGB2655" s="116"/>
      <c r="SGC2655" s="42"/>
      <c r="SGD2655" s="116"/>
      <c r="SGE2655" s="42"/>
      <c r="SGF2655" s="116"/>
      <c r="SGG2655" s="42"/>
      <c r="SGH2655" s="116"/>
      <c r="SGI2655" s="42"/>
      <c r="SGJ2655" s="116"/>
      <c r="SGK2655" s="42"/>
      <c r="SGL2655" s="116"/>
      <c r="SGM2655" s="42"/>
      <c r="SGN2655" s="116"/>
      <c r="SGO2655" s="42"/>
      <c r="SGP2655" s="116"/>
      <c r="SGQ2655" s="42"/>
      <c r="SGR2655" s="116"/>
      <c r="SGS2655" s="42"/>
      <c r="SGT2655" s="116"/>
      <c r="SGU2655" s="42"/>
      <c r="SGV2655" s="116"/>
      <c r="SGW2655" s="42"/>
      <c r="SGX2655" s="116"/>
      <c r="SGY2655" s="42"/>
      <c r="SGZ2655" s="116"/>
      <c r="SHA2655" s="42"/>
      <c r="SHB2655" s="116"/>
      <c r="SHC2655" s="42"/>
      <c r="SHD2655" s="116"/>
      <c r="SHE2655" s="42"/>
      <c r="SHF2655" s="116"/>
      <c r="SHG2655" s="42"/>
      <c r="SHH2655" s="116"/>
      <c r="SHI2655" s="42"/>
      <c r="SHJ2655" s="116"/>
      <c r="SHK2655" s="42"/>
      <c r="SHL2655" s="116"/>
      <c r="SHM2655" s="42"/>
      <c r="SHN2655" s="116"/>
      <c r="SHO2655" s="42"/>
      <c r="SHP2655" s="116"/>
      <c r="SHQ2655" s="42"/>
      <c r="SHR2655" s="116"/>
      <c r="SHS2655" s="42"/>
      <c r="SHT2655" s="116"/>
      <c r="SHU2655" s="42"/>
      <c r="SHV2655" s="116"/>
      <c r="SHW2655" s="42"/>
      <c r="SHX2655" s="116"/>
      <c r="SHY2655" s="42"/>
      <c r="SHZ2655" s="116"/>
      <c r="SIA2655" s="42"/>
      <c r="SIB2655" s="116"/>
      <c r="SIC2655" s="42"/>
      <c r="SID2655" s="116"/>
      <c r="SIE2655" s="42"/>
      <c r="SIF2655" s="116"/>
      <c r="SIG2655" s="42"/>
      <c r="SIH2655" s="116"/>
      <c r="SII2655" s="42"/>
      <c r="SIJ2655" s="116"/>
      <c r="SIK2655" s="42"/>
      <c r="SIL2655" s="116"/>
      <c r="SIM2655" s="42"/>
      <c r="SIN2655" s="116"/>
      <c r="SIO2655" s="42"/>
      <c r="SIP2655" s="116"/>
      <c r="SIQ2655" s="42"/>
      <c r="SIR2655" s="116"/>
      <c r="SIS2655" s="42"/>
      <c r="SIT2655" s="116"/>
      <c r="SIU2655" s="42"/>
      <c r="SIV2655" s="116"/>
      <c r="SIW2655" s="42"/>
      <c r="SIX2655" s="116"/>
      <c r="SIY2655" s="42"/>
      <c r="SIZ2655" s="116"/>
      <c r="SJA2655" s="42"/>
      <c r="SJB2655" s="116"/>
      <c r="SJC2655" s="42"/>
      <c r="SJD2655" s="116"/>
      <c r="SJE2655" s="42"/>
      <c r="SJF2655" s="116"/>
      <c r="SJG2655" s="42"/>
      <c r="SJH2655" s="116"/>
      <c r="SJI2655" s="42"/>
      <c r="SJJ2655" s="116"/>
      <c r="SJK2655" s="42"/>
      <c r="SJL2655" s="116"/>
      <c r="SJM2655" s="42"/>
      <c r="SJN2655" s="116"/>
      <c r="SJO2655" s="42"/>
      <c r="SJP2655" s="116"/>
      <c r="SJQ2655" s="42"/>
      <c r="SJR2655" s="116"/>
      <c r="SJS2655" s="42"/>
      <c r="SJT2655" s="116"/>
      <c r="SJU2655" s="42"/>
      <c r="SJV2655" s="116"/>
      <c r="SJW2655" s="42"/>
      <c r="SJX2655" s="116"/>
      <c r="SJY2655" s="42"/>
      <c r="SJZ2655" s="116"/>
      <c r="SKA2655" s="42"/>
      <c r="SKB2655" s="116"/>
      <c r="SKC2655" s="42"/>
      <c r="SKD2655" s="116"/>
      <c r="SKE2655" s="42"/>
      <c r="SKF2655" s="116"/>
      <c r="SKG2655" s="42"/>
      <c r="SKH2655" s="116"/>
      <c r="SKI2655" s="42"/>
      <c r="SKJ2655" s="116"/>
      <c r="SKK2655" s="42"/>
      <c r="SKL2655" s="116"/>
      <c r="SKM2655" s="42"/>
      <c r="SKN2655" s="116"/>
      <c r="SKO2655" s="42"/>
      <c r="SKP2655" s="116"/>
      <c r="SKQ2655" s="42"/>
      <c r="SKR2655" s="116"/>
      <c r="SKS2655" s="42"/>
      <c r="SKT2655" s="116"/>
      <c r="SKU2655" s="42"/>
      <c r="SKV2655" s="116"/>
      <c r="SKW2655" s="42"/>
      <c r="SKX2655" s="116"/>
      <c r="SKY2655" s="42"/>
      <c r="SKZ2655" s="116"/>
      <c r="SLA2655" s="42"/>
      <c r="SLB2655" s="116"/>
      <c r="SLC2655" s="42"/>
      <c r="SLD2655" s="116"/>
      <c r="SLE2655" s="42"/>
      <c r="SLF2655" s="116"/>
      <c r="SLG2655" s="42"/>
      <c r="SLH2655" s="116"/>
      <c r="SLI2655" s="42"/>
      <c r="SLJ2655" s="116"/>
      <c r="SLK2655" s="42"/>
      <c r="SLL2655" s="116"/>
      <c r="SLM2655" s="42"/>
      <c r="SLN2655" s="116"/>
      <c r="SLO2655" s="42"/>
      <c r="SLP2655" s="116"/>
      <c r="SLQ2655" s="42"/>
      <c r="SLR2655" s="116"/>
      <c r="SLS2655" s="42"/>
      <c r="SLT2655" s="116"/>
      <c r="SLU2655" s="42"/>
      <c r="SLV2655" s="116"/>
      <c r="SLW2655" s="42"/>
      <c r="SLX2655" s="116"/>
      <c r="SLY2655" s="42"/>
      <c r="SLZ2655" s="116"/>
      <c r="SMA2655" s="42"/>
      <c r="SMB2655" s="116"/>
      <c r="SMC2655" s="42"/>
      <c r="SMD2655" s="116"/>
      <c r="SME2655" s="42"/>
      <c r="SMF2655" s="116"/>
      <c r="SMG2655" s="42"/>
      <c r="SMH2655" s="116"/>
      <c r="SMI2655" s="42"/>
      <c r="SMJ2655" s="116"/>
      <c r="SMK2655" s="42"/>
      <c r="SML2655" s="116"/>
      <c r="SMM2655" s="42"/>
      <c r="SMN2655" s="116"/>
      <c r="SMO2655" s="42"/>
      <c r="SMP2655" s="116"/>
      <c r="SMQ2655" s="42"/>
      <c r="SMR2655" s="116"/>
      <c r="SMS2655" s="42"/>
      <c r="SMT2655" s="116"/>
      <c r="SMU2655" s="42"/>
      <c r="SMV2655" s="116"/>
      <c r="SMW2655" s="42"/>
      <c r="SMX2655" s="116"/>
      <c r="SMY2655" s="42"/>
      <c r="SMZ2655" s="116"/>
      <c r="SNA2655" s="42"/>
      <c r="SNB2655" s="116"/>
      <c r="SNC2655" s="42"/>
      <c r="SND2655" s="116"/>
      <c r="SNE2655" s="42"/>
      <c r="SNF2655" s="116"/>
      <c r="SNG2655" s="42"/>
      <c r="SNH2655" s="116"/>
      <c r="SNI2655" s="42"/>
      <c r="SNJ2655" s="116"/>
      <c r="SNK2655" s="42"/>
      <c r="SNL2655" s="116"/>
      <c r="SNM2655" s="42"/>
      <c r="SNN2655" s="116"/>
      <c r="SNO2655" s="42"/>
      <c r="SNP2655" s="116"/>
      <c r="SNQ2655" s="42"/>
      <c r="SNR2655" s="116"/>
      <c r="SNS2655" s="42"/>
      <c r="SNT2655" s="116"/>
      <c r="SNU2655" s="42"/>
      <c r="SNV2655" s="116"/>
      <c r="SNW2655" s="42"/>
      <c r="SNX2655" s="116"/>
      <c r="SNY2655" s="42"/>
      <c r="SNZ2655" s="116"/>
      <c r="SOA2655" s="42"/>
      <c r="SOB2655" s="116"/>
      <c r="SOC2655" s="42"/>
      <c r="SOD2655" s="116"/>
      <c r="SOE2655" s="42"/>
      <c r="SOF2655" s="116"/>
      <c r="SOG2655" s="42"/>
      <c r="SOH2655" s="116"/>
      <c r="SOI2655" s="42"/>
      <c r="SOJ2655" s="116"/>
      <c r="SOK2655" s="42"/>
      <c r="SOL2655" s="116"/>
      <c r="SOM2655" s="42"/>
      <c r="SON2655" s="116"/>
      <c r="SOO2655" s="42"/>
      <c r="SOP2655" s="116"/>
      <c r="SOQ2655" s="42"/>
      <c r="SOR2655" s="116"/>
      <c r="SOS2655" s="42"/>
      <c r="SOT2655" s="116"/>
      <c r="SOU2655" s="42"/>
      <c r="SOV2655" s="116"/>
      <c r="SOW2655" s="42"/>
      <c r="SOX2655" s="116"/>
      <c r="SOY2655" s="42"/>
      <c r="SOZ2655" s="116"/>
      <c r="SPA2655" s="42"/>
      <c r="SPB2655" s="116"/>
      <c r="SPC2655" s="42"/>
      <c r="SPD2655" s="116"/>
      <c r="SPE2655" s="42"/>
      <c r="SPF2655" s="116"/>
      <c r="SPG2655" s="42"/>
      <c r="SPH2655" s="116"/>
      <c r="SPI2655" s="42"/>
      <c r="SPJ2655" s="116"/>
      <c r="SPK2655" s="42"/>
      <c r="SPL2655" s="116"/>
      <c r="SPM2655" s="42"/>
      <c r="SPN2655" s="116"/>
      <c r="SPO2655" s="42"/>
      <c r="SPP2655" s="116"/>
      <c r="SPQ2655" s="42"/>
      <c r="SPR2655" s="116"/>
      <c r="SPS2655" s="42"/>
      <c r="SPT2655" s="116"/>
      <c r="SPU2655" s="42"/>
      <c r="SPV2655" s="116"/>
      <c r="SPW2655" s="42"/>
      <c r="SPX2655" s="116"/>
      <c r="SPY2655" s="42"/>
      <c r="SPZ2655" s="116"/>
      <c r="SQA2655" s="42"/>
      <c r="SQB2655" s="116"/>
      <c r="SQC2655" s="42"/>
      <c r="SQD2655" s="116"/>
      <c r="SQE2655" s="42"/>
      <c r="SQF2655" s="116"/>
      <c r="SQG2655" s="42"/>
      <c r="SQH2655" s="116"/>
      <c r="SQI2655" s="42"/>
      <c r="SQJ2655" s="116"/>
      <c r="SQK2655" s="42"/>
      <c r="SQL2655" s="116"/>
      <c r="SQM2655" s="42"/>
      <c r="SQN2655" s="116"/>
      <c r="SQO2655" s="42"/>
      <c r="SQP2655" s="116"/>
      <c r="SQQ2655" s="42"/>
      <c r="SQR2655" s="116"/>
      <c r="SQS2655" s="42"/>
      <c r="SQT2655" s="116"/>
      <c r="SQU2655" s="42"/>
      <c r="SQV2655" s="116"/>
      <c r="SQW2655" s="42"/>
      <c r="SQX2655" s="116"/>
      <c r="SQY2655" s="42"/>
      <c r="SQZ2655" s="116"/>
      <c r="SRA2655" s="42"/>
      <c r="SRB2655" s="116"/>
      <c r="SRC2655" s="42"/>
      <c r="SRD2655" s="116"/>
      <c r="SRE2655" s="42"/>
      <c r="SRF2655" s="116"/>
      <c r="SRG2655" s="42"/>
      <c r="SRH2655" s="116"/>
      <c r="SRI2655" s="42"/>
      <c r="SRJ2655" s="116"/>
      <c r="SRK2655" s="42"/>
      <c r="SRL2655" s="116"/>
      <c r="SRM2655" s="42"/>
      <c r="SRN2655" s="116"/>
      <c r="SRO2655" s="42"/>
      <c r="SRP2655" s="116"/>
      <c r="SRQ2655" s="42"/>
      <c r="SRR2655" s="116"/>
      <c r="SRS2655" s="42"/>
      <c r="SRT2655" s="116"/>
      <c r="SRU2655" s="42"/>
      <c r="SRV2655" s="116"/>
      <c r="SRW2655" s="42"/>
      <c r="SRX2655" s="116"/>
      <c r="SRY2655" s="42"/>
      <c r="SRZ2655" s="116"/>
      <c r="SSA2655" s="42"/>
      <c r="SSB2655" s="116"/>
      <c r="SSC2655" s="42"/>
      <c r="SSD2655" s="116"/>
      <c r="SSE2655" s="42"/>
      <c r="SSF2655" s="116"/>
      <c r="SSG2655" s="42"/>
      <c r="SSH2655" s="116"/>
      <c r="SSI2655" s="42"/>
      <c r="SSJ2655" s="116"/>
      <c r="SSK2655" s="42"/>
      <c r="SSL2655" s="116"/>
      <c r="SSM2655" s="42"/>
      <c r="SSN2655" s="116"/>
      <c r="SSO2655" s="42"/>
      <c r="SSP2655" s="116"/>
      <c r="SSQ2655" s="42"/>
      <c r="SSR2655" s="116"/>
      <c r="SSS2655" s="42"/>
      <c r="SST2655" s="116"/>
      <c r="SSU2655" s="42"/>
      <c r="SSV2655" s="116"/>
      <c r="SSW2655" s="42"/>
      <c r="SSX2655" s="116"/>
      <c r="SSY2655" s="42"/>
      <c r="SSZ2655" s="116"/>
      <c r="STA2655" s="42"/>
      <c r="STB2655" s="116"/>
      <c r="STC2655" s="42"/>
      <c r="STD2655" s="116"/>
      <c r="STE2655" s="42"/>
      <c r="STF2655" s="116"/>
      <c r="STG2655" s="42"/>
      <c r="STH2655" s="116"/>
      <c r="STI2655" s="42"/>
      <c r="STJ2655" s="116"/>
      <c r="STK2655" s="42"/>
      <c r="STL2655" s="116"/>
      <c r="STM2655" s="42"/>
      <c r="STN2655" s="116"/>
      <c r="STO2655" s="42"/>
      <c r="STP2655" s="116"/>
      <c r="STQ2655" s="42"/>
      <c r="STR2655" s="116"/>
      <c r="STS2655" s="42"/>
      <c r="STT2655" s="116"/>
      <c r="STU2655" s="42"/>
      <c r="STV2655" s="116"/>
      <c r="STW2655" s="42"/>
      <c r="STX2655" s="116"/>
      <c r="STY2655" s="42"/>
      <c r="STZ2655" s="116"/>
      <c r="SUA2655" s="42"/>
      <c r="SUB2655" s="116"/>
      <c r="SUC2655" s="42"/>
      <c r="SUD2655" s="116"/>
      <c r="SUE2655" s="42"/>
      <c r="SUF2655" s="116"/>
      <c r="SUG2655" s="42"/>
      <c r="SUH2655" s="116"/>
      <c r="SUI2655" s="42"/>
      <c r="SUJ2655" s="116"/>
      <c r="SUK2655" s="42"/>
      <c r="SUL2655" s="116"/>
      <c r="SUM2655" s="42"/>
      <c r="SUN2655" s="116"/>
      <c r="SUO2655" s="42"/>
      <c r="SUP2655" s="116"/>
      <c r="SUQ2655" s="42"/>
      <c r="SUR2655" s="116"/>
      <c r="SUS2655" s="42"/>
      <c r="SUT2655" s="116"/>
      <c r="SUU2655" s="42"/>
      <c r="SUV2655" s="116"/>
      <c r="SUW2655" s="42"/>
      <c r="SUX2655" s="116"/>
      <c r="SUY2655" s="42"/>
      <c r="SUZ2655" s="116"/>
      <c r="SVA2655" s="42"/>
      <c r="SVB2655" s="116"/>
      <c r="SVC2655" s="42"/>
      <c r="SVD2655" s="116"/>
      <c r="SVE2655" s="42"/>
      <c r="SVF2655" s="116"/>
      <c r="SVG2655" s="42"/>
      <c r="SVH2655" s="116"/>
      <c r="SVI2655" s="42"/>
      <c r="SVJ2655" s="116"/>
      <c r="SVK2655" s="42"/>
      <c r="SVL2655" s="116"/>
      <c r="SVM2655" s="42"/>
      <c r="SVN2655" s="116"/>
      <c r="SVO2655" s="42"/>
      <c r="SVP2655" s="116"/>
      <c r="SVQ2655" s="42"/>
      <c r="SVR2655" s="116"/>
      <c r="SVS2655" s="42"/>
      <c r="SVT2655" s="116"/>
      <c r="SVU2655" s="42"/>
      <c r="SVV2655" s="116"/>
      <c r="SVW2655" s="42"/>
      <c r="SVX2655" s="116"/>
      <c r="SVY2655" s="42"/>
      <c r="SVZ2655" s="116"/>
      <c r="SWA2655" s="42"/>
      <c r="SWB2655" s="116"/>
      <c r="SWC2655" s="42"/>
      <c r="SWD2655" s="116"/>
      <c r="SWE2655" s="42"/>
      <c r="SWF2655" s="116"/>
      <c r="SWG2655" s="42"/>
      <c r="SWH2655" s="116"/>
      <c r="SWI2655" s="42"/>
      <c r="SWJ2655" s="116"/>
      <c r="SWK2655" s="42"/>
      <c r="SWL2655" s="116"/>
      <c r="SWM2655" s="42"/>
      <c r="SWN2655" s="116"/>
      <c r="SWO2655" s="42"/>
      <c r="SWP2655" s="116"/>
      <c r="SWQ2655" s="42"/>
      <c r="SWR2655" s="116"/>
      <c r="SWS2655" s="42"/>
      <c r="SWT2655" s="116"/>
      <c r="SWU2655" s="42"/>
      <c r="SWV2655" s="116"/>
      <c r="SWW2655" s="42"/>
      <c r="SWX2655" s="116"/>
      <c r="SWY2655" s="42"/>
      <c r="SWZ2655" s="116"/>
      <c r="SXA2655" s="42"/>
      <c r="SXB2655" s="116"/>
      <c r="SXC2655" s="42"/>
      <c r="SXD2655" s="116"/>
      <c r="SXE2655" s="42"/>
      <c r="SXF2655" s="116"/>
      <c r="SXG2655" s="42"/>
      <c r="SXH2655" s="116"/>
      <c r="SXI2655" s="42"/>
      <c r="SXJ2655" s="116"/>
      <c r="SXK2655" s="42"/>
      <c r="SXL2655" s="116"/>
      <c r="SXM2655" s="42"/>
      <c r="SXN2655" s="116"/>
      <c r="SXO2655" s="42"/>
      <c r="SXP2655" s="116"/>
      <c r="SXQ2655" s="42"/>
      <c r="SXR2655" s="116"/>
      <c r="SXS2655" s="42"/>
      <c r="SXT2655" s="116"/>
      <c r="SXU2655" s="42"/>
      <c r="SXV2655" s="116"/>
      <c r="SXW2655" s="42"/>
      <c r="SXX2655" s="116"/>
      <c r="SXY2655" s="42"/>
      <c r="SXZ2655" s="116"/>
      <c r="SYA2655" s="42"/>
      <c r="SYB2655" s="116"/>
      <c r="SYC2655" s="42"/>
      <c r="SYD2655" s="116"/>
      <c r="SYE2655" s="42"/>
      <c r="SYF2655" s="116"/>
      <c r="SYG2655" s="42"/>
      <c r="SYH2655" s="116"/>
      <c r="SYI2655" s="42"/>
      <c r="SYJ2655" s="116"/>
      <c r="SYK2655" s="42"/>
      <c r="SYL2655" s="116"/>
      <c r="SYM2655" s="42"/>
      <c r="SYN2655" s="116"/>
      <c r="SYO2655" s="42"/>
      <c r="SYP2655" s="116"/>
      <c r="SYQ2655" s="42"/>
      <c r="SYR2655" s="116"/>
      <c r="SYS2655" s="42"/>
      <c r="SYT2655" s="116"/>
      <c r="SYU2655" s="42"/>
      <c r="SYV2655" s="116"/>
      <c r="SYW2655" s="42"/>
      <c r="SYX2655" s="116"/>
      <c r="SYY2655" s="42"/>
      <c r="SYZ2655" s="116"/>
      <c r="SZA2655" s="42"/>
      <c r="SZB2655" s="116"/>
      <c r="SZC2655" s="42"/>
      <c r="SZD2655" s="116"/>
      <c r="SZE2655" s="42"/>
      <c r="SZF2655" s="116"/>
      <c r="SZG2655" s="42"/>
      <c r="SZH2655" s="116"/>
      <c r="SZI2655" s="42"/>
      <c r="SZJ2655" s="116"/>
      <c r="SZK2655" s="42"/>
      <c r="SZL2655" s="116"/>
      <c r="SZM2655" s="42"/>
      <c r="SZN2655" s="116"/>
      <c r="SZO2655" s="42"/>
      <c r="SZP2655" s="116"/>
      <c r="SZQ2655" s="42"/>
      <c r="SZR2655" s="116"/>
      <c r="SZS2655" s="42"/>
      <c r="SZT2655" s="116"/>
      <c r="SZU2655" s="42"/>
      <c r="SZV2655" s="116"/>
      <c r="SZW2655" s="42"/>
      <c r="SZX2655" s="116"/>
      <c r="SZY2655" s="42"/>
      <c r="SZZ2655" s="116"/>
      <c r="TAA2655" s="42"/>
      <c r="TAB2655" s="116"/>
      <c r="TAC2655" s="42"/>
      <c r="TAD2655" s="116"/>
      <c r="TAE2655" s="42"/>
      <c r="TAF2655" s="116"/>
      <c r="TAG2655" s="42"/>
      <c r="TAH2655" s="116"/>
      <c r="TAI2655" s="42"/>
      <c r="TAJ2655" s="116"/>
      <c r="TAK2655" s="42"/>
      <c r="TAL2655" s="116"/>
      <c r="TAM2655" s="42"/>
      <c r="TAN2655" s="116"/>
      <c r="TAO2655" s="42"/>
      <c r="TAP2655" s="116"/>
      <c r="TAQ2655" s="42"/>
      <c r="TAR2655" s="116"/>
      <c r="TAS2655" s="42"/>
      <c r="TAT2655" s="116"/>
      <c r="TAU2655" s="42"/>
      <c r="TAV2655" s="116"/>
      <c r="TAW2655" s="42"/>
      <c r="TAX2655" s="116"/>
      <c r="TAY2655" s="42"/>
      <c r="TAZ2655" s="116"/>
      <c r="TBA2655" s="42"/>
      <c r="TBB2655" s="116"/>
      <c r="TBC2655" s="42"/>
      <c r="TBD2655" s="116"/>
      <c r="TBE2655" s="42"/>
      <c r="TBF2655" s="116"/>
      <c r="TBG2655" s="42"/>
      <c r="TBH2655" s="116"/>
      <c r="TBI2655" s="42"/>
      <c r="TBJ2655" s="116"/>
      <c r="TBK2655" s="42"/>
      <c r="TBL2655" s="116"/>
      <c r="TBM2655" s="42"/>
      <c r="TBN2655" s="116"/>
      <c r="TBO2655" s="42"/>
      <c r="TBP2655" s="116"/>
      <c r="TBQ2655" s="42"/>
      <c r="TBR2655" s="116"/>
      <c r="TBS2655" s="42"/>
      <c r="TBT2655" s="116"/>
      <c r="TBU2655" s="42"/>
      <c r="TBV2655" s="116"/>
      <c r="TBW2655" s="42"/>
      <c r="TBX2655" s="116"/>
      <c r="TBY2655" s="42"/>
      <c r="TBZ2655" s="116"/>
      <c r="TCA2655" s="42"/>
      <c r="TCB2655" s="116"/>
      <c r="TCC2655" s="42"/>
      <c r="TCD2655" s="116"/>
      <c r="TCE2655" s="42"/>
      <c r="TCF2655" s="116"/>
      <c r="TCG2655" s="42"/>
      <c r="TCH2655" s="116"/>
      <c r="TCI2655" s="42"/>
      <c r="TCJ2655" s="116"/>
      <c r="TCK2655" s="42"/>
      <c r="TCL2655" s="116"/>
      <c r="TCM2655" s="42"/>
      <c r="TCN2655" s="116"/>
      <c r="TCO2655" s="42"/>
      <c r="TCP2655" s="116"/>
      <c r="TCQ2655" s="42"/>
      <c r="TCR2655" s="116"/>
      <c r="TCS2655" s="42"/>
      <c r="TCT2655" s="116"/>
      <c r="TCU2655" s="42"/>
      <c r="TCV2655" s="116"/>
      <c r="TCW2655" s="42"/>
      <c r="TCX2655" s="116"/>
      <c r="TCY2655" s="42"/>
      <c r="TCZ2655" s="116"/>
      <c r="TDA2655" s="42"/>
      <c r="TDB2655" s="116"/>
      <c r="TDC2655" s="42"/>
      <c r="TDD2655" s="116"/>
      <c r="TDE2655" s="42"/>
      <c r="TDF2655" s="116"/>
      <c r="TDG2655" s="42"/>
      <c r="TDH2655" s="116"/>
      <c r="TDI2655" s="42"/>
      <c r="TDJ2655" s="116"/>
      <c r="TDK2655" s="42"/>
      <c r="TDL2655" s="116"/>
      <c r="TDM2655" s="42"/>
      <c r="TDN2655" s="116"/>
      <c r="TDO2655" s="42"/>
      <c r="TDP2655" s="116"/>
      <c r="TDQ2655" s="42"/>
      <c r="TDR2655" s="116"/>
      <c r="TDS2655" s="42"/>
      <c r="TDT2655" s="116"/>
      <c r="TDU2655" s="42"/>
      <c r="TDV2655" s="116"/>
      <c r="TDW2655" s="42"/>
      <c r="TDX2655" s="116"/>
      <c r="TDY2655" s="42"/>
      <c r="TDZ2655" s="116"/>
      <c r="TEA2655" s="42"/>
      <c r="TEB2655" s="116"/>
      <c r="TEC2655" s="42"/>
      <c r="TED2655" s="116"/>
      <c r="TEE2655" s="42"/>
      <c r="TEF2655" s="116"/>
      <c r="TEG2655" s="42"/>
      <c r="TEH2655" s="116"/>
      <c r="TEI2655" s="42"/>
      <c r="TEJ2655" s="116"/>
      <c r="TEK2655" s="42"/>
      <c r="TEL2655" s="116"/>
      <c r="TEM2655" s="42"/>
      <c r="TEN2655" s="116"/>
      <c r="TEO2655" s="42"/>
      <c r="TEP2655" s="116"/>
      <c r="TEQ2655" s="42"/>
      <c r="TER2655" s="116"/>
      <c r="TES2655" s="42"/>
      <c r="TET2655" s="116"/>
      <c r="TEU2655" s="42"/>
      <c r="TEV2655" s="116"/>
      <c r="TEW2655" s="42"/>
      <c r="TEX2655" s="116"/>
      <c r="TEY2655" s="42"/>
      <c r="TEZ2655" s="116"/>
      <c r="TFA2655" s="42"/>
      <c r="TFB2655" s="116"/>
      <c r="TFC2655" s="42"/>
      <c r="TFD2655" s="116"/>
      <c r="TFE2655" s="42"/>
      <c r="TFF2655" s="116"/>
      <c r="TFG2655" s="42"/>
      <c r="TFH2655" s="116"/>
      <c r="TFI2655" s="42"/>
      <c r="TFJ2655" s="116"/>
      <c r="TFK2655" s="42"/>
      <c r="TFL2655" s="116"/>
      <c r="TFM2655" s="42"/>
      <c r="TFN2655" s="116"/>
      <c r="TFO2655" s="42"/>
      <c r="TFP2655" s="116"/>
      <c r="TFQ2655" s="42"/>
      <c r="TFR2655" s="116"/>
      <c r="TFS2655" s="42"/>
      <c r="TFT2655" s="116"/>
      <c r="TFU2655" s="42"/>
      <c r="TFV2655" s="116"/>
      <c r="TFW2655" s="42"/>
      <c r="TFX2655" s="116"/>
      <c r="TFY2655" s="42"/>
      <c r="TFZ2655" s="116"/>
      <c r="TGA2655" s="42"/>
      <c r="TGB2655" s="116"/>
      <c r="TGC2655" s="42"/>
      <c r="TGD2655" s="116"/>
      <c r="TGE2655" s="42"/>
      <c r="TGF2655" s="116"/>
      <c r="TGG2655" s="42"/>
      <c r="TGH2655" s="116"/>
      <c r="TGI2655" s="42"/>
      <c r="TGJ2655" s="116"/>
      <c r="TGK2655" s="42"/>
      <c r="TGL2655" s="116"/>
      <c r="TGM2655" s="42"/>
      <c r="TGN2655" s="116"/>
      <c r="TGO2655" s="42"/>
      <c r="TGP2655" s="116"/>
      <c r="TGQ2655" s="42"/>
      <c r="TGR2655" s="116"/>
      <c r="TGS2655" s="42"/>
      <c r="TGT2655" s="116"/>
      <c r="TGU2655" s="42"/>
      <c r="TGV2655" s="116"/>
      <c r="TGW2655" s="42"/>
      <c r="TGX2655" s="116"/>
      <c r="TGY2655" s="42"/>
      <c r="TGZ2655" s="116"/>
      <c r="THA2655" s="42"/>
      <c r="THB2655" s="116"/>
      <c r="THC2655" s="42"/>
      <c r="THD2655" s="116"/>
      <c r="THE2655" s="42"/>
      <c r="THF2655" s="116"/>
      <c r="THG2655" s="42"/>
      <c r="THH2655" s="116"/>
      <c r="THI2655" s="42"/>
      <c r="THJ2655" s="116"/>
      <c r="THK2655" s="42"/>
      <c r="THL2655" s="116"/>
      <c r="THM2655" s="42"/>
      <c r="THN2655" s="116"/>
      <c r="THO2655" s="42"/>
      <c r="THP2655" s="116"/>
      <c r="THQ2655" s="42"/>
      <c r="THR2655" s="116"/>
      <c r="THS2655" s="42"/>
      <c r="THT2655" s="116"/>
      <c r="THU2655" s="42"/>
      <c r="THV2655" s="116"/>
      <c r="THW2655" s="42"/>
      <c r="THX2655" s="116"/>
      <c r="THY2655" s="42"/>
      <c r="THZ2655" s="116"/>
      <c r="TIA2655" s="42"/>
      <c r="TIB2655" s="116"/>
      <c r="TIC2655" s="42"/>
      <c r="TID2655" s="116"/>
      <c r="TIE2655" s="42"/>
      <c r="TIF2655" s="116"/>
      <c r="TIG2655" s="42"/>
      <c r="TIH2655" s="116"/>
      <c r="TII2655" s="42"/>
      <c r="TIJ2655" s="116"/>
      <c r="TIK2655" s="42"/>
      <c r="TIL2655" s="116"/>
      <c r="TIM2655" s="42"/>
      <c r="TIN2655" s="116"/>
      <c r="TIO2655" s="42"/>
      <c r="TIP2655" s="116"/>
      <c r="TIQ2655" s="42"/>
      <c r="TIR2655" s="116"/>
      <c r="TIS2655" s="42"/>
      <c r="TIT2655" s="116"/>
      <c r="TIU2655" s="42"/>
      <c r="TIV2655" s="116"/>
      <c r="TIW2655" s="42"/>
      <c r="TIX2655" s="116"/>
      <c r="TIY2655" s="42"/>
      <c r="TIZ2655" s="116"/>
      <c r="TJA2655" s="42"/>
      <c r="TJB2655" s="116"/>
      <c r="TJC2655" s="42"/>
      <c r="TJD2655" s="116"/>
      <c r="TJE2655" s="42"/>
      <c r="TJF2655" s="116"/>
      <c r="TJG2655" s="42"/>
      <c r="TJH2655" s="116"/>
      <c r="TJI2655" s="42"/>
      <c r="TJJ2655" s="116"/>
      <c r="TJK2655" s="42"/>
      <c r="TJL2655" s="116"/>
      <c r="TJM2655" s="42"/>
      <c r="TJN2655" s="116"/>
      <c r="TJO2655" s="42"/>
      <c r="TJP2655" s="116"/>
      <c r="TJQ2655" s="42"/>
      <c r="TJR2655" s="116"/>
      <c r="TJS2655" s="42"/>
      <c r="TJT2655" s="116"/>
      <c r="TJU2655" s="42"/>
      <c r="TJV2655" s="116"/>
      <c r="TJW2655" s="42"/>
      <c r="TJX2655" s="116"/>
      <c r="TJY2655" s="42"/>
      <c r="TJZ2655" s="116"/>
      <c r="TKA2655" s="42"/>
      <c r="TKB2655" s="116"/>
      <c r="TKC2655" s="42"/>
      <c r="TKD2655" s="116"/>
      <c r="TKE2655" s="42"/>
      <c r="TKF2655" s="116"/>
      <c r="TKG2655" s="42"/>
      <c r="TKH2655" s="116"/>
      <c r="TKI2655" s="42"/>
      <c r="TKJ2655" s="116"/>
      <c r="TKK2655" s="42"/>
      <c r="TKL2655" s="116"/>
      <c r="TKM2655" s="42"/>
      <c r="TKN2655" s="116"/>
      <c r="TKO2655" s="42"/>
      <c r="TKP2655" s="116"/>
      <c r="TKQ2655" s="42"/>
      <c r="TKR2655" s="116"/>
      <c r="TKS2655" s="42"/>
      <c r="TKT2655" s="116"/>
      <c r="TKU2655" s="42"/>
      <c r="TKV2655" s="116"/>
      <c r="TKW2655" s="42"/>
      <c r="TKX2655" s="116"/>
      <c r="TKY2655" s="42"/>
      <c r="TKZ2655" s="116"/>
      <c r="TLA2655" s="42"/>
      <c r="TLB2655" s="116"/>
      <c r="TLC2655" s="42"/>
      <c r="TLD2655" s="116"/>
      <c r="TLE2655" s="42"/>
      <c r="TLF2655" s="116"/>
      <c r="TLG2655" s="42"/>
      <c r="TLH2655" s="116"/>
      <c r="TLI2655" s="42"/>
      <c r="TLJ2655" s="116"/>
      <c r="TLK2655" s="42"/>
      <c r="TLL2655" s="116"/>
      <c r="TLM2655" s="42"/>
      <c r="TLN2655" s="116"/>
      <c r="TLO2655" s="42"/>
      <c r="TLP2655" s="116"/>
      <c r="TLQ2655" s="42"/>
      <c r="TLR2655" s="116"/>
      <c r="TLS2655" s="42"/>
      <c r="TLT2655" s="116"/>
      <c r="TLU2655" s="42"/>
      <c r="TLV2655" s="116"/>
      <c r="TLW2655" s="42"/>
      <c r="TLX2655" s="116"/>
      <c r="TLY2655" s="42"/>
      <c r="TLZ2655" s="116"/>
      <c r="TMA2655" s="42"/>
      <c r="TMB2655" s="116"/>
      <c r="TMC2655" s="42"/>
      <c r="TMD2655" s="116"/>
      <c r="TME2655" s="42"/>
      <c r="TMF2655" s="116"/>
      <c r="TMG2655" s="42"/>
      <c r="TMH2655" s="116"/>
      <c r="TMI2655" s="42"/>
      <c r="TMJ2655" s="116"/>
      <c r="TMK2655" s="42"/>
      <c r="TML2655" s="116"/>
      <c r="TMM2655" s="42"/>
      <c r="TMN2655" s="116"/>
      <c r="TMO2655" s="42"/>
      <c r="TMP2655" s="116"/>
      <c r="TMQ2655" s="42"/>
      <c r="TMR2655" s="116"/>
      <c r="TMS2655" s="42"/>
      <c r="TMT2655" s="116"/>
      <c r="TMU2655" s="42"/>
      <c r="TMV2655" s="116"/>
      <c r="TMW2655" s="42"/>
      <c r="TMX2655" s="116"/>
      <c r="TMY2655" s="42"/>
      <c r="TMZ2655" s="116"/>
      <c r="TNA2655" s="42"/>
      <c r="TNB2655" s="116"/>
      <c r="TNC2655" s="42"/>
      <c r="TND2655" s="116"/>
      <c r="TNE2655" s="42"/>
      <c r="TNF2655" s="116"/>
      <c r="TNG2655" s="42"/>
      <c r="TNH2655" s="116"/>
      <c r="TNI2655" s="42"/>
      <c r="TNJ2655" s="116"/>
      <c r="TNK2655" s="42"/>
      <c r="TNL2655" s="116"/>
      <c r="TNM2655" s="42"/>
      <c r="TNN2655" s="116"/>
      <c r="TNO2655" s="42"/>
      <c r="TNP2655" s="116"/>
      <c r="TNQ2655" s="42"/>
      <c r="TNR2655" s="116"/>
      <c r="TNS2655" s="42"/>
      <c r="TNT2655" s="116"/>
      <c r="TNU2655" s="42"/>
      <c r="TNV2655" s="116"/>
      <c r="TNW2655" s="42"/>
      <c r="TNX2655" s="116"/>
      <c r="TNY2655" s="42"/>
      <c r="TNZ2655" s="116"/>
      <c r="TOA2655" s="42"/>
      <c r="TOB2655" s="116"/>
      <c r="TOC2655" s="42"/>
      <c r="TOD2655" s="116"/>
      <c r="TOE2655" s="42"/>
      <c r="TOF2655" s="116"/>
      <c r="TOG2655" s="42"/>
      <c r="TOH2655" s="116"/>
      <c r="TOI2655" s="42"/>
      <c r="TOJ2655" s="116"/>
      <c r="TOK2655" s="42"/>
      <c r="TOL2655" s="116"/>
      <c r="TOM2655" s="42"/>
      <c r="TON2655" s="116"/>
      <c r="TOO2655" s="42"/>
      <c r="TOP2655" s="116"/>
      <c r="TOQ2655" s="42"/>
      <c r="TOR2655" s="116"/>
      <c r="TOS2655" s="42"/>
      <c r="TOT2655" s="116"/>
      <c r="TOU2655" s="42"/>
      <c r="TOV2655" s="116"/>
      <c r="TOW2655" s="42"/>
      <c r="TOX2655" s="116"/>
      <c r="TOY2655" s="42"/>
      <c r="TOZ2655" s="116"/>
      <c r="TPA2655" s="42"/>
      <c r="TPB2655" s="116"/>
      <c r="TPC2655" s="42"/>
      <c r="TPD2655" s="116"/>
      <c r="TPE2655" s="42"/>
      <c r="TPF2655" s="116"/>
      <c r="TPG2655" s="42"/>
      <c r="TPH2655" s="116"/>
      <c r="TPI2655" s="42"/>
      <c r="TPJ2655" s="116"/>
      <c r="TPK2655" s="42"/>
      <c r="TPL2655" s="116"/>
      <c r="TPM2655" s="42"/>
      <c r="TPN2655" s="116"/>
      <c r="TPO2655" s="42"/>
      <c r="TPP2655" s="116"/>
      <c r="TPQ2655" s="42"/>
      <c r="TPR2655" s="116"/>
      <c r="TPS2655" s="42"/>
      <c r="TPT2655" s="116"/>
      <c r="TPU2655" s="42"/>
      <c r="TPV2655" s="116"/>
      <c r="TPW2655" s="42"/>
      <c r="TPX2655" s="116"/>
      <c r="TPY2655" s="42"/>
      <c r="TPZ2655" s="116"/>
      <c r="TQA2655" s="42"/>
      <c r="TQB2655" s="116"/>
      <c r="TQC2655" s="42"/>
      <c r="TQD2655" s="116"/>
      <c r="TQE2655" s="42"/>
      <c r="TQF2655" s="116"/>
      <c r="TQG2655" s="42"/>
      <c r="TQH2655" s="116"/>
      <c r="TQI2655" s="42"/>
      <c r="TQJ2655" s="116"/>
      <c r="TQK2655" s="42"/>
      <c r="TQL2655" s="116"/>
      <c r="TQM2655" s="42"/>
      <c r="TQN2655" s="116"/>
      <c r="TQO2655" s="42"/>
      <c r="TQP2655" s="116"/>
      <c r="TQQ2655" s="42"/>
      <c r="TQR2655" s="116"/>
      <c r="TQS2655" s="42"/>
      <c r="TQT2655" s="116"/>
      <c r="TQU2655" s="42"/>
      <c r="TQV2655" s="116"/>
      <c r="TQW2655" s="42"/>
      <c r="TQX2655" s="116"/>
      <c r="TQY2655" s="42"/>
      <c r="TQZ2655" s="116"/>
      <c r="TRA2655" s="42"/>
      <c r="TRB2655" s="116"/>
      <c r="TRC2655" s="42"/>
      <c r="TRD2655" s="116"/>
      <c r="TRE2655" s="42"/>
      <c r="TRF2655" s="116"/>
      <c r="TRG2655" s="42"/>
      <c r="TRH2655" s="116"/>
      <c r="TRI2655" s="42"/>
      <c r="TRJ2655" s="116"/>
      <c r="TRK2655" s="42"/>
      <c r="TRL2655" s="116"/>
      <c r="TRM2655" s="42"/>
      <c r="TRN2655" s="116"/>
      <c r="TRO2655" s="42"/>
      <c r="TRP2655" s="116"/>
      <c r="TRQ2655" s="42"/>
      <c r="TRR2655" s="116"/>
      <c r="TRS2655" s="42"/>
      <c r="TRT2655" s="116"/>
      <c r="TRU2655" s="42"/>
      <c r="TRV2655" s="116"/>
      <c r="TRW2655" s="42"/>
      <c r="TRX2655" s="116"/>
      <c r="TRY2655" s="42"/>
      <c r="TRZ2655" s="116"/>
      <c r="TSA2655" s="42"/>
      <c r="TSB2655" s="116"/>
      <c r="TSC2655" s="42"/>
      <c r="TSD2655" s="116"/>
      <c r="TSE2655" s="42"/>
      <c r="TSF2655" s="116"/>
      <c r="TSG2655" s="42"/>
      <c r="TSH2655" s="116"/>
      <c r="TSI2655" s="42"/>
      <c r="TSJ2655" s="116"/>
      <c r="TSK2655" s="42"/>
      <c r="TSL2655" s="116"/>
      <c r="TSM2655" s="42"/>
      <c r="TSN2655" s="116"/>
      <c r="TSO2655" s="42"/>
      <c r="TSP2655" s="116"/>
      <c r="TSQ2655" s="42"/>
      <c r="TSR2655" s="116"/>
      <c r="TSS2655" s="42"/>
      <c r="TST2655" s="116"/>
      <c r="TSU2655" s="42"/>
      <c r="TSV2655" s="116"/>
      <c r="TSW2655" s="42"/>
      <c r="TSX2655" s="116"/>
      <c r="TSY2655" s="42"/>
      <c r="TSZ2655" s="116"/>
      <c r="TTA2655" s="42"/>
      <c r="TTB2655" s="116"/>
      <c r="TTC2655" s="42"/>
      <c r="TTD2655" s="116"/>
      <c r="TTE2655" s="42"/>
      <c r="TTF2655" s="116"/>
      <c r="TTG2655" s="42"/>
      <c r="TTH2655" s="116"/>
      <c r="TTI2655" s="42"/>
      <c r="TTJ2655" s="116"/>
      <c r="TTK2655" s="42"/>
      <c r="TTL2655" s="116"/>
      <c r="TTM2655" s="42"/>
      <c r="TTN2655" s="116"/>
      <c r="TTO2655" s="42"/>
      <c r="TTP2655" s="116"/>
      <c r="TTQ2655" s="42"/>
      <c r="TTR2655" s="116"/>
      <c r="TTS2655" s="42"/>
      <c r="TTT2655" s="116"/>
      <c r="TTU2655" s="42"/>
      <c r="TTV2655" s="116"/>
      <c r="TTW2655" s="42"/>
      <c r="TTX2655" s="116"/>
      <c r="TTY2655" s="42"/>
      <c r="TTZ2655" s="116"/>
      <c r="TUA2655" s="42"/>
      <c r="TUB2655" s="116"/>
      <c r="TUC2655" s="42"/>
      <c r="TUD2655" s="116"/>
      <c r="TUE2655" s="42"/>
      <c r="TUF2655" s="116"/>
      <c r="TUG2655" s="42"/>
      <c r="TUH2655" s="116"/>
      <c r="TUI2655" s="42"/>
      <c r="TUJ2655" s="116"/>
      <c r="TUK2655" s="42"/>
      <c r="TUL2655" s="116"/>
      <c r="TUM2655" s="42"/>
      <c r="TUN2655" s="116"/>
      <c r="TUO2655" s="42"/>
      <c r="TUP2655" s="116"/>
      <c r="TUQ2655" s="42"/>
      <c r="TUR2655" s="116"/>
      <c r="TUS2655" s="42"/>
      <c r="TUT2655" s="116"/>
      <c r="TUU2655" s="42"/>
      <c r="TUV2655" s="116"/>
      <c r="TUW2655" s="42"/>
      <c r="TUX2655" s="116"/>
      <c r="TUY2655" s="42"/>
      <c r="TUZ2655" s="116"/>
      <c r="TVA2655" s="42"/>
      <c r="TVB2655" s="116"/>
      <c r="TVC2655" s="42"/>
      <c r="TVD2655" s="116"/>
      <c r="TVE2655" s="42"/>
      <c r="TVF2655" s="116"/>
      <c r="TVG2655" s="42"/>
      <c r="TVH2655" s="116"/>
      <c r="TVI2655" s="42"/>
      <c r="TVJ2655" s="116"/>
      <c r="TVK2655" s="42"/>
      <c r="TVL2655" s="116"/>
      <c r="TVM2655" s="42"/>
      <c r="TVN2655" s="116"/>
      <c r="TVO2655" s="42"/>
      <c r="TVP2655" s="116"/>
      <c r="TVQ2655" s="42"/>
      <c r="TVR2655" s="116"/>
      <c r="TVS2655" s="42"/>
      <c r="TVT2655" s="116"/>
      <c r="TVU2655" s="42"/>
      <c r="TVV2655" s="116"/>
      <c r="TVW2655" s="42"/>
      <c r="TVX2655" s="116"/>
      <c r="TVY2655" s="42"/>
      <c r="TVZ2655" s="116"/>
      <c r="TWA2655" s="42"/>
      <c r="TWB2655" s="116"/>
      <c r="TWC2655" s="42"/>
      <c r="TWD2655" s="116"/>
      <c r="TWE2655" s="42"/>
      <c r="TWF2655" s="116"/>
      <c r="TWG2655" s="42"/>
      <c r="TWH2655" s="116"/>
      <c r="TWI2655" s="42"/>
      <c r="TWJ2655" s="116"/>
      <c r="TWK2655" s="42"/>
      <c r="TWL2655" s="116"/>
      <c r="TWM2655" s="42"/>
      <c r="TWN2655" s="116"/>
      <c r="TWO2655" s="42"/>
      <c r="TWP2655" s="116"/>
      <c r="TWQ2655" s="42"/>
      <c r="TWR2655" s="116"/>
      <c r="TWS2655" s="42"/>
      <c r="TWT2655" s="116"/>
      <c r="TWU2655" s="42"/>
      <c r="TWV2655" s="116"/>
      <c r="TWW2655" s="42"/>
      <c r="TWX2655" s="116"/>
      <c r="TWY2655" s="42"/>
      <c r="TWZ2655" s="116"/>
      <c r="TXA2655" s="42"/>
      <c r="TXB2655" s="116"/>
      <c r="TXC2655" s="42"/>
      <c r="TXD2655" s="116"/>
      <c r="TXE2655" s="42"/>
      <c r="TXF2655" s="116"/>
      <c r="TXG2655" s="42"/>
      <c r="TXH2655" s="116"/>
      <c r="TXI2655" s="42"/>
      <c r="TXJ2655" s="116"/>
      <c r="TXK2655" s="42"/>
      <c r="TXL2655" s="116"/>
      <c r="TXM2655" s="42"/>
      <c r="TXN2655" s="116"/>
      <c r="TXO2655" s="42"/>
      <c r="TXP2655" s="116"/>
      <c r="TXQ2655" s="42"/>
      <c r="TXR2655" s="116"/>
      <c r="TXS2655" s="42"/>
      <c r="TXT2655" s="116"/>
      <c r="TXU2655" s="42"/>
      <c r="TXV2655" s="116"/>
      <c r="TXW2655" s="42"/>
      <c r="TXX2655" s="116"/>
      <c r="TXY2655" s="42"/>
      <c r="TXZ2655" s="116"/>
      <c r="TYA2655" s="42"/>
      <c r="TYB2655" s="116"/>
      <c r="TYC2655" s="42"/>
      <c r="TYD2655" s="116"/>
      <c r="TYE2655" s="42"/>
      <c r="TYF2655" s="116"/>
      <c r="TYG2655" s="42"/>
      <c r="TYH2655" s="116"/>
      <c r="TYI2655" s="42"/>
      <c r="TYJ2655" s="116"/>
      <c r="TYK2655" s="42"/>
      <c r="TYL2655" s="116"/>
      <c r="TYM2655" s="42"/>
      <c r="TYN2655" s="116"/>
      <c r="TYO2655" s="42"/>
      <c r="TYP2655" s="116"/>
      <c r="TYQ2655" s="42"/>
      <c r="TYR2655" s="116"/>
      <c r="TYS2655" s="42"/>
      <c r="TYT2655" s="116"/>
      <c r="TYU2655" s="42"/>
      <c r="TYV2655" s="116"/>
      <c r="TYW2655" s="42"/>
      <c r="TYX2655" s="116"/>
      <c r="TYY2655" s="42"/>
      <c r="TYZ2655" s="116"/>
      <c r="TZA2655" s="42"/>
      <c r="TZB2655" s="116"/>
      <c r="TZC2655" s="42"/>
      <c r="TZD2655" s="116"/>
      <c r="TZE2655" s="42"/>
      <c r="TZF2655" s="116"/>
      <c r="TZG2655" s="42"/>
      <c r="TZH2655" s="116"/>
      <c r="TZI2655" s="42"/>
      <c r="TZJ2655" s="116"/>
      <c r="TZK2655" s="42"/>
      <c r="TZL2655" s="116"/>
      <c r="TZM2655" s="42"/>
      <c r="TZN2655" s="116"/>
      <c r="TZO2655" s="42"/>
      <c r="TZP2655" s="116"/>
      <c r="TZQ2655" s="42"/>
      <c r="TZR2655" s="116"/>
      <c r="TZS2655" s="42"/>
      <c r="TZT2655" s="116"/>
      <c r="TZU2655" s="42"/>
      <c r="TZV2655" s="116"/>
      <c r="TZW2655" s="42"/>
      <c r="TZX2655" s="116"/>
      <c r="TZY2655" s="42"/>
      <c r="TZZ2655" s="116"/>
      <c r="UAA2655" s="42"/>
      <c r="UAB2655" s="116"/>
      <c r="UAC2655" s="42"/>
      <c r="UAD2655" s="116"/>
      <c r="UAE2655" s="42"/>
      <c r="UAF2655" s="116"/>
      <c r="UAG2655" s="42"/>
      <c r="UAH2655" s="116"/>
      <c r="UAI2655" s="42"/>
      <c r="UAJ2655" s="116"/>
      <c r="UAK2655" s="42"/>
      <c r="UAL2655" s="116"/>
      <c r="UAM2655" s="42"/>
      <c r="UAN2655" s="116"/>
      <c r="UAO2655" s="42"/>
      <c r="UAP2655" s="116"/>
      <c r="UAQ2655" s="42"/>
      <c r="UAR2655" s="116"/>
      <c r="UAS2655" s="42"/>
      <c r="UAT2655" s="116"/>
      <c r="UAU2655" s="42"/>
      <c r="UAV2655" s="116"/>
      <c r="UAW2655" s="42"/>
      <c r="UAX2655" s="116"/>
      <c r="UAY2655" s="42"/>
      <c r="UAZ2655" s="116"/>
      <c r="UBA2655" s="42"/>
      <c r="UBB2655" s="116"/>
      <c r="UBC2655" s="42"/>
      <c r="UBD2655" s="116"/>
      <c r="UBE2655" s="42"/>
      <c r="UBF2655" s="116"/>
      <c r="UBG2655" s="42"/>
      <c r="UBH2655" s="116"/>
      <c r="UBI2655" s="42"/>
      <c r="UBJ2655" s="116"/>
      <c r="UBK2655" s="42"/>
      <c r="UBL2655" s="116"/>
      <c r="UBM2655" s="42"/>
      <c r="UBN2655" s="116"/>
      <c r="UBO2655" s="42"/>
      <c r="UBP2655" s="116"/>
      <c r="UBQ2655" s="42"/>
      <c r="UBR2655" s="116"/>
      <c r="UBS2655" s="42"/>
      <c r="UBT2655" s="116"/>
      <c r="UBU2655" s="42"/>
      <c r="UBV2655" s="116"/>
      <c r="UBW2655" s="42"/>
      <c r="UBX2655" s="116"/>
      <c r="UBY2655" s="42"/>
      <c r="UBZ2655" s="116"/>
      <c r="UCA2655" s="42"/>
      <c r="UCB2655" s="116"/>
      <c r="UCC2655" s="42"/>
      <c r="UCD2655" s="116"/>
      <c r="UCE2655" s="42"/>
      <c r="UCF2655" s="116"/>
      <c r="UCG2655" s="42"/>
      <c r="UCH2655" s="116"/>
      <c r="UCI2655" s="42"/>
      <c r="UCJ2655" s="116"/>
      <c r="UCK2655" s="42"/>
      <c r="UCL2655" s="116"/>
      <c r="UCM2655" s="42"/>
      <c r="UCN2655" s="116"/>
      <c r="UCO2655" s="42"/>
      <c r="UCP2655" s="116"/>
      <c r="UCQ2655" s="42"/>
      <c r="UCR2655" s="116"/>
      <c r="UCS2655" s="42"/>
      <c r="UCT2655" s="116"/>
      <c r="UCU2655" s="42"/>
      <c r="UCV2655" s="116"/>
      <c r="UCW2655" s="42"/>
      <c r="UCX2655" s="116"/>
      <c r="UCY2655" s="42"/>
      <c r="UCZ2655" s="116"/>
      <c r="UDA2655" s="42"/>
      <c r="UDB2655" s="116"/>
      <c r="UDC2655" s="42"/>
      <c r="UDD2655" s="116"/>
      <c r="UDE2655" s="42"/>
      <c r="UDF2655" s="116"/>
      <c r="UDG2655" s="42"/>
      <c r="UDH2655" s="116"/>
      <c r="UDI2655" s="42"/>
      <c r="UDJ2655" s="116"/>
      <c r="UDK2655" s="42"/>
      <c r="UDL2655" s="116"/>
      <c r="UDM2655" s="42"/>
      <c r="UDN2655" s="116"/>
      <c r="UDO2655" s="42"/>
      <c r="UDP2655" s="116"/>
      <c r="UDQ2655" s="42"/>
      <c r="UDR2655" s="116"/>
      <c r="UDS2655" s="42"/>
      <c r="UDT2655" s="116"/>
      <c r="UDU2655" s="42"/>
      <c r="UDV2655" s="116"/>
      <c r="UDW2655" s="42"/>
      <c r="UDX2655" s="116"/>
      <c r="UDY2655" s="42"/>
      <c r="UDZ2655" s="116"/>
      <c r="UEA2655" s="42"/>
      <c r="UEB2655" s="116"/>
      <c r="UEC2655" s="42"/>
      <c r="UED2655" s="116"/>
      <c r="UEE2655" s="42"/>
      <c r="UEF2655" s="116"/>
      <c r="UEG2655" s="42"/>
      <c r="UEH2655" s="116"/>
      <c r="UEI2655" s="42"/>
      <c r="UEJ2655" s="116"/>
      <c r="UEK2655" s="42"/>
      <c r="UEL2655" s="116"/>
      <c r="UEM2655" s="42"/>
      <c r="UEN2655" s="116"/>
      <c r="UEO2655" s="42"/>
      <c r="UEP2655" s="116"/>
      <c r="UEQ2655" s="42"/>
      <c r="UER2655" s="116"/>
      <c r="UES2655" s="42"/>
      <c r="UET2655" s="116"/>
      <c r="UEU2655" s="42"/>
      <c r="UEV2655" s="116"/>
      <c r="UEW2655" s="42"/>
      <c r="UEX2655" s="116"/>
      <c r="UEY2655" s="42"/>
      <c r="UEZ2655" s="116"/>
      <c r="UFA2655" s="42"/>
      <c r="UFB2655" s="116"/>
      <c r="UFC2655" s="42"/>
      <c r="UFD2655" s="116"/>
      <c r="UFE2655" s="42"/>
      <c r="UFF2655" s="116"/>
      <c r="UFG2655" s="42"/>
      <c r="UFH2655" s="116"/>
      <c r="UFI2655" s="42"/>
      <c r="UFJ2655" s="116"/>
      <c r="UFK2655" s="42"/>
      <c r="UFL2655" s="116"/>
      <c r="UFM2655" s="42"/>
      <c r="UFN2655" s="116"/>
      <c r="UFO2655" s="42"/>
      <c r="UFP2655" s="116"/>
      <c r="UFQ2655" s="42"/>
      <c r="UFR2655" s="116"/>
      <c r="UFS2655" s="42"/>
      <c r="UFT2655" s="116"/>
      <c r="UFU2655" s="42"/>
      <c r="UFV2655" s="116"/>
      <c r="UFW2655" s="42"/>
      <c r="UFX2655" s="116"/>
      <c r="UFY2655" s="42"/>
      <c r="UFZ2655" s="116"/>
      <c r="UGA2655" s="42"/>
      <c r="UGB2655" s="116"/>
      <c r="UGC2655" s="42"/>
      <c r="UGD2655" s="116"/>
      <c r="UGE2655" s="42"/>
      <c r="UGF2655" s="116"/>
      <c r="UGG2655" s="42"/>
      <c r="UGH2655" s="116"/>
      <c r="UGI2655" s="42"/>
      <c r="UGJ2655" s="116"/>
      <c r="UGK2655" s="42"/>
      <c r="UGL2655" s="116"/>
      <c r="UGM2655" s="42"/>
      <c r="UGN2655" s="116"/>
      <c r="UGO2655" s="42"/>
      <c r="UGP2655" s="116"/>
      <c r="UGQ2655" s="42"/>
      <c r="UGR2655" s="116"/>
      <c r="UGS2655" s="42"/>
      <c r="UGT2655" s="116"/>
      <c r="UGU2655" s="42"/>
      <c r="UGV2655" s="116"/>
      <c r="UGW2655" s="42"/>
      <c r="UGX2655" s="116"/>
      <c r="UGY2655" s="42"/>
      <c r="UGZ2655" s="116"/>
      <c r="UHA2655" s="42"/>
      <c r="UHB2655" s="116"/>
      <c r="UHC2655" s="42"/>
      <c r="UHD2655" s="116"/>
      <c r="UHE2655" s="42"/>
      <c r="UHF2655" s="116"/>
      <c r="UHG2655" s="42"/>
      <c r="UHH2655" s="116"/>
      <c r="UHI2655" s="42"/>
      <c r="UHJ2655" s="116"/>
      <c r="UHK2655" s="42"/>
      <c r="UHL2655" s="116"/>
      <c r="UHM2655" s="42"/>
      <c r="UHN2655" s="116"/>
      <c r="UHO2655" s="42"/>
      <c r="UHP2655" s="116"/>
      <c r="UHQ2655" s="42"/>
      <c r="UHR2655" s="116"/>
      <c r="UHS2655" s="42"/>
      <c r="UHT2655" s="116"/>
      <c r="UHU2655" s="42"/>
      <c r="UHV2655" s="116"/>
      <c r="UHW2655" s="42"/>
      <c r="UHX2655" s="116"/>
      <c r="UHY2655" s="42"/>
      <c r="UHZ2655" s="116"/>
      <c r="UIA2655" s="42"/>
      <c r="UIB2655" s="116"/>
      <c r="UIC2655" s="42"/>
      <c r="UID2655" s="116"/>
      <c r="UIE2655" s="42"/>
      <c r="UIF2655" s="116"/>
      <c r="UIG2655" s="42"/>
      <c r="UIH2655" s="116"/>
      <c r="UII2655" s="42"/>
      <c r="UIJ2655" s="116"/>
      <c r="UIK2655" s="42"/>
      <c r="UIL2655" s="116"/>
      <c r="UIM2655" s="42"/>
      <c r="UIN2655" s="116"/>
      <c r="UIO2655" s="42"/>
      <c r="UIP2655" s="116"/>
      <c r="UIQ2655" s="42"/>
      <c r="UIR2655" s="116"/>
      <c r="UIS2655" s="42"/>
      <c r="UIT2655" s="116"/>
      <c r="UIU2655" s="42"/>
      <c r="UIV2655" s="116"/>
      <c r="UIW2655" s="42"/>
      <c r="UIX2655" s="116"/>
      <c r="UIY2655" s="42"/>
      <c r="UIZ2655" s="116"/>
      <c r="UJA2655" s="42"/>
      <c r="UJB2655" s="116"/>
      <c r="UJC2655" s="42"/>
      <c r="UJD2655" s="116"/>
      <c r="UJE2655" s="42"/>
      <c r="UJF2655" s="116"/>
      <c r="UJG2655" s="42"/>
      <c r="UJH2655" s="116"/>
      <c r="UJI2655" s="42"/>
      <c r="UJJ2655" s="116"/>
      <c r="UJK2655" s="42"/>
      <c r="UJL2655" s="116"/>
      <c r="UJM2655" s="42"/>
      <c r="UJN2655" s="116"/>
      <c r="UJO2655" s="42"/>
      <c r="UJP2655" s="116"/>
      <c r="UJQ2655" s="42"/>
      <c r="UJR2655" s="116"/>
      <c r="UJS2655" s="42"/>
      <c r="UJT2655" s="116"/>
      <c r="UJU2655" s="42"/>
      <c r="UJV2655" s="116"/>
      <c r="UJW2655" s="42"/>
      <c r="UJX2655" s="116"/>
      <c r="UJY2655" s="42"/>
      <c r="UJZ2655" s="116"/>
      <c r="UKA2655" s="42"/>
      <c r="UKB2655" s="116"/>
      <c r="UKC2655" s="42"/>
      <c r="UKD2655" s="116"/>
      <c r="UKE2655" s="42"/>
      <c r="UKF2655" s="116"/>
      <c r="UKG2655" s="42"/>
      <c r="UKH2655" s="116"/>
      <c r="UKI2655" s="42"/>
      <c r="UKJ2655" s="116"/>
      <c r="UKK2655" s="42"/>
      <c r="UKL2655" s="116"/>
      <c r="UKM2655" s="42"/>
      <c r="UKN2655" s="116"/>
      <c r="UKO2655" s="42"/>
      <c r="UKP2655" s="116"/>
      <c r="UKQ2655" s="42"/>
      <c r="UKR2655" s="116"/>
      <c r="UKS2655" s="42"/>
      <c r="UKT2655" s="116"/>
      <c r="UKU2655" s="42"/>
      <c r="UKV2655" s="116"/>
      <c r="UKW2655" s="42"/>
      <c r="UKX2655" s="116"/>
      <c r="UKY2655" s="42"/>
      <c r="UKZ2655" s="116"/>
      <c r="ULA2655" s="42"/>
      <c r="ULB2655" s="116"/>
      <c r="ULC2655" s="42"/>
      <c r="ULD2655" s="116"/>
      <c r="ULE2655" s="42"/>
      <c r="ULF2655" s="116"/>
      <c r="ULG2655" s="42"/>
      <c r="ULH2655" s="116"/>
      <c r="ULI2655" s="42"/>
      <c r="ULJ2655" s="116"/>
      <c r="ULK2655" s="42"/>
      <c r="ULL2655" s="116"/>
      <c r="ULM2655" s="42"/>
      <c r="ULN2655" s="116"/>
      <c r="ULO2655" s="42"/>
      <c r="ULP2655" s="116"/>
      <c r="ULQ2655" s="42"/>
      <c r="ULR2655" s="116"/>
      <c r="ULS2655" s="42"/>
      <c r="ULT2655" s="116"/>
      <c r="ULU2655" s="42"/>
      <c r="ULV2655" s="116"/>
      <c r="ULW2655" s="42"/>
      <c r="ULX2655" s="116"/>
      <c r="ULY2655" s="42"/>
      <c r="ULZ2655" s="116"/>
      <c r="UMA2655" s="42"/>
      <c r="UMB2655" s="116"/>
      <c r="UMC2655" s="42"/>
      <c r="UMD2655" s="116"/>
      <c r="UME2655" s="42"/>
      <c r="UMF2655" s="116"/>
      <c r="UMG2655" s="42"/>
      <c r="UMH2655" s="116"/>
      <c r="UMI2655" s="42"/>
      <c r="UMJ2655" s="116"/>
      <c r="UMK2655" s="42"/>
      <c r="UML2655" s="116"/>
      <c r="UMM2655" s="42"/>
      <c r="UMN2655" s="116"/>
      <c r="UMO2655" s="42"/>
      <c r="UMP2655" s="116"/>
      <c r="UMQ2655" s="42"/>
      <c r="UMR2655" s="116"/>
      <c r="UMS2655" s="42"/>
      <c r="UMT2655" s="116"/>
      <c r="UMU2655" s="42"/>
      <c r="UMV2655" s="116"/>
      <c r="UMW2655" s="42"/>
      <c r="UMX2655" s="116"/>
      <c r="UMY2655" s="42"/>
      <c r="UMZ2655" s="116"/>
      <c r="UNA2655" s="42"/>
      <c r="UNB2655" s="116"/>
      <c r="UNC2655" s="42"/>
      <c r="UND2655" s="116"/>
      <c r="UNE2655" s="42"/>
      <c r="UNF2655" s="116"/>
      <c r="UNG2655" s="42"/>
      <c r="UNH2655" s="116"/>
      <c r="UNI2655" s="42"/>
      <c r="UNJ2655" s="116"/>
      <c r="UNK2655" s="42"/>
      <c r="UNL2655" s="116"/>
      <c r="UNM2655" s="42"/>
      <c r="UNN2655" s="116"/>
      <c r="UNO2655" s="42"/>
      <c r="UNP2655" s="116"/>
      <c r="UNQ2655" s="42"/>
      <c r="UNR2655" s="116"/>
      <c r="UNS2655" s="42"/>
      <c r="UNT2655" s="116"/>
      <c r="UNU2655" s="42"/>
      <c r="UNV2655" s="116"/>
      <c r="UNW2655" s="42"/>
      <c r="UNX2655" s="116"/>
      <c r="UNY2655" s="42"/>
      <c r="UNZ2655" s="116"/>
      <c r="UOA2655" s="42"/>
      <c r="UOB2655" s="116"/>
      <c r="UOC2655" s="42"/>
      <c r="UOD2655" s="116"/>
      <c r="UOE2655" s="42"/>
      <c r="UOF2655" s="116"/>
      <c r="UOG2655" s="42"/>
      <c r="UOH2655" s="116"/>
      <c r="UOI2655" s="42"/>
      <c r="UOJ2655" s="116"/>
      <c r="UOK2655" s="42"/>
      <c r="UOL2655" s="116"/>
      <c r="UOM2655" s="42"/>
      <c r="UON2655" s="116"/>
      <c r="UOO2655" s="42"/>
      <c r="UOP2655" s="116"/>
      <c r="UOQ2655" s="42"/>
      <c r="UOR2655" s="116"/>
      <c r="UOS2655" s="42"/>
      <c r="UOT2655" s="116"/>
      <c r="UOU2655" s="42"/>
      <c r="UOV2655" s="116"/>
      <c r="UOW2655" s="42"/>
      <c r="UOX2655" s="116"/>
      <c r="UOY2655" s="42"/>
      <c r="UOZ2655" s="116"/>
      <c r="UPA2655" s="42"/>
      <c r="UPB2655" s="116"/>
      <c r="UPC2655" s="42"/>
      <c r="UPD2655" s="116"/>
      <c r="UPE2655" s="42"/>
      <c r="UPF2655" s="116"/>
      <c r="UPG2655" s="42"/>
      <c r="UPH2655" s="116"/>
      <c r="UPI2655" s="42"/>
      <c r="UPJ2655" s="116"/>
      <c r="UPK2655" s="42"/>
      <c r="UPL2655" s="116"/>
      <c r="UPM2655" s="42"/>
      <c r="UPN2655" s="116"/>
      <c r="UPO2655" s="42"/>
      <c r="UPP2655" s="116"/>
      <c r="UPQ2655" s="42"/>
      <c r="UPR2655" s="116"/>
      <c r="UPS2655" s="42"/>
      <c r="UPT2655" s="116"/>
      <c r="UPU2655" s="42"/>
      <c r="UPV2655" s="116"/>
      <c r="UPW2655" s="42"/>
      <c r="UPX2655" s="116"/>
      <c r="UPY2655" s="42"/>
      <c r="UPZ2655" s="116"/>
      <c r="UQA2655" s="42"/>
      <c r="UQB2655" s="116"/>
      <c r="UQC2655" s="42"/>
      <c r="UQD2655" s="116"/>
      <c r="UQE2655" s="42"/>
      <c r="UQF2655" s="116"/>
      <c r="UQG2655" s="42"/>
      <c r="UQH2655" s="116"/>
      <c r="UQI2655" s="42"/>
      <c r="UQJ2655" s="116"/>
      <c r="UQK2655" s="42"/>
      <c r="UQL2655" s="116"/>
      <c r="UQM2655" s="42"/>
      <c r="UQN2655" s="116"/>
      <c r="UQO2655" s="42"/>
      <c r="UQP2655" s="116"/>
      <c r="UQQ2655" s="42"/>
      <c r="UQR2655" s="116"/>
      <c r="UQS2655" s="42"/>
      <c r="UQT2655" s="116"/>
      <c r="UQU2655" s="42"/>
      <c r="UQV2655" s="116"/>
      <c r="UQW2655" s="42"/>
      <c r="UQX2655" s="116"/>
      <c r="UQY2655" s="42"/>
      <c r="UQZ2655" s="116"/>
      <c r="URA2655" s="42"/>
      <c r="URB2655" s="116"/>
      <c r="URC2655" s="42"/>
      <c r="URD2655" s="116"/>
      <c r="URE2655" s="42"/>
      <c r="URF2655" s="116"/>
      <c r="URG2655" s="42"/>
      <c r="URH2655" s="116"/>
      <c r="URI2655" s="42"/>
      <c r="URJ2655" s="116"/>
      <c r="URK2655" s="42"/>
      <c r="URL2655" s="116"/>
      <c r="URM2655" s="42"/>
      <c r="URN2655" s="116"/>
      <c r="URO2655" s="42"/>
      <c r="URP2655" s="116"/>
      <c r="URQ2655" s="42"/>
      <c r="URR2655" s="116"/>
      <c r="URS2655" s="42"/>
      <c r="URT2655" s="116"/>
      <c r="URU2655" s="42"/>
      <c r="URV2655" s="116"/>
      <c r="URW2655" s="42"/>
      <c r="URX2655" s="116"/>
      <c r="URY2655" s="42"/>
      <c r="URZ2655" s="116"/>
      <c r="USA2655" s="42"/>
      <c r="USB2655" s="116"/>
      <c r="USC2655" s="42"/>
      <c r="USD2655" s="116"/>
      <c r="USE2655" s="42"/>
      <c r="USF2655" s="116"/>
      <c r="USG2655" s="42"/>
      <c r="USH2655" s="116"/>
      <c r="USI2655" s="42"/>
      <c r="USJ2655" s="116"/>
      <c r="USK2655" s="42"/>
      <c r="USL2655" s="116"/>
      <c r="USM2655" s="42"/>
      <c r="USN2655" s="116"/>
      <c r="USO2655" s="42"/>
      <c r="USP2655" s="116"/>
      <c r="USQ2655" s="42"/>
      <c r="USR2655" s="116"/>
      <c r="USS2655" s="42"/>
      <c r="UST2655" s="116"/>
      <c r="USU2655" s="42"/>
      <c r="USV2655" s="116"/>
      <c r="USW2655" s="42"/>
      <c r="USX2655" s="116"/>
      <c r="USY2655" s="42"/>
      <c r="USZ2655" s="116"/>
      <c r="UTA2655" s="42"/>
      <c r="UTB2655" s="116"/>
      <c r="UTC2655" s="42"/>
      <c r="UTD2655" s="116"/>
      <c r="UTE2655" s="42"/>
      <c r="UTF2655" s="116"/>
      <c r="UTG2655" s="42"/>
      <c r="UTH2655" s="116"/>
      <c r="UTI2655" s="42"/>
      <c r="UTJ2655" s="116"/>
      <c r="UTK2655" s="42"/>
      <c r="UTL2655" s="116"/>
      <c r="UTM2655" s="42"/>
      <c r="UTN2655" s="116"/>
      <c r="UTO2655" s="42"/>
      <c r="UTP2655" s="116"/>
      <c r="UTQ2655" s="42"/>
      <c r="UTR2655" s="116"/>
      <c r="UTS2655" s="42"/>
      <c r="UTT2655" s="116"/>
      <c r="UTU2655" s="42"/>
      <c r="UTV2655" s="116"/>
      <c r="UTW2655" s="42"/>
      <c r="UTX2655" s="116"/>
      <c r="UTY2655" s="42"/>
      <c r="UTZ2655" s="116"/>
      <c r="UUA2655" s="42"/>
      <c r="UUB2655" s="116"/>
      <c r="UUC2655" s="42"/>
      <c r="UUD2655" s="116"/>
      <c r="UUE2655" s="42"/>
      <c r="UUF2655" s="116"/>
      <c r="UUG2655" s="42"/>
      <c r="UUH2655" s="116"/>
      <c r="UUI2655" s="42"/>
      <c r="UUJ2655" s="116"/>
      <c r="UUK2655" s="42"/>
      <c r="UUL2655" s="116"/>
      <c r="UUM2655" s="42"/>
      <c r="UUN2655" s="116"/>
      <c r="UUO2655" s="42"/>
      <c r="UUP2655" s="116"/>
      <c r="UUQ2655" s="42"/>
      <c r="UUR2655" s="116"/>
      <c r="UUS2655" s="42"/>
      <c r="UUT2655" s="116"/>
      <c r="UUU2655" s="42"/>
      <c r="UUV2655" s="116"/>
      <c r="UUW2655" s="42"/>
      <c r="UUX2655" s="116"/>
      <c r="UUY2655" s="42"/>
      <c r="UUZ2655" s="116"/>
      <c r="UVA2655" s="42"/>
      <c r="UVB2655" s="116"/>
      <c r="UVC2655" s="42"/>
      <c r="UVD2655" s="116"/>
      <c r="UVE2655" s="42"/>
      <c r="UVF2655" s="116"/>
      <c r="UVG2655" s="42"/>
      <c r="UVH2655" s="116"/>
      <c r="UVI2655" s="42"/>
      <c r="UVJ2655" s="116"/>
      <c r="UVK2655" s="42"/>
      <c r="UVL2655" s="116"/>
      <c r="UVM2655" s="42"/>
      <c r="UVN2655" s="116"/>
      <c r="UVO2655" s="42"/>
      <c r="UVP2655" s="116"/>
      <c r="UVQ2655" s="42"/>
      <c r="UVR2655" s="116"/>
      <c r="UVS2655" s="42"/>
      <c r="UVT2655" s="116"/>
      <c r="UVU2655" s="42"/>
      <c r="UVV2655" s="116"/>
      <c r="UVW2655" s="42"/>
      <c r="UVX2655" s="116"/>
      <c r="UVY2655" s="42"/>
      <c r="UVZ2655" s="116"/>
      <c r="UWA2655" s="42"/>
      <c r="UWB2655" s="116"/>
      <c r="UWC2655" s="42"/>
      <c r="UWD2655" s="116"/>
      <c r="UWE2655" s="42"/>
      <c r="UWF2655" s="116"/>
      <c r="UWG2655" s="42"/>
      <c r="UWH2655" s="116"/>
      <c r="UWI2655" s="42"/>
      <c r="UWJ2655" s="116"/>
      <c r="UWK2655" s="42"/>
      <c r="UWL2655" s="116"/>
      <c r="UWM2655" s="42"/>
      <c r="UWN2655" s="116"/>
      <c r="UWO2655" s="42"/>
      <c r="UWP2655" s="116"/>
      <c r="UWQ2655" s="42"/>
      <c r="UWR2655" s="116"/>
      <c r="UWS2655" s="42"/>
      <c r="UWT2655" s="116"/>
      <c r="UWU2655" s="42"/>
      <c r="UWV2655" s="116"/>
      <c r="UWW2655" s="42"/>
      <c r="UWX2655" s="116"/>
      <c r="UWY2655" s="42"/>
      <c r="UWZ2655" s="116"/>
      <c r="UXA2655" s="42"/>
      <c r="UXB2655" s="116"/>
      <c r="UXC2655" s="42"/>
      <c r="UXD2655" s="116"/>
      <c r="UXE2655" s="42"/>
      <c r="UXF2655" s="116"/>
      <c r="UXG2655" s="42"/>
      <c r="UXH2655" s="116"/>
      <c r="UXI2655" s="42"/>
      <c r="UXJ2655" s="116"/>
      <c r="UXK2655" s="42"/>
      <c r="UXL2655" s="116"/>
      <c r="UXM2655" s="42"/>
      <c r="UXN2655" s="116"/>
      <c r="UXO2655" s="42"/>
      <c r="UXP2655" s="116"/>
      <c r="UXQ2655" s="42"/>
      <c r="UXR2655" s="116"/>
      <c r="UXS2655" s="42"/>
      <c r="UXT2655" s="116"/>
      <c r="UXU2655" s="42"/>
      <c r="UXV2655" s="116"/>
      <c r="UXW2655" s="42"/>
      <c r="UXX2655" s="116"/>
      <c r="UXY2655" s="42"/>
      <c r="UXZ2655" s="116"/>
      <c r="UYA2655" s="42"/>
      <c r="UYB2655" s="116"/>
      <c r="UYC2655" s="42"/>
      <c r="UYD2655" s="116"/>
      <c r="UYE2655" s="42"/>
      <c r="UYF2655" s="116"/>
      <c r="UYG2655" s="42"/>
      <c r="UYH2655" s="116"/>
      <c r="UYI2655" s="42"/>
      <c r="UYJ2655" s="116"/>
      <c r="UYK2655" s="42"/>
      <c r="UYL2655" s="116"/>
      <c r="UYM2655" s="42"/>
      <c r="UYN2655" s="116"/>
      <c r="UYO2655" s="42"/>
      <c r="UYP2655" s="116"/>
      <c r="UYQ2655" s="42"/>
      <c r="UYR2655" s="116"/>
      <c r="UYS2655" s="42"/>
      <c r="UYT2655" s="116"/>
      <c r="UYU2655" s="42"/>
      <c r="UYV2655" s="116"/>
      <c r="UYW2655" s="42"/>
      <c r="UYX2655" s="116"/>
      <c r="UYY2655" s="42"/>
      <c r="UYZ2655" s="116"/>
      <c r="UZA2655" s="42"/>
      <c r="UZB2655" s="116"/>
      <c r="UZC2655" s="42"/>
      <c r="UZD2655" s="116"/>
      <c r="UZE2655" s="42"/>
      <c r="UZF2655" s="116"/>
      <c r="UZG2655" s="42"/>
      <c r="UZH2655" s="116"/>
      <c r="UZI2655" s="42"/>
      <c r="UZJ2655" s="116"/>
      <c r="UZK2655" s="42"/>
      <c r="UZL2655" s="116"/>
      <c r="UZM2655" s="42"/>
      <c r="UZN2655" s="116"/>
      <c r="UZO2655" s="42"/>
      <c r="UZP2655" s="116"/>
      <c r="UZQ2655" s="42"/>
      <c r="UZR2655" s="116"/>
      <c r="UZS2655" s="42"/>
      <c r="UZT2655" s="116"/>
      <c r="UZU2655" s="42"/>
      <c r="UZV2655" s="116"/>
      <c r="UZW2655" s="42"/>
      <c r="UZX2655" s="116"/>
      <c r="UZY2655" s="42"/>
      <c r="UZZ2655" s="116"/>
      <c r="VAA2655" s="42"/>
      <c r="VAB2655" s="116"/>
      <c r="VAC2655" s="42"/>
      <c r="VAD2655" s="116"/>
      <c r="VAE2655" s="42"/>
      <c r="VAF2655" s="116"/>
      <c r="VAG2655" s="42"/>
      <c r="VAH2655" s="116"/>
      <c r="VAI2655" s="42"/>
      <c r="VAJ2655" s="116"/>
      <c r="VAK2655" s="42"/>
      <c r="VAL2655" s="116"/>
      <c r="VAM2655" s="42"/>
      <c r="VAN2655" s="116"/>
      <c r="VAO2655" s="42"/>
      <c r="VAP2655" s="116"/>
      <c r="VAQ2655" s="42"/>
      <c r="VAR2655" s="116"/>
      <c r="VAS2655" s="42"/>
      <c r="VAT2655" s="116"/>
      <c r="VAU2655" s="42"/>
      <c r="VAV2655" s="116"/>
      <c r="VAW2655" s="42"/>
      <c r="VAX2655" s="116"/>
      <c r="VAY2655" s="42"/>
      <c r="VAZ2655" s="116"/>
      <c r="VBA2655" s="42"/>
      <c r="VBB2655" s="116"/>
      <c r="VBC2655" s="42"/>
      <c r="VBD2655" s="116"/>
      <c r="VBE2655" s="42"/>
      <c r="VBF2655" s="116"/>
      <c r="VBG2655" s="42"/>
      <c r="VBH2655" s="116"/>
      <c r="VBI2655" s="42"/>
      <c r="VBJ2655" s="116"/>
      <c r="VBK2655" s="42"/>
      <c r="VBL2655" s="116"/>
      <c r="VBM2655" s="42"/>
      <c r="VBN2655" s="116"/>
      <c r="VBO2655" s="42"/>
      <c r="VBP2655" s="116"/>
      <c r="VBQ2655" s="42"/>
      <c r="VBR2655" s="116"/>
      <c r="VBS2655" s="42"/>
      <c r="VBT2655" s="116"/>
      <c r="VBU2655" s="42"/>
      <c r="VBV2655" s="116"/>
      <c r="VBW2655" s="42"/>
      <c r="VBX2655" s="116"/>
      <c r="VBY2655" s="42"/>
      <c r="VBZ2655" s="116"/>
      <c r="VCA2655" s="42"/>
      <c r="VCB2655" s="116"/>
      <c r="VCC2655" s="42"/>
      <c r="VCD2655" s="116"/>
      <c r="VCE2655" s="42"/>
      <c r="VCF2655" s="116"/>
      <c r="VCG2655" s="42"/>
      <c r="VCH2655" s="116"/>
      <c r="VCI2655" s="42"/>
      <c r="VCJ2655" s="116"/>
      <c r="VCK2655" s="42"/>
      <c r="VCL2655" s="116"/>
      <c r="VCM2655" s="42"/>
      <c r="VCN2655" s="116"/>
      <c r="VCO2655" s="42"/>
      <c r="VCP2655" s="116"/>
      <c r="VCQ2655" s="42"/>
      <c r="VCR2655" s="116"/>
      <c r="VCS2655" s="42"/>
      <c r="VCT2655" s="116"/>
      <c r="VCU2655" s="42"/>
      <c r="VCV2655" s="116"/>
      <c r="VCW2655" s="42"/>
      <c r="VCX2655" s="116"/>
      <c r="VCY2655" s="42"/>
      <c r="VCZ2655" s="116"/>
      <c r="VDA2655" s="42"/>
      <c r="VDB2655" s="116"/>
      <c r="VDC2655" s="42"/>
      <c r="VDD2655" s="116"/>
      <c r="VDE2655" s="42"/>
      <c r="VDF2655" s="116"/>
      <c r="VDG2655" s="42"/>
      <c r="VDH2655" s="116"/>
      <c r="VDI2655" s="42"/>
      <c r="VDJ2655" s="116"/>
      <c r="VDK2655" s="42"/>
      <c r="VDL2655" s="116"/>
      <c r="VDM2655" s="42"/>
      <c r="VDN2655" s="116"/>
      <c r="VDO2655" s="42"/>
      <c r="VDP2655" s="116"/>
      <c r="VDQ2655" s="42"/>
      <c r="VDR2655" s="116"/>
      <c r="VDS2655" s="42"/>
      <c r="VDT2655" s="116"/>
      <c r="VDU2655" s="42"/>
      <c r="VDV2655" s="116"/>
      <c r="VDW2655" s="42"/>
      <c r="VDX2655" s="116"/>
      <c r="VDY2655" s="42"/>
      <c r="VDZ2655" s="116"/>
      <c r="VEA2655" s="42"/>
      <c r="VEB2655" s="116"/>
      <c r="VEC2655" s="42"/>
      <c r="VED2655" s="116"/>
      <c r="VEE2655" s="42"/>
      <c r="VEF2655" s="116"/>
      <c r="VEG2655" s="42"/>
      <c r="VEH2655" s="116"/>
      <c r="VEI2655" s="42"/>
      <c r="VEJ2655" s="116"/>
      <c r="VEK2655" s="42"/>
      <c r="VEL2655" s="116"/>
      <c r="VEM2655" s="42"/>
      <c r="VEN2655" s="116"/>
      <c r="VEO2655" s="42"/>
      <c r="VEP2655" s="116"/>
      <c r="VEQ2655" s="42"/>
      <c r="VER2655" s="116"/>
      <c r="VES2655" s="42"/>
      <c r="VET2655" s="116"/>
      <c r="VEU2655" s="42"/>
      <c r="VEV2655" s="116"/>
      <c r="VEW2655" s="42"/>
      <c r="VEX2655" s="116"/>
      <c r="VEY2655" s="42"/>
      <c r="VEZ2655" s="116"/>
      <c r="VFA2655" s="42"/>
      <c r="VFB2655" s="116"/>
      <c r="VFC2655" s="42"/>
      <c r="VFD2655" s="116"/>
      <c r="VFE2655" s="42"/>
      <c r="VFF2655" s="116"/>
      <c r="VFG2655" s="42"/>
      <c r="VFH2655" s="116"/>
      <c r="VFI2655" s="42"/>
      <c r="VFJ2655" s="116"/>
      <c r="VFK2655" s="42"/>
      <c r="VFL2655" s="116"/>
      <c r="VFM2655" s="42"/>
      <c r="VFN2655" s="116"/>
      <c r="VFO2655" s="42"/>
      <c r="VFP2655" s="116"/>
      <c r="VFQ2655" s="42"/>
      <c r="VFR2655" s="116"/>
      <c r="VFS2655" s="42"/>
      <c r="VFT2655" s="116"/>
      <c r="VFU2655" s="42"/>
      <c r="VFV2655" s="116"/>
      <c r="VFW2655" s="42"/>
      <c r="VFX2655" s="116"/>
      <c r="VFY2655" s="42"/>
      <c r="VFZ2655" s="116"/>
      <c r="VGA2655" s="42"/>
      <c r="VGB2655" s="116"/>
      <c r="VGC2655" s="42"/>
      <c r="VGD2655" s="116"/>
      <c r="VGE2655" s="42"/>
      <c r="VGF2655" s="116"/>
      <c r="VGG2655" s="42"/>
      <c r="VGH2655" s="116"/>
      <c r="VGI2655" s="42"/>
      <c r="VGJ2655" s="116"/>
      <c r="VGK2655" s="42"/>
      <c r="VGL2655" s="116"/>
      <c r="VGM2655" s="42"/>
      <c r="VGN2655" s="116"/>
      <c r="VGO2655" s="42"/>
      <c r="VGP2655" s="116"/>
      <c r="VGQ2655" s="42"/>
      <c r="VGR2655" s="116"/>
      <c r="VGS2655" s="42"/>
      <c r="VGT2655" s="116"/>
      <c r="VGU2655" s="42"/>
      <c r="VGV2655" s="116"/>
      <c r="VGW2655" s="42"/>
      <c r="VGX2655" s="116"/>
      <c r="VGY2655" s="42"/>
      <c r="VGZ2655" s="116"/>
      <c r="VHA2655" s="42"/>
      <c r="VHB2655" s="116"/>
      <c r="VHC2655" s="42"/>
      <c r="VHD2655" s="116"/>
      <c r="VHE2655" s="42"/>
      <c r="VHF2655" s="116"/>
      <c r="VHG2655" s="42"/>
      <c r="VHH2655" s="116"/>
      <c r="VHI2655" s="42"/>
      <c r="VHJ2655" s="116"/>
      <c r="VHK2655" s="42"/>
      <c r="VHL2655" s="116"/>
      <c r="VHM2655" s="42"/>
      <c r="VHN2655" s="116"/>
      <c r="VHO2655" s="42"/>
      <c r="VHP2655" s="116"/>
      <c r="VHQ2655" s="42"/>
      <c r="VHR2655" s="116"/>
      <c r="VHS2655" s="42"/>
      <c r="VHT2655" s="116"/>
      <c r="VHU2655" s="42"/>
      <c r="VHV2655" s="116"/>
      <c r="VHW2655" s="42"/>
      <c r="VHX2655" s="116"/>
      <c r="VHY2655" s="42"/>
      <c r="VHZ2655" s="116"/>
      <c r="VIA2655" s="42"/>
      <c r="VIB2655" s="116"/>
      <c r="VIC2655" s="42"/>
      <c r="VID2655" s="116"/>
      <c r="VIE2655" s="42"/>
      <c r="VIF2655" s="116"/>
      <c r="VIG2655" s="42"/>
      <c r="VIH2655" s="116"/>
      <c r="VII2655" s="42"/>
      <c r="VIJ2655" s="116"/>
      <c r="VIK2655" s="42"/>
      <c r="VIL2655" s="116"/>
      <c r="VIM2655" s="42"/>
      <c r="VIN2655" s="116"/>
      <c r="VIO2655" s="42"/>
      <c r="VIP2655" s="116"/>
      <c r="VIQ2655" s="42"/>
      <c r="VIR2655" s="116"/>
      <c r="VIS2655" s="42"/>
      <c r="VIT2655" s="116"/>
      <c r="VIU2655" s="42"/>
      <c r="VIV2655" s="116"/>
      <c r="VIW2655" s="42"/>
      <c r="VIX2655" s="116"/>
      <c r="VIY2655" s="42"/>
      <c r="VIZ2655" s="116"/>
      <c r="VJA2655" s="42"/>
      <c r="VJB2655" s="116"/>
      <c r="VJC2655" s="42"/>
      <c r="VJD2655" s="116"/>
      <c r="VJE2655" s="42"/>
      <c r="VJF2655" s="116"/>
      <c r="VJG2655" s="42"/>
      <c r="VJH2655" s="116"/>
      <c r="VJI2655" s="42"/>
      <c r="VJJ2655" s="116"/>
      <c r="VJK2655" s="42"/>
      <c r="VJL2655" s="116"/>
      <c r="VJM2655" s="42"/>
      <c r="VJN2655" s="116"/>
      <c r="VJO2655" s="42"/>
      <c r="VJP2655" s="116"/>
      <c r="VJQ2655" s="42"/>
      <c r="VJR2655" s="116"/>
      <c r="VJS2655" s="42"/>
      <c r="VJT2655" s="116"/>
      <c r="VJU2655" s="42"/>
      <c r="VJV2655" s="116"/>
      <c r="VJW2655" s="42"/>
      <c r="VJX2655" s="116"/>
      <c r="VJY2655" s="42"/>
      <c r="VJZ2655" s="116"/>
      <c r="VKA2655" s="42"/>
      <c r="VKB2655" s="116"/>
      <c r="VKC2655" s="42"/>
      <c r="VKD2655" s="116"/>
      <c r="VKE2655" s="42"/>
      <c r="VKF2655" s="116"/>
      <c r="VKG2655" s="42"/>
      <c r="VKH2655" s="116"/>
      <c r="VKI2655" s="42"/>
      <c r="VKJ2655" s="116"/>
      <c r="VKK2655" s="42"/>
      <c r="VKL2655" s="116"/>
      <c r="VKM2655" s="42"/>
      <c r="VKN2655" s="116"/>
      <c r="VKO2655" s="42"/>
      <c r="VKP2655" s="116"/>
      <c r="VKQ2655" s="42"/>
      <c r="VKR2655" s="116"/>
      <c r="VKS2655" s="42"/>
      <c r="VKT2655" s="116"/>
      <c r="VKU2655" s="42"/>
      <c r="VKV2655" s="116"/>
      <c r="VKW2655" s="42"/>
      <c r="VKX2655" s="116"/>
      <c r="VKY2655" s="42"/>
      <c r="VKZ2655" s="116"/>
      <c r="VLA2655" s="42"/>
      <c r="VLB2655" s="116"/>
      <c r="VLC2655" s="42"/>
      <c r="VLD2655" s="116"/>
      <c r="VLE2655" s="42"/>
      <c r="VLF2655" s="116"/>
      <c r="VLG2655" s="42"/>
      <c r="VLH2655" s="116"/>
      <c r="VLI2655" s="42"/>
      <c r="VLJ2655" s="116"/>
      <c r="VLK2655" s="42"/>
      <c r="VLL2655" s="116"/>
      <c r="VLM2655" s="42"/>
      <c r="VLN2655" s="116"/>
      <c r="VLO2655" s="42"/>
      <c r="VLP2655" s="116"/>
      <c r="VLQ2655" s="42"/>
      <c r="VLR2655" s="116"/>
      <c r="VLS2655" s="42"/>
      <c r="VLT2655" s="116"/>
      <c r="VLU2655" s="42"/>
      <c r="VLV2655" s="116"/>
      <c r="VLW2655" s="42"/>
      <c r="VLX2655" s="116"/>
      <c r="VLY2655" s="42"/>
      <c r="VLZ2655" s="116"/>
      <c r="VMA2655" s="42"/>
      <c r="VMB2655" s="116"/>
      <c r="VMC2655" s="42"/>
      <c r="VMD2655" s="116"/>
      <c r="VME2655" s="42"/>
      <c r="VMF2655" s="116"/>
      <c r="VMG2655" s="42"/>
      <c r="VMH2655" s="116"/>
      <c r="VMI2655" s="42"/>
      <c r="VMJ2655" s="116"/>
      <c r="VMK2655" s="42"/>
      <c r="VML2655" s="116"/>
      <c r="VMM2655" s="42"/>
      <c r="VMN2655" s="116"/>
      <c r="VMO2655" s="42"/>
      <c r="VMP2655" s="116"/>
      <c r="VMQ2655" s="42"/>
      <c r="VMR2655" s="116"/>
      <c r="VMS2655" s="42"/>
      <c r="VMT2655" s="116"/>
      <c r="VMU2655" s="42"/>
      <c r="VMV2655" s="116"/>
      <c r="VMW2655" s="42"/>
      <c r="VMX2655" s="116"/>
      <c r="VMY2655" s="42"/>
      <c r="VMZ2655" s="116"/>
      <c r="VNA2655" s="42"/>
      <c r="VNB2655" s="116"/>
      <c r="VNC2655" s="42"/>
      <c r="VND2655" s="116"/>
      <c r="VNE2655" s="42"/>
      <c r="VNF2655" s="116"/>
      <c r="VNG2655" s="42"/>
      <c r="VNH2655" s="116"/>
      <c r="VNI2655" s="42"/>
      <c r="VNJ2655" s="116"/>
      <c r="VNK2655" s="42"/>
      <c r="VNL2655" s="116"/>
      <c r="VNM2655" s="42"/>
      <c r="VNN2655" s="116"/>
      <c r="VNO2655" s="42"/>
      <c r="VNP2655" s="116"/>
      <c r="VNQ2655" s="42"/>
      <c r="VNR2655" s="116"/>
      <c r="VNS2655" s="42"/>
      <c r="VNT2655" s="116"/>
      <c r="VNU2655" s="42"/>
      <c r="VNV2655" s="116"/>
      <c r="VNW2655" s="42"/>
      <c r="VNX2655" s="116"/>
      <c r="VNY2655" s="42"/>
      <c r="VNZ2655" s="116"/>
      <c r="VOA2655" s="42"/>
      <c r="VOB2655" s="116"/>
      <c r="VOC2655" s="42"/>
      <c r="VOD2655" s="116"/>
      <c r="VOE2655" s="42"/>
      <c r="VOF2655" s="116"/>
      <c r="VOG2655" s="42"/>
      <c r="VOH2655" s="116"/>
      <c r="VOI2655" s="42"/>
      <c r="VOJ2655" s="116"/>
      <c r="VOK2655" s="42"/>
      <c r="VOL2655" s="116"/>
      <c r="VOM2655" s="42"/>
      <c r="VON2655" s="116"/>
      <c r="VOO2655" s="42"/>
      <c r="VOP2655" s="116"/>
      <c r="VOQ2655" s="42"/>
      <c r="VOR2655" s="116"/>
      <c r="VOS2655" s="42"/>
      <c r="VOT2655" s="116"/>
      <c r="VOU2655" s="42"/>
      <c r="VOV2655" s="116"/>
      <c r="VOW2655" s="42"/>
      <c r="VOX2655" s="116"/>
      <c r="VOY2655" s="42"/>
      <c r="VOZ2655" s="116"/>
      <c r="VPA2655" s="42"/>
      <c r="VPB2655" s="116"/>
      <c r="VPC2655" s="42"/>
      <c r="VPD2655" s="116"/>
      <c r="VPE2655" s="42"/>
      <c r="VPF2655" s="116"/>
      <c r="VPG2655" s="42"/>
      <c r="VPH2655" s="116"/>
      <c r="VPI2655" s="42"/>
      <c r="VPJ2655" s="116"/>
      <c r="VPK2655" s="42"/>
      <c r="VPL2655" s="116"/>
      <c r="VPM2655" s="42"/>
      <c r="VPN2655" s="116"/>
      <c r="VPO2655" s="42"/>
      <c r="VPP2655" s="116"/>
      <c r="VPQ2655" s="42"/>
      <c r="VPR2655" s="116"/>
      <c r="VPS2655" s="42"/>
      <c r="VPT2655" s="116"/>
      <c r="VPU2655" s="42"/>
      <c r="VPV2655" s="116"/>
      <c r="VPW2655" s="42"/>
      <c r="VPX2655" s="116"/>
      <c r="VPY2655" s="42"/>
      <c r="VPZ2655" s="116"/>
      <c r="VQA2655" s="42"/>
      <c r="VQB2655" s="116"/>
      <c r="VQC2655" s="42"/>
      <c r="VQD2655" s="116"/>
      <c r="VQE2655" s="42"/>
      <c r="VQF2655" s="116"/>
      <c r="VQG2655" s="42"/>
      <c r="VQH2655" s="116"/>
      <c r="VQI2655" s="42"/>
      <c r="VQJ2655" s="116"/>
      <c r="VQK2655" s="42"/>
      <c r="VQL2655" s="116"/>
      <c r="VQM2655" s="42"/>
      <c r="VQN2655" s="116"/>
      <c r="VQO2655" s="42"/>
      <c r="VQP2655" s="116"/>
      <c r="VQQ2655" s="42"/>
      <c r="VQR2655" s="116"/>
      <c r="VQS2655" s="42"/>
      <c r="VQT2655" s="116"/>
      <c r="VQU2655" s="42"/>
      <c r="VQV2655" s="116"/>
      <c r="VQW2655" s="42"/>
      <c r="VQX2655" s="116"/>
      <c r="VQY2655" s="42"/>
      <c r="VQZ2655" s="116"/>
      <c r="VRA2655" s="42"/>
      <c r="VRB2655" s="116"/>
      <c r="VRC2655" s="42"/>
      <c r="VRD2655" s="116"/>
      <c r="VRE2655" s="42"/>
      <c r="VRF2655" s="116"/>
      <c r="VRG2655" s="42"/>
      <c r="VRH2655" s="116"/>
      <c r="VRI2655" s="42"/>
      <c r="VRJ2655" s="116"/>
      <c r="VRK2655" s="42"/>
      <c r="VRL2655" s="116"/>
      <c r="VRM2655" s="42"/>
      <c r="VRN2655" s="116"/>
      <c r="VRO2655" s="42"/>
      <c r="VRP2655" s="116"/>
      <c r="VRQ2655" s="42"/>
      <c r="VRR2655" s="116"/>
      <c r="VRS2655" s="42"/>
      <c r="VRT2655" s="116"/>
      <c r="VRU2655" s="42"/>
      <c r="VRV2655" s="116"/>
      <c r="VRW2655" s="42"/>
      <c r="VRX2655" s="116"/>
      <c r="VRY2655" s="42"/>
      <c r="VRZ2655" s="116"/>
      <c r="VSA2655" s="42"/>
      <c r="VSB2655" s="116"/>
      <c r="VSC2655" s="42"/>
      <c r="VSD2655" s="116"/>
      <c r="VSE2655" s="42"/>
      <c r="VSF2655" s="116"/>
      <c r="VSG2655" s="42"/>
      <c r="VSH2655" s="116"/>
      <c r="VSI2655" s="42"/>
      <c r="VSJ2655" s="116"/>
      <c r="VSK2655" s="42"/>
      <c r="VSL2655" s="116"/>
      <c r="VSM2655" s="42"/>
      <c r="VSN2655" s="116"/>
      <c r="VSO2655" s="42"/>
      <c r="VSP2655" s="116"/>
      <c r="VSQ2655" s="42"/>
      <c r="VSR2655" s="116"/>
      <c r="VSS2655" s="42"/>
      <c r="VST2655" s="116"/>
      <c r="VSU2655" s="42"/>
      <c r="VSV2655" s="116"/>
      <c r="VSW2655" s="42"/>
      <c r="VSX2655" s="116"/>
      <c r="VSY2655" s="42"/>
      <c r="VSZ2655" s="116"/>
      <c r="VTA2655" s="42"/>
      <c r="VTB2655" s="116"/>
      <c r="VTC2655" s="42"/>
      <c r="VTD2655" s="116"/>
      <c r="VTE2655" s="42"/>
      <c r="VTF2655" s="116"/>
      <c r="VTG2655" s="42"/>
      <c r="VTH2655" s="116"/>
      <c r="VTI2655" s="42"/>
      <c r="VTJ2655" s="116"/>
      <c r="VTK2655" s="42"/>
      <c r="VTL2655" s="116"/>
      <c r="VTM2655" s="42"/>
      <c r="VTN2655" s="116"/>
      <c r="VTO2655" s="42"/>
      <c r="VTP2655" s="116"/>
      <c r="VTQ2655" s="42"/>
      <c r="VTR2655" s="116"/>
      <c r="VTS2655" s="42"/>
      <c r="VTT2655" s="116"/>
      <c r="VTU2655" s="42"/>
      <c r="VTV2655" s="116"/>
      <c r="VTW2655" s="42"/>
      <c r="VTX2655" s="116"/>
      <c r="VTY2655" s="42"/>
      <c r="VTZ2655" s="116"/>
      <c r="VUA2655" s="42"/>
      <c r="VUB2655" s="116"/>
      <c r="VUC2655" s="42"/>
      <c r="VUD2655" s="116"/>
      <c r="VUE2655" s="42"/>
      <c r="VUF2655" s="116"/>
      <c r="VUG2655" s="42"/>
      <c r="VUH2655" s="116"/>
      <c r="VUI2655" s="42"/>
      <c r="VUJ2655" s="116"/>
      <c r="VUK2655" s="42"/>
      <c r="VUL2655" s="116"/>
      <c r="VUM2655" s="42"/>
      <c r="VUN2655" s="116"/>
      <c r="VUO2655" s="42"/>
      <c r="VUP2655" s="116"/>
      <c r="VUQ2655" s="42"/>
      <c r="VUR2655" s="116"/>
      <c r="VUS2655" s="42"/>
      <c r="VUT2655" s="116"/>
      <c r="VUU2655" s="42"/>
      <c r="VUV2655" s="116"/>
      <c r="VUW2655" s="42"/>
      <c r="VUX2655" s="116"/>
      <c r="VUY2655" s="42"/>
      <c r="VUZ2655" s="116"/>
      <c r="VVA2655" s="42"/>
      <c r="VVB2655" s="116"/>
      <c r="VVC2655" s="42"/>
      <c r="VVD2655" s="116"/>
      <c r="VVE2655" s="42"/>
      <c r="VVF2655" s="116"/>
      <c r="VVG2655" s="42"/>
      <c r="VVH2655" s="116"/>
      <c r="VVI2655" s="42"/>
      <c r="VVJ2655" s="116"/>
      <c r="VVK2655" s="42"/>
      <c r="VVL2655" s="116"/>
      <c r="VVM2655" s="42"/>
      <c r="VVN2655" s="116"/>
      <c r="VVO2655" s="42"/>
      <c r="VVP2655" s="116"/>
      <c r="VVQ2655" s="42"/>
      <c r="VVR2655" s="116"/>
      <c r="VVS2655" s="42"/>
      <c r="VVT2655" s="116"/>
      <c r="VVU2655" s="42"/>
      <c r="VVV2655" s="116"/>
      <c r="VVW2655" s="42"/>
      <c r="VVX2655" s="116"/>
      <c r="VVY2655" s="42"/>
      <c r="VVZ2655" s="116"/>
      <c r="VWA2655" s="42"/>
      <c r="VWB2655" s="116"/>
      <c r="VWC2655" s="42"/>
      <c r="VWD2655" s="116"/>
      <c r="VWE2655" s="42"/>
      <c r="VWF2655" s="116"/>
      <c r="VWG2655" s="42"/>
      <c r="VWH2655" s="116"/>
      <c r="VWI2655" s="42"/>
      <c r="VWJ2655" s="116"/>
      <c r="VWK2655" s="42"/>
      <c r="VWL2655" s="116"/>
      <c r="VWM2655" s="42"/>
      <c r="VWN2655" s="116"/>
      <c r="VWO2655" s="42"/>
      <c r="VWP2655" s="116"/>
      <c r="VWQ2655" s="42"/>
      <c r="VWR2655" s="116"/>
      <c r="VWS2655" s="42"/>
      <c r="VWT2655" s="116"/>
      <c r="VWU2655" s="42"/>
      <c r="VWV2655" s="116"/>
      <c r="VWW2655" s="42"/>
      <c r="VWX2655" s="116"/>
      <c r="VWY2655" s="42"/>
      <c r="VWZ2655" s="116"/>
      <c r="VXA2655" s="42"/>
      <c r="VXB2655" s="116"/>
      <c r="VXC2655" s="42"/>
      <c r="VXD2655" s="116"/>
      <c r="VXE2655" s="42"/>
      <c r="VXF2655" s="116"/>
      <c r="VXG2655" s="42"/>
      <c r="VXH2655" s="116"/>
      <c r="VXI2655" s="42"/>
      <c r="VXJ2655" s="116"/>
      <c r="VXK2655" s="42"/>
      <c r="VXL2655" s="116"/>
      <c r="VXM2655" s="42"/>
      <c r="VXN2655" s="116"/>
      <c r="VXO2655" s="42"/>
      <c r="VXP2655" s="116"/>
      <c r="VXQ2655" s="42"/>
      <c r="VXR2655" s="116"/>
      <c r="VXS2655" s="42"/>
      <c r="VXT2655" s="116"/>
      <c r="VXU2655" s="42"/>
      <c r="VXV2655" s="116"/>
      <c r="VXW2655" s="42"/>
      <c r="VXX2655" s="116"/>
      <c r="VXY2655" s="42"/>
      <c r="VXZ2655" s="116"/>
      <c r="VYA2655" s="42"/>
      <c r="VYB2655" s="116"/>
      <c r="VYC2655" s="42"/>
      <c r="VYD2655" s="116"/>
      <c r="VYE2655" s="42"/>
      <c r="VYF2655" s="116"/>
      <c r="VYG2655" s="42"/>
      <c r="VYH2655" s="116"/>
      <c r="VYI2655" s="42"/>
      <c r="VYJ2655" s="116"/>
      <c r="VYK2655" s="42"/>
      <c r="VYL2655" s="116"/>
      <c r="VYM2655" s="42"/>
      <c r="VYN2655" s="116"/>
      <c r="VYO2655" s="42"/>
      <c r="VYP2655" s="116"/>
      <c r="VYQ2655" s="42"/>
      <c r="VYR2655" s="116"/>
      <c r="VYS2655" s="42"/>
      <c r="VYT2655" s="116"/>
      <c r="VYU2655" s="42"/>
      <c r="VYV2655" s="116"/>
      <c r="VYW2655" s="42"/>
      <c r="VYX2655" s="116"/>
      <c r="VYY2655" s="42"/>
      <c r="VYZ2655" s="116"/>
      <c r="VZA2655" s="42"/>
      <c r="VZB2655" s="116"/>
      <c r="VZC2655" s="42"/>
      <c r="VZD2655" s="116"/>
      <c r="VZE2655" s="42"/>
      <c r="VZF2655" s="116"/>
      <c r="VZG2655" s="42"/>
      <c r="VZH2655" s="116"/>
      <c r="VZI2655" s="42"/>
      <c r="VZJ2655" s="116"/>
      <c r="VZK2655" s="42"/>
      <c r="VZL2655" s="116"/>
      <c r="VZM2655" s="42"/>
      <c r="VZN2655" s="116"/>
      <c r="VZO2655" s="42"/>
      <c r="VZP2655" s="116"/>
      <c r="VZQ2655" s="42"/>
      <c r="VZR2655" s="116"/>
      <c r="VZS2655" s="42"/>
      <c r="VZT2655" s="116"/>
      <c r="VZU2655" s="42"/>
      <c r="VZV2655" s="116"/>
      <c r="VZW2655" s="42"/>
      <c r="VZX2655" s="116"/>
      <c r="VZY2655" s="42"/>
      <c r="VZZ2655" s="116"/>
      <c r="WAA2655" s="42"/>
      <c r="WAB2655" s="116"/>
      <c r="WAC2655" s="42"/>
      <c r="WAD2655" s="116"/>
      <c r="WAE2655" s="42"/>
      <c r="WAF2655" s="116"/>
      <c r="WAG2655" s="42"/>
      <c r="WAH2655" s="116"/>
      <c r="WAI2655" s="42"/>
      <c r="WAJ2655" s="116"/>
      <c r="WAK2655" s="42"/>
      <c r="WAL2655" s="116"/>
      <c r="WAM2655" s="42"/>
      <c r="WAN2655" s="116"/>
      <c r="WAO2655" s="42"/>
      <c r="WAP2655" s="116"/>
      <c r="WAQ2655" s="42"/>
      <c r="WAR2655" s="116"/>
      <c r="WAS2655" s="42"/>
      <c r="WAT2655" s="116"/>
      <c r="WAU2655" s="42"/>
      <c r="WAV2655" s="116"/>
      <c r="WAW2655" s="42"/>
      <c r="WAX2655" s="116"/>
      <c r="WAY2655" s="42"/>
      <c r="WAZ2655" s="116"/>
      <c r="WBA2655" s="42"/>
      <c r="WBB2655" s="116"/>
      <c r="WBC2655" s="42"/>
      <c r="WBD2655" s="116"/>
      <c r="WBE2655" s="42"/>
      <c r="WBF2655" s="116"/>
      <c r="WBG2655" s="42"/>
      <c r="WBH2655" s="116"/>
      <c r="WBI2655" s="42"/>
      <c r="WBJ2655" s="116"/>
      <c r="WBK2655" s="42"/>
      <c r="WBL2655" s="116"/>
      <c r="WBM2655" s="42"/>
      <c r="WBN2655" s="116"/>
      <c r="WBO2655" s="42"/>
      <c r="WBP2655" s="116"/>
      <c r="WBQ2655" s="42"/>
      <c r="WBR2655" s="116"/>
      <c r="WBS2655" s="42"/>
      <c r="WBT2655" s="116"/>
      <c r="WBU2655" s="42"/>
      <c r="WBV2655" s="116"/>
      <c r="WBW2655" s="42"/>
      <c r="WBX2655" s="116"/>
      <c r="WBY2655" s="42"/>
      <c r="WBZ2655" s="116"/>
      <c r="WCA2655" s="42"/>
      <c r="WCB2655" s="116"/>
      <c r="WCC2655" s="42"/>
      <c r="WCD2655" s="116"/>
      <c r="WCE2655" s="42"/>
      <c r="WCF2655" s="116"/>
      <c r="WCG2655" s="42"/>
      <c r="WCH2655" s="116"/>
      <c r="WCI2655" s="42"/>
      <c r="WCJ2655" s="116"/>
      <c r="WCK2655" s="42"/>
      <c r="WCL2655" s="116"/>
      <c r="WCM2655" s="42"/>
      <c r="WCN2655" s="116"/>
      <c r="WCO2655" s="42"/>
      <c r="WCP2655" s="116"/>
      <c r="WCQ2655" s="42"/>
      <c r="WCR2655" s="116"/>
      <c r="WCS2655" s="42"/>
      <c r="WCT2655" s="116"/>
      <c r="WCU2655" s="42"/>
      <c r="WCV2655" s="116"/>
      <c r="WCW2655" s="42"/>
      <c r="WCX2655" s="116"/>
      <c r="WCY2655" s="42"/>
      <c r="WCZ2655" s="116"/>
      <c r="WDA2655" s="42"/>
      <c r="WDB2655" s="116"/>
      <c r="WDC2655" s="42"/>
      <c r="WDD2655" s="116"/>
      <c r="WDE2655" s="42"/>
      <c r="WDF2655" s="116"/>
      <c r="WDG2655" s="42"/>
      <c r="WDH2655" s="116"/>
      <c r="WDI2655" s="42"/>
      <c r="WDJ2655" s="116"/>
      <c r="WDK2655" s="42"/>
      <c r="WDL2655" s="116"/>
      <c r="WDM2655" s="42"/>
      <c r="WDN2655" s="116"/>
      <c r="WDO2655" s="42"/>
      <c r="WDP2655" s="116"/>
      <c r="WDQ2655" s="42"/>
      <c r="WDR2655" s="116"/>
      <c r="WDS2655" s="42"/>
      <c r="WDT2655" s="116"/>
      <c r="WDU2655" s="42"/>
      <c r="WDV2655" s="116"/>
      <c r="WDW2655" s="42"/>
      <c r="WDX2655" s="116"/>
      <c r="WDY2655" s="42"/>
      <c r="WDZ2655" s="116"/>
      <c r="WEA2655" s="42"/>
      <c r="WEB2655" s="116"/>
      <c r="WEC2655" s="42"/>
      <c r="WED2655" s="116"/>
      <c r="WEE2655" s="42"/>
      <c r="WEF2655" s="116"/>
      <c r="WEG2655" s="42"/>
      <c r="WEH2655" s="116"/>
      <c r="WEI2655" s="42"/>
      <c r="WEJ2655" s="116"/>
      <c r="WEK2655" s="42"/>
      <c r="WEL2655" s="116"/>
      <c r="WEM2655" s="42"/>
      <c r="WEN2655" s="116"/>
      <c r="WEO2655" s="42"/>
      <c r="WEP2655" s="116"/>
      <c r="WEQ2655" s="42"/>
      <c r="WER2655" s="116"/>
      <c r="WES2655" s="42"/>
      <c r="WET2655" s="116"/>
      <c r="WEU2655" s="42"/>
      <c r="WEV2655" s="116"/>
      <c r="WEW2655" s="42"/>
      <c r="WEX2655" s="116"/>
      <c r="WEY2655" s="42"/>
      <c r="WEZ2655" s="116"/>
      <c r="WFA2655" s="42"/>
      <c r="WFB2655" s="116"/>
      <c r="WFC2655" s="42"/>
      <c r="WFD2655" s="116"/>
      <c r="WFE2655" s="42"/>
      <c r="WFF2655" s="116"/>
      <c r="WFG2655" s="42"/>
      <c r="WFH2655" s="116"/>
      <c r="WFI2655" s="42"/>
      <c r="WFJ2655" s="116"/>
      <c r="WFK2655" s="42"/>
      <c r="WFL2655" s="116"/>
      <c r="WFM2655" s="42"/>
      <c r="WFN2655" s="116"/>
      <c r="WFO2655" s="42"/>
      <c r="WFP2655" s="116"/>
      <c r="WFQ2655" s="42"/>
      <c r="WFR2655" s="116"/>
      <c r="WFS2655" s="42"/>
      <c r="WFT2655" s="116"/>
      <c r="WFU2655" s="42"/>
      <c r="WFV2655" s="116"/>
      <c r="WFW2655" s="42"/>
      <c r="WFX2655" s="116"/>
      <c r="WFY2655" s="42"/>
      <c r="WFZ2655" s="116"/>
      <c r="WGA2655" s="42"/>
      <c r="WGB2655" s="116"/>
      <c r="WGC2655" s="42"/>
      <c r="WGD2655" s="116"/>
      <c r="WGE2655" s="42"/>
      <c r="WGF2655" s="116"/>
      <c r="WGG2655" s="42"/>
      <c r="WGH2655" s="116"/>
      <c r="WGI2655" s="42"/>
      <c r="WGJ2655" s="116"/>
      <c r="WGK2655" s="42"/>
      <c r="WGL2655" s="116"/>
      <c r="WGM2655" s="42"/>
      <c r="WGN2655" s="116"/>
      <c r="WGO2655" s="42"/>
      <c r="WGP2655" s="116"/>
      <c r="WGQ2655" s="42"/>
      <c r="WGR2655" s="116"/>
      <c r="WGS2655" s="42"/>
      <c r="WGT2655" s="116"/>
      <c r="WGU2655" s="42"/>
      <c r="WGV2655" s="116"/>
      <c r="WGW2655" s="42"/>
      <c r="WGX2655" s="116"/>
      <c r="WGY2655" s="42"/>
      <c r="WGZ2655" s="116"/>
      <c r="WHA2655" s="42"/>
      <c r="WHB2655" s="116"/>
      <c r="WHC2655" s="42"/>
      <c r="WHD2655" s="116"/>
      <c r="WHE2655" s="42"/>
      <c r="WHF2655" s="116"/>
      <c r="WHG2655" s="42"/>
      <c r="WHH2655" s="116"/>
      <c r="WHI2655" s="42"/>
      <c r="WHJ2655" s="116"/>
      <c r="WHK2655" s="42"/>
      <c r="WHL2655" s="116"/>
      <c r="WHM2655" s="42"/>
      <c r="WHN2655" s="116"/>
      <c r="WHO2655" s="42"/>
      <c r="WHP2655" s="116"/>
      <c r="WHQ2655" s="42"/>
      <c r="WHR2655" s="116"/>
      <c r="WHS2655" s="42"/>
      <c r="WHT2655" s="116"/>
      <c r="WHU2655" s="42"/>
      <c r="WHV2655" s="116"/>
      <c r="WHW2655" s="42"/>
      <c r="WHX2655" s="116"/>
      <c r="WHY2655" s="42"/>
      <c r="WHZ2655" s="116"/>
      <c r="WIA2655" s="42"/>
      <c r="WIB2655" s="116"/>
      <c r="WIC2655" s="42"/>
      <c r="WID2655" s="116"/>
      <c r="WIE2655" s="42"/>
      <c r="WIF2655" s="116"/>
      <c r="WIG2655" s="42"/>
      <c r="WIH2655" s="116"/>
      <c r="WII2655" s="42"/>
      <c r="WIJ2655" s="116"/>
      <c r="WIK2655" s="42"/>
      <c r="WIL2655" s="116"/>
      <c r="WIM2655" s="42"/>
      <c r="WIN2655" s="116"/>
      <c r="WIO2655" s="42"/>
      <c r="WIP2655" s="116"/>
      <c r="WIQ2655" s="42"/>
      <c r="WIR2655" s="116"/>
      <c r="WIS2655" s="42"/>
      <c r="WIT2655" s="116"/>
      <c r="WIU2655" s="42"/>
      <c r="WIV2655" s="116"/>
      <c r="WIW2655" s="42"/>
      <c r="WIX2655" s="116"/>
      <c r="WIY2655" s="42"/>
      <c r="WIZ2655" s="116"/>
      <c r="WJA2655" s="42"/>
      <c r="WJB2655" s="116"/>
      <c r="WJC2655" s="42"/>
      <c r="WJD2655" s="116"/>
      <c r="WJE2655" s="42"/>
      <c r="WJF2655" s="116"/>
      <c r="WJG2655" s="42"/>
      <c r="WJH2655" s="116"/>
      <c r="WJI2655" s="42"/>
      <c r="WJJ2655" s="116"/>
      <c r="WJK2655" s="42"/>
      <c r="WJL2655" s="116"/>
      <c r="WJM2655" s="42"/>
      <c r="WJN2655" s="116"/>
      <c r="WJO2655" s="42"/>
      <c r="WJP2655" s="116"/>
      <c r="WJQ2655" s="42"/>
      <c r="WJR2655" s="116"/>
      <c r="WJS2655" s="42"/>
      <c r="WJT2655" s="116"/>
      <c r="WJU2655" s="42"/>
      <c r="WJV2655" s="116"/>
      <c r="WJW2655" s="42"/>
      <c r="WJX2655" s="116"/>
      <c r="WJY2655" s="42"/>
      <c r="WJZ2655" s="116"/>
      <c r="WKA2655" s="42"/>
      <c r="WKB2655" s="116"/>
      <c r="WKC2655" s="42"/>
      <c r="WKD2655" s="116"/>
      <c r="WKE2655" s="42"/>
      <c r="WKF2655" s="116"/>
      <c r="WKG2655" s="42"/>
      <c r="WKH2655" s="116"/>
      <c r="WKI2655" s="42"/>
      <c r="WKJ2655" s="116"/>
      <c r="WKK2655" s="42"/>
      <c r="WKL2655" s="116"/>
      <c r="WKM2655" s="42"/>
      <c r="WKN2655" s="116"/>
      <c r="WKO2655" s="42"/>
      <c r="WKP2655" s="116"/>
      <c r="WKQ2655" s="42"/>
      <c r="WKR2655" s="116"/>
      <c r="WKS2655" s="42"/>
      <c r="WKT2655" s="116"/>
      <c r="WKU2655" s="42"/>
      <c r="WKV2655" s="116"/>
      <c r="WKW2655" s="42"/>
      <c r="WKX2655" s="116"/>
      <c r="WKY2655" s="42"/>
      <c r="WKZ2655" s="116"/>
      <c r="WLA2655" s="42"/>
      <c r="WLB2655" s="116"/>
      <c r="WLC2655" s="42"/>
      <c r="WLD2655" s="116"/>
      <c r="WLE2655" s="42"/>
      <c r="WLF2655" s="116"/>
      <c r="WLG2655" s="42"/>
      <c r="WLH2655" s="116"/>
      <c r="WLI2655" s="42"/>
      <c r="WLJ2655" s="116"/>
      <c r="WLK2655" s="42"/>
      <c r="WLL2655" s="116"/>
      <c r="WLM2655" s="42"/>
      <c r="WLN2655" s="116"/>
      <c r="WLO2655" s="42"/>
      <c r="WLP2655" s="116"/>
      <c r="WLQ2655" s="42"/>
      <c r="WLR2655" s="116"/>
      <c r="WLS2655" s="42"/>
      <c r="WLT2655" s="116"/>
      <c r="WLU2655" s="42"/>
      <c r="WLV2655" s="116"/>
      <c r="WLW2655" s="42"/>
      <c r="WLX2655" s="116"/>
      <c r="WLY2655" s="42"/>
      <c r="WLZ2655" s="116"/>
      <c r="WMA2655" s="42"/>
      <c r="WMB2655" s="116"/>
      <c r="WMC2655" s="42"/>
      <c r="WMD2655" s="116"/>
      <c r="WME2655" s="42"/>
      <c r="WMF2655" s="116"/>
      <c r="WMG2655" s="42"/>
      <c r="WMH2655" s="116"/>
      <c r="WMI2655" s="42"/>
      <c r="WMJ2655" s="116"/>
      <c r="WMK2655" s="42"/>
      <c r="WML2655" s="116"/>
      <c r="WMM2655" s="42"/>
      <c r="WMN2655" s="116"/>
      <c r="WMO2655" s="42"/>
      <c r="WMP2655" s="116"/>
      <c r="WMQ2655" s="42"/>
      <c r="WMR2655" s="116"/>
      <c r="WMS2655" s="42"/>
      <c r="WMT2655" s="116"/>
      <c r="WMU2655" s="42"/>
      <c r="WMV2655" s="116"/>
      <c r="WMW2655" s="42"/>
      <c r="WMX2655" s="116"/>
      <c r="WMY2655" s="42"/>
      <c r="WMZ2655" s="116"/>
      <c r="WNA2655" s="42"/>
      <c r="WNB2655" s="116"/>
      <c r="WNC2655" s="42"/>
      <c r="WND2655" s="116"/>
      <c r="WNE2655" s="42"/>
      <c r="WNF2655" s="116"/>
      <c r="WNG2655" s="42"/>
      <c r="WNH2655" s="116"/>
      <c r="WNI2655" s="42"/>
      <c r="WNJ2655" s="116"/>
      <c r="WNK2655" s="42"/>
      <c r="WNL2655" s="116"/>
      <c r="WNM2655" s="42"/>
      <c r="WNN2655" s="116"/>
      <c r="WNO2655" s="42"/>
      <c r="WNP2655" s="116"/>
      <c r="WNQ2655" s="42"/>
      <c r="WNR2655" s="116"/>
      <c r="WNS2655" s="42"/>
      <c r="WNT2655" s="116"/>
      <c r="WNU2655" s="42"/>
      <c r="WNV2655" s="116"/>
      <c r="WNW2655" s="42"/>
      <c r="WNX2655" s="116"/>
      <c r="WNY2655" s="42"/>
      <c r="WNZ2655" s="116"/>
      <c r="WOA2655" s="42"/>
      <c r="WOB2655" s="116"/>
      <c r="WOC2655" s="42"/>
      <c r="WOD2655" s="116"/>
      <c r="WOE2655" s="42"/>
      <c r="WOF2655" s="116"/>
      <c r="WOG2655" s="42"/>
      <c r="WOH2655" s="116"/>
      <c r="WOI2655" s="42"/>
      <c r="WOJ2655" s="116"/>
      <c r="WOK2655" s="42"/>
      <c r="WOL2655" s="116"/>
      <c r="WOM2655" s="42"/>
      <c r="WON2655" s="116"/>
      <c r="WOO2655" s="42"/>
      <c r="WOP2655" s="116"/>
      <c r="WOQ2655" s="42"/>
      <c r="WOR2655" s="116"/>
      <c r="WOS2655" s="42"/>
      <c r="WOT2655" s="116"/>
      <c r="WOU2655" s="42"/>
      <c r="WOV2655" s="116"/>
      <c r="WOW2655" s="42"/>
      <c r="WOX2655" s="116"/>
      <c r="WOY2655" s="42"/>
      <c r="WOZ2655" s="116"/>
      <c r="WPA2655" s="42"/>
      <c r="WPB2655" s="116"/>
      <c r="WPC2655" s="42"/>
      <c r="WPD2655" s="116"/>
      <c r="WPE2655" s="42"/>
      <c r="WPF2655" s="116"/>
      <c r="WPG2655" s="42"/>
      <c r="WPH2655" s="116"/>
      <c r="WPI2655" s="42"/>
      <c r="WPJ2655" s="116"/>
      <c r="WPK2655" s="42"/>
      <c r="WPL2655" s="116"/>
      <c r="WPM2655" s="42"/>
      <c r="WPN2655" s="116"/>
      <c r="WPO2655" s="42"/>
      <c r="WPP2655" s="116"/>
      <c r="WPQ2655" s="42"/>
      <c r="WPR2655" s="116"/>
      <c r="WPS2655" s="42"/>
      <c r="WPT2655" s="116"/>
      <c r="WPU2655" s="42"/>
      <c r="WPV2655" s="116"/>
      <c r="WPW2655" s="42"/>
      <c r="WPX2655" s="116"/>
      <c r="WPY2655" s="42"/>
      <c r="WPZ2655" s="116"/>
      <c r="WQA2655" s="42"/>
      <c r="WQB2655" s="116"/>
      <c r="WQC2655" s="42"/>
      <c r="WQD2655" s="116"/>
      <c r="WQE2655" s="42"/>
      <c r="WQF2655" s="116"/>
      <c r="WQG2655" s="42"/>
      <c r="WQH2655" s="116"/>
      <c r="WQI2655" s="42"/>
      <c r="WQJ2655" s="116"/>
      <c r="WQK2655" s="42"/>
      <c r="WQL2655" s="116"/>
      <c r="WQM2655" s="42"/>
      <c r="WQN2655" s="116"/>
      <c r="WQO2655" s="42"/>
      <c r="WQP2655" s="116"/>
      <c r="WQQ2655" s="42"/>
      <c r="WQR2655" s="116"/>
      <c r="WQS2655" s="42"/>
      <c r="WQT2655" s="116"/>
      <c r="WQU2655" s="42"/>
      <c r="WQV2655" s="116"/>
      <c r="WQW2655" s="42"/>
      <c r="WQX2655" s="116"/>
      <c r="WQY2655" s="42"/>
      <c r="WQZ2655" s="116"/>
      <c r="WRA2655" s="42"/>
      <c r="WRB2655" s="116"/>
      <c r="WRC2655" s="42"/>
      <c r="WRD2655" s="116"/>
      <c r="WRE2655" s="42"/>
      <c r="WRF2655" s="116"/>
      <c r="WRG2655" s="42"/>
      <c r="WRH2655" s="116"/>
      <c r="WRI2655" s="42"/>
      <c r="WRJ2655" s="116"/>
      <c r="WRK2655" s="42"/>
      <c r="WRL2655" s="116"/>
      <c r="WRM2655" s="42"/>
      <c r="WRN2655" s="116"/>
      <c r="WRO2655" s="42"/>
      <c r="WRP2655" s="116"/>
      <c r="WRQ2655" s="42"/>
      <c r="WRR2655" s="116"/>
      <c r="WRS2655" s="42"/>
      <c r="WRT2655" s="116"/>
      <c r="WRU2655" s="42"/>
      <c r="WRV2655" s="116"/>
      <c r="WRW2655" s="42"/>
      <c r="WRX2655" s="116"/>
      <c r="WRY2655" s="42"/>
      <c r="WRZ2655" s="116"/>
      <c r="WSA2655" s="42"/>
      <c r="WSB2655" s="116"/>
      <c r="WSC2655" s="42"/>
      <c r="WSD2655" s="116"/>
      <c r="WSE2655" s="42"/>
      <c r="WSF2655" s="116"/>
      <c r="WSG2655" s="42"/>
      <c r="WSH2655" s="116"/>
      <c r="WSI2655" s="42"/>
      <c r="WSJ2655" s="116"/>
      <c r="WSK2655" s="42"/>
      <c r="WSL2655" s="116"/>
      <c r="WSM2655" s="42"/>
      <c r="WSN2655" s="116"/>
      <c r="WSO2655" s="42"/>
      <c r="WSP2655" s="116"/>
      <c r="WSQ2655" s="42"/>
      <c r="WSR2655" s="116"/>
      <c r="WSS2655" s="42"/>
      <c r="WST2655" s="116"/>
      <c r="WSU2655" s="42"/>
      <c r="WSV2655" s="116"/>
      <c r="WSW2655" s="42"/>
      <c r="WSX2655" s="116"/>
      <c r="WSY2655" s="42"/>
      <c r="WSZ2655" s="116"/>
      <c r="WTA2655" s="42"/>
      <c r="WTB2655" s="116"/>
      <c r="WTC2655" s="42"/>
      <c r="WTD2655" s="116"/>
      <c r="WTE2655" s="42"/>
      <c r="WTF2655" s="116"/>
      <c r="WTG2655" s="42"/>
      <c r="WTH2655" s="116"/>
      <c r="WTI2655" s="42"/>
      <c r="WTJ2655" s="116"/>
      <c r="WTK2655" s="42"/>
      <c r="WTL2655" s="116"/>
      <c r="WTM2655" s="42"/>
      <c r="WTN2655" s="116"/>
      <c r="WTO2655" s="42"/>
      <c r="WTP2655" s="116"/>
      <c r="WTQ2655" s="42"/>
      <c r="WTR2655" s="116"/>
      <c r="WTS2655" s="42"/>
      <c r="WTT2655" s="116"/>
      <c r="WTU2655" s="42"/>
      <c r="WTV2655" s="116"/>
      <c r="WTW2655" s="42"/>
      <c r="WTX2655" s="116"/>
      <c r="WTY2655" s="42"/>
      <c r="WTZ2655" s="116"/>
      <c r="WUA2655" s="42"/>
      <c r="WUB2655" s="116"/>
      <c r="WUC2655" s="42"/>
      <c r="WUD2655" s="116"/>
      <c r="WUE2655" s="42"/>
      <c r="WUF2655" s="116"/>
      <c r="WUG2655" s="42"/>
      <c r="WUH2655" s="116"/>
      <c r="WUI2655" s="42"/>
      <c r="WUJ2655" s="116"/>
      <c r="WUK2655" s="42"/>
      <c r="WUL2655" s="116"/>
      <c r="WUM2655" s="42"/>
      <c r="WUN2655" s="116"/>
      <c r="WUO2655" s="42"/>
      <c r="WUP2655" s="116"/>
      <c r="WUQ2655" s="42"/>
      <c r="WUR2655" s="116"/>
      <c r="WUS2655" s="42"/>
      <c r="WUT2655" s="116"/>
      <c r="WUU2655" s="42"/>
      <c r="WUV2655" s="116"/>
      <c r="WUW2655" s="42"/>
      <c r="WUX2655" s="116"/>
      <c r="WUY2655" s="42"/>
      <c r="WUZ2655" s="116"/>
      <c r="WVA2655" s="42"/>
      <c r="WVB2655" s="116"/>
      <c r="WVC2655" s="42"/>
      <c r="WVD2655" s="116"/>
      <c r="WVE2655" s="42"/>
      <c r="WVF2655" s="116"/>
      <c r="WVG2655" s="42"/>
      <c r="WVH2655" s="116"/>
      <c r="WVI2655" s="42"/>
      <c r="WVJ2655" s="116"/>
      <c r="WVK2655" s="42"/>
      <c r="WVL2655" s="116"/>
      <c r="WVM2655" s="42"/>
      <c r="WVN2655" s="116"/>
      <c r="WVO2655" s="42"/>
      <c r="WVP2655" s="116"/>
      <c r="WVQ2655" s="42"/>
      <c r="WVR2655" s="116"/>
      <c r="WVS2655" s="42"/>
      <c r="WVT2655" s="116"/>
      <c r="WVU2655" s="42"/>
      <c r="WVV2655" s="116"/>
      <c r="WVW2655" s="42"/>
      <c r="WVX2655" s="116"/>
      <c r="WVY2655" s="42"/>
      <c r="WVZ2655" s="116"/>
      <c r="WWA2655" s="42"/>
      <c r="WWB2655" s="116"/>
      <c r="WWC2655" s="42"/>
      <c r="WWD2655" s="116"/>
      <c r="WWE2655" s="42"/>
      <c r="WWF2655" s="116"/>
      <c r="WWG2655" s="42"/>
      <c r="WWH2655" s="116"/>
      <c r="WWI2655" s="42"/>
      <c r="WWJ2655" s="116"/>
      <c r="WWK2655" s="42"/>
      <c r="WWL2655" s="116"/>
      <c r="WWM2655" s="42"/>
      <c r="WWN2655" s="116"/>
      <c r="WWO2655" s="42"/>
      <c r="WWP2655" s="116"/>
      <c r="WWQ2655" s="42"/>
      <c r="WWR2655" s="116"/>
      <c r="WWS2655" s="42"/>
      <c r="WWT2655" s="116"/>
      <c r="WWU2655" s="42"/>
      <c r="WWV2655" s="116"/>
      <c r="WWW2655" s="42"/>
      <c r="WWX2655" s="116"/>
      <c r="WWY2655" s="42"/>
      <c r="WWZ2655" s="116"/>
      <c r="WXA2655" s="42"/>
      <c r="WXB2655" s="116"/>
      <c r="WXC2655" s="42"/>
      <c r="WXD2655" s="116"/>
      <c r="WXE2655" s="42"/>
      <c r="WXF2655" s="116"/>
      <c r="WXG2655" s="42"/>
      <c r="WXH2655" s="116"/>
      <c r="WXI2655" s="42"/>
      <c r="WXJ2655" s="116"/>
      <c r="WXK2655" s="42"/>
      <c r="WXL2655" s="116"/>
      <c r="WXM2655" s="42"/>
      <c r="WXN2655" s="116"/>
      <c r="WXO2655" s="42"/>
      <c r="WXP2655" s="116"/>
      <c r="WXQ2655" s="42"/>
      <c r="WXR2655" s="116"/>
      <c r="WXS2655" s="42"/>
      <c r="WXT2655" s="116"/>
      <c r="WXU2655" s="42"/>
      <c r="WXV2655" s="116"/>
      <c r="WXW2655" s="42"/>
      <c r="WXX2655" s="116"/>
      <c r="WXY2655" s="42"/>
      <c r="WXZ2655" s="116"/>
      <c r="WYA2655" s="42"/>
      <c r="WYB2655" s="116"/>
      <c r="WYC2655" s="42"/>
      <c r="WYD2655" s="116"/>
      <c r="WYE2655" s="42"/>
      <c r="WYF2655" s="116"/>
      <c r="WYG2655" s="42"/>
      <c r="WYH2655" s="116"/>
      <c r="WYI2655" s="42"/>
      <c r="WYJ2655" s="116"/>
      <c r="WYK2655" s="42"/>
      <c r="WYL2655" s="116"/>
      <c r="WYM2655" s="42"/>
      <c r="WYN2655" s="116"/>
      <c r="WYO2655" s="42"/>
      <c r="WYP2655" s="116"/>
      <c r="WYQ2655" s="42"/>
      <c r="WYR2655" s="116"/>
      <c r="WYS2655" s="42"/>
      <c r="WYT2655" s="116"/>
      <c r="WYU2655" s="42"/>
      <c r="WYV2655" s="116"/>
      <c r="WYW2655" s="42"/>
      <c r="WYX2655" s="116"/>
      <c r="WYY2655" s="42"/>
      <c r="WYZ2655" s="116"/>
      <c r="WZA2655" s="42"/>
      <c r="WZB2655" s="116"/>
      <c r="WZC2655" s="42"/>
      <c r="WZD2655" s="116"/>
      <c r="WZE2655" s="42"/>
      <c r="WZF2655" s="116"/>
      <c r="WZG2655" s="42"/>
      <c r="WZH2655" s="116"/>
      <c r="WZI2655" s="42"/>
      <c r="WZJ2655" s="116"/>
      <c r="WZK2655" s="42"/>
      <c r="WZL2655" s="116"/>
      <c r="WZM2655" s="42"/>
      <c r="WZN2655" s="116"/>
      <c r="WZO2655" s="42"/>
      <c r="WZP2655" s="116"/>
      <c r="WZQ2655" s="42"/>
      <c r="WZR2655" s="116"/>
      <c r="WZS2655" s="42"/>
      <c r="WZT2655" s="116"/>
      <c r="WZU2655" s="42"/>
      <c r="WZV2655" s="116"/>
      <c r="WZW2655" s="42"/>
      <c r="WZX2655" s="116"/>
      <c r="WZY2655" s="42"/>
      <c r="WZZ2655" s="116"/>
      <c r="XAA2655" s="42"/>
      <c r="XAB2655" s="116"/>
      <c r="XAC2655" s="42"/>
      <c r="XAD2655" s="116"/>
      <c r="XAE2655" s="42"/>
      <c r="XAF2655" s="116"/>
      <c r="XAG2655" s="42"/>
      <c r="XAH2655" s="116"/>
      <c r="XAI2655" s="42"/>
      <c r="XAJ2655" s="116"/>
      <c r="XAK2655" s="42"/>
      <c r="XAL2655" s="116"/>
      <c r="XAM2655" s="42"/>
      <c r="XAN2655" s="116"/>
      <c r="XAO2655" s="42"/>
      <c r="XAP2655" s="116"/>
      <c r="XAQ2655" s="42"/>
      <c r="XAR2655" s="116"/>
      <c r="XAS2655" s="42"/>
      <c r="XAT2655" s="116"/>
      <c r="XAU2655" s="42"/>
      <c r="XAV2655" s="116"/>
      <c r="XAW2655" s="42"/>
      <c r="XAX2655" s="116"/>
      <c r="XAY2655" s="42"/>
      <c r="XAZ2655" s="116"/>
      <c r="XBA2655" s="42"/>
      <c r="XBB2655" s="116"/>
      <c r="XBC2655" s="42"/>
      <c r="XBD2655" s="116"/>
      <c r="XBE2655" s="42"/>
      <c r="XBF2655" s="116"/>
      <c r="XBG2655" s="42"/>
      <c r="XBH2655" s="116"/>
      <c r="XBI2655" s="42"/>
      <c r="XBJ2655" s="116"/>
      <c r="XBK2655" s="42"/>
      <c r="XBL2655" s="116"/>
      <c r="XBM2655" s="42"/>
      <c r="XBN2655" s="116"/>
      <c r="XBO2655" s="42"/>
      <c r="XBP2655" s="116"/>
      <c r="XBQ2655" s="42"/>
      <c r="XBR2655" s="116"/>
      <c r="XBS2655" s="42"/>
      <c r="XBT2655" s="116"/>
      <c r="XBU2655" s="42"/>
      <c r="XBV2655" s="116"/>
      <c r="XBW2655" s="42"/>
      <c r="XBX2655" s="116"/>
      <c r="XBY2655" s="42"/>
      <c r="XBZ2655" s="116"/>
      <c r="XCA2655" s="42"/>
      <c r="XCB2655" s="116"/>
      <c r="XCC2655" s="42"/>
      <c r="XCD2655" s="116"/>
      <c r="XCE2655" s="42"/>
      <c r="XCF2655" s="116"/>
      <c r="XCG2655" s="42"/>
      <c r="XCH2655" s="116"/>
      <c r="XCI2655" s="42"/>
      <c r="XCJ2655" s="116"/>
      <c r="XCK2655" s="42"/>
      <c r="XCL2655" s="116"/>
      <c r="XCM2655" s="42"/>
      <c r="XCN2655" s="116"/>
      <c r="XCO2655" s="42"/>
      <c r="XCP2655" s="116"/>
      <c r="XCQ2655" s="42"/>
      <c r="XCR2655" s="116"/>
      <c r="XCS2655" s="42"/>
      <c r="XCT2655" s="116"/>
      <c r="XCU2655" s="42"/>
      <c r="XCV2655" s="116"/>
      <c r="XCW2655" s="42"/>
      <c r="XCX2655" s="116"/>
      <c r="XCY2655" s="42"/>
      <c r="XCZ2655" s="116"/>
      <c r="XDA2655" s="42"/>
      <c r="XDB2655" s="116"/>
      <c r="XDC2655" s="42"/>
      <c r="XDD2655" s="116"/>
      <c r="XDE2655" s="42"/>
      <c r="XDF2655" s="116"/>
      <c r="XDG2655" s="42"/>
      <c r="XDH2655" s="116"/>
      <c r="XDI2655" s="42"/>
      <c r="XDJ2655" s="116"/>
      <c r="XDK2655" s="42"/>
      <c r="XDL2655" s="116"/>
      <c r="XDM2655" s="42"/>
      <c r="XDN2655" s="116"/>
      <c r="XDO2655" s="42"/>
      <c r="XDP2655" s="116"/>
      <c r="XDQ2655" s="42"/>
      <c r="XDR2655" s="116"/>
      <c r="XDS2655" s="42"/>
      <c r="XDT2655" s="116"/>
      <c r="XDU2655" s="42"/>
      <c r="XDV2655" s="116"/>
      <c r="XDW2655" s="42"/>
      <c r="XDX2655" s="116"/>
      <c r="XDY2655" s="42"/>
      <c r="XDZ2655" s="116"/>
      <c r="XEA2655" s="42"/>
      <c r="XEB2655" s="116"/>
      <c r="XEC2655" s="42"/>
      <c r="XED2655" s="116"/>
      <c r="XEE2655" s="42"/>
      <c r="XEF2655" s="116"/>
      <c r="XEG2655" s="42"/>
      <c r="XEH2655" s="116"/>
      <c r="XEI2655" s="42"/>
      <c r="XEJ2655" s="116"/>
      <c r="XEK2655" s="42"/>
      <c r="XEL2655" s="116"/>
      <c r="XEM2655" s="42"/>
      <c r="XEN2655" s="116"/>
      <c r="XEO2655" s="42"/>
    </row>
    <row r="2656" spans="1:16369" s="85" customFormat="1" hidden="1" x14ac:dyDescent="0.25">
      <c r="A2656" s="141" t="s">
        <v>576</v>
      </c>
      <c r="B2656" s="127" t="s">
        <v>562</v>
      </c>
      <c r="C2656" s="39" t="s">
        <v>563</v>
      </c>
      <c r="D2656" s="128">
        <f>+D2657</f>
        <v>0</v>
      </c>
      <c r="E2656" s="42"/>
      <c r="F2656" s="116"/>
      <c r="G2656" s="42"/>
      <c r="H2656" s="116"/>
      <c r="I2656" s="42"/>
      <c r="J2656" s="116"/>
      <c r="K2656" s="42"/>
      <c r="L2656" s="116"/>
      <c r="M2656" s="42"/>
      <c r="N2656" s="116"/>
      <c r="O2656" s="42"/>
      <c r="P2656" s="116"/>
      <c r="Q2656" s="42"/>
      <c r="R2656" s="116"/>
      <c r="S2656" s="42"/>
      <c r="T2656" s="116"/>
      <c r="U2656" s="42"/>
      <c r="V2656" s="116"/>
      <c r="W2656" s="42"/>
      <c r="X2656" s="116"/>
      <c r="Y2656" s="42"/>
      <c r="Z2656" s="116"/>
      <c r="AA2656" s="42"/>
      <c r="AB2656" s="116"/>
      <c r="AC2656" s="42"/>
      <c r="AD2656" s="116"/>
      <c r="AE2656" s="42"/>
      <c r="AF2656" s="116"/>
      <c r="AG2656" s="42"/>
      <c r="AH2656" s="116"/>
      <c r="AI2656" s="42"/>
      <c r="AJ2656" s="116"/>
      <c r="AK2656" s="42"/>
      <c r="AL2656" s="116"/>
      <c r="AM2656" s="42"/>
      <c r="AN2656" s="116"/>
      <c r="AO2656" s="42"/>
      <c r="AP2656" s="116"/>
      <c r="AQ2656" s="42"/>
      <c r="AR2656" s="116"/>
      <c r="AS2656" s="42"/>
      <c r="AT2656" s="116"/>
      <c r="AU2656" s="42"/>
      <c r="AV2656" s="116"/>
      <c r="AW2656" s="42"/>
      <c r="AX2656" s="116"/>
      <c r="AY2656" s="42"/>
      <c r="AZ2656" s="116"/>
      <c r="BA2656" s="42"/>
      <c r="BB2656" s="116"/>
      <c r="BC2656" s="42"/>
      <c r="BD2656" s="116"/>
      <c r="BE2656" s="42"/>
      <c r="BF2656" s="116"/>
      <c r="BG2656" s="42"/>
      <c r="BH2656" s="116"/>
      <c r="BI2656" s="42"/>
      <c r="BJ2656" s="116"/>
      <c r="BK2656" s="42"/>
      <c r="BL2656" s="116"/>
      <c r="BM2656" s="42"/>
      <c r="BN2656" s="116"/>
      <c r="BO2656" s="42"/>
      <c r="BP2656" s="116"/>
      <c r="BQ2656" s="42"/>
      <c r="BR2656" s="116"/>
      <c r="BS2656" s="42"/>
      <c r="BT2656" s="116"/>
      <c r="BU2656" s="42"/>
      <c r="BV2656" s="116"/>
      <c r="BW2656" s="42"/>
      <c r="BX2656" s="116"/>
      <c r="BY2656" s="42"/>
      <c r="BZ2656" s="116"/>
      <c r="CA2656" s="42"/>
      <c r="CB2656" s="116"/>
      <c r="CC2656" s="42"/>
      <c r="CD2656" s="116"/>
      <c r="CE2656" s="42"/>
      <c r="CF2656" s="116"/>
      <c r="CG2656" s="42"/>
      <c r="CH2656" s="116"/>
      <c r="CI2656" s="42"/>
      <c r="CJ2656" s="116"/>
      <c r="CK2656" s="42"/>
      <c r="CL2656" s="116"/>
      <c r="CM2656" s="42"/>
      <c r="CN2656" s="116"/>
      <c r="CO2656" s="42"/>
      <c r="CP2656" s="116"/>
      <c r="CQ2656" s="42"/>
      <c r="CR2656" s="116"/>
      <c r="CS2656" s="42"/>
      <c r="CT2656" s="116"/>
      <c r="CU2656" s="42"/>
      <c r="CV2656" s="116"/>
      <c r="CW2656" s="42"/>
      <c r="CX2656" s="116"/>
      <c r="CY2656" s="42"/>
      <c r="CZ2656" s="116"/>
      <c r="DA2656" s="42"/>
      <c r="DB2656" s="116"/>
      <c r="DC2656" s="42"/>
      <c r="DD2656" s="116"/>
      <c r="DE2656" s="42"/>
      <c r="DF2656" s="116"/>
      <c r="DG2656" s="42"/>
      <c r="DH2656" s="116"/>
      <c r="DI2656" s="42"/>
      <c r="DJ2656" s="116"/>
      <c r="DK2656" s="42"/>
      <c r="DL2656" s="116"/>
      <c r="DM2656" s="42"/>
      <c r="DN2656" s="116"/>
      <c r="DO2656" s="42"/>
      <c r="DP2656" s="116"/>
      <c r="DQ2656" s="42"/>
      <c r="DR2656" s="116"/>
      <c r="DS2656" s="42"/>
      <c r="DT2656" s="116"/>
      <c r="DU2656" s="42"/>
      <c r="DV2656" s="116"/>
      <c r="DW2656" s="42"/>
      <c r="DX2656" s="116"/>
      <c r="DY2656" s="42"/>
      <c r="DZ2656" s="116"/>
      <c r="EA2656" s="42"/>
      <c r="EB2656" s="116"/>
      <c r="EC2656" s="42"/>
      <c r="ED2656" s="116"/>
      <c r="EE2656" s="42"/>
      <c r="EF2656" s="116"/>
      <c r="EG2656" s="42"/>
      <c r="EH2656" s="116"/>
      <c r="EI2656" s="42"/>
      <c r="EJ2656" s="116"/>
      <c r="EK2656" s="42"/>
      <c r="EL2656" s="116"/>
      <c r="EM2656" s="42"/>
      <c r="EN2656" s="116"/>
      <c r="EO2656" s="42"/>
      <c r="EP2656" s="116"/>
      <c r="EQ2656" s="42"/>
      <c r="ER2656" s="116"/>
      <c r="ES2656" s="42"/>
      <c r="ET2656" s="116"/>
      <c r="EU2656" s="42"/>
      <c r="EV2656" s="116"/>
      <c r="EW2656" s="42"/>
      <c r="EX2656" s="116"/>
      <c r="EY2656" s="42"/>
      <c r="EZ2656" s="116"/>
      <c r="FA2656" s="42"/>
      <c r="FB2656" s="116"/>
      <c r="FC2656" s="42"/>
      <c r="FD2656" s="116"/>
      <c r="FE2656" s="42"/>
      <c r="FF2656" s="116"/>
      <c r="FG2656" s="42"/>
      <c r="FH2656" s="116"/>
      <c r="FI2656" s="42"/>
      <c r="FJ2656" s="116"/>
      <c r="FK2656" s="42"/>
      <c r="FL2656" s="116"/>
      <c r="FM2656" s="42"/>
      <c r="FN2656" s="116"/>
      <c r="FO2656" s="42"/>
      <c r="FP2656" s="116"/>
      <c r="FQ2656" s="42"/>
      <c r="FR2656" s="116"/>
      <c r="FS2656" s="42"/>
      <c r="FT2656" s="116"/>
      <c r="FU2656" s="42"/>
      <c r="FV2656" s="116"/>
      <c r="FW2656" s="42"/>
      <c r="FX2656" s="116"/>
      <c r="FY2656" s="42"/>
      <c r="FZ2656" s="116"/>
      <c r="GA2656" s="42"/>
      <c r="GB2656" s="116"/>
      <c r="GC2656" s="42"/>
      <c r="GD2656" s="116"/>
      <c r="GE2656" s="42"/>
      <c r="GF2656" s="116"/>
      <c r="GG2656" s="42"/>
      <c r="GH2656" s="116"/>
      <c r="GI2656" s="42"/>
      <c r="GJ2656" s="116"/>
      <c r="GK2656" s="42"/>
      <c r="GL2656" s="116"/>
      <c r="GM2656" s="42"/>
      <c r="GN2656" s="116"/>
      <c r="GO2656" s="42"/>
      <c r="GP2656" s="116"/>
      <c r="GQ2656" s="42"/>
      <c r="GR2656" s="116"/>
      <c r="GS2656" s="42"/>
      <c r="GT2656" s="116"/>
      <c r="GU2656" s="42"/>
      <c r="GV2656" s="116"/>
      <c r="GW2656" s="42"/>
      <c r="GX2656" s="116"/>
      <c r="GY2656" s="42"/>
      <c r="GZ2656" s="116"/>
      <c r="HA2656" s="42"/>
      <c r="HB2656" s="116"/>
      <c r="HC2656" s="42"/>
      <c r="HD2656" s="116"/>
      <c r="HE2656" s="42"/>
      <c r="HF2656" s="116"/>
      <c r="HG2656" s="42"/>
      <c r="HH2656" s="116"/>
      <c r="HI2656" s="42"/>
      <c r="HJ2656" s="116"/>
      <c r="HK2656" s="42"/>
      <c r="HL2656" s="116"/>
      <c r="HM2656" s="42"/>
      <c r="HN2656" s="116"/>
      <c r="HO2656" s="42"/>
      <c r="HP2656" s="116"/>
      <c r="HQ2656" s="42"/>
      <c r="HR2656" s="116"/>
      <c r="HS2656" s="42"/>
      <c r="HT2656" s="116"/>
      <c r="HU2656" s="42"/>
      <c r="HV2656" s="116"/>
      <c r="HW2656" s="42"/>
      <c r="HX2656" s="116"/>
      <c r="HY2656" s="42"/>
      <c r="HZ2656" s="116"/>
      <c r="IA2656" s="42"/>
      <c r="IB2656" s="116"/>
      <c r="IC2656" s="42"/>
      <c r="ID2656" s="116"/>
      <c r="IE2656" s="42"/>
      <c r="IF2656" s="116"/>
      <c r="IG2656" s="42"/>
      <c r="IH2656" s="116"/>
      <c r="II2656" s="42"/>
      <c r="IJ2656" s="116"/>
      <c r="IK2656" s="42"/>
      <c r="IL2656" s="116"/>
      <c r="IM2656" s="42"/>
      <c r="IN2656" s="116"/>
      <c r="IO2656" s="42"/>
      <c r="IP2656" s="116"/>
      <c r="IQ2656" s="42"/>
      <c r="IR2656" s="116"/>
      <c r="IS2656" s="42"/>
      <c r="IT2656" s="116"/>
      <c r="IU2656" s="42"/>
      <c r="IV2656" s="116"/>
      <c r="IW2656" s="42"/>
      <c r="IX2656" s="116"/>
      <c r="IY2656" s="42"/>
      <c r="IZ2656" s="116"/>
      <c r="JA2656" s="42"/>
      <c r="JB2656" s="116"/>
      <c r="JC2656" s="42"/>
      <c r="JD2656" s="116"/>
      <c r="JE2656" s="42"/>
      <c r="JF2656" s="116"/>
      <c r="JG2656" s="42"/>
      <c r="JH2656" s="116"/>
      <c r="JI2656" s="42"/>
      <c r="JJ2656" s="116"/>
      <c r="JK2656" s="42"/>
      <c r="JL2656" s="116"/>
      <c r="JM2656" s="42"/>
      <c r="JN2656" s="116"/>
      <c r="JO2656" s="42"/>
      <c r="JP2656" s="116"/>
      <c r="JQ2656" s="42"/>
      <c r="JR2656" s="116"/>
      <c r="JS2656" s="42"/>
      <c r="JT2656" s="116"/>
      <c r="JU2656" s="42"/>
      <c r="JV2656" s="116"/>
      <c r="JW2656" s="42"/>
      <c r="JX2656" s="116"/>
      <c r="JY2656" s="42"/>
      <c r="JZ2656" s="116"/>
      <c r="KA2656" s="42"/>
      <c r="KB2656" s="116"/>
      <c r="KC2656" s="42"/>
      <c r="KD2656" s="116"/>
      <c r="KE2656" s="42"/>
      <c r="KF2656" s="116"/>
      <c r="KG2656" s="42"/>
      <c r="KH2656" s="116"/>
      <c r="KI2656" s="42"/>
      <c r="KJ2656" s="116"/>
      <c r="KK2656" s="42"/>
      <c r="KL2656" s="116"/>
      <c r="KM2656" s="42"/>
      <c r="KN2656" s="116"/>
      <c r="KO2656" s="42"/>
      <c r="KP2656" s="116"/>
      <c r="KQ2656" s="42"/>
      <c r="KR2656" s="116"/>
      <c r="KS2656" s="42"/>
      <c r="KT2656" s="116"/>
      <c r="KU2656" s="42"/>
      <c r="KV2656" s="116"/>
      <c r="KW2656" s="42"/>
      <c r="KX2656" s="116"/>
      <c r="KY2656" s="42"/>
      <c r="KZ2656" s="116"/>
      <c r="LA2656" s="42"/>
      <c r="LB2656" s="116"/>
      <c r="LC2656" s="42"/>
      <c r="LD2656" s="116"/>
      <c r="LE2656" s="42"/>
      <c r="LF2656" s="116"/>
      <c r="LG2656" s="42"/>
      <c r="LH2656" s="116"/>
      <c r="LI2656" s="42"/>
      <c r="LJ2656" s="116"/>
      <c r="LK2656" s="42"/>
      <c r="LL2656" s="116"/>
      <c r="LM2656" s="42"/>
      <c r="LN2656" s="116"/>
      <c r="LO2656" s="42"/>
      <c r="LP2656" s="116"/>
      <c r="LQ2656" s="42"/>
      <c r="LR2656" s="116"/>
      <c r="LS2656" s="42"/>
      <c r="LT2656" s="116"/>
      <c r="LU2656" s="42"/>
      <c r="LV2656" s="116"/>
      <c r="LW2656" s="42"/>
      <c r="LX2656" s="116"/>
      <c r="LY2656" s="42"/>
      <c r="LZ2656" s="116"/>
      <c r="MA2656" s="42"/>
      <c r="MB2656" s="116"/>
      <c r="MC2656" s="42"/>
      <c r="MD2656" s="116"/>
      <c r="ME2656" s="42"/>
      <c r="MF2656" s="116"/>
      <c r="MG2656" s="42"/>
      <c r="MH2656" s="116"/>
      <c r="MI2656" s="42"/>
      <c r="MJ2656" s="116"/>
      <c r="MK2656" s="42"/>
      <c r="ML2656" s="116"/>
      <c r="MM2656" s="42"/>
      <c r="MN2656" s="116"/>
      <c r="MO2656" s="42"/>
      <c r="MP2656" s="116"/>
      <c r="MQ2656" s="42"/>
      <c r="MR2656" s="116"/>
      <c r="MS2656" s="42"/>
      <c r="MT2656" s="116"/>
      <c r="MU2656" s="42"/>
      <c r="MV2656" s="116"/>
      <c r="MW2656" s="42"/>
      <c r="MX2656" s="116"/>
      <c r="MY2656" s="42"/>
      <c r="MZ2656" s="116"/>
      <c r="NA2656" s="42"/>
      <c r="NB2656" s="116"/>
      <c r="NC2656" s="42"/>
      <c r="ND2656" s="116"/>
      <c r="NE2656" s="42"/>
      <c r="NF2656" s="116"/>
      <c r="NG2656" s="42"/>
      <c r="NH2656" s="116"/>
      <c r="NI2656" s="42"/>
      <c r="NJ2656" s="116"/>
      <c r="NK2656" s="42"/>
      <c r="NL2656" s="116"/>
      <c r="NM2656" s="42"/>
      <c r="NN2656" s="116"/>
      <c r="NO2656" s="42"/>
      <c r="NP2656" s="116"/>
      <c r="NQ2656" s="42"/>
      <c r="NR2656" s="116"/>
      <c r="NS2656" s="42"/>
      <c r="NT2656" s="116"/>
      <c r="NU2656" s="42"/>
      <c r="NV2656" s="116"/>
      <c r="NW2656" s="42"/>
      <c r="NX2656" s="116"/>
      <c r="NY2656" s="42"/>
      <c r="NZ2656" s="116"/>
      <c r="OA2656" s="42"/>
      <c r="OB2656" s="116"/>
      <c r="OC2656" s="42"/>
      <c r="OD2656" s="116"/>
      <c r="OE2656" s="42"/>
      <c r="OF2656" s="116"/>
      <c r="OG2656" s="42"/>
      <c r="OH2656" s="116"/>
      <c r="OI2656" s="42"/>
      <c r="OJ2656" s="116"/>
      <c r="OK2656" s="42"/>
      <c r="OL2656" s="116"/>
      <c r="OM2656" s="42"/>
      <c r="ON2656" s="116"/>
      <c r="OO2656" s="42"/>
      <c r="OP2656" s="116"/>
      <c r="OQ2656" s="42"/>
      <c r="OR2656" s="116"/>
      <c r="OS2656" s="42"/>
      <c r="OT2656" s="116"/>
      <c r="OU2656" s="42"/>
      <c r="OV2656" s="116"/>
      <c r="OW2656" s="42"/>
      <c r="OX2656" s="116"/>
      <c r="OY2656" s="42"/>
      <c r="OZ2656" s="116"/>
      <c r="PA2656" s="42"/>
      <c r="PB2656" s="116"/>
      <c r="PC2656" s="42"/>
      <c r="PD2656" s="116"/>
      <c r="PE2656" s="42"/>
      <c r="PF2656" s="116"/>
      <c r="PG2656" s="42"/>
      <c r="PH2656" s="116"/>
      <c r="PI2656" s="42"/>
      <c r="PJ2656" s="116"/>
      <c r="PK2656" s="42"/>
      <c r="PL2656" s="116"/>
      <c r="PM2656" s="42"/>
      <c r="PN2656" s="116"/>
      <c r="PO2656" s="42"/>
      <c r="PP2656" s="116"/>
      <c r="PQ2656" s="42"/>
      <c r="PR2656" s="116"/>
      <c r="PS2656" s="42"/>
      <c r="PT2656" s="116"/>
      <c r="PU2656" s="42"/>
      <c r="PV2656" s="116"/>
      <c r="PW2656" s="42"/>
      <c r="PX2656" s="116"/>
      <c r="PY2656" s="42"/>
      <c r="PZ2656" s="116"/>
      <c r="QA2656" s="42"/>
      <c r="QB2656" s="116"/>
      <c r="QC2656" s="42"/>
      <c r="QD2656" s="116"/>
      <c r="QE2656" s="42"/>
      <c r="QF2656" s="116"/>
      <c r="QG2656" s="42"/>
      <c r="QH2656" s="116"/>
      <c r="QI2656" s="42"/>
      <c r="QJ2656" s="116"/>
      <c r="QK2656" s="42"/>
      <c r="QL2656" s="116"/>
      <c r="QM2656" s="42"/>
      <c r="QN2656" s="116"/>
      <c r="QO2656" s="42"/>
      <c r="QP2656" s="116"/>
      <c r="QQ2656" s="42"/>
      <c r="QR2656" s="116"/>
      <c r="QS2656" s="42"/>
      <c r="QT2656" s="116"/>
      <c r="QU2656" s="42"/>
      <c r="QV2656" s="116"/>
      <c r="QW2656" s="42"/>
      <c r="QX2656" s="116"/>
      <c r="QY2656" s="42"/>
      <c r="QZ2656" s="116"/>
      <c r="RA2656" s="42"/>
      <c r="RB2656" s="116"/>
      <c r="RC2656" s="42"/>
      <c r="RD2656" s="116"/>
      <c r="RE2656" s="42"/>
      <c r="RF2656" s="116"/>
      <c r="RG2656" s="42"/>
      <c r="RH2656" s="116"/>
      <c r="RI2656" s="42"/>
      <c r="RJ2656" s="116"/>
      <c r="RK2656" s="42"/>
      <c r="RL2656" s="116"/>
      <c r="RM2656" s="42"/>
      <c r="RN2656" s="116"/>
      <c r="RO2656" s="42"/>
      <c r="RP2656" s="116"/>
      <c r="RQ2656" s="42"/>
      <c r="RR2656" s="116"/>
      <c r="RS2656" s="42"/>
      <c r="RT2656" s="116"/>
      <c r="RU2656" s="42"/>
      <c r="RV2656" s="116"/>
      <c r="RW2656" s="42"/>
      <c r="RX2656" s="116"/>
      <c r="RY2656" s="42"/>
      <c r="RZ2656" s="116"/>
      <c r="SA2656" s="42"/>
      <c r="SB2656" s="116"/>
      <c r="SC2656" s="42"/>
      <c r="SD2656" s="116"/>
      <c r="SE2656" s="42"/>
      <c r="SF2656" s="116"/>
      <c r="SG2656" s="42"/>
      <c r="SH2656" s="116"/>
      <c r="SI2656" s="42"/>
      <c r="SJ2656" s="116"/>
      <c r="SK2656" s="42"/>
      <c r="SL2656" s="116"/>
      <c r="SM2656" s="42"/>
      <c r="SN2656" s="116"/>
      <c r="SO2656" s="42"/>
      <c r="SP2656" s="116"/>
      <c r="SQ2656" s="42"/>
      <c r="SR2656" s="116"/>
      <c r="SS2656" s="42"/>
      <c r="ST2656" s="116"/>
      <c r="SU2656" s="42"/>
      <c r="SV2656" s="116"/>
      <c r="SW2656" s="42"/>
      <c r="SX2656" s="116"/>
      <c r="SY2656" s="42"/>
      <c r="SZ2656" s="116"/>
      <c r="TA2656" s="42"/>
      <c r="TB2656" s="116"/>
      <c r="TC2656" s="42"/>
      <c r="TD2656" s="116"/>
      <c r="TE2656" s="42"/>
      <c r="TF2656" s="116"/>
      <c r="TG2656" s="42"/>
      <c r="TH2656" s="116"/>
      <c r="TI2656" s="42"/>
      <c r="TJ2656" s="116"/>
      <c r="TK2656" s="42"/>
      <c r="TL2656" s="116"/>
      <c r="TM2656" s="42"/>
      <c r="TN2656" s="116"/>
      <c r="TO2656" s="42"/>
      <c r="TP2656" s="116"/>
      <c r="TQ2656" s="42"/>
      <c r="TR2656" s="116"/>
      <c r="TS2656" s="42"/>
      <c r="TT2656" s="116"/>
      <c r="TU2656" s="42"/>
      <c r="TV2656" s="116"/>
      <c r="TW2656" s="42"/>
      <c r="TX2656" s="116"/>
      <c r="TY2656" s="42"/>
      <c r="TZ2656" s="116"/>
      <c r="UA2656" s="42"/>
      <c r="UB2656" s="116"/>
      <c r="UC2656" s="42"/>
      <c r="UD2656" s="116"/>
      <c r="UE2656" s="42"/>
      <c r="UF2656" s="116"/>
      <c r="UG2656" s="42"/>
      <c r="UH2656" s="116"/>
      <c r="UI2656" s="42"/>
      <c r="UJ2656" s="116"/>
      <c r="UK2656" s="42"/>
      <c r="UL2656" s="116"/>
      <c r="UM2656" s="42"/>
      <c r="UN2656" s="116"/>
      <c r="UO2656" s="42"/>
      <c r="UP2656" s="116"/>
      <c r="UQ2656" s="42"/>
      <c r="UR2656" s="116"/>
      <c r="US2656" s="42"/>
      <c r="UT2656" s="116"/>
      <c r="UU2656" s="42"/>
      <c r="UV2656" s="116"/>
      <c r="UW2656" s="42"/>
      <c r="UX2656" s="116"/>
      <c r="UY2656" s="42"/>
      <c r="UZ2656" s="116"/>
      <c r="VA2656" s="42"/>
      <c r="VB2656" s="116"/>
      <c r="VC2656" s="42"/>
      <c r="VD2656" s="116"/>
      <c r="VE2656" s="42"/>
      <c r="VF2656" s="116"/>
      <c r="VG2656" s="42"/>
      <c r="VH2656" s="116"/>
      <c r="VI2656" s="42"/>
      <c r="VJ2656" s="116"/>
      <c r="VK2656" s="42"/>
      <c r="VL2656" s="116"/>
      <c r="VM2656" s="42"/>
      <c r="VN2656" s="116"/>
      <c r="VO2656" s="42"/>
      <c r="VP2656" s="116"/>
      <c r="VQ2656" s="42"/>
      <c r="VR2656" s="116"/>
      <c r="VS2656" s="42"/>
      <c r="VT2656" s="116"/>
      <c r="VU2656" s="42"/>
      <c r="VV2656" s="116"/>
      <c r="VW2656" s="42"/>
      <c r="VX2656" s="116"/>
      <c r="VY2656" s="42"/>
      <c r="VZ2656" s="116"/>
      <c r="WA2656" s="42"/>
      <c r="WB2656" s="116"/>
      <c r="WC2656" s="42"/>
      <c r="WD2656" s="116"/>
      <c r="WE2656" s="42"/>
      <c r="WF2656" s="116"/>
      <c r="WG2656" s="42"/>
      <c r="WH2656" s="116"/>
      <c r="WI2656" s="42"/>
      <c r="WJ2656" s="116"/>
      <c r="WK2656" s="42"/>
      <c r="WL2656" s="116"/>
      <c r="WM2656" s="42"/>
      <c r="WN2656" s="116"/>
      <c r="WO2656" s="42"/>
      <c r="WP2656" s="116"/>
      <c r="WQ2656" s="42"/>
      <c r="WR2656" s="116"/>
      <c r="WS2656" s="42"/>
      <c r="WT2656" s="116"/>
      <c r="WU2656" s="42"/>
      <c r="WV2656" s="116"/>
      <c r="WW2656" s="42"/>
      <c r="WX2656" s="116"/>
      <c r="WY2656" s="42"/>
      <c r="WZ2656" s="116"/>
      <c r="XA2656" s="42"/>
      <c r="XB2656" s="116"/>
      <c r="XC2656" s="42"/>
      <c r="XD2656" s="116"/>
      <c r="XE2656" s="42"/>
      <c r="XF2656" s="116"/>
      <c r="XG2656" s="42"/>
      <c r="XH2656" s="116"/>
      <c r="XI2656" s="42"/>
      <c r="XJ2656" s="116"/>
      <c r="XK2656" s="42"/>
      <c r="XL2656" s="116"/>
      <c r="XM2656" s="42"/>
      <c r="XN2656" s="116"/>
      <c r="XO2656" s="42"/>
      <c r="XP2656" s="116"/>
      <c r="XQ2656" s="42"/>
      <c r="XR2656" s="116"/>
      <c r="XS2656" s="42"/>
      <c r="XT2656" s="116"/>
      <c r="XU2656" s="42"/>
      <c r="XV2656" s="116"/>
      <c r="XW2656" s="42"/>
      <c r="XX2656" s="116"/>
      <c r="XY2656" s="42"/>
      <c r="XZ2656" s="116"/>
      <c r="YA2656" s="42"/>
      <c r="YB2656" s="116"/>
      <c r="YC2656" s="42"/>
      <c r="YD2656" s="116"/>
      <c r="YE2656" s="42"/>
      <c r="YF2656" s="116"/>
      <c r="YG2656" s="42"/>
      <c r="YH2656" s="116"/>
      <c r="YI2656" s="42"/>
      <c r="YJ2656" s="116"/>
      <c r="YK2656" s="42"/>
      <c r="YL2656" s="116"/>
      <c r="YM2656" s="42"/>
      <c r="YN2656" s="116"/>
      <c r="YO2656" s="42"/>
      <c r="YP2656" s="116"/>
      <c r="YQ2656" s="42"/>
      <c r="YR2656" s="116"/>
      <c r="YS2656" s="42"/>
      <c r="YT2656" s="116"/>
      <c r="YU2656" s="42"/>
      <c r="YV2656" s="116"/>
      <c r="YW2656" s="42"/>
      <c r="YX2656" s="116"/>
      <c r="YY2656" s="42"/>
      <c r="YZ2656" s="116"/>
      <c r="ZA2656" s="42"/>
      <c r="ZB2656" s="116"/>
      <c r="ZC2656" s="42"/>
      <c r="ZD2656" s="116"/>
      <c r="ZE2656" s="42"/>
      <c r="ZF2656" s="116"/>
      <c r="ZG2656" s="42"/>
      <c r="ZH2656" s="116"/>
      <c r="ZI2656" s="42"/>
      <c r="ZJ2656" s="116"/>
      <c r="ZK2656" s="42"/>
      <c r="ZL2656" s="116"/>
      <c r="ZM2656" s="42"/>
      <c r="ZN2656" s="116"/>
      <c r="ZO2656" s="42"/>
      <c r="ZP2656" s="116"/>
      <c r="ZQ2656" s="42"/>
      <c r="ZR2656" s="116"/>
      <c r="ZS2656" s="42"/>
      <c r="ZT2656" s="116"/>
      <c r="ZU2656" s="42"/>
      <c r="ZV2656" s="116"/>
      <c r="ZW2656" s="42"/>
      <c r="ZX2656" s="116"/>
      <c r="ZY2656" s="42"/>
      <c r="ZZ2656" s="116"/>
      <c r="AAA2656" s="42"/>
      <c r="AAB2656" s="116"/>
      <c r="AAC2656" s="42"/>
      <c r="AAD2656" s="116"/>
      <c r="AAE2656" s="42"/>
      <c r="AAF2656" s="116"/>
      <c r="AAG2656" s="42"/>
      <c r="AAH2656" s="116"/>
      <c r="AAI2656" s="42"/>
      <c r="AAJ2656" s="116"/>
      <c r="AAK2656" s="42"/>
      <c r="AAL2656" s="116"/>
      <c r="AAM2656" s="42"/>
      <c r="AAN2656" s="116"/>
      <c r="AAO2656" s="42"/>
      <c r="AAP2656" s="116"/>
      <c r="AAQ2656" s="42"/>
      <c r="AAR2656" s="116"/>
      <c r="AAS2656" s="42"/>
      <c r="AAT2656" s="116"/>
      <c r="AAU2656" s="42"/>
      <c r="AAV2656" s="116"/>
      <c r="AAW2656" s="42"/>
      <c r="AAX2656" s="116"/>
      <c r="AAY2656" s="42"/>
      <c r="AAZ2656" s="116"/>
      <c r="ABA2656" s="42"/>
      <c r="ABB2656" s="116"/>
      <c r="ABC2656" s="42"/>
      <c r="ABD2656" s="116"/>
      <c r="ABE2656" s="42"/>
      <c r="ABF2656" s="116"/>
      <c r="ABG2656" s="42"/>
      <c r="ABH2656" s="116"/>
      <c r="ABI2656" s="42"/>
      <c r="ABJ2656" s="116"/>
      <c r="ABK2656" s="42"/>
      <c r="ABL2656" s="116"/>
      <c r="ABM2656" s="42"/>
      <c r="ABN2656" s="116"/>
      <c r="ABO2656" s="42"/>
      <c r="ABP2656" s="116"/>
      <c r="ABQ2656" s="42"/>
      <c r="ABR2656" s="116"/>
      <c r="ABS2656" s="42"/>
      <c r="ABT2656" s="116"/>
      <c r="ABU2656" s="42"/>
      <c r="ABV2656" s="116"/>
      <c r="ABW2656" s="42"/>
      <c r="ABX2656" s="116"/>
      <c r="ABY2656" s="42"/>
      <c r="ABZ2656" s="116"/>
      <c r="ACA2656" s="42"/>
      <c r="ACB2656" s="116"/>
      <c r="ACC2656" s="42"/>
      <c r="ACD2656" s="116"/>
      <c r="ACE2656" s="42"/>
      <c r="ACF2656" s="116"/>
      <c r="ACG2656" s="42"/>
      <c r="ACH2656" s="116"/>
      <c r="ACI2656" s="42"/>
      <c r="ACJ2656" s="116"/>
      <c r="ACK2656" s="42"/>
      <c r="ACL2656" s="116"/>
      <c r="ACM2656" s="42"/>
      <c r="ACN2656" s="116"/>
      <c r="ACO2656" s="42"/>
      <c r="ACP2656" s="116"/>
      <c r="ACQ2656" s="42"/>
      <c r="ACR2656" s="116"/>
      <c r="ACS2656" s="42"/>
      <c r="ACT2656" s="116"/>
      <c r="ACU2656" s="42"/>
      <c r="ACV2656" s="116"/>
      <c r="ACW2656" s="42"/>
      <c r="ACX2656" s="116"/>
      <c r="ACY2656" s="42"/>
      <c r="ACZ2656" s="116"/>
      <c r="ADA2656" s="42"/>
      <c r="ADB2656" s="116"/>
      <c r="ADC2656" s="42"/>
      <c r="ADD2656" s="116"/>
      <c r="ADE2656" s="42"/>
      <c r="ADF2656" s="116"/>
      <c r="ADG2656" s="42"/>
      <c r="ADH2656" s="116"/>
      <c r="ADI2656" s="42"/>
      <c r="ADJ2656" s="116"/>
      <c r="ADK2656" s="42"/>
      <c r="ADL2656" s="116"/>
      <c r="ADM2656" s="42"/>
      <c r="ADN2656" s="116"/>
      <c r="ADO2656" s="42"/>
      <c r="ADP2656" s="116"/>
      <c r="ADQ2656" s="42"/>
      <c r="ADR2656" s="116"/>
      <c r="ADS2656" s="42"/>
      <c r="ADT2656" s="116"/>
      <c r="ADU2656" s="42"/>
      <c r="ADV2656" s="116"/>
      <c r="ADW2656" s="42"/>
      <c r="ADX2656" s="116"/>
      <c r="ADY2656" s="42"/>
      <c r="ADZ2656" s="116"/>
      <c r="AEA2656" s="42"/>
      <c r="AEB2656" s="116"/>
      <c r="AEC2656" s="42"/>
      <c r="AED2656" s="116"/>
      <c r="AEE2656" s="42"/>
      <c r="AEF2656" s="116"/>
      <c r="AEG2656" s="42"/>
      <c r="AEH2656" s="116"/>
      <c r="AEI2656" s="42"/>
      <c r="AEJ2656" s="116"/>
      <c r="AEK2656" s="42"/>
      <c r="AEL2656" s="116"/>
      <c r="AEM2656" s="42"/>
      <c r="AEN2656" s="116"/>
      <c r="AEO2656" s="42"/>
      <c r="AEP2656" s="116"/>
      <c r="AEQ2656" s="42"/>
      <c r="AER2656" s="116"/>
      <c r="AES2656" s="42"/>
      <c r="AET2656" s="116"/>
      <c r="AEU2656" s="42"/>
      <c r="AEV2656" s="116"/>
      <c r="AEW2656" s="42"/>
      <c r="AEX2656" s="116"/>
      <c r="AEY2656" s="42"/>
      <c r="AEZ2656" s="116"/>
      <c r="AFA2656" s="42"/>
      <c r="AFB2656" s="116"/>
      <c r="AFC2656" s="42"/>
      <c r="AFD2656" s="116"/>
      <c r="AFE2656" s="42"/>
      <c r="AFF2656" s="116"/>
      <c r="AFG2656" s="42"/>
      <c r="AFH2656" s="116"/>
      <c r="AFI2656" s="42"/>
      <c r="AFJ2656" s="116"/>
      <c r="AFK2656" s="42"/>
      <c r="AFL2656" s="116"/>
      <c r="AFM2656" s="42"/>
      <c r="AFN2656" s="116"/>
      <c r="AFO2656" s="42"/>
      <c r="AFP2656" s="116"/>
      <c r="AFQ2656" s="42"/>
      <c r="AFR2656" s="116"/>
      <c r="AFS2656" s="42"/>
      <c r="AFT2656" s="116"/>
      <c r="AFU2656" s="42"/>
      <c r="AFV2656" s="116"/>
      <c r="AFW2656" s="42"/>
      <c r="AFX2656" s="116"/>
      <c r="AFY2656" s="42"/>
      <c r="AFZ2656" s="116"/>
      <c r="AGA2656" s="42"/>
      <c r="AGB2656" s="116"/>
      <c r="AGC2656" s="42"/>
      <c r="AGD2656" s="116"/>
      <c r="AGE2656" s="42"/>
      <c r="AGF2656" s="116"/>
      <c r="AGG2656" s="42"/>
      <c r="AGH2656" s="116"/>
      <c r="AGI2656" s="42"/>
      <c r="AGJ2656" s="116"/>
      <c r="AGK2656" s="42"/>
      <c r="AGL2656" s="116"/>
      <c r="AGM2656" s="42"/>
      <c r="AGN2656" s="116"/>
      <c r="AGO2656" s="42"/>
      <c r="AGP2656" s="116"/>
      <c r="AGQ2656" s="42"/>
      <c r="AGR2656" s="116"/>
      <c r="AGS2656" s="42"/>
      <c r="AGT2656" s="116"/>
      <c r="AGU2656" s="42"/>
      <c r="AGV2656" s="116"/>
      <c r="AGW2656" s="42"/>
      <c r="AGX2656" s="116"/>
      <c r="AGY2656" s="42"/>
      <c r="AGZ2656" s="116"/>
      <c r="AHA2656" s="42"/>
      <c r="AHB2656" s="116"/>
      <c r="AHC2656" s="42"/>
      <c r="AHD2656" s="116"/>
      <c r="AHE2656" s="42"/>
      <c r="AHF2656" s="116"/>
      <c r="AHG2656" s="42"/>
      <c r="AHH2656" s="116"/>
      <c r="AHI2656" s="42"/>
      <c r="AHJ2656" s="116"/>
      <c r="AHK2656" s="42"/>
      <c r="AHL2656" s="116"/>
      <c r="AHM2656" s="42"/>
      <c r="AHN2656" s="116"/>
      <c r="AHO2656" s="42"/>
      <c r="AHP2656" s="116"/>
      <c r="AHQ2656" s="42"/>
      <c r="AHR2656" s="116"/>
      <c r="AHS2656" s="42"/>
      <c r="AHT2656" s="116"/>
      <c r="AHU2656" s="42"/>
      <c r="AHV2656" s="116"/>
      <c r="AHW2656" s="42"/>
      <c r="AHX2656" s="116"/>
      <c r="AHY2656" s="42"/>
      <c r="AHZ2656" s="116"/>
      <c r="AIA2656" s="42"/>
      <c r="AIB2656" s="116"/>
      <c r="AIC2656" s="42"/>
      <c r="AID2656" s="116"/>
      <c r="AIE2656" s="42"/>
      <c r="AIF2656" s="116"/>
      <c r="AIG2656" s="42"/>
      <c r="AIH2656" s="116"/>
      <c r="AII2656" s="42"/>
      <c r="AIJ2656" s="116"/>
      <c r="AIK2656" s="42"/>
      <c r="AIL2656" s="116"/>
      <c r="AIM2656" s="42"/>
      <c r="AIN2656" s="116"/>
      <c r="AIO2656" s="42"/>
      <c r="AIP2656" s="116"/>
      <c r="AIQ2656" s="42"/>
      <c r="AIR2656" s="116"/>
      <c r="AIS2656" s="42"/>
      <c r="AIT2656" s="116"/>
      <c r="AIU2656" s="42"/>
      <c r="AIV2656" s="116"/>
      <c r="AIW2656" s="42"/>
      <c r="AIX2656" s="116"/>
      <c r="AIY2656" s="42"/>
      <c r="AIZ2656" s="116"/>
      <c r="AJA2656" s="42"/>
      <c r="AJB2656" s="116"/>
      <c r="AJC2656" s="42"/>
      <c r="AJD2656" s="116"/>
      <c r="AJE2656" s="42"/>
      <c r="AJF2656" s="116"/>
      <c r="AJG2656" s="42"/>
      <c r="AJH2656" s="116"/>
      <c r="AJI2656" s="42"/>
      <c r="AJJ2656" s="116"/>
      <c r="AJK2656" s="42"/>
      <c r="AJL2656" s="116"/>
      <c r="AJM2656" s="42"/>
      <c r="AJN2656" s="116"/>
      <c r="AJO2656" s="42"/>
      <c r="AJP2656" s="116"/>
      <c r="AJQ2656" s="42"/>
      <c r="AJR2656" s="116"/>
      <c r="AJS2656" s="42"/>
      <c r="AJT2656" s="116"/>
      <c r="AJU2656" s="42"/>
      <c r="AJV2656" s="116"/>
      <c r="AJW2656" s="42"/>
      <c r="AJX2656" s="116"/>
      <c r="AJY2656" s="42"/>
      <c r="AJZ2656" s="116"/>
      <c r="AKA2656" s="42"/>
      <c r="AKB2656" s="116"/>
      <c r="AKC2656" s="42"/>
      <c r="AKD2656" s="116"/>
      <c r="AKE2656" s="42"/>
      <c r="AKF2656" s="116"/>
      <c r="AKG2656" s="42"/>
      <c r="AKH2656" s="116"/>
      <c r="AKI2656" s="42"/>
      <c r="AKJ2656" s="116"/>
      <c r="AKK2656" s="42"/>
      <c r="AKL2656" s="116"/>
      <c r="AKM2656" s="42"/>
      <c r="AKN2656" s="116"/>
      <c r="AKO2656" s="42"/>
      <c r="AKP2656" s="116"/>
      <c r="AKQ2656" s="42"/>
      <c r="AKR2656" s="116"/>
      <c r="AKS2656" s="42"/>
      <c r="AKT2656" s="116"/>
      <c r="AKU2656" s="42"/>
      <c r="AKV2656" s="116"/>
      <c r="AKW2656" s="42"/>
      <c r="AKX2656" s="116"/>
      <c r="AKY2656" s="42"/>
      <c r="AKZ2656" s="116"/>
      <c r="ALA2656" s="42"/>
      <c r="ALB2656" s="116"/>
      <c r="ALC2656" s="42"/>
      <c r="ALD2656" s="116"/>
      <c r="ALE2656" s="42"/>
      <c r="ALF2656" s="116"/>
      <c r="ALG2656" s="42"/>
      <c r="ALH2656" s="116"/>
      <c r="ALI2656" s="42"/>
      <c r="ALJ2656" s="116"/>
      <c r="ALK2656" s="42"/>
      <c r="ALL2656" s="116"/>
      <c r="ALM2656" s="42"/>
      <c r="ALN2656" s="116"/>
      <c r="ALO2656" s="42"/>
      <c r="ALP2656" s="116"/>
      <c r="ALQ2656" s="42"/>
      <c r="ALR2656" s="116"/>
      <c r="ALS2656" s="42"/>
      <c r="ALT2656" s="116"/>
      <c r="ALU2656" s="42"/>
      <c r="ALV2656" s="116"/>
      <c r="ALW2656" s="42"/>
      <c r="ALX2656" s="116"/>
      <c r="ALY2656" s="42"/>
      <c r="ALZ2656" s="116"/>
      <c r="AMA2656" s="42"/>
      <c r="AMB2656" s="116"/>
      <c r="AMC2656" s="42"/>
      <c r="AMD2656" s="116"/>
      <c r="AME2656" s="42"/>
      <c r="AMF2656" s="116"/>
      <c r="AMG2656" s="42"/>
      <c r="AMH2656" s="116"/>
      <c r="AMI2656" s="42"/>
      <c r="AMJ2656" s="116"/>
      <c r="AMK2656" s="42"/>
      <c r="AML2656" s="116"/>
      <c r="AMM2656" s="42"/>
      <c r="AMN2656" s="116"/>
      <c r="AMO2656" s="42"/>
      <c r="AMP2656" s="116"/>
      <c r="AMQ2656" s="42"/>
      <c r="AMR2656" s="116"/>
      <c r="AMS2656" s="42"/>
      <c r="AMT2656" s="116"/>
      <c r="AMU2656" s="42"/>
      <c r="AMV2656" s="116"/>
      <c r="AMW2656" s="42"/>
      <c r="AMX2656" s="116"/>
      <c r="AMY2656" s="42"/>
      <c r="AMZ2656" s="116"/>
      <c r="ANA2656" s="42"/>
      <c r="ANB2656" s="116"/>
      <c r="ANC2656" s="42"/>
      <c r="AND2656" s="116"/>
      <c r="ANE2656" s="42"/>
      <c r="ANF2656" s="116"/>
      <c r="ANG2656" s="42"/>
      <c r="ANH2656" s="116"/>
      <c r="ANI2656" s="42"/>
      <c r="ANJ2656" s="116"/>
      <c r="ANK2656" s="42"/>
      <c r="ANL2656" s="116"/>
      <c r="ANM2656" s="42"/>
      <c r="ANN2656" s="116"/>
      <c r="ANO2656" s="42"/>
      <c r="ANP2656" s="116"/>
      <c r="ANQ2656" s="42"/>
      <c r="ANR2656" s="116"/>
      <c r="ANS2656" s="42"/>
      <c r="ANT2656" s="116"/>
      <c r="ANU2656" s="42"/>
      <c r="ANV2656" s="116"/>
      <c r="ANW2656" s="42"/>
      <c r="ANX2656" s="116"/>
      <c r="ANY2656" s="42"/>
      <c r="ANZ2656" s="116"/>
      <c r="AOA2656" s="42"/>
      <c r="AOB2656" s="116"/>
      <c r="AOC2656" s="42"/>
      <c r="AOD2656" s="116"/>
      <c r="AOE2656" s="42"/>
      <c r="AOF2656" s="116"/>
      <c r="AOG2656" s="42"/>
      <c r="AOH2656" s="116"/>
      <c r="AOI2656" s="42"/>
      <c r="AOJ2656" s="116"/>
      <c r="AOK2656" s="42"/>
      <c r="AOL2656" s="116"/>
      <c r="AOM2656" s="42"/>
      <c r="AON2656" s="116"/>
      <c r="AOO2656" s="42"/>
      <c r="AOP2656" s="116"/>
      <c r="AOQ2656" s="42"/>
      <c r="AOR2656" s="116"/>
      <c r="AOS2656" s="42"/>
      <c r="AOT2656" s="116"/>
      <c r="AOU2656" s="42"/>
      <c r="AOV2656" s="116"/>
      <c r="AOW2656" s="42"/>
      <c r="AOX2656" s="116"/>
      <c r="AOY2656" s="42"/>
      <c r="AOZ2656" s="116"/>
      <c r="APA2656" s="42"/>
      <c r="APB2656" s="116"/>
      <c r="APC2656" s="42"/>
      <c r="APD2656" s="116"/>
      <c r="APE2656" s="42"/>
      <c r="APF2656" s="116"/>
      <c r="APG2656" s="42"/>
      <c r="APH2656" s="116"/>
      <c r="API2656" s="42"/>
      <c r="APJ2656" s="116"/>
      <c r="APK2656" s="42"/>
      <c r="APL2656" s="116"/>
      <c r="APM2656" s="42"/>
      <c r="APN2656" s="116"/>
      <c r="APO2656" s="42"/>
      <c r="APP2656" s="116"/>
      <c r="APQ2656" s="42"/>
      <c r="APR2656" s="116"/>
      <c r="APS2656" s="42"/>
      <c r="APT2656" s="116"/>
      <c r="APU2656" s="42"/>
      <c r="APV2656" s="116"/>
      <c r="APW2656" s="42"/>
      <c r="APX2656" s="116"/>
      <c r="APY2656" s="42"/>
      <c r="APZ2656" s="116"/>
      <c r="AQA2656" s="42"/>
      <c r="AQB2656" s="116"/>
      <c r="AQC2656" s="42"/>
      <c r="AQD2656" s="116"/>
      <c r="AQE2656" s="42"/>
      <c r="AQF2656" s="116"/>
      <c r="AQG2656" s="42"/>
      <c r="AQH2656" s="116"/>
      <c r="AQI2656" s="42"/>
      <c r="AQJ2656" s="116"/>
      <c r="AQK2656" s="42"/>
      <c r="AQL2656" s="116"/>
      <c r="AQM2656" s="42"/>
      <c r="AQN2656" s="116"/>
      <c r="AQO2656" s="42"/>
      <c r="AQP2656" s="116"/>
      <c r="AQQ2656" s="42"/>
      <c r="AQR2656" s="116"/>
      <c r="AQS2656" s="42"/>
      <c r="AQT2656" s="116"/>
      <c r="AQU2656" s="42"/>
      <c r="AQV2656" s="116"/>
      <c r="AQW2656" s="42"/>
      <c r="AQX2656" s="116"/>
      <c r="AQY2656" s="42"/>
      <c r="AQZ2656" s="116"/>
      <c r="ARA2656" s="42"/>
      <c r="ARB2656" s="116"/>
      <c r="ARC2656" s="42"/>
      <c r="ARD2656" s="116"/>
      <c r="ARE2656" s="42"/>
      <c r="ARF2656" s="116"/>
      <c r="ARG2656" s="42"/>
      <c r="ARH2656" s="116"/>
      <c r="ARI2656" s="42"/>
      <c r="ARJ2656" s="116"/>
      <c r="ARK2656" s="42"/>
      <c r="ARL2656" s="116"/>
      <c r="ARM2656" s="42"/>
      <c r="ARN2656" s="116"/>
      <c r="ARO2656" s="42"/>
      <c r="ARP2656" s="116"/>
      <c r="ARQ2656" s="42"/>
      <c r="ARR2656" s="116"/>
      <c r="ARS2656" s="42"/>
      <c r="ART2656" s="116"/>
      <c r="ARU2656" s="42"/>
      <c r="ARV2656" s="116"/>
      <c r="ARW2656" s="42"/>
      <c r="ARX2656" s="116"/>
      <c r="ARY2656" s="42"/>
      <c r="ARZ2656" s="116"/>
      <c r="ASA2656" s="42"/>
      <c r="ASB2656" s="116"/>
      <c r="ASC2656" s="42"/>
      <c r="ASD2656" s="116"/>
      <c r="ASE2656" s="42"/>
      <c r="ASF2656" s="116"/>
      <c r="ASG2656" s="42"/>
      <c r="ASH2656" s="116"/>
      <c r="ASI2656" s="42"/>
      <c r="ASJ2656" s="116"/>
      <c r="ASK2656" s="42"/>
      <c r="ASL2656" s="116"/>
      <c r="ASM2656" s="42"/>
      <c r="ASN2656" s="116"/>
      <c r="ASO2656" s="42"/>
      <c r="ASP2656" s="116"/>
      <c r="ASQ2656" s="42"/>
      <c r="ASR2656" s="116"/>
      <c r="ASS2656" s="42"/>
      <c r="AST2656" s="116"/>
      <c r="ASU2656" s="42"/>
      <c r="ASV2656" s="116"/>
      <c r="ASW2656" s="42"/>
      <c r="ASX2656" s="116"/>
      <c r="ASY2656" s="42"/>
      <c r="ASZ2656" s="116"/>
      <c r="ATA2656" s="42"/>
      <c r="ATB2656" s="116"/>
      <c r="ATC2656" s="42"/>
      <c r="ATD2656" s="116"/>
      <c r="ATE2656" s="42"/>
      <c r="ATF2656" s="116"/>
      <c r="ATG2656" s="42"/>
      <c r="ATH2656" s="116"/>
      <c r="ATI2656" s="42"/>
      <c r="ATJ2656" s="116"/>
      <c r="ATK2656" s="42"/>
      <c r="ATL2656" s="116"/>
      <c r="ATM2656" s="42"/>
      <c r="ATN2656" s="116"/>
      <c r="ATO2656" s="42"/>
      <c r="ATP2656" s="116"/>
      <c r="ATQ2656" s="42"/>
      <c r="ATR2656" s="116"/>
      <c r="ATS2656" s="42"/>
      <c r="ATT2656" s="116"/>
      <c r="ATU2656" s="42"/>
      <c r="ATV2656" s="116"/>
      <c r="ATW2656" s="42"/>
      <c r="ATX2656" s="116"/>
      <c r="ATY2656" s="42"/>
      <c r="ATZ2656" s="116"/>
      <c r="AUA2656" s="42"/>
      <c r="AUB2656" s="116"/>
      <c r="AUC2656" s="42"/>
      <c r="AUD2656" s="116"/>
      <c r="AUE2656" s="42"/>
      <c r="AUF2656" s="116"/>
      <c r="AUG2656" s="42"/>
      <c r="AUH2656" s="116"/>
      <c r="AUI2656" s="42"/>
      <c r="AUJ2656" s="116"/>
      <c r="AUK2656" s="42"/>
      <c r="AUL2656" s="116"/>
      <c r="AUM2656" s="42"/>
      <c r="AUN2656" s="116"/>
      <c r="AUO2656" s="42"/>
      <c r="AUP2656" s="116"/>
      <c r="AUQ2656" s="42"/>
      <c r="AUR2656" s="116"/>
      <c r="AUS2656" s="42"/>
      <c r="AUT2656" s="116"/>
      <c r="AUU2656" s="42"/>
      <c r="AUV2656" s="116"/>
      <c r="AUW2656" s="42"/>
      <c r="AUX2656" s="116"/>
      <c r="AUY2656" s="42"/>
      <c r="AUZ2656" s="116"/>
      <c r="AVA2656" s="42"/>
      <c r="AVB2656" s="116"/>
      <c r="AVC2656" s="42"/>
      <c r="AVD2656" s="116"/>
      <c r="AVE2656" s="42"/>
      <c r="AVF2656" s="116"/>
      <c r="AVG2656" s="42"/>
      <c r="AVH2656" s="116"/>
      <c r="AVI2656" s="42"/>
      <c r="AVJ2656" s="116"/>
      <c r="AVK2656" s="42"/>
      <c r="AVL2656" s="116"/>
      <c r="AVM2656" s="42"/>
      <c r="AVN2656" s="116"/>
      <c r="AVO2656" s="42"/>
      <c r="AVP2656" s="116"/>
      <c r="AVQ2656" s="42"/>
      <c r="AVR2656" s="116"/>
      <c r="AVS2656" s="42"/>
      <c r="AVT2656" s="116"/>
      <c r="AVU2656" s="42"/>
      <c r="AVV2656" s="116"/>
      <c r="AVW2656" s="42"/>
      <c r="AVX2656" s="116"/>
      <c r="AVY2656" s="42"/>
      <c r="AVZ2656" s="116"/>
      <c r="AWA2656" s="42"/>
      <c r="AWB2656" s="116"/>
      <c r="AWC2656" s="42"/>
      <c r="AWD2656" s="116"/>
      <c r="AWE2656" s="42"/>
      <c r="AWF2656" s="116"/>
      <c r="AWG2656" s="42"/>
      <c r="AWH2656" s="116"/>
      <c r="AWI2656" s="42"/>
      <c r="AWJ2656" s="116"/>
      <c r="AWK2656" s="42"/>
      <c r="AWL2656" s="116"/>
      <c r="AWM2656" s="42"/>
      <c r="AWN2656" s="116"/>
      <c r="AWO2656" s="42"/>
      <c r="AWP2656" s="116"/>
      <c r="AWQ2656" s="42"/>
      <c r="AWR2656" s="116"/>
      <c r="AWS2656" s="42"/>
      <c r="AWT2656" s="116"/>
      <c r="AWU2656" s="42"/>
      <c r="AWV2656" s="116"/>
      <c r="AWW2656" s="42"/>
      <c r="AWX2656" s="116"/>
      <c r="AWY2656" s="42"/>
      <c r="AWZ2656" s="116"/>
      <c r="AXA2656" s="42"/>
      <c r="AXB2656" s="116"/>
      <c r="AXC2656" s="42"/>
      <c r="AXD2656" s="116"/>
      <c r="AXE2656" s="42"/>
      <c r="AXF2656" s="116"/>
      <c r="AXG2656" s="42"/>
      <c r="AXH2656" s="116"/>
      <c r="AXI2656" s="42"/>
      <c r="AXJ2656" s="116"/>
      <c r="AXK2656" s="42"/>
      <c r="AXL2656" s="116"/>
      <c r="AXM2656" s="42"/>
      <c r="AXN2656" s="116"/>
      <c r="AXO2656" s="42"/>
      <c r="AXP2656" s="116"/>
      <c r="AXQ2656" s="42"/>
      <c r="AXR2656" s="116"/>
      <c r="AXS2656" s="42"/>
      <c r="AXT2656" s="116"/>
      <c r="AXU2656" s="42"/>
      <c r="AXV2656" s="116"/>
      <c r="AXW2656" s="42"/>
      <c r="AXX2656" s="116"/>
      <c r="AXY2656" s="42"/>
      <c r="AXZ2656" s="116"/>
      <c r="AYA2656" s="42"/>
      <c r="AYB2656" s="116"/>
      <c r="AYC2656" s="42"/>
      <c r="AYD2656" s="116"/>
      <c r="AYE2656" s="42"/>
      <c r="AYF2656" s="116"/>
      <c r="AYG2656" s="42"/>
      <c r="AYH2656" s="116"/>
      <c r="AYI2656" s="42"/>
      <c r="AYJ2656" s="116"/>
      <c r="AYK2656" s="42"/>
      <c r="AYL2656" s="116"/>
      <c r="AYM2656" s="42"/>
      <c r="AYN2656" s="116"/>
      <c r="AYO2656" s="42"/>
      <c r="AYP2656" s="116"/>
      <c r="AYQ2656" s="42"/>
      <c r="AYR2656" s="116"/>
      <c r="AYS2656" s="42"/>
      <c r="AYT2656" s="116"/>
      <c r="AYU2656" s="42"/>
      <c r="AYV2656" s="116"/>
      <c r="AYW2656" s="42"/>
      <c r="AYX2656" s="116"/>
      <c r="AYY2656" s="42"/>
      <c r="AYZ2656" s="116"/>
      <c r="AZA2656" s="42"/>
      <c r="AZB2656" s="116"/>
      <c r="AZC2656" s="42"/>
      <c r="AZD2656" s="116"/>
      <c r="AZE2656" s="42"/>
      <c r="AZF2656" s="116"/>
      <c r="AZG2656" s="42"/>
      <c r="AZH2656" s="116"/>
      <c r="AZI2656" s="42"/>
      <c r="AZJ2656" s="116"/>
      <c r="AZK2656" s="42"/>
      <c r="AZL2656" s="116"/>
      <c r="AZM2656" s="42"/>
      <c r="AZN2656" s="116"/>
      <c r="AZO2656" s="42"/>
      <c r="AZP2656" s="116"/>
      <c r="AZQ2656" s="42"/>
      <c r="AZR2656" s="116"/>
      <c r="AZS2656" s="42"/>
      <c r="AZT2656" s="116"/>
      <c r="AZU2656" s="42"/>
      <c r="AZV2656" s="116"/>
      <c r="AZW2656" s="42"/>
      <c r="AZX2656" s="116"/>
      <c r="AZY2656" s="42"/>
      <c r="AZZ2656" s="116"/>
      <c r="BAA2656" s="42"/>
      <c r="BAB2656" s="116"/>
      <c r="BAC2656" s="42"/>
      <c r="BAD2656" s="116"/>
      <c r="BAE2656" s="42"/>
      <c r="BAF2656" s="116"/>
      <c r="BAG2656" s="42"/>
      <c r="BAH2656" s="116"/>
      <c r="BAI2656" s="42"/>
      <c r="BAJ2656" s="116"/>
      <c r="BAK2656" s="42"/>
      <c r="BAL2656" s="116"/>
      <c r="BAM2656" s="42"/>
      <c r="BAN2656" s="116"/>
      <c r="BAO2656" s="42"/>
      <c r="BAP2656" s="116"/>
      <c r="BAQ2656" s="42"/>
      <c r="BAR2656" s="116"/>
      <c r="BAS2656" s="42"/>
      <c r="BAT2656" s="116"/>
      <c r="BAU2656" s="42"/>
      <c r="BAV2656" s="116"/>
      <c r="BAW2656" s="42"/>
      <c r="BAX2656" s="116"/>
      <c r="BAY2656" s="42"/>
      <c r="BAZ2656" s="116"/>
      <c r="BBA2656" s="42"/>
      <c r="BBB2656" s="116"/>
      <c r="BBC2656" s="42"/>
      <c r="BBD2656" s="116"/>
      <c r="BBE2656" s="42"/>
      <c r="BBF2656" s="116"/>
      <c r="BBG2656" s="42"/>
      <c r="BBH2656" s="116"/>
      <c r="BBI2656" s="42"/>
      <c r="BBJ2656" s="116"/>
      <c r="BBK2656" s="42"/>
      <c r="BBL2656" s="116"/>
      <c r="BBM2656" s="42"/>
      <c r="BBN2656" s="116"/>
      <c r="BBO2656" s="42"/>
      <c r="BBP2656" s="116"/>
      <c r="BBQ2656" s="42"/>
      <c r="BBR2656" s="116"/>
      <c r="BBS2656" s="42"/>
      <c r="BBT2656" s="116"/>
      <c r="BBU2656" s="42"/>
      <c r="BBV2656" s="116"/>
      <c r="BBW2656" s="42"/>
      <c r="BBX2656" s="116"/>
      <c r="BBY2656" s="42"/>
      <c r="BBZ2656" s="116"/>
      <c r="BCA2656" s="42"/>
      <c r="BCB2656" s="116"/>
      <c r="BCC2656" s="42"/>
      <c r="BCD2656" s="116"/>
      <c r="BCE2656" s="42"/>
      <c r="BCF2656" s="116"/>
      <c r="BCG2656" s="42"/>
      <c r="BCH2656" s="116"/>
      <c r="BCI2656" s="42"/>
      <c r="BCJ2656" s="116"/>
      <c r="BCK2656" s="42"/>
      <c r="BCL2656" s="116"/>
      <c r="BCM2656" s="42"/>
      <c r="BCN2656" s="116"/>
      <c r="BCO2656" s="42"/>
      <c r="BCP2656" s="116"/>
      <c r="BCQ2656" s="42"/>
      <c r="BCR2656" s="116"/>
      <c r="BCS2656" s="42"/>
      <c r="BCT2656" s="116"/>
      <c r="BCU2656" s="42"/>
      <c r="BCV2656" s="116"/>
      <c r="BCW2656" s="42"/>
      <c r="BCX2656" s="116"/>
      <c r="BCY2656" s="42"/>
      <c r="BCZ2656" s="116"/>
      <c r="BDA2656" s="42"/>
      <c r="BDB2656" s="116"/>
      <c r="BDC2656" s="42"/>
      <c r="BDD2656" s="116"/>
      <c r="BDE2656" s="42"/>
      <c r="BDF2656" s="116"/>
      <c r="BDG2656" s="42"/>
      <c r="BDH2656" s="116"/>
      <c r="BDI2656" s="42"/>
      <c r="BDJ2656" s="116"/>
      <c r="BDK2656" s="42"/>
      <c r="BDL2656" s="116"/>
      <c r="BDM2656" s="42"/>
      <c r="BDN2656" s="116"/>
      <c r="BDO2656" s="42"/>
      <c r="BDP2656" s="116"/>
      <c r="BDQ2656" s="42"/>
      <c r="BDR2656" s="116"/>
      <c r="BDS2656" s="42"/>
      <c r="BDT2656" s="116"/>
      <c r="BDU2656" s="42"/>
      <c r="BDV2656" s="116"/>
      <c r="BDW2656" s="42"/>
      <c r="BDX2656" s="116"/>
      <c r="BDY2656" s="42"/>
      <c r="BDZ2656" s="116"/>
      <c r="BEA2656" s="42"/>
      <c r="BEB2656" s="116"/>
      <c r="BEC2656" s="42"/>
      <c r="BED2656" s="116"/>
      <c r="BEE2656" s="42"/>
      <c r="BEF2656" s="116"/>
      <c r="BEG2656" s="42"/>
      <c r="BEH2656" s="116"/>
      <c r="BEI2656" s="42"/>
      <c r="BEJ2656" s="116"/>
      <c r="BEK2656" s="42"/>
      <c r="BEL2656" s="116"/>
      <c r="BEM2656" s="42"/>
      <c r="BEN2656" s="116"/>
      <c r="BEO2656" s="42"/>
      <c r="BEP2656" s="116"/>
      <c r="BEQ2656" s="42"/>
      <c r="BER2656" s="116"/>
      <c r="BES2656" s="42"/>
      <c r="BET2656" s="116"/>
      <c r="BEU2656" s="42"/>
      <c r="BEV2656" s="116"/>
      <c r="BEW2656" s="42"/>
      <c r="BEX2656" s="116"/>
      <c r="BEY2656" s="42"/>
      <c r="BEZ2656" s="116"/>
      <c r="BFA2656" s="42"/>
      <c r="BFB2656" s="116"/>
      <c r="BFC2656" s="42"/>
      <c r="BFD2656" s="116"/>
      <c r="BFE2656" s="42"/>
      <c r="BFF2656" s="116"/>
      <c r="BFG2656" s="42"/>
      <c r="BFH2656" s="116"/>
      <c r="BFI2656" s="42"/>
      <c r="BFJ2656" s="116"/>
      <c r="BFK2656" s="42"/>
      <c r="BFL2656" s="116"/>
      <c r="BFM2656" s="42"/>
      <c r="BFN2656" s="116"/>
      <c r="BFO2656" s="42"/>
      <c r="BFP2656" s="116"/>
      <c r="BFQ2656" s="42"/>
      <c r="BFR2656" s="116"/>
      <c r="BFS2656" s="42"/>
      <c r="BFT2656" s="116"/>
      <c r="BFU2656" s="42"/>
      <c r="BFV2656" s="116"/>
      <c r="BFW2656" s="42"/>
      <c r="BFX2656" s="116"/>
      <c r="BFY2656" s="42"/>
      <c r="BFZ2656" s="116"/>
      <c r="BGA2656" s="42"/>
      <c r="BGB2656" s="116"/>
      <c r="BGC2656" s="42"/>
      <c r="BGD2656" s="116"/>
      <c r="BGE2656" s="42"/>
      <c r="BGF2656" s="116"/>
      <c r="BGG2656" s="42"/>
      <c r="BGH2656" s="116"/>
      <c r="BGI2656" s="42"/>
      <c r="BGJ2656" s="116"/>
      <c r="BGK2656" s="42"/>
      <c r="BGL2656" s="116"/>
      <c r="BGM2656" s="42"/>
      <c r="BGN2656" s="116"/>
      <c r="BGO2656" s="42"/>
      <c r="BGP2656" s="116"/>
      <c r="BGQ2656" s="42"/>
      <c r="BGR2656" s="116"/>
      <c r="BGS2656" s="42"/>
      <c r="BGT2656" s="116"/>
      <c r="BGU2656" s="42"/>
      <c r="BGV2656" s="116"/>
      <c r="BGW2656" s="42"/>
      <c r="BGX2656" s="116"/>
      <c r="BGY2656" s="42"/>
      <c r="BGZ2656" s="116"/>
      <c r="BHA2656" s="42"/>
      <c r="BHB2656" s="116"/>
      <c r="BHC2656" s="42"/>
      <c r="BHD2656" s="116"/>
      <c r="BHE2656" s="42"/>
      <c r="BHF2656" s="116"/>
      <c r="BHG2656" s="42"/>
      <c r="BHH2656" s="116"/>
      <c r="BHI2656" s="42"/>
      <c r="BHJ2656" s="116"/>
      <c r="BHK2656" s="42"/>
      <c r="BHL2656" s="116"/>
      <c r="BHM2656" s="42"/>
      <c r="BHN2656" s="116"/>
      <c r="BHO2656" s="42"/>
      <c r="BHP2656" s="116"/>
      <c r="BHQ2656" s="42"/>
      <c r="BHR2656" s="116"/>
      <c r="BHS2656" s="42"/>
      <c r="BHT2656" s="116"/>
      <c r="BHU2656" s="42"/>
      <c r="BHV2656" s="116"/>
      <c r="BHW2656" s="42"/>
      <c r="BHX2656" s="116"/>
      <c r="BHY2656" s="42"/>
      <c r="BHZ2656" s="116"/>
      <c r="BIA2656" s="42"/>
      <c r="BIB2656" s="116"/>
      <c r="BIC2656" s="42"/>
      <c r="BID2656" s="116"/>
      <c r="BIE2656" s="42"/>
      <c r="BIF2656" s="116"/>
      <c r="BIG2656" s="42"/>
      <c r="BIH2656" s="116"/>
      <c r="BII2656" s="42"/>
      <c r="BIJ2656" s="116"/>
      <c r="BIK2656" s="42"/>
      <c r="BIL2656" s="116"/>
      <c r="BIM2656" s="42"/>
      <c r="BIN2656" s="116"/>
      <c r="BIO2656" s="42"/>
      <c r="BIP2656" s="116"/>
      <c r="BIQ2656" s="42"/>
      <c r="BIR2656" s="116"/>
      <c r="BIS2656" s="42"/>
      <c r="BIT2656" s="116"/>
      <c r="BIU2656" s="42"/>
      <c r="BIV2656" s="116"/>
      <c r="BIW2656" s="42"/>
      <c r="BIX2656" s="116"/>
      <c r="BIY2656" s="42"/>
      <c r="BIZ2656" s="116"/>
      <c r="BJA2656" s="42"/>
      <c r="BJB2656" s="116"/>
      <c r="BJC2656" s="42"/>
      <c r="BJD2656" s="116"/>
      <c r="BJE2656" s="42"/>
      <c r="BJF2656" s="116"/>
      <c r="BJG2656" s="42"/>
      <c r="BJH2656" s="116"/>
      <c r="BJI2656" s="42"/>
      <c r="BJJ2656" s="116"/>
      <c r="BJK2656" s="42"/>
      <c r="BJL2656" s="116"/>
      <c r="BJM2656" s="42"/>
      <c r="BJN2656" s="116"/>
      <c r="BJO2656" s="42"/>
      <c r="BJP2656" s="116"/>
      <c r="BJQ2656" s="42"/>
      <c r="BJR2656" s="116"/>
      <c r="BJS2656" s="42"/>
      <c r="BJT2656" s="116"/>
      <c r="BJU2656" s="42"/>
      <c r="BJV2656" s="116"/>
      <c r="BJW2656" s="42"/>
      <c r="BJX2656" s="116"/>
      <c r="BJY2656" s="42"/>
      <c r="BJZ2656" s="116"/>
      <c r="BKA2656" s="42"/>
      <c r="BKB2656" s="116"/>
      <c r="BKC2656" s="42"/>
      <c r="BKD2656" s="116"/>
      <c r="BKE2656" s="42"/>
      <c r="BKF2656" s="116"/>
      <c r="BKG2656" s="42"/>
      <c r="BKH2656" s="116"/>
      <c r="BKI2656" s="42"/>
      <c r="BKJ2656" s="116"/>
      <c r="BKK2656" s="42"/>
      <c r="BKL2656" s="116"/>
      <c r="BKM2656" s="42"/>
      <c r="BKN2656" s="116"/>
      <c r="BKO2656" s="42"/>
      <c r="BKP2656" s="116"/>
      <c r="BKQ2656" s="42"/>
      <c r="BKR2656" s="116"/>
      <c r="BKS2656" s="42"/>
      <c r="BKT2656" s="116"/>
      <c r="BKU2656" s="42"/>
      <c r="BKV2656" s="116"/>
      <c r="BKW2656" s="42"/>
      <c r="BKX2656" s="116"/>
      <c r="BKY2656" s="42"/>
      <c r="BKZ2656" s="116"/>
      <c r="BLA2656" s="42"/>
      <c r="BLB2656" s="116"/>
      <c r="BLC2656" s="42"/>
      <c r="BLD2656" s="116"/>
      <c r="BLE2656" s="42"/>
      <c r="BLF2656" s="116"/>
      <c r="BLG2656" s="42"/>
      <c r="BLH2656" s="116"/>
      <c r="BLI2656" s="42"/>
      <c r="BLJ2656" s="116"/>
      <c r="BLK2656" s="42"/>
      <c r="BLL2656" s="116"/>
      <c r="BLM2656" s="42"/>
      <c r="BLN2656" s="116"/>
      <c r="BLO2656" s="42"/>
      <c r="BLP2656" s="116"/>
      <c r="BLQ2656" s="42"/>
      <c r="BLR2656" s="116"/>
      <c r="BLS2656" s="42"/>
      <c r="BLT2656" s="116"/>
      <c r="BLU2656" s="42"/>
      <c r="BLV2656" s="116"/>
      <c r="BLW2656" s="42"/>
      <c r="BLX2656" s="116"/>
      <c r="BLY2656" s="42"/>
      <c r="BLZ2656" s="116"/>
      <c r="BMA2656" s="42"/>
      <c r="BMB2656" s="116"/>
      <c r="BMC2656" s="42"/>
      <c r="BMD2656" s="116"/>
      <c r="BME2656" s="42"/>
      <c r="BMF2656" s="116"/>
      <c r="BMG2656" s="42"/>
      <c r="BMH2656" s="116"/>
      <c r="BMI2656" s="42"/>
      <c r="BMJ2656" s="116"/>
      <c r="BMK2656" s="42"/>
      <c r="BML2656" s="116"/>
      <c r="BMM2656" s="42"/>
      <c r="BMN2656" s="116"/>
      <c r="BMO2656" s="42"/>
      <c r="BMP2656" s="116"/>
      <c r="BMQ2656" s="42"/>
      <c r="BMR2656" s="116"/>
      <c r="BMS2656" s="42"/>
      <c r="BMT2656" s="116"/>
      <c r="BMU2656" s="42"/>
      <c r="BMV2656" s="116"/>
      <c r="BMW2656" s="42"/>
      <c r="BMX2656" s="116"/>
      <c r="BMY2656" s="42"/>
      <c r="BMZ2656" s="116"/>
      <c r="BNA2656" s="42"/>
      <c r="BNB2656" s="116"/>
      <c r="BNC2656" s="42"/>
      <c r="BND2656" s="116"/>
      <c r="BNE2656" s="42"/>
      <c r="BNF2656" s="116"/>
      <c r="BNG2656" s="42"/>
      <c r="BNH2656" s="116"/>
      <c r="BNI2656" s="42"/>
      <c r="BNJ2656" s="116"/>
      <c r="BNK2656" s="42"/>
      <c r="BNL2656" s="116"/>
      <c r="BNM2656" s="42"/>
      <c r="BNN2656" s="116"/>
      <c r="BNO2656" s="42"/>
      <c r="BNP2656" s="116"/>
      <c r="BNQ2656" s="42"/>
      <c r="BNR2656" s="116"/>
      <c r="BNS2656" s="42"/>
      <c r="BNT2656" s="116"/>
      <c r="BNU2656" s="42"/>
      <c r="BNV2656" s="116"/>
      <c r="BNW2656" s="42"/>
      <c r="BNX2656" s="116"/>
      <c r="BNY2656" s="42"/>
      <c r="BNZ2656" s="116"/>
      <c r="BOA2656" s="42"/>
      <c r="BOB2656" s="116"/>
      <c r="BOC2656" s="42"/>
      <c r="BOD2656" s="116"/>
      <c r="BOE2656" s="42"/>
      <c r="BOF2656" s="116"/>
      <c r="BOG2656" s="42"/>
      <c r="BOH2656" s="116"/>
      <c r="BOI2656" s="42"/>
      <c r="BOJ2656" s="116"/>
      <c r="BOK2656" s="42"/>
      <c r="BOL2656" s="116"/>
      <c r="BOM2656" s="42"/>
      <c r="BON2656" s="116"/>
      <c r="BOO2656" s="42"/>
      <c r="BOP2656" s="116"/>
      <c r="BOQ2656" s="42"/>
      <c r="BOR2656" s="116"/>
      <c r="BOS2656" s="42"/>
      <c r="BOT2656" s="116"/>
      <c r="BOU2656" s="42"/>
      <c r="BOV2656" s="116"/>
      <c r="BOW2656" s="42"/>
      <c r="BOX2656" s="116"/>
      <c r="BOY2656" s="42"/>
      <c r="BOZ2656" s="116"/>
      <c r="BPA2656" s="42"/>
      <c r="BPB2656" s="116"/>
      <c r="BPC2656" s="42"/>
      <c r="BPD2656" s="116"/>
      <c r="BPE2656" s="42"/>
      <c r="BPF2656" s="116"/>
      <c r="BPG2656" s="42"/>
      <c r="BPH2656" s="116"/>
      <c r="BPI2656" s="42"/>
      <c r="BPJ2656" s="116"/>
      <c r="BPK2656" s="42"/>
      <c r="BPL2656" s="116"/>
      <c r="BPM2656" s="42"/>
      <c r="BPN2656" s="116"/>
      <c r="BPO2656" s="42"/>
      <c r="BPP2656" s="116"/>
      <c r="BPQ2656" s="42"/>
      <c r="BPR2656" s="116"/>
      <c r="BPS2656" s="42"/>
      <c r="BPT2656" s="116"/>
      <c r="BPU2656" s="42"/>
      <c r="BPV2656" s="116"/>
      <c r="BPW2656" s="42"/>
      <c r="BPX2656" s="116"/>
      <c r="BPY2656" s="42"/>
      <c r="BPZ2656" s="116"/>
      <c r="BQA2656" s="42"/>
      <c r="BQB2656" s="116"/>
      <c r="BQC2656" s="42"/>
      <c r="BQD2656" s="116"/>
      <c r="BQE2656" s="42"/>
      <c r="BQF2656" s="116"/>
      <c r="BQG2656" s="42"/>
      <c r="BQH2656" s="116"/>
      <c r="BQI2656" s="42"/>
      <c r="BQJ2656" s="116"/>
      <c r="BQK2656" s="42"/>
      <c r="BQL2656" s="116"/>
      <c r="BQM2656" s="42"/>
      <c r="BQN2656" s="116"/>
      <c r="BQO2656" s="42"/>
      <c r="BQP2656" s="116"/>
      <c r="BQQ2656" s="42"/>
      <c r="BQR2656" s="116"/>
      <c r="BQS2656" s="42"/>
      <c r="BQT2656" s="116"/>
      <c r="BQU2656" s="42"/>
      <c r="BQV2656" s="116"/>
      <c r="BQW2656" s="42"/>
      <c r="BQX2656" s="116"/>
      <c r="BQY2656" s="42"/>
      <c r="BQZ2656" s="116"/>
      <c r="BRA2656" s="42"/>
      <c r="BRB2656" s="116"/>
      <c r="BRC2656" s="42"/>
      <c r="BRD2656" s="116"/>
      <c r="BRE2656" s="42"/>
      <c r="BRF2656" s="116"/>
      <c r="BRG2656" s="42"/>
      <c r="BRH2656" s="116"/>
      <c r="BRI2656" s="42"/>
      <c r="BRJ2656" s="116"/>
      <c r="BRK2656" s="42"/>
      <c r="BRL2656" s="116"/>
      <c r="BRM2656" s="42"/>
      <c r="BRN2656" s="116"/>
      <c r="BRO2656" s="42"/>
      <c r="BRP2656" s="116"/>
      <c r="BRQ2656" s="42"/>
      <c r="BRR2656" s="116"/>
      <c r="BRS2656" s="42"/>
      <c r="BRT2656" s="116"/>
      <c r="BRU2656" s="42"/>
      <c r="BRV2656" s="116"/>
      <c r="BRW2656" s="42"/>
      <c r="BRX2656" s="116"/>
      <c r="BRY2656" s="42"/>
      <c r="BRZ2656" s="116"/>
      <c r="BSA2656" s="42"/>
      <c r="BSB2656" s="116"/>
      <c r="BSC2656" s="42"/>
      <c r="BSD2656" s="116"/>
      <c r="BSE2656" s="42"/>
      <c r="BSF2656" s="116"/>
      <c r="BSG2656" s="42"/>
      <c r="BSH2656" s="116"/>
      <c r="BSI2656" s="42"/>
      <c r="BSJ2656" s="116"/>
      <c r="BSK2656" s="42"/>
      <c r="BSL2656" s="116"/>
      <c r="BSM2656" s="42"/>
      <c r="BSN2656" s="116"/>
      <c r="BSO2656" s="42"/>
      <c r="BSP2656" s="116"/>
      <c r="BSQ2656" s="42"/>
      <c r="BSR2656" s="116"/>
      <c r="BSS2656" s="42"/>
      <c r="BST2656" s="116"/>
      <c r="BSU2656" s="42"/>
      <c r="BSV2656" s="116"/>
      <c r="BSW2656" s="42"/>
      <c r="BSX2656" s="116"/>
      <c r="BSY2656" s="42"/>
      <c r="BSZ2656" s="116"/>
      <c r="BTA2656" s="42"/>
      <c r="BTB2656" s="116"/>
      <c r="BTC2656" s="42"/>
      <c r="BTD2656" s="116"/>
      <c r="BTE2656" s="42"/>
      <c r="BTF2656" s="116"/>
      <c r="BTG2656" s="42"/>
      <c r="BTH2656" s="116"/>
      <c r="BTI2656" s="42"/>
      <c r="BTJ2656" s="116"/>
      <c r="BTK2656" s="42"/>
      <c r="BTL2656" s="116"/>
      <c r="BTM2656" s="42"/>
      <c r="BTN2656" s="116"/>
      <c r="BTO2656" s="42"/>
      <c r="BTP2656" s="116"/>
      <c r="BTQ2656" s="42"/>
      <c r="BTR2656" s="116"/>
      <c r="BTS2656" s="42"/>
      <c r="BTT2656" s="116"/>
      <c r="BTU2656" s="42"/>
      <c r="BTV2656" s="116"/>
      <c r="BTW2656" s="42"/>
      <c r="BTX2656" s="116"/>
      <c r="BTY2656" s="42"/>
      <c r="BTZ2656" s="116"/>
      <c r="BUA2656" s="42"/>
      <c r="BUB2656" s="116"/>
      <c r="BUC2656" s="42"/>
      <c r="BUD2656" s="116"/>
      <c r="BUE2656" s="42"/>
      <c r="BUF2656" s="116"/>
      <c r="BUG2656" s="42"/>
      <c r="BUH2656" s="116"/>
      <c r="BUI2656" s="42"/>
      <c r="BUJ2656" s="116"/>
      <c r="BUK2656" s="42"/>
      <c r="BUL2656" s="116"/>
      <c r="BUM2656" s="42"/>
      <c r="BUN2656" s="116"/>
      <c r="BUO2656" s="42"/>
      <c r="BUP2656" s="116"/>
      <c r="BUQ2656" s="42"/>
      <c r="BUR2656" s="116"/>
      <c r="BUS2656" s="42"/>
      <c r="BUT2656" s="116"/>
      <c r="BUU2656" s="42"/>
      <c r="BUV2656" s="116"/>
      <c r="BUW2656" s="42"/>
      <c r="BUX2656" s="116"/>
      <c r="BUY2656" s="42"/>
      <c r="BUZ2656" s="116"/>
      <c r="BVA2656" s="42"/>
      <c r="BVB2656" s="116"/>
      <c r="BVC2656" s="42"/>
      <c r="BVD2656" s="116"/>
      <c r="BVE2656" s="42"/>
      <c r="BVF2656" s="116"/>
      <c r="BVG2656" s="42"/>
      <c r="BVH2656" s="116"/>
      <c r="BVI2656" s="42"/>
      <c r="BVJ2656" s="116"/>
      <c r="BVK2656" s="42"/>
      <c r="BVL2656" s="116"/>
      <c r="BVM2656" s="42"/>
      <c r="BVN2656" s="116"/>
      <c r="BVO2656" s="42"/>
      <c r="BVP2656" s="116"/>
      <c r="BVQ2656" s="42"/>
      <c r="BVR2656" s="116"/>
      <c r="BVS2656" s="42"/>
      <c r="BVT2656" s="116"/>
      <c r="BVU2656" s="42"/>
      <c r="BVV2656" s="116"/>
      <c r="BVW2656" s="42"/>
      <c r="BVX2656" s="116"/>
      <c r="BVY2656" s="42"/>
      <c r="BVZ2656" s="116"/>
      <c r="BWA2656" s="42"/>
      <c r="BWB2656" s="116"/>
      <c r="BWC2656" s="42"/>
      <c r="BWD2656" s="116"/>
      <c r="BWE2656" s="42"/>
      <c r="BWF2656" s="116"/>
      <c r="BWG2656" s="42"/>
      <c r="BWH2656" s="116"/>
      <c r="BWI2656" s="42"/>
      <c r="BWJ2656" s="116"/>
      <c r="BWK2656" s="42"/>
      <c r="BWL2656" s="116"/>
      <c r="BWM2656" s="42"/>
      <c r="BWN2656" s="116"/>
      <c r="BWO2656" s="42"/>
      <c r="BWP2656" s="116"/>
      <c r="BWQ2656" s="42"/>
      <c r="BWR2656" s="116"/>
      <c r="BWS2656" s="42"/>
      <c r="BWT2656" s="116"/>
      <c r="BWU2656" s="42"/>
      <c r="BWV2656" s="116"/>
      <c r="BWW2656" s="42"/>
      <c r="BWX2656" s="116"/>
      <c r="BWY2656" s="42"/>
      <c r="BWZ2656" s="116"/>
      <c r="BXA2656" s="42"/>
      <c r="BXB2656" s="116"/>
      <c r="BXC2656" s="42"/>
      <c r="BXD2656" s="116"/>
      <c r="BXE2656" s="42"/>
      <c r="BXF2656" s="116"/>
      <c r="BXG2656" s="42"/>
      <c r="BXH2656" s="116"/>
      <c r="BXI2656" s="42"/>
      <c r="BXJ2656" s="116"/>
      <c r="BXK2656" s="42"/>
      <c r="BXL2656" s="116"/>
      <c r="BXM2656" s="42"/>
      <c r="BXN2656" s="116"/>
      <c r="BXO2656" s="42"/>
      <c r="BXP2656" s="116"/>
      <c r="BXQ2656" s="42"/>
      <c r="BXR2656" s="116"/>
      <c r="BXS2656" s="42"/>
      <c r="BXT2656" s="116"/>
      <c r="BXU2656" s="42"/>
      <c r="BXV2656" s="116"/>
      <c r="BXW2656" s="42"/>
      <c r="BXX2656" s="116"/>
      <c r="BXY2656" s="42"/>
      <c r="BXZ2656" s="116"/>
      <c r="BYA2656" s="42"/>
      <c r="BYB2656" s="116"/>
      <c r="BYC2656" s="42"/>
      <c r="BYD2656" s="116"/>
      <c r="BYE2656" s="42"/>
      <c r="BYF2656" s="116"/>
      <c r="BYG2656" s="42"/>
      <c r="BYH2656" s="116"/>
      <c r="BYI2656" s="42"/>
      <c r="BYJ2656" s="116"/>
      <c r="BYK2656" s="42"/>
      <c r="BYL2656" s="116"/>
      <c r="BYM2656" s="42"/>
      <c r="BYN2656" s="116"/>
      <c r="BYO2656" s="42"/>
      <c r="BYP2656" s="116"/>
      <c r="BYQ2656" s="42"/>
      <c r="BYR2656" s="116"/>
      <c r="BYS2656" s="42"/>
      <c r="BYT2656" s="116"/>
      <c r="BYU2656" s="42"/>
      <c r="BYV2656" s="116"/>
      <c r="BYW2656" s="42"/>
      <c r="BYX2656" s="116"/>
      <c r="BYY2656" s="42"/>
      <c r="BYZ2656" s="116"/>
      <c r="BZA2656" s="42"/>
      <c r="BZB2656" s="116"/>
      <c r="BZC2656" s="42"/>
      <c r="BZD2656" s="116"/>
      <c r="BZE2656" s="42"/>
      <c r="BZF2656" s="116"/>
      <c r="BZG2656" s="42"/>
      <c r="BZH2656" s="116"/>
      <c r="BZI2656" s="42"/>
      <c r="BZJ2656" s="116"/>
      <c r="BZK2656" s="42"/>
      <c r="BZL2656" s="116"/>
      <c r="BZM2656" s="42"/>
      <c r="BZN2656" s="116"/>
      <c r="BZO2656" s="42"/>
      <c r="BZP2656" s="116"/>
      <c r="BZQ2656" s="42"/>
      <c r="BZR2656" s="116"/>
      <c r="BZS2656" s="42"/>
      <c r="BZT2656" s="116"/>
      <c r="BZU2656" s="42"/>
      <c r="BZV2656" s="116"/>
      <c r="BZW2656" s="42"/>
      <c r="BZX2656" s="116"/>
      <c r="BZY2656" s="42"/>
      <c r="BZZ2656" s="116"/>
      <c r="CAA2656" s="42"/>
      <c r="CAB2656" s="116"/>
      <c r="CAC2656" s="42"/>
      <c r="CAD2656" s="116"/>
      <c r="CAE2656" s="42"/>
      <c r="CAF2656" s="116"/>
      <c r="CAG2656" s="42"/>
      <c r="CAH2656" s="116"/>
      <c r="CAI2656" s="42"/>
      <c r="CAJ2656" s="116"/>
      <c r="CAK2656" s="42"/>
      <c r="CAL2656" s="116"/>
      <c r="CAM2656" s="42"/>
      <c r="CAN2656" s="116"/>
      <c r="CAO2656" s="42"/>
      <c r="CAP2656" s="116"/>
      <c r="CAQ2656" s="42"/>
      <c r="CAR2656" s="116"/>
      <c r="CAS2656" s="42"/>
      <c r="CAT2656" s="116"/>
      <c r="CAU2656" s="42"/>
      <c r="CAV2656" s="116"/>
      <c r="CAW2656" s="42"/>
      <c r="CAX2656" s="116"/>
      <c r="CAY2656" s="42"/>
      <c r="CAZ2656" s="116"/>
      <c r="CBA2656" s="42"/>
      <c r="CBB2656" s="116"/>
      <c r="CBC2656" s="42"/>
      <c r="CBD2656" s="116"/>
      <c r="CBE2656" s="42"/>
      <c r="CBF2656" s="116"/>
      <c r="CBG2656" s="42"/>
      <c r="CBH2656" s="116"/>
      <c r="CBI2656" s="42"/>
      <c r="CBJ2656" s="116"/>
      <c r="CBK2656" s="42"/>
      <c r="CBL2656" s="116"/>
      <c r="CBM2656" s="42"/>
      <c r="CBN2656" s="116"/>
      <c r="CBO2656" s="42"/>
      <c r="CBP2656" s="116"/>
      <c r="CBQ2656" s="42"/>
      <c r="CBR2656" s="116"/>
      <c r="CBS2656" s="42"/>
      <c r="CBT2656" s="116"/>
      <c r="CBU2656" s="42"/>
      <c r="CBV2656" s="116"/>
      <c r="CBW2656" s="42"/>
      <c r="CBX2656" s="116"/>
      <c r="CBY2656" s="42"/>
      <c r="CBZ2656" s="116"/>
      <c r="CCA2656" s="42"/>
      <c r="CCB2656" s="116"/>
      <c r="CCC2656" s="42"/>
      <c r="CCD2656" s="116"/>
      <c r="CCE2656" s="42"/>
      <c r="CCF2656" s="116"/>
      <c r="CCG2656" s="42"/>
      <c r="CCH2656" s="116"/>
      <c r="CCI2656" s="42"/>
      <c r="CCJ2656" s="116"/>
      <c r="CCK2656" s="42"/>
      <c r="CCL2656" s="116"/>
      <c r="CCM2656" s="42"/>
      <c r="CCN2656" s="116"/>
      <c r="CCO2656" s="42"/>
      <c r="CCP2656" s="116"/>
      <c r="CCQ2656" s="42"/>
      <c r="CCR2656" s="116"/>
      <c r="CCS2656" s="42"/>
      <c r="CCT2656" s="116"/>
      <c r="CCU2656" s="42"/>
      <c r="CCV2656" s="116"/>
      <c r="CCW2656" s="42"/>
      <c r="CCX2656" s="116"/>
      <c r="CCY2656" s="42"/>
      <c r="CCZ2656" s="116"/>
      <c r="CDA2656" s="42"/>
      <c r="CDB2656" s="116"/>
      <c r="CDC2656" s="42"/>
      <c r="CDD2656" s="116"/>
      <c r="CDE2656" s="42"/>
      <c r="CDF2656" s="116"/>
      <c r="CDG2656" s="42"/>
      <c r="CDH2656" s="116"/>
      <c r="CDI2656" s="42"/>
      <c r="CDJ2656" s="116"/>
      <c r="CDK2656" s="42"/>
      <c r="CDL2656" s="116"/>
      <c r="CDM2656" s="42"/>
      <c r="CDN2656" s="116"/>
      <c r="CDO2656" s="42"/>
      <c r="CDP2656" s="116"/>
      <c r="CDQ2656" s="42"/>
      <c r="CDR2656" s="116"/>
      <c r="CDS2656" s="42"/>
      <c r="CDT2656" s="116"/>
      <c r="CDU2656" s="42"/>
      <c r="CDV2656" s="116"/>
      <c r="CDW2656" s="42"/>
      <c r="CDX2656" s="116"/>
      <c r="CDY2656" s="42"/>
      <c r="CDZ2656" s="116"/>
      <c r="CEA2656" s="42"/>
      <c r="CEB2656" s="116"/>
      <c r="CEC2656" s="42"/>
      <c r="CED2656" s="116"/>
      <c r="CEE2656" s="42"/>
      <c r="CEF2656" s="116"/>
      <c r="CEG2656" s="42"/>
      <c r="CEH2656" s="116"/>
      <c r="CEI2656" s="42"/>
      <c r="CEJ2656" s="116"/>
      <c r="CEK2656" s="42"/>
      <c r="CEL2656" s="116"/>
      <c r="CEM2656" s="42"/>
      <c r="CEN2656" s="116"/>
      <c r="CEO2656" s="42"/>
      <c r="CEP2656" s="116"/>
      <c r="CEQ2656" s="42"/>
      <c r="CER2656" s="116"/>
      <c r="CES2656" s="42"/>
      <c r="CET2656" s="116"/>
      <c r="CEU2656" s="42"/>
      <c r="CEV2656" s="116"/>
      <c r="CEW2656" s="42"/>
      <c r="CEX2656" s="116"/>
      <c r="CEY2656" s="42"/>
      <c r="CEZ2656" s="116"/>
      <c r="CFA2656" s="42"/>
      <c r="CFB2656" s="116"/>
      <c r="CFC2656" s="42"/>
      <c r="CFD2656" s="116"/>
      <c r="CFE2656" s="42"/>
      <c r="CFF2656" s="116"/>
      <c r="CFG2656" s="42"/>
      <c r="CFH2656" s="116"/>
      <c r="CFI2656" s="42"/>
      <c r="CFJ2656" s="116"/>
      <c r="CFK2656" s="42"/>
      <c r="CFL2656" s="116"/>
      <c r="CFM2656" s="42"/>
      <c r="CFN2656" s="116"/>
      <c r="CFO2656" s="42"/>
      <c r="CFP2656" s="116"/>
      <c r="CFQ2656" s="42"/>
      <c r="CFR2656" s="116"/>
      <c r="CFS2656" s="42"/>
      <c r="CFT2656" s="116"/>
      <c r="CFU2656" s="42"/>
      <c r="CFV2656" s="116"/>
      <c r="CFW2656" s="42"/>
      <c r="CFX2656" s="116"/>
      <c r="CFY2656" s="42"/>
      <c r="CFZ2656" s="116"/>
      <c r="CGA2656" s="42"/>
      <c r="CGB2656" s="116"/>
      <c r="CGC2656" s="42"/>
      <c r="CGD2656" s="116"/>
      <c r="CGE2656" s="42"/>
      <c r="CGF2656" s="116"/>
      <c r="CGG2656" s="42"/>
      <c r="CGH2656" s="116"/>
      <c r="CGI2656" s="42"/>
      <c r="CGJ2656" s="116"/>
      <c r="CGK2656" s="42"/>
      <c r="CGL2656" s="116"/>
      <c r="CGM2656" s="42"/>
      <c r="CGN2656" s="116"/>
      <c r="CGO2656" s="42"/>
      <c r="CGP2656" s="116"/>
      <c r="CGQ2656" s="42"/>
      <c r="CGR2656" s="116"/>
      <c r="CGS2656" s="42"/>
      <c r="CGT2656" s="116"/>
      <c r="CGU2656" s="42"/>
      <c r="CGV2656" s="116"/>
      <c r="CGW2656" s="42"/>
      <c r="CGX2656" s="116"/>
      <c r="CGY2656" s="42"/>
      <c r="CGZ2656" s="116"/>
      <c r="CHA2656" s="42"/>
      <c r="CHB2656" s="116"/>
      <c r="CHC2656" s="42"/>
      <c r="CHD2656" s="116"/>
      <c r="CHE2656" s="42"/>
      <c r="CHF2656" s="116"/>
      <c r="CHG2656" s="42"/>
      <c r="CHH2656" s="116"/>
      <c r="CHI2656" s="42"/>
      <c r="CHJ2656" s="116"/>
      <c r="CHK2656" s="42"/>
      <c r="CHL2656" s="116"/>
      <c r="CHM2656" s="42"/>
      <c r="CHN2656" s="116"/>
      <c r="CHO2656" s="42"/>
      <c r="CHP2656" s="116"/>
      <c r="CHQ2656" s="42"/>
      <c r="CHR2656" s="116"/>
      <c r="CHS2656" s="42"/>
      <c r="CHT2656" s="116"/>
      <c r="CHU2656" s="42"/>
      <c r="CHV2656" s="116"/>
      <c r="CHW2656" s="42"/>
      <c r="CHX2656" s="116"/>
      <c r="CHY2656" s="42"/>
      <c r="CHZ2656" s="116"/>
      <c r="CIA2656" s="42"/>
      <c r="CIB2656" s="116"/>
      <c r="CIC2656" s="42"/>
      <c r="CID2656" s="116"/>
      <c r="CIE2656" s="42"/>
      <c r="CIF2656" s="116"/>
      <c r="CIG2656" s="42"/>
      <c r="CIH2656" s="116"/>
      <c r="CII2656" s="42"/>
      <c r="CIJ2656" s="116"/>
      <c r="CIK2656" s="42"/>
      <c r="CIL2656" s="116"/>
      <c r="CIM2656" s="42"/>
      <c r="CIN2656" s="116"/>
      <c r="CIO2656" s="42"/>
      <c r="CIP2656" s="116"/>
      <c r="CIQ2656" s="42"/>
      <c r="CIR2656" s="116"/>
      <c r="CIS2656" s="42"/>
      <c r="CIT2656" s="116"/>
      <c r="CIU2656" s="42"/>
      <c r="CIV2656" s="116"/>
      <c r="CIW2656" s="42"/>
      <c r="CIX2656" s="116"/>
      <c r="CIY2656" s="42"/>
      <c r="CIZ2656" s="116"/>
      <c r="CJA2656" s="42"/>
      <c r="CJB2656" s="116"/>
      <c r="CJC2656" s="42"/>
      <c r="CJD2656" s="116"/>
      <c r="CJE2656" s="42"/>
      <c r="CJF2656" s="116"/>
      <c r="CJG2656" s="42"/>
      <c r="CJH2656" s="116"/>
      <c r="CJI2656" s="42"/>
      <c r="CJJ2656" s="116"/>
      <c r="CJK2656" s="42"/>
      <c r="CJL2656" s="116"/>
      <c r="CJM2656" s="42"/>
      <c r="CJN2656" s="116"/>
      <c r="CJO2656" s="42"/>
      <c r="CJP2656" s="116"/>
      <c r="CJQ2656" s="42"/>
      <c r="CJR2656" s="116"/>
      <c r="CJS2656" s="42"/>
      <c r="CJT2656" s="116"/>
      <c r="CJU2656" s="42"/>
      <c r="CJV2656" s="116"/>
      <c r="CJW2656" s="42"/>
      <c r="CJX2656" s="116"/>
      <c r="CJY2656" s="42"/>
      <c r="CJZ2656" s="116"/>
      <c r="CKA2656" s="42"/>
      <c r="CKB2656" s="116"/>
      <c r="CKC2656" s="42"/>
      <c r="CKD2656" s="116"/>
      <c r="CKE2656" s="42"/>
      <c r="CKF2656" s="116"/>
      <c r="CKG2656" s="42"/>
      <c r="CKH2656" s="116"/>
      <c r="CKI2656" s="42"/>
      <c r="CKJ2656" s="116"/>
      <c r="CKK2656" s="42"/>
      <c r="CKL2656" s="116"/>
      <c r="CKM2656" s="42"/>
      <c r="CKN2656" s="116"/>
      <c r="CKO2656" s="42"/>
      <c r="CKP2656" s="116"/>
      <c r="CKQ2656" s="42"/>
      <c r="CKR2656" s="116"/>
      <c r="CKS2656" s="42"/>
      <c r="CKT2656" s="116"/>
      <c r="CKU2656" s="42"/>
      <c r="CKV2656" s="116"/>
      <c r="CKW2656" s="42"/>
      <c r="CKX2656" s="116"/>
      <c r="CKY2656" s="42"/>
      <c r="CKZ2656" s="116"/>
      <c r="CLA2656" s="42"/>
      <c r="CLB2656" s="116"/>
      <c r="CLC2656" s="42"/>
      <c r="CLD2656" s="116"/>
      <c r="CLE2656" s="42"/>
      <c r="CLF2656" s="116"/>
      <c r="CLG2656" s="42"/>
      <c r="CLH2656" s="116"/>
      <c r="CLI2656" s="42"/>
      <c r="CLJ2656" s="116"/>
      <c r="CLK2656" s="42"/>
      <c r="CLL2656" s="116"/>
      <c r="CLM2656" s="42"/>
      <c r="CLN2656" s="116"/>
      <c r="CLO2656" s="42"/>
      <c r="CLP2656" s="116"/>
      <c r="CLQ2656" s="42"/>
      <c r="CLR2656" s="116"/>
      <c r="CLS2656" s="42"/>
      <c r="CLT2656" s="116"/>
      <c r="CLU2656" s="42"/>
      <c r="CLV2656" s="116"/>
      <c r="CLW2656" s="42"/>
      <c r="CLX2656" s="116"/>
      <c r="CLY2656" s="42"/>
      <c r="CLZ2656" s="116"/>
      <c r="CMA2656" s="42"/>
      <c r="CMB2656" s="116"/>
      <c r="CMC2656" s="42"/>
      <c r="CMD2656" s="116"/>
      <c r="CME2656" s="42"/>
      <c r="CMF2656" s="116"/>
      <c r="CMG2656" s="42"/>
      <c r="CMH2656" s="116"/>
      <c r="CMI2656" s="42"/>
      <c r="CMJ2656" s="116"/>
      <c r="CMK2656" s="42"/>
      <c r="CML2656" s="116"/>
      <c r="CMM2656" s="42"/>
      <c r="CMN2656" s="116"/>
      <c r="CMO2656" s="42"/>
      <c r="CMP2656" s="116"/>
      <c r="CMQ2656" s="42"/>
      <c r="CMR2656" s="116"/>
      <c r="CMS2656" s="42"/>
      <c r="CMT2656" s="116"/>
      <c r="CMU2656" s="42"/>
      <c r="CMV2656" s="116"/>
      <c r="CMW2656" s="42"/>
      <c r="CMX2656" s="116"/>
      <c r="CMY2656" s="42"/>
      <c r="CMZ2656" s="116"/>
      <c r="CNA2656" s="42"/>
      <c r="CNB2656" s="116"/>
      <c r="CNC2656" s="42"/>
      <c r="CND2656" s="116"/>
      <c r="CNE2656" s="42"/>
      <c r="CNF2656" s="116"/>
      <c r="CNG2656" s="42"/>
      <c r="CNH2656" s="116"/>
      <c r="CNI2656" s="42"/>
      <c r="CNJ2656" s="116"/>
      <c r="CNK2656" s="42"/>
      <c r="CNL2656" s="116"/>
      <c r="CNM2656" s="42"/>
      <c r="CNN2656" s="116"/>
      <c r="CNO2656" s="42"/>
      <c r="CNP2656" s="116"/>
      <c r="CNQ2656" s="42"/>
      <c r="CNR2656" s="116"/>
      <c r="CNS2656" s="42"/>
      <c r="CNT2656" s="116"/>
      <c r="CNU2656" s="42"/>
      <c r="CNV2656" s="116"/>
      <c r="CNW2656" s="42"/>
      <c r="CNX2656" s="116"/>
      <c r="CNY2656" s="42"/>
      <c r="CNZ2656" s="116"/>
      <c r="COA2656" s="42"/>
      <c r="COB2656" s="116"/>
      <c r="COC2656" s="42"/>
      <c r="COD2656" s="116"/>
      <c r="COE2656" s="42"/>
      <c r="COF2656" s="116"/>
      <c r="COG2656" s="42"/>
      <c r="COH2656" s="116"/>
      <c r="COI2656" s="42"/>
      <c r="COJ2656" s="116"/>
      <c r="COK2656" s="42"/>
      <c r="COL2656" s="116"/>
      <c r="COM2656" s="42"/>
      <c r="CON2656" s="116"/>
      <c r="COO2656" s="42"/>
      <c r="COP2656" s="116"/>
      <c r="COQ2656" s="42"/>
      <c r="COR2656" s="116"/>
      <c r="COS2656" s="42"/>
      <c r="COT2656" s="116"/>
      <c r="COU2656" s="42"/>
      <c r="COV2656" s="116"/>
      <c r="COW2656" s="42"/>
      <c r="COX2656" s="116"/>
      <c r="COY2656" s="42"/>
      <c r="COZ2656" s="116"/>
      <c r="CPA2656" s="42"/>
      <c r="CPB2656" s="116"/>
      <c r="CPC2656" s="42"/>
      <c r="CPD2656" s="116"/>
      <c r="CPE2656" s="42"/>
      <c r="CPF2656" s="116"/>
      <c r="CPG2656" s="42"/>
      <c r="CPH2656" s="116"/>
      <c r="CPI2656" s="42"/>
      <c r="CPJ2656" s="116"/>
      <c r="CPK2656" s="42"/>
      <c r="CPL2656" s="116"/>
      <c r="CPM2656" s="42"/>
      <c r="CPN2656" s="116"/>
      <c r="CPO2656" s="42"/>
      <c r="CPP2656" s="116"/>
      <c r="CPQ2656" s="42"/>
      <c r="CPR2656" s="116"/>
      <c r="CPS2656" s="42"/>
      <c r="CPT2656" s="116"/>
      <c r="CPU2656" s="42"/>
      <c r="CPV2656" s="116"/>
      <c r="CPW2656" s="42"/>
      <c r="CPX2656" s="116"/>
      <c r="CPY2656" s="42"/>
      <c r="CPZ2656" s="116"/>
      <c r="CQA2656" s="42"/>
      <c r="CQB2656" s="116"/>
      <c r="CQC2656" s="42"/>
      <c r="CQD2656" s="116"/>
      <c r="CQE2656" s="42"/>
      <c r="CQF2656" s="116"/>
      <c r="CQG2656" s="42"/>
      <c r="CQH2656" s="116"/>
      <c r="CQI2656" s="42"/>
      <c r="CQJ2656" s="116"/>
      <c r="CQK2656" s="42"/>
      <c r="CQL2656" s="116"/>
      <c r="CQM2656" s="42"/>
      <c r="CQN2656" s="116"/>
      <c r="CQO2656" s="42"/>
      <c r="CQP2656" s="116"/>
      <c r="CQQ2656" s="42"/>
      <c r="CQR2656" s="116"/>
      <c r="CQS2656" s="42"/>
      <c r="CQT2656" s="116"/>
      <c r="CQU2656" s="42"/>
      <c r="CQV2656" s="116"/>
      <c r="CQW2656" s="42"/>
      <c r="CQX2656" s="116"/>
      <c r="CQY2656" s="42"/>
      <c r="CQZ2656" s="116"/>
      <c r="CRA2656" s="42"/>
      <c r="CRB2656" s="116"/>
      <c r="CRC2656" s="42"/>
      <c r="CRD2656" s="116"/>
      <c r="CRE2656" s="42"/>
      <c r="CRF2656" s="116"/>
      <c r="CRG2656" s="42"/>
      <c r="CRH2656" s="116"/>
      <c r="CRI2656" s="42"/>
      <c r="CRJ2656" s="116"/>
      <c r="CRK2656" s="42"/>
      <c r="CRL2656" s="116"/>
      <c r="CRM2656" s="42"/>
      <c r="CRN2656" s="116"/>
      <c r="CRO2656" s="42"/>
      <c r="CRP2656" s="116"/>
      <c r="CRQ2656" s="42"/>
      <c r="CRR2656" s="116"/>
      <c r="CRS2656" s="42"/>
      <c r="CRT2656" s="116"/>
      <c r="CRU2656" s="42"/>
      <c r="CRV2656" s="116"/>
      <c r="CRW2656" s="42"/>
      <c r="CRX2656" s="116"/>
      <c r="CRY2656" s="42"/>
      <c r="CRZ2656" s="116"/>
      <c r="CSA2656" s="42"/>
      <c r="CSB2656" s="116"/>
      <c r="CSC2656" s="42"/>
      <c r="CSD2656" s="116"/>
      <c r="CSE2656" s="42"/>
      <c r="CSF2656" s="116"/>
      <c r="CSG2656" s="42"/>
      <c r="CSH2656" s="116"/>
      <c r="CSI2656" s="42"/>
      <c r="CSJ2656" s="116"/>
      <c r="CSK2656" s="42"/>
      <c r="CSL2656" s="116"/>
      <c r="CSM2656" s="42"/>
      <c r="CSN2656" s="116"/>
      <c r="CSO2656" s="42"/>
      <c r="CSP2656" s="116"/>
      <c r="CSQ2656" s="42"/>
      <c r="CSR2656" s="116"/>
      <c r="CSS2656" s="42"/>
      <c r="CST2656" s="116"/>
      <c r="CSU2656" s="42"/>
      <c r="CSV2656" s="116"/>
      <c r="CSW2656" s="42"/>
      <c r="CSX2656" s="116"/>
      <c r="CSY2656" s="42"/>
      <c r="CSZ2656" s="116"/>
      <c r="CTA2656" s="42"/>
      <c r="CTB2656" s="116"/>
      <c r="CTC2656" s="42"/>
      <c r="CTD2656" s="116"/>
      <c r="CTE2656" s="42"/>
      <c r="CTF2656" s="116"/>
      <c r="CTG2656" s="42"/>
      <c r="CTH2656" s="116"/>
      <c r="CTI2656" s="42"/>
      <c r="CTJ2656" s="116"/>
      <c r="CTK2656" s="42"/>
      <c r="CTL2656" s="116"/>
      <c r="CTM2656" s="42"/>
      <c r="CTN2656" s="116"/>
      <c r="CTO2656" s="42"/>
      <c r="CTP2656" s="116"/>
      <c r="CTQ2656" s="42"/>
      <c r="CTR2656" s="116"/>
      <c r="CTS2656" s="42"/>
      <c r="CTT2656" s="116"/>
      <c r="CTU2656" s="42"/>
      <c r="CTV2656" s="116"/>
      <c r="CTW2656" s="42"/>
      <c r="CTX2656" s="116"/>
      <c r="CTY2656" s="42"/>
      <c r="CTZ2656" s="116"/>
      <c r="CUA2656" s="42"/>
      <c r="CUB2656" s="116"/>
      <c r="CUC2656" s="42"/>
      <c r="CUD2656" s="116"/>
      <c r="CUE2656" s="42"/>
      <c r="CUF2656" s="116"/>
      <c r="CUG2656" s="42"/>
      <c r="CUH2656" s="116"/>
      <c r="CUI2656" s="42"/>
      <c r="CUJ2656" s="116"/>
      <c r="CUK2656" s="42"/>
      <c r="CUL2656" s="116"/>
      <c r="CUM2656" s="42"/>
      <c r="CUN2656" s="116"/>
      <c r="CUO2656" s="42"/>
      <c r="CUP2656" s="116"/>
      <c r="CUQ2656" s="42"/>
      <c r="CUR2656" s="116"/>
      <c r="CUS2656" s="42"/>
      <c r="CUT2656" s="116"/>
      <c r="CUU2656" s="42"/>
      <c r="CUV2656" s="116"/>
      <c r="CUW2656" s="42"/>
      <c r="CUX2656" s="116"/>
      <c r="CUY2656" s="42"/>
      <c r="CUZ2656" s="116"/>
      <c r="CVA2656" s="42"/>
      <c r="CVB2656" s="116"/>
      <c r="CVC2656" s="42"/>
      <c r="CVD2656" s="116"/>
      <c r="CVE2656" s="42"/>
      <c r="CVF2656" s="116"/>
      <c r="CVG2656" s="42"/>
      <c r="CVH2656" s="116"/>
      <c r="CVI2656" s="42"/>
      <c r="CVJ2656" s="116"/>
      <c r="CVK2656" s="42"/>
      <c r="CVL2656" s="116"/>
      <c r="CVM2656" s="42"/>
      <c r="CVN2656" s="116"/>
      <c r="CVO2656" s="42"/>
      <c r="CVP2656" s="116"/>
      <c r="CVQ2656" s="42"/>
      <c r="CVR2656" s="116"/>
      <c r="CVS2656" s="42"/>
      <c r="CVT2656" s="116"/>
      <c r="CVU2656" s="42"/>
      <c r="CVV2656" s="116"/>
      <c r="CVW2656" s="42"/>
      <c r="CVX2656" s="116"/>
      <c r="CVY2656" s="42"/>
      <c r="CVZ2656" s="116"/>
      <c r="CWA2656" s="42"/>
      <c r="CWB2656" s="116"/>
      <c r="CWC2656" s="42"/>
      <c r="CWD2656" s="116"/>
      <c r="CWE2656" s="42"/>
      <c r="CWF2656" s="116"/>
      <c r="CWG2656" s="42"/>
      <c r="CWH2656" s="116"/>
      <c r="CWI2656" s="42"/>
      <c r="CWJ2656" s="116"/>
      <c r="CWK2656" s="42"/>
      <c r="CWL2656" s="116"/>
      <c r="CWM2656" s="42"/>
      <c r="CWN2656" s="116"/>
      <c r="CWO2656" s="42"/>
      <c r="CWP2656" s="116"/>
      <c r="CWQ2656" s="42"/>
      <c r="CWR2656" s="116"/>
      <c r="CWS2656" s="42"/>
      <c r="CWT2656" s="116"/>
      <c r="CWU2656" s="42"/>
      <c r="CWV2656" s="116"/>
      <c r="CWW2656" s="42"/>
      <c r="CWX2656" s="116"/>
      <c r="CWY2656" s="42"/>
      <c r="CWZ2656" s="116"/>
      <c r="CXA2656" s="42"/>
      <c r="CXB2656" s="116"/>
      <c r="CXC2656" s="42"/>
      <c r="CXD2656" s="116"/>
      <c r="CXE2656" s="42"/>
      <c r="CXF2656" s="116"/>
      <c r="CXG2656" s="42"/>
      <c r="CXH2656" s="116"/>
      <c r="CXI2656" s="42"/>
      <c r="CXJ2656" s="116"/>
      <c r="CXK2656" s="42"/>
      <c r="CXL2656" s="116"/>
      <c r="CXM2656" s="42"/>
      <c r="CXN2656" s="116"/>
      <c r="CXO2656" s="42"/>
      <c r="CXP2656" s="116"/>
      <c r="CXQ2656" s="42"/>
      <c r="CXR2656" s="116"/>
      <c r="CXS2656" s="42"/>
      <c r="CXT2656" s="116"/>
      <c r="CXU2656" s="42"/>
      <c r="CXV2656" s="116"/>
      <c r="CXW2656" s="42"/>
      <c r="CXX2656" s="116"/>
      <c r="CXY2656" s="42"/>
      <c r="CXZ2656" s="116"/>
      <c r="CYA2656" s="42"/>
      <c r="CYB2656" s="116"/>
      <c r="CYC2656" s="42"/>
      <c r="CYD2656" s="116"/>
      <c r="CYE2656" s="42"/>
      <c r="CYF2656" s="116"/>
      <c r="CYG2656" s="42"/>
      <c r="CYH2656" s="116"/>
      <c r="CYI2656" s="42"/>
      <c r="CYJ2656" s="116"/>
      <c r="CYK2656" s="42"/>
      <c r="CYL2656" s="116"/>
      <c r="CYM2656" s="42"/>
      <c r="CYN2656" s="116"/>
      <c r="CYO2656" s="42"/>
      <c r="CYP2656" s="116"/>
      <c r="CYQ2656" s="42"/>
      <c r="CYR2656" s="116"/>
      <c r="CYS2656" s="42"/>
      <c r="CYT2656" s="116"/>
      <c r="CYU2656" s="42"/>
      <c r="CYV2656" s="116"/>
      <c r="CYW2656" s="42"/>
      <c r="CYX2656" s="116"/>
      <c r="CYY2656" s="42"/>
      <c r="CYZ2656" s="116"/>
      <c r="CZA2656" s="42"/>
      <c r="CZB2656" s="116"/>
      <c r="CZC2656" s="42"/>
      <c r="CZD2656" s="116"/>
      <c r="CZE2656" s="42"/>
      <c r="CZF2656" s="116"/>
      <c r="CZG2656" s="42"/>
      <c r="CZH2656" s="116"/>
      <c r="CZI2656" s="42"/>
      <c r="CZJ2656" s="116"/>
      <c r="CZK2656" s="42"/>
      <c r="CZL2656" s="116"/>
      <c r="CZM2656" s="42"/>
      <c r="CZN2656" s="116"/>
      <c r="CZO2656" s="42"/>
      <c r="CZP2656" s="116"/>
      <c r="CZQ2656" s="42"/>
      <c r="CZR2656" s="116"/>
      <c r="CZS2656" s="42"/>
      <c r="CZT2656" s="116"/>
      <c r="CZU2656" s="42"/>
      <c r="CZV2656" s="116"/>
      <c r="CZW2656" s="42"/>
      <c r="CZX2656" s="116"/>
      <c r="CZY2656" s="42"/>
      <c r="CZZ2656" s="116"/>
      <c r="DAA2656" s="42"/>
      <c r="DAB2656" s="116"/>
      <c r="DAC2656" s="42"/>
      <c r="DAD2656" s="116"/>
      <c r="DAE2656" s="42"/>
      <c r="DAF2656" s="116"/>
      <c r="DAG2656" s="42"/>
      <c r="DAH2656" s="116"/>
      <c r="DAI2656" s="42"/>
      <c r="DAJ2656" s="116"/>
      <c r="DAK2656" s="42"/>
      <c r="DAL2656" s="116"/>
      <c r="DAM2656" s="42"/>
      <c r="DAN2656" s="116"/>
      <c r="DAO2656" s="42"/>
      <c r="DAP2656" s="116"/>
      <c r="DAQ2656" s="42"/>
      <c r="DAR2656" s="116"/>
      <c r="DAS2656" s="42"/>
      <c r="DAT2656" s="116"/>
      <c r="DAU2656" s="42"/>
      <c r="DAV2656" s="116"/>
      <c r="DAW2656" s="42"/>
      <c r="DAX2656" s="116"/>
      <c r="DAY2656" s="42"/>
      <c r="DAZ2656" s="116"/>
      <c r="DBA2656" s="42"/>
      <c r="DBB2656" s="116"/>
      <c r="DBC2656" s="42"/>
      <c r="DBD2656" s="116"/>
      <c r="DBE2656" s="42"/>
      <c r="DBF2656" s="116"/>
      <c r="DBG2656" s="42"/>
      <c r="DBH2656" s="116"/>
      <c r="DBI2656" s="42"/>
      <c r="DBJ2656" s="116"/>
      <c r="DBK2656" s="42"/>
      <c r="DBL2656" s="116"/>
      <c r="DBM2656" s="42"/>
      <c r="DBN2656" s="116"/>
      <c r="DBO2656" s="42"/>
      <c r="DBP2656" s="116"/>
      <c r="DBQ2656" s="42"/>
      <c r="DBR2656" s="116"/>
      <c r="DBS2656" s="42"/>
      <c r="DBT2656" s="116"/>
      <c r="DBU2656" s="42"/>
      <c r="DBV2656" s="116"/>
      <c r="DBW2656" s="42"/>
      <c r="DBX2656" s="116"/>
      <c r="DBY2656" s="42"/>
      <c r="DBZ2656" s="116"/>
      <c r="DCA2656" s="42"/>
      <c r="DCB2656" s="116"/>
      <c r="DCC2656" s="42"/>
      <c r="DCD2656" s="116"/>
      <c r="DCE2656" s="42"/>
      <c r="DCF2656" s="116"/>
      <c r="DCG2656" s="42"/>
      <c r="DCH2656" s="116"/>
      <c r="DCI2656" s="42"/>
      <c r="DCJ2656" s="116"/>
      <c r="DCK2656" s="42"/>
      <c r="DCL2656" s="116"/>
      <c r="DCM2656" s="42"/>
      <c r="DCN2656" s="116"/>
      <c r="DCO2656" s="42"/>
      <c r="DCP2656" s="116"/>
      <c r="DCQ2656" s="42"/>
      <c r="DCR2656" s="116"/>
      <c r="DCS2656" s="42"/>
      <c r="DCT2656" s="116"/>
      <c r="DCU2656" s="42"/>
      <c r="DCV2656" s="116"/>
      <c r="DCW2656" s="42"/>
      <c r="DCX2656" s="116"/>
      <c r="DCY2656" s="42"/>
      <c r="DCZ2656" s="116"/>
      <c r="DDA2656" s="42"/>
      <c r="DDB2656" s="116"/>
      <c r="DDC2656" s="42"/>
      <c r="DDD2656" s="116"/>
      <c r="DDE2656" s="42"/>
      <c r="DDF2656" s="116"/>
      <c r="DDG2656" s="42"/>
      <c r="DDH2656" s="116"/>
      <c r="DDI2656" s="42"/>
      <c r="DDJ2656" s="116"/>
      <c r="DDK2656" s="42"/>
      <c r="DDL2656" s="116"/>
      <c r="DDM2656" s="42"/>
      <c r="DDN2656" s="116"/>
      <c r="DDO2656" s="42"/>
      <c r="DDP2656" s="116"/>
      <c r="DDQ2656" s="42"/>
      <c r="DDR2656" s="116"/>
      <c r="DDS2656" s="42"/>
      <c r="DDT2656" s="116"/>
      <c r="DDU2656" s="42"/>
      <c r="DDV2656" s="116"/>
      <c r="DDW2656" s="42"/>
      <c r="DDX2656" s="116"/>
      <c r="DDY2656" s="42"/>
      <c r="DDZ2656" s="116"/>
      <c r="DEA2656" s="42"/>
      <c r="DEB2656" s="116"/>
      <c r="DEC2656" s="42"/>
      <c r="DED2656" s="116"/>
      <c r="DEE2656" s="42"/>
      <c r="DEF2656" s="116"/>
      <c r="DEG2656" s="42"/>
      <c r="DEH2656" s="116"/>
      <c r="DEI2656" s="42"/>
      <c r="DEJ2656" s="116"/>
      <c r="DEK2656" s="42"/>
      <c r="DEL2656" s="116"/>
      <c r="DEM2656" s="42"/>
      <c r="DEN2656" s="116"/>
      <c r="DEO2656" s="42"/>
      <c r="DEP2656" s="116"/>
      <c r="DEQ2656" s="42"/>
      <c r="DER2656" s="116"/>
      <c r="DES2656" s="42"/>
      <c r="DET2656" s="116"/>
      <c r="DEU2656" s="42"/>
      <c r="DEV2656" s="116"/>
      <c r="DEW2656" s="42"/>
      <c r="DEX2656" s="116"/>
      <c r="DEY2656" s="42"/>
      <c r="DEZ2656" s="116"/>
      <c r="DFA2656" s="42"/>
      <c r="DFB2656" s="116"/>
      <c r="DFC2656" s="42"/>
      <c r="DFD2656" s="116"/>
      <c r="DFE2656" s="42"/>
      <c r="DFF2656" s="116"/>
      <c r="DFG2656" s="42"/>
      <c r="DFH2656" s="116"/>
      <c r="DFI2656" s="42"/>
      <c r="DFJ2656" s="116"/>
      <c r="DFK2656" s="42"/>
      <c r="DFL2656" s="116"/>
      <c r="DFM2656" s="42"/>
      <c r="DFN2656" s="116"/>
      <c r="DFO2656" s="42"/>
      <c r="DFP2656" s="116"/>
      <c r="DFQ2656" s="42"/>
      <c r="DFR2656" s="116"/>
      <c r="DFS2656" s="42"/>
      <c r="DFT2656" s="116"/>
      <c r="DFU2656" s="42"/>
      <c r="DFV2656" s="116"/>
      <c r="DFW2656" s="42"/>
      <c r="DFX2656" s="116"/>
      <c r="DFY2656" s="42"/>
      <c r="DFZ2656" s="116"/>
      <c r="DGA2656" s="42"/>
      <c r="DGB2656" s="116"/>
      <c r="DGC2656" s="42"/>
      <c r="DGD2656" s="116"/>
      <c r="DGE2656" s="42"/>
      <c r="DGF2656" s="116"/>
      <c r="DGG2656" s="42"/>
      <c r="DGH2656" s="116"/>
      <c r="DGI2656" s="42"/>
      <c r="DGJ2656" s="116"/>
      <c r="DGK2656" s="42"/>
      <c r="DGL2656" s="116"/>
      <c r="DGM2656" s="42"/>
      <c r="DGN2656" s="116"/>
      <c r="DGO2656" s="42"/>
      <c r="DGP2656" s="116"/>
      <c r="DGQ2656" s="42"/>
      <c r="DGR2656" s="116"/>
      <c r="DGS2656" s="42"/>
      <c r="DGT2656" s="116"/>
      <c r="DGU2656" s="42"/>
      <c r="DGV2656" s="116"/>
      <c r="DGW2656" s="42"/>
      <c r="DGX2656" s="116"/>
      <c r="DGY2656" s="42"/>
      <c r="DGZ2656" s="116"/>
      <c r="DHA2656" s="42"/>
      <c r="DHB2656" s="116"/>
      <c r="DHC2656" s="42"/>
      <c r="DHD2656" s="116"/>
      <c r="DHE2656" s="42"/>
      <c r="DHF2656" s="116"/>
      <c r="DHG2656" s="42"/>
      <c r="DHH2656" s="116"/>
      <c r="DHI2656" s="42"/>
      <c r="DHJ2656" s="116"/>
      <c r="DHK2656" s="42"/>
      <c r="DHL2656" s="116"/>
      <c r="DHM2656" s="42"/>
      <c r="DHN2656" s="116"/>
      <c r="DHO2656" s="42"/>
      <c r="DHP2656" s="116"/>
      <c r="DHQ2656" s="42"/>
      <c r="DHR2656" s="116"/>
      <c r="DHS2656" s="42"/>
      <c r="DHT2656" s="116"/>
      <c r="DHU2656" s="42"/>
      <c r="DHV2656" s="116"/>
      <c r="DHW2656" s="42"/>
      <c r="DHX2656" s="116"/>
      <c r="DHY2656" s="42"/>
      <c r="DHZ2656" s="116"/>
      <c r="DIA2656" s="42"/>
      <c r="DIB2656" s="116"/>
      <c r="DIC2656" s="42"/>
      <c r="DID2656" s="116"/>
      <c r="DIE2656" s="42"/>
      <c r="DIF2656" s="116"/>
      <c r="DIG2656" s="42"/>
      <c r="DIH2656" s="116"/>
      <c r="DII2656" s="42"/>
      <c r="DIJ2656" s="116"/>
      <c r="DIK2656" s="42"/>
      <c r="DIL2656" s="116"/>
      <c r="DIM2656" s="42"/>
      <c r="DIN2656" s="116"/>
      <c r="DIO2656" s="42"/>
      <c r="DIP2656" s="116"/>
      <c r="DIQ2656" s="42"/>
      <c r="DIR2656" s="116"/>
      <c r="DIS2656" s="42"/>
      <c r="DIT2656" s="116"/>
      <c r="DIU2656" s="42"/>
      <c r="DIV2656" s="116"/>
      <c r="DIW2656" s="42"/>
      <c r="DIX2656" s="116"/>
      <c r="DIY2656" s="42"/>
      <c r="DIZ2656" s="116"/>
      <c r="DJA2656" s="42"/>
      <c r="DJB2656" s="116"/>
      <c r="DJC2656" s="42"/>
      <c r="DJD2656" s="116"/>
      <c r="DJE2656" s="42"/>
      <c r="DJF2656" s="116"/>
      <c r="DJG2656" s="42"/>
      <c r="DJH2656" s="116"/>
      <c r="DJI2656" s="42"/>
      <c r="DJJ2656" s="116"/>
      <c r="DJK2656" s="42"/>
      <c r="DJL2656" s="116"/>
      <c r="DJM2656" s="42"/>
      <c r="DJN2656" s="116"/>
      <c r="DJO2656" s="42"/>
      <c r="DJP2656" s="116"/>
      <c r="DJQ2656" s="42"/>
      <c r="DJR2656" s="116"/>
      <c r="DJS2656" s="42"/>
      <c r="DJT2656" s="116"/>
      <c r="DJU2656" s="42"/>
      <c r="DJV2656" s="116"/>
      <c r="DJW2656" s="42"/>
      <c r="DJX2656" s="116"/>
      <c r="DJY2656" s="42"/>
      <c r="DJZ2656" s="116"/>
      <c r="DKA2656" s="42"/>
      <c r="DKB2656" s="116"/>
      <c r="DKC2656" s="42"/>
      <c r="DKD2656" s="116"/>
      <c r="DKE2656" s="42"/>
      <c r="DKF2656" s="116"/>
      <c r="DKG2656" s="42"/>
      <c r="DKH2656" s="116"/>
      <c r="DKI2656" s="42"/>
      <c r="DKJ2656" s="116"/>
      <c r="DKK2656" s="42"/>
      <c r="DKL2656" s="116"/>
      <c r="DKM2656" s="42"/>
      <c r="DKN2656" s="116"/>
      <c r="DKO2656" s="42"/>
      <c r="DKP2656" s="116"/>
      <c r="DKQ2656" s="42"/>
      <c r="DKR2656" s="116"/>
      <c r="DKS2656" s="42"/>
      <c r="DKT2656" s="116"/>
      <c r="DKU2656" s="42"/>
      <c r="DKV2656" s="116"/>
      <c r="DKW2656" s="42"/>
      <c r="DKX2656" s="116"/>
      <c r="DKY2656" s="42"/>
      <c r="DKZ2656" s="116"/>
      <c r="DLA2656" s="42"/>
      <c r="DLB2656" s="116"/>
      <c r="DLC2656" s="42"/>
      <c r="DLD2656" s="116"/>
      <c r="DLE2656" s="42"/>
      <c r="DLF2656" s="116"/>
      <c r="DLG2656" s="42"/>
      <c r="DLH2656" s="116"/>
      <c r="DLI2656" s="42"/>
      <c r="DLJ2656" s="116"/>
      <c r="DLK2656" s="42"/>
      <c r="DLL2656" s="116"/>
      <c r="DLM2656" s="42"/>
      <c r="DLN2656" s="116"/>
      <c r="DLO2656" s="42"/>
      <c r="DLP2656" s="116"/>
      <c r="DLQ2656" s="42"/>
      <c r="DLR2656" s="116"/>
      <c r="DLS2656" s="42"/>
      <c r="DLT2656" s="116"/>
      <c r="DLU2656" s="42"/>
      <c r="DLV2656" s="116"/>
      <c r="DLW2656" s="42"/>
      <c r="DLX2656" s="116"/>
      <c r="DLY2656" s="42"/>
      <c r="DLZ2656" s="116"/>
      <c r="DMA2656" s="42"/>
      <c r="DMB2656" s="116"/>
      <c r="DMC2656" s="42"/>
      <c r="DMD2656" s="116"/>
      <c r="DME2656" s="42"/>
      <c r="DMF2656" s="116"/>
      <c r="DMG2656" s="42"/>
      <c r="DMH2656" s="116"/>
      <c r="DMI2656" s="42"/>
      <c r="DMJ2656" s="116"/>
      <c r="DMK2656" s="42"/>
      <c r="DML2656" s="116"/>
      <c r="DMM2656" s="42"/>
      <c r="DMN2656" s="116"/>
      <c r="DMO2656" s="42"/>
      <c r="DMP2656" s="116"/>
      <c r="DMQ2656" s="42"/>
      <c r="DMR2656" s="116"/>
      <c r="DMS2656" s="42"/>
      <c r="DMT2656" s="116"/>
      <c r="DMU2656" s="42"/>
      <c r="DMV2656" s="116"/>
      <c r="DMW2656" s="42"/>
      <c r="DMX2656" s="116"/>
      <c r="DMY2656" s="42"/>
      <c r="DMZ2656" s="116"/>
      <c r="DNA2656" s="42"/>
      <c r="DNB2656" s="116"/>
      <c r="DNC2656" s="42"/>
      <c r="DND2656" s="116"/>
      <c r="DNE2656" s="42"/>
      <c r="DNF2656" s="116"/>
      <c r="DNG2656" s="42"/>
      <c r="DNH2656" s="116"/>
      <c r="DNI2656" s="42"/>
      <c r="DNJ2656" s="116"/>
      <c r="DNK2656" s="42"/>
      <c r="DNL2656" s="116"/>
      <c r="DNM2656" s="42"/>
      <c r="DNN2656" s="116"/>
      <c r="DNO2656" s="42"/>
      <c r="DNP2656" s="116"/>
      <c r="DNQ2656" s="42"/>
      <c r="DNR2656" s="116"/>
      <c r="DNS2656" s="42"/>
      <c r="DNT2656" s="116"/>
      <c r="DNU2656" s="42"/>
      <c r="DNV2656" s="116"/>
      <c r="DNW2656" s="42"/>
      <c r="DNX2656" s="116"/>
      <c r="DNY2656" s="42"/>
      <c r="DNZ2656" s="116"/>
      <c r="DOA2656" s="42"/>
      <c r="DOB2656" s="116"/>
      <c r="DOC2656" s="42"/>
      <c r="DOD2656" s="116"/>
      <c r="DOE2656" s="42"/>
      <c r="DOF2656" s="116"/>
      <c r="DOG2656" s="42"/>
      <c r="DOH2656" s="116"/>
      <c r="DOI2656" s="42"/>
      <c r="DOJ2656" s="116"/>
      <c r="DOK2656" s="42"/>
      <c r="DOL2656" s="116"/>
      <c r="DOM2656" s="42"/>
      <c r="DON2656" s="116"/>
      <c r="DOO2656" s="42"/>
      <c r="DOP2656" s="116"/>
      <c r="DOQ2656" s="42"/>
      <c r="DOR2656" s="116"/>
      <c r="DOS2656" s="42"/>
      <c r="DOT2656" s="116"/>
      <c r="DOU2656" s="42"/>
      <c r="DOV2656" s="116"/>
      <c r="DOW2656" s="42"/>
      <c r="DOX2656" s="116"/>
      <c r="DOY2656" s="42"/>
      <c r="DOZ2656" s="116"/>
      <c r="DPA2656" s="42"/>
      <c r="DPB2656" s="116"/>
      <c r="DPC2656" s="42"/>
      <c r="DPD2656" s="116"/>
      <c r="DPE2656" s="42"/>
      <c r="DPF2656" s="116"/>
      <c r="DPG2656" s="42"/>
      <c r="DPH2656" s="116"/>
      <c r="DPI2656" s="42"/>
      <c r="DPJ2656" s="116"/>
      <c r="DPK2656" s="42"/>
      <c r="DPL2656" s="116"/>
      <c r="DPM2656" s="42"/>
      <c r="DPN2656" s="116"/>
      <c r="DPO2656" s="42"/>
      <c r="DPP2656" s="116"/>
      <c r="DPQ2656" s="42"/>
      <c r="DPR2656" s="116"/>
      <c r="DPS2656" s="42"/>
      <c r="DPT2656" s="116"/>
      <c r="DPU2656" s="42"/>
      <c r="DPV2656" s="116"/>
      <c r="DPW2656" s="42"/>
      <c r="DPX2656" s="116"/>
      <c r="DPY2656" s="42"/>
      <c r="DPZ2656" s="116"/>
      <c r="DQA2656" s="42"/>
      <c r="DQB2656" s="116"/>
      <c r="DQC2656" s="42"/>
      <c r="DQD2656" s="116"/>
      <c r="DQE2656" s="42"/>
      <c r="DQF2656" s="116"/>
      <c r="DQG2656" s="42"/>
      <c r="DQH2656" s="116"/>
      <c r="DQI2656" s="42"/>
      <c r="DQJ2656" s="116"/>
      <c r="DQK2656" s="42"/>
      <c r="DQL2656" s="116"/>
      <c r="DQM2656" s="42"/>
      <c r="DQN2656" s="116"/>
      <c r="DQO2656" s="42"/>
      <c r="DQP2656" s="116"/>
      <c r="DQQ2656" s="42"/>
      <c r="DQR2656" s="116"/>
      <c r="DQS2656" s="42"/>
      <c r="DQT2656" s="116"/>
      <c r="DQU2656" s="42"/>
      <c r="DQV2656" s="116"/>
      <c r="DQW2656" s="42"/>
      <c r="DQX2656" s="116"/>
      <c r="DQY2656" s="42"/>
      <c r="DQZ2656" s="116"/>
      <c r="DRA2656" s="42"/>
      <c r="DRB2656" s="116"/>
      <c r="DRC2656" s="42"/>
      <c r="DRD2656" s="116"/>
      <c r="DRE2656" s="42"/>
      <c r="DRF2656" s="116"/>
      <c r="DRG2656" s="42"/>
      <c r="DRH2656" s="116"/>
      <c r="DRI2656" s="42"/>
      <c r="DRJ2656" s="116"/>
      <c r="DRK2656" s="42"/>
      <c r="DRL2656" s="116"/>
      <c r="DRM2656" s="42"/>
      <c r="DRN2656" s="116"/>
      <c r="DRO2656" s="42"/>
      <c r="DRP2656" s="116"/>
      <c r="DRQ2656" s="42"/>
      <c r="DRR2656" s="116"/>
      <c r="DRS2656" s="42"/>
      <c r="DRT2656" s="116"/>
      <c r="DRU2656" s="42"/>
      <c r="DRV2656" s="116"/>
      <c r="DRW2656" s="42"/>
      <c r="DRX2656" s="116"/>
      <c r="DRY2656" s="42"/>
      <c r="DRZ2656" s="116"/>
      <c r="DSA2656" s="42"/>
      <c r="DSB2656" s="116"/>
      <c r="DSC2656" s="42"/>
      <c r="DSD2656" s="116"/>
      <c r="DSE2656" s="42"/>
      <c r="DSF2656" s="116"/>
      <c r="DSG2656" s="42"/>
      <c r="DSH2656" s="116"/>
      <c r="DSI2656" s="42"/>
      <c r="DSJ2656" s="116"/>
      <c r="DSK2656" s="42"/>
      <c r="DSL2656" s="116"/>
      <c r="DSM2656" s="42"/>
      <c r="DSN2656" s="116"/>
      <c r="DSO2656" s="42"/>
      <c r="DSP2656" s="116"/>
      <c r="DSQ2656" s="42"/>
      <c r="DSR2656" s="116"/>
      <c r="DSS2656" s="42"/>
      <c r="DST2656" s="116"/>
      <c r="DSU2656" s="42"/>
      <c r="DSV2656" s="116"/>
      <c r="DSW2656" s="42"/>
      <c r="DSX2656" s="116"/>
      <c r="DSY2656" s="42"/>
      <c r="DSZ2656" s="116"/>
      <c r="DTA2656" s="42"/>
      <c r="DTB2656" s="116"/>
      <c r="DTC2656" s="42"/>
      <c r="DTD2656" s="116"/>
      <c r="DTE2656" s="42"/>
      <c r="DTF2656" s="116"/>
      <c r="DTG2656" s="42"/>
      <c r="DTH2656" s="116"/>
      <c r="DTI2656" s="42"/>
      <c r="DTJ2656" s="116"/>
      <c r="DTK2656" s="42"/>
      <c r="DTL2656" s="116"/>
      <c r="DTM2656" s="42"/>
      <c r="DTN2656" s="116"/>
      <c r="DTO2656" s="42"/>
      <c r="DTP2656" s="116"/>
      <c r="DTQ2656" s="42"/>
      <c r="DTR2656" s="116"/>
      <c r="DTS2656" s="42"/>
      <c r="DTT2656" s="116"/>
      <c r="DTU2656" s="42"/>
      <c r="DTV2656" s="116"/>
      <c r="DTW2656" s="42"/>
      <c r="DTX2656" s="116"/>
      <c r="DTY2656" s="42"/>
      <c r="DTZ2656" s="116"/>
      <c r="DUA2656" s="42"/>
      <c r="DUB2656" s="116"/>
      <c r="DUC2656" s="42"/>
      <c r="DUD2656" s="116"/>
      <c r="DUE2656" s="42"/>
      <c r="DUF2656" s="116"/>
      <c r="DUG2656" s="42"/>
      <c r="DUH2656" s="116"/>
      <c r="DUI2656" s="42"/>
      <c r="DUJ2656" s="116"/>
      <c r="DUK2656" s="42"/>
      <c r="DUL2656" s="116"/>
      <c r="DUM2656" s="42"/>
      <c r="DUN2656" s="116"/>
      <c r="DUO2656" s="42"/>
      <c r="DUP2656" s="116"/>
      <c r="DUQ2656" s="42"/>
      <c r="DUR2656" s="116"/>
      <c r="DUS2656" s="42"/>
      <c r="DUT2656" s="116"/>
      <c r="DUU2656" s="42"/>
      <c r="DUV2656" s="116"/>
      <c r="DUW2656" s="42"/>
      <c r="DUX2656" s="116"/>
      <c r="DUY2656" s="42"/>
      <c r="DUZ2656" s="116"/>
      <c r="DVA2656" s="42"/>
      <c r="DVB2656" s="116"/>
      <c r="DVC2656" s="42"/>
      <c r="DVD2656" s="116"/>
      <c r="DVE2656" s="42"/>
      <c r="DVF2656" s="116"/>
      <c r="DVG2656" s="42"/>
      <c r="DVH2656" s="116"/>
      <c r="DVI2656" s="42"/>
      <c r="DVJ2656" s="116"/>
      <c r="DVK2656" s="42"/>
      <c r="DVL2656" s="116"/>
      <c r="DVM2656" s="42"/>
      <c r="DVN2656" s="116"/>
      <c r="DVO2656" s="42"/>
      <c r="DVP2656" s="116"/>
      <c r="DVQ2656" s="42"/>
      <c r="DVR2656" s="116"/>
      <c r="DVS2656" s="42"/>
      <c r="DVT2656" s="116"/>
      <c r="DVU2656" s="42"/>
      <c r="DVV2656" s="116"/>
      <c r="DVW2656" s="42"/>
      <c r="DVX2656" s="116"/>
      <c r="DVY2656" s="42"/>
      <c r="DVZ2656" s="116"/>
      <c r="DWA2656" s="42"/>
      <c r="DWB2656" s="116"/>
      <c r="DWC2656" s="42"/>
      <c r="DWD2656" s="116"/>
      <c r="DWE2656" s="42"/>
      <c r="DWF2656" s="116"/>
      <c r="DWG2656" s="42"/>
      <c r="DWH2656" s="116"/>
      <c r="DWI2656" s="42"/>
      <c r="DWJ2656" s="116"/>
      <c r="DWK2656" s="42"/>
      <c r="DWL2656" s="116"/>
      <c r="DWM2656" s="42"/>
      <c r="DWN2656" s="116"/>
      <c r="DWO2656" s="42"/>
      <c r="DWP2656" s="116"/>
      <c r="DWQ2656" s="42"/>
      <c r="DWR2656" s="116"/>
      <c r="DWS2656" s="42"/>
      <c r="DWT2656" s="116"/>
      <c r="DWU2656" s="42"/>
      <c r="DWV2656" s="116"/>
      <c r="DWW2656" s="42"/>
      <c r="DWX2656" s="116"/>
      <c r="DWY2656" s="42"/>
      <c r="DWZ2656" s="116"/>
      <c r="DXA2656" s="42"/>
      <c r="DXB2656" s="116"/>
      <c r="DXC2656" s="42"/>
      <c r="DXD2656" s="116"/>
      <c r="DXE2656" s="42"/>
      <c r="DXF2656" s="116"/>
      <c r="DXG2656" s="42"/>
      <c r="DXH2656" s="116"/>
      <c r="DXI2656" s="42"/>
      <c r="DXJ2656" s="116"/>
      <c r="DXK2656" s="42"/>
      <c r="DXL2656" s="116"/>
      <c r="DXM2656" s="42"/>
      <c r="DXN2656" s="116"/>
      <c r="DXO2656" s="42"/>
      <c r="DXP2656" s="116"/>
      <c r="DXQ2656" s="42"/>
      <c r="DXR2656" s="116"/>
      <c r="DXS2656" s="42"/>
      <c r="DXT2656" s="116"/>
      <c r="DXU2656" s="42"/>
      <c r="DXV2656" s="116"/>
      <c r="DXW2656" s="42"/>
      <c r="DXX2656" s="116"/>
      <c r="DXY2656" s="42"/>
      <c r="DXZ2656" s="116"/>
      <c r="DYA2656" s="42"/>
      <c r="DYB2656" s="116"/>
      <c r="DYC2656" s="42"/>
      <c r="DYD2656" s="116"/>
      <c r="DYE2656" s="42"/>
      <c r="DYF2656" s="116"/>
      <c r="DYG2656" s="42"/>
      <c r="DYH2656" s="116"/>
      <c r="DYI2656" s="42"/>
      <c r="DYJ2656" s="116"/>
      <c r="DYK2656" s="42"/>
      <c r="DYL2656" s="116"/>
      <c r="DYM2656" s="42"/>
      <c r="DYN2656" s="116"/>
      <c r="DYO2656" s="42"/>
      <c r="DYP2656" s="116"/>
      <c r="DYQ2656" s="42"/>
      <c r="DYR2656" s="116"/>
      <c r="DYS2656" s="42"/>
      <c r="DYT2656" s="116"/>
      <c r="DYU2656" s="42"/>
      <c r="DYV2656" s="116"/>
      <c r="DYW2656" s="42"/>
      <c r="DYX2656" s="116"/>
      <c r="DYY2656" s="42"/>
      <c r="DYZ2656" s="116"/>
      <c r="DZA2656" s="42"/>
      <c r="DZB2656" s="116"/>
      <c r="DZC2656" s="42"/>
      <c r="DZD2656" s="116"/>
      <c r="DZE2656" s="42"/>
      <c r="DZF2656" s="116"/>
      <c r="DZG2656" s="42"/>
      <c r="DZH2656" s="116"/>
      <c r="DZI2656" s="42"/>
      <c r="DZJ2656" s="116"/>
      <c r="DZK2656" s="42"/>
      <c r="DZL2656" s="116"/>
      <c r="DZM2656" s="42"/>
      <c r="DZN2656" s="116"/>
      <c r="DZO2656" s="42"/>
      <c r="DZP2656" s="116"/>
      <c r="DZQ2656" s="42"/>
      <c r="DZR2656" s="116"/>
      <c r="DZS2656" s="42"/>
      <c r="DZT2656" s="116"/>
      <c r="DZU2656" s="42"/>
      <c r="DZV2656" s="116"/>
      <c r="DZW2656" s="42"/>
      <c r="DZX2656" s="116"/>
      <c r="DZY2656" s="42"/>
      <c r="DZZ2656" s="116"/>
      <c r="EAA2656" s="42"/>
      <c r="EAB2656" s="116"/>
      <c r="EAC2656" s="42"/>
      <c r="EAD2656" s="116"/>
      <c r="EAE2656" s="42"/>
      <c r="EAF2656" s="116"/>
      <c r="EAG2656" s="42"/>
      <c r="EAH2656" s="116"/>
      <c r="EAI2656" s="42"/>
      <c r="EAJ2656" s="116"/>
      <c r="EAK2656" s="42"/>
      <c r="EAL2656" s="116"/>
      <c r="EAM2656" s="42"/>
      <c r="EAN2656" s="116"/>
      <c r="EAO2656" s="42"/>
      <c r="EAP2656" s="116"/>
      <c r="EAQ2656" s="42"/>
      <c r="EAR2656" s="116"/>
      <c r="EAS2656" s="42"/>
      <c r="EAT2656" s="116"/>
      <c r="EAU2656" s="42"/>
      <c r="EAV2656" s="116"/>
      <c r="EAW2656" s="42"/>
      <c r="EAX2656" s="116"/>
      <c r="EAY2656" s="42"/>
      <c r="EAZ2656" s="116"/>
      <c r="EBA2656" s="42"/>
      <c r="EBB2656" s="116"/>
      <c r="EBC2656" s="42"/>
      <c r="EBD2656" s="116"/>
      <c r="EBE2656" s="42"/>
      <c r="EBF2656" s="116"/>
      <c r="EBG2656" s="42"/>
      <c r="EBH2656" s="116"/>
      <c r="EBI2656" s="42"/>
      <c r="EBJ2656" s="116"/>
      <c r="EBK2656" s="42"/>
      <c r="EBL2656" s="116"/>
      <c r="EBM2656" s="42"/>
      <c r="EBN2656" s="116"/>
      <c r="EBO2656" s="42"/>
      <c r="EBP2656" s="116"/>
      <c r="EBQ2656" s="42"/>
      <c r="EBR2656" s="116"/>
      <c r="EBS2656" s="42"/>
      <c r="EBT2656" s="116"/>
      <c r="EBU2656" s="42"/>
      <c r="EBV2656" s="116"/>
      <c r="EBW2656" s="42"/>
      <c r="EBX2656" s="116"/>
      <c r="EBY2656" s="42"/>
      <c r="EBZ2656" s="116"/>
      <c r="ECA2656" s="42"/>
      <c r="ECB2656" s="116"/>
      <c r="ECC2656" s="42"/>
      <c r="ECD2656" s="116"/>
      <c r="ECE2656" s="42"/>
      <c r="ECF2656" s="116"/>
      <c r="ECG2656" s="42"/>
      <c r="ECH2656" s="116"/>
      <c r="ECI2656" s="42"/>
      <c r="ECJ2656" s="116"/>
      <c r="ECK2656" s="42"/>
      <c r="ECL2656" s="116"/>
      <c r="ECM2656" s="42"/>
      <c r="ECN2656" s="116"/>
      <c r="ECO2656" s="42"/>
      <c r="ECP2656" s="116"/>
      <c r="ECQ2656" s="42"/>
      <c r="ECR2656" s="116"/>
      <c r="ECS2656" s="42"/>
      <c r="ECT2656" s="116"/>
      <c r="ECU2656" s="42"/>
      <c r="ECV2656" s="116"/>
      <c r="ECW2656" s="42"/>
      <c r="ECX2656" s="116"/>
      <c r="ECY2656" s="42"/>
      <c r="ECZ2656" s="116"/>
      <c r="EDA2656" s="42"/>
      <c r="EDB2656" s="116"/>
      <c r="EDC2656" s="42"/>
      <c r="EDD2656" s="116"/>
      <c r="EDE2656" s="42"/>
      <c r="EDF2656" s="116"/>
      <c r="EDG2656" s="42"/>
      <c r="EDH2656" s="116"/>
      <c r="EDI2656" s="42"/>
      <c r="EDJ2656" s="116"/>
      <c r="EDK2656" s="42"/>
      <c r="EDL2656" s="116"/>
      <c r="EDM2656" s="42"/>
      <c r="EDN2656" s="116"/>
      <c r="EDO2656" s="42"/>
      <c r="EDP2656" s="116"/>
      <c r="EDQ2656" s="42"/>
      <c r="EDR2656" s="116"/>
      <c r="EDS2656" s="42"/>
      <c r="EDT2656" s="116"/>
      <c r="EDU2656" s="42"/>
      <c r="EDV2656" s="116"/>
      <c r="EDW2656" s="42"/>
      <c r="EDX2656" s="116"/>
      <c r="EDY2656" s="42"/>
      <c r="EDZ2656" s="116"/>
      <c r="EEA2656" s="42"/>
      <c r="EEB2656" s="116"/>
      <c r="EEC2656" s="42"/>
      <c r="EED2656" s="116"/>
      <c r="EEE2656" s="42"/>
      <c r="EEF2656" s="116"/>
      <c r="EEG2656" s="42"/>
      <c r="EEH2656" s="116"/>
      <c r="EEI2656" s="42"/>
      <c r="EEJ2656" s="116"/>
      <c r="EEK2656" s="42"/>
      <c r="EEL2656" s="116"/>
      <c r="EEM2656" s="42"/>
      <c r="EEN2656" s="116"/>
      <c r="EEO2656" s="42"/>
      <c r="EEP2656" s="116"/>
      <c r="EEQ2656" s="42"/>
      <c r="EER2656" s="116"/>
      <c r="EES2656" s="42"/>
      <c r="EET2656" s="116"/>
      <c r="EEU2656" s="42"/>
      <c r="EEV2656" s="116"/>
      <c r="EEW2656" s="42"/>
      <c r="EEX2656" s="116"/>
      <c r="EEY2656" s="42"/>
      <c r="EEZ2656" s="116"/>
      <c r="EFA2656" s="42"/>
      <c r="EFB2656" s="116"/>
      <c r="EFC2656" s="42"/>
      <c r="EFD2656" s="116"/>
      <c r="EFE2656" s="42"/>
      <c r="EFF2656" s="116"/>
      <c r="EFG2656" s="42"/>
      <c r="EFH2656" s="116"/>
      <c r="EFI2656" s="42"/>
      <c r="EFJ2656" s="116"/>
      <c r="EFK2656" s="42"/>
      <c r="EFL2656" s="116"/>
      <c r="EFM2656" s="42"/>
      <c r="EFN2656" s="116"/>
      <c r="EFO2656" s="42"/>
      <c r="EFP2656" s="116"/>
      <c r="EFQ2656" s="42"/>
      <c r="EFR2656" s="116"/>
      <c r="EFS2656" s="42"/>
      <c r="EFT2656" s="116"/>
      <c r="EFU2656" s="42"/>
      <c r="EFV2656" s="116"/>
      <c r="EFW2656" s="42"/>
      <c r="EFX2656" s="116"/>
      <c r="EFY2656" s="42"/>
      <c r="EFZ2656" s="116"/>
      <c r="EGA2656" s="42"/>
      <c r="EGB2656" s="116"/>
      <c r="EGC2656" s="42"/>
      <c r="EGD2656" s="116"/>
      <c r="EGE2656" s="42"/>
      <c r="EGF2656" s="116"/>
      <c r="EGG2656" s="42"/>
      <c r="EGH2656" s="116"/>
      <c r="EGI2656" s="42"/>
      <c r="EGJ2656" s="116"/>
      <c r="EGK2656" s="42"/>
      <c r="EGL2656" s="116"/>
      <c r="EGM2656" s="42"/>
      <c r="EGN2656" s="116"/>
      <c r="EGO2656" s="42"/>
      <c r="EGP2656" s="116"/>
      <c r="EGQ2656" s="42"/>
      <c r="EGR2656" s="116"/>
      <c r="EGS2656" s="42"/>
      <c r="EGT2656" s="116"/>
      <c r="EGU2656" s="42"/>
      <c r="EGV2656" s="116"/>
      <c r="EGW2656" s="42"/>
      <c r="EGX2656" s="116"/>
      <c r="EGY2656" s="42"/>
      <c r="EGZ2656" s="116"/>
      <c r="EHA2656" s="42"/>
      <c r="EHB2656" s="116"/>
      <c r="EHC2656" s="42"/>
      <c r="EHD2656" s="116"/>
      <c r="EHE2656" s="42"/>
      <c r="EHF2656" s="116"/>
      <c r="EHG2656" s="42"/>
      <c r="EHH2656" s="116"/>
      <c r="EHI2656" s="42"/>
      <c r="EHJ2656" s="116"/>
      <c r="EHK2656" s="42"/>
      <c r="EHL2656" s="116"/>
      <c r="EHM2656" s="42"/>
      <c r="EHN2656" s="116"/>
      <c r="EHO2656" s="42"/>
      <c r="EHP2656" s="116"/>
      <c r="EHQ2656" s="42"/>
      <c r="EHR2656" s="116"/>
      <c r="EHS2656" s="42"/>
      <c r="EHT2656" s="116"/>
      <c r="EHU2656" s="42"/>
      <c r="EHV2656" s="116"/>
      <c r="EHW2656" s="42"/>
      <c r="EHX2656" s="116"/>
      <c r="EHY2656" s="42"/>
      <c r="EHZ2656" s="116"/>
      <c r="EIA2656" s="42"/>
      <c r="EIB2656" s="116"/>
      <c r="EIC2656" s="42"/>
      <c r="EID2656" s="116"/>
      <c r="EIE2656" s="42"/>
      <c r="EIF2656" s="116"/>
      <c r="EIG2656" s="42"/>
      <c r="EIH2656" s="116"/>
      <c r="EII2656" s="42"/>
      <c r="EIJ2656" s="116"/>
      <c r="EIK2656" s="42"/>
      <c r="EIL2656" s="116"/>
      <c r="EIM2656" s="42"/>
      <c r="EIN2656" s="116"/>
      <c r="EIO2656" s="42"/>
      <c r="EIP2656" s="116"/>
      <c r="EIQ2656" s="42"/>
      <c r="EIR2656" s="116"/>
      <c r="EIS2656" s="42"/>
      <c r="EIT2656" s="116"/>
      <c r="EIU2656" s="42"/>
      <c r="EIV2656" s="116"/>
      <c r="EIW2656" s="42"/>
      <c r="EIX2656" s="116"/>
      <c r="EIY2656" s="42"/>
      <c r="EIZ2656" s="116"/>
      <c r="EJA2656" s="42"/>
      <c r="EJB2656" s="116"/>
      <c r="EJC2656" s="42"/>
      <c r="EJD2656" s="116"/>
      <c r="EJE2656" s="42"/>
      <c r="EJF2656" s="116"/>
      <c r="EJG2656" s="42"/>
      <c r="EJH2656" s="116"/>
      <c r="EJI2656" s="42"/>
      <c r="EJJ2656" s="116"/>
      <c r="EJK2656" s="42"/>
      <c r="EJL2656" s="116"/>
      <c r="EJM2656" s="42"/>
      <c r="EJN2656" s="116"/>
      <c r="EJO2656" s="42"/>
      <c r="EJP2656" s="116"/>
      <c r="EJQ2656" s="42"/>
      <c r="EJR2656" s="116"/>
      <c r="EJS2656" s="42"/>
      <c r="EJT2656" s="116"/>
      <c r="EJU2656" s="42"/>
      <c r="EJV2656" s="116"/>
      <c r="EJW2656" s="42"/>
      <c r="EJX2656" s="116"/>
      <c r="EJY2656" s="42"/>
      <c r="EJZ2656" s="116"/>
      <c r="EKA2656" s="42"/>
      <c r="EKB2656" s="116"/>
      <c r="EKC2656" s="42"/>
      <c r="EKD2656" s="116"/>
      <c r="EKE2656" s="42"/>
      <c r="EKF2656" s="116"/>
      <c r="EKG2656" s="42"/>
      <c r="EKH2656" s="116"/>
      <c r="EKI2656" s="42"/>
      <c r="EKJ2656" s="116"/>
      <c r="EKK2656" s="42"/>
      <c r="EKL2656" s="116"/>
      <c r="EKM2656" s="42"/>
      <c r="EKN2656" s="116"/>
      <c r="EKO2656" s="42"/>
      <c r="EKP2656" s="116"/>
      <c r="EKQ2656" s="42"/>
      <c r="EKR2656" s="116"/>
      <c r="EKS2656" s="42"/>
      <c r="EKT2656" s="116"/>
      <c r="EKU2656" s="42"/>
      <c r="EKV2656" s="116"/>
      <c r="EKW2656" s="42"/>
      <c r="EKX2656" s="116"/>
      <c r="EKY2656" s="42"/>
      <c r="EKZ2656" s="116"/>
      <c r="ELA2656" s="42"/>
      <c r="ELB2656" s="116"/>
      <c r="ELC2656" s="42"/>
      <c r="ELD2656" s="116"/>
      <c r="ELE2656" s="42"/>
      <c r="ELF2656" s="116"/>
      <c r="ELG2656" s="42"/>
      <c r="ELH2656" s="116"/>
      <c r="ELI2656" s="42"/>
      <c r="ELJ2656" s="116"/>
      <c r="ELK2656" s="42"/>
      <c r="ELL2656" s="116"/>
      <c r="ELM2656" s="42"/>
      <c r="ELN2656" s="116"/>
      <c r="ELO2656" s="42"/>
      <c r="ELP2656" s="116"/>
      <c r="ELQ2656" s="42"/>
      <c r="ELR2656" s="116"/>
      <c r="ELS2656" s="42"/>
      <c r="ELT2656" s="116"/>
      <c r="ELU2656" s="42"/>
      <c r="ELV2656" s="116"/>
      <c r="ELW2656" s="42"/>
      <c r="ELX2656" s="116"/>
      <c r="ELY2656" s="42"/>
      <c r="ELZ2656" s="116"/>
      <c r="EMA2656" s="42"/>
      <c r="EMB2656" s="116"/>
      <c r="EMC2656" s="42"/>
      <c r="EMD2656" s="116"/>
      <c r="EME2656" s="42"/>
      <c r="EMF2656" s="116"/>
      <c r="EMG2656" s="42"/>
      <c r="EMH2656" s="116"/>
      <c r="EMI2656" s="42"/>
      <c r="EMJ2656" s="116"/>
      <c r="EMK2656" s="42"/>
      <c r="EML2656" s="116"/>
      <c r="EMM2656" s="42"/>
      <c r="EMN2656" s="116"/>
      <c r="EMO2656" s="42"/>
      <c r="EMP2656" s="116"/>
      <c r="EMQ2656" s="42"/>
      <c r="EMR2656" s="116"/>
      <c r="EMS2656" s="42"/>
      <c r="EMT2656" s="116"/>
      <c r="EMU2656" s="42"/>
      <c r="EMV2656" s="116"/>
      <c r="EMW2656" s="42"/>
      <c r="EMX2656" s="116"/>
      <c r="EMY2656" s="42"/>
      <c r="EMZ2656" s="116"/>
      <c r="ENA2656" s="42"/>
      <c r="ENB2656" s="116"/>
      <c r="ENC2656" s="42"/>
      <c r="END2656" s="116"/>
      <c r="ENE2656" s="42"/>
      <c r="ENF2656" s="116"/>
      <c r="ENG2656" s="42"/>
      <c r="ENH2656" s="116"/>
      <c r="ENI2656" s="42"/>
      <c r="ENJ2656" s="116"/>
      <c r="ENK2656" s="42"/>
      <c r="ENL2656" s="116"/>
      <c r="ENM2656" s="42"/>
      <c r="ENN2656" s="116"/>
      <c r="ENO2656" s="42"/>
      <c r="ENP2656" s="116"/>
      <c r="ENQ2656" s="42"/>
      <c r="ENR2656" s="116"/>
      <c r="ENS2656" s="42"/>
      <c r="ENT2656" s="116"/>
      <c r="ENU2656" s="42"/>
      <c r="ENV2656" s="116"/>
      <c r="ENW2656" s="42"/>
      <c r="ENX2656" s="116"/>
      <c r="ENY2656" s="42"/>
      <c r="ENZ2656" s="116"/>
      <c r="EOA2656" s="42"/>
      <c r="EOB2656" s="116"/>
      <c r="EOC2656" s="42"/>
      <c r="EOD2656" s="116"/>
      <c r="EOE2656" s="42"/>
      <c r="EOF2656" s="116"/>
      <c r="EOG2656" s="42"/>
      <c r="EOH2656" s="116"/>
      <c r="EOI2656" s="42"/>
      <c r="EOJ2656" s="116"/>
      <c r="EOK2656" s="42"/>
      <c r="EOL2656" s="116"/>
      <c r="EOM2656" s="42"/>
      <c r="EON2656" s="116"/>
      <c r="EOO2656" s="42"/>
      <c r="EOP2656" s="116"/>
      <c r="EOQ2656" s="42"/>
      <c r="EOR2656" s="116"/>
      <c r="EOS2656" s="42"/>
      <c r="EOT2656" s="116"/>
      <c r="EOU2656" s="42"/>
      <c r="EOV2656" s="116"/>
      <c r="EOW2656" s="42"/>
      <c r="EOX2656" s="116"/>
      <c r="EOY2656" s="42"/>
      <c r="EOZ2656" s="116"/>
      <c r="EPA2656" s="42"/>
      <c r="EPB2656" s="116"/>
      <c r="EPC2656" s="42"/>
      <c r="EPD2656" s="116"/>
      <c r="EPE2656" s="42"/>
      <c r="EPF2656" s="116"/>
      <c r="EPG2656" s="42"/>
      <c r="EPH2656" s="116"/>
      <c r="EPI2656" s="42"/>
      <c r="EPJ2656" s="116"/>
      <c r="EPK2656" s="42"/>
      <c r="EPL2656" s="116"/>
      <c r="EPM2656" s="42"/>
      <c r="EPN2656" s="116"/>
      <c r="EPO2656" s="42"/>
      <c r="EPP2656" s="116"/>
      <c r="EPQ2656" s="42"/>
      <c r="EPR2656" s="116"/>
      <c r="EPS2656" s="42"/>
      <c r="EPT2656" s="116"/>
      <c r="EPU2656" s="42"/>
      <c r="EPV2656" s="116"/>
      <c r="EPW2656" s="42"/>
      <c r="EPX2656" s="116"/>
      <c r="EPY2656" s="42"/>
      <c r="EPZ2656" s="116"/>
      <c r="EQA2656" s="42"/>
      <c r="EQB2656" s="116"/>
      <c r="EQC2656" s="42"/>
      <c r="EQD2656" s="116"/>
      <c r="EQE2656" s="42"/>
      <c r="EQF2656" s="116"/>
      <c r="EQG2656" s="42"/>
      <c r="EQH2656" s="116"/>
      <c r="EQI2656" s="42"/>
      <c r="EQJ2656" s="116"/>
      <c r="EQK2656" s="42"/>
      <c r="EQL2656" s="116"/>
      <c r="EQM2656" s="42"/>
      <c r="EQN2656" s="116"/>
      <c r="EQO2656" s="42"/>
      <c r="EQP2656" s="116"/>
      <c r="EQQ2656" s="42"/>
      <c r="EQR2656" s="116"/>
      <c r="EQS2656" s="42"/>
      <c r="EQT2656" s="116"/>
      <c r="EQU2656" s="42"/>
      <c r="EQV2656" s="116"/>
      <c r="EQW2656" s="42"/>
      <c r="EQX2656" s="116"/>
      <c r="EQY2656" s="42"/>
      <c r="EQZ2656" s="116"/>
      <c r="ERA2656" s="42"/>
      <c r="ERB2656" s="116"/>
      <c r="ERC2656" s="42"/>
      <c r="ERD2656" s="116"/>
      <c r="ERE2656" s="42"/>
      <c r="ERF2656" s="116"/>
      <c r="ERG2656" s="42"/>
      <c r="ERH2656" s="116"/>
      <c r="ERI2656" s="42"/>
      <c r="ERJ2656" s="116"/>
      <c r="ERK2656" s="42"/>
      <c r="ERL2656" s="116"/>
      <c r="ERM2656" s="42"/>
      <c r="ERN2656" s="116"/>
      <c r="ERO2656" s="42"/>
      <c r="ERP2656" s="116"/>
      <c r="ERQ2656" s="42"/>
      <c r="ERR2656" s="116"/>
      <c r="ERS2656" s="42"/>
      <c r="ERT2656" s="116"/>
      <c r="ERU2656" s="42"/>
      <c r="ERV2656" s="116"/>
      <c r="ERW2656" s="42"/>
      <c r="ERX2656" s="116"/>
      <c r="ERY2656" s="42"/>
      <c r="ERZ2656" s="116"/>
      <c r="ESA2656" s="42"/>
      <c r="ESB2656" s="116"/>
      <c r="ESC2656" s="42"/>
      <c r="ESD2656" s="116"/>
      <c r="ESE2656" s="42"/>
      <c r="ESF2656" s="116"/>
      <c r="ESG2656" s="42"/>
      <c r="ESH2656" s="116"/>
      <c r="ESI2656" s="42"/>
      <c r="ESJ2656" s="116"/>
      <c r="ESK2656" s="42"/>
      <c r="ESL2656" s="116"/>
      <c r="ESM2656" s="42"/>
      <c r="ESN2656" s="116"/>
      <c r="ESO2656" s="42"/>
      <c r="ESP2656" s="116"/>
      <c r="ESQ2656" s="42"/>
      <c r="ESR2656" s="116"/>
      <c r="ESS2656" s="42"/>
      <c r="EST2656" s="116"/>
      <c r="ESU2656" s="42"/>
      <c r="ESV2656" s="116"/>
      <c r="ESW2656" s="42"/>
      <c r="ESX2656" s="116"/>
      <c r="ESY2656" s="42"/>
      <c r="ESZ2656" s="116"/>
      <c r="ETA2656" s="42"/>
      <c r="ETB2656" s="116"/>
      <c r="ETC2656" s="42"/>
      <c r="ETD2656" s="116"/>
      <c r="ETE2656" s="42"/>
      <c r="ETF2656" s="116"/>
      <c r="ETG2656" s="42"/>
      <c r="ETH2656" s="116"/>
      <c r="ETI2656" s="42"/>
      <c r="ETJ2656" s="116"/>
      <c r="ETK2656" s="42"/>
      <c r="ETL2656" s="116"/>
      <c r="ETM2656" s="42"/>
      <c r="ETN2656" s="116"/>
      <c r="ETO2656" s="42"/>
      <c r="ETP2656" s="116"/>
      <c r="ETQ2656" s="42"/>
      <c r="ETR2656" s="116"/>
      <c r="ETS2656" s="42"/>
      <c r="ETT2656" s="116"/>
      <c r="ETU2656" s="42"/>
      <c r="ETV2656" s="116"/>
      <c r="ETW2656" s="42"/>
      <c r="ETX2656" s="116"/>
      <c r="ETY2656" s="42"/>
      <c r="ETZ2656" s="116"/>
      <c r="EUA2656" s="42"/>
      <c r="EUB2656" s="116"/>
      <c r="EUC2656" s="42"/>
      <c r="EUD2656" s="116"/>
      <c r="EUE2656" s="42"/>
      <c r="EUF2656" s="116"/>
      <c r="EUG2656" s="42"/>
      <c r="EUH2656" s="116"/>
      <c r="EUI2656" s="42"/>
      <c r="EUJ2656" s="116"/>
      <c r="EUK2656" s="42"/>
      <c r="EUL2656" s="116"/>
      <c r="EUM2656" s="42"/>
      <c r="EUN2656" s="116"/>
      <c r="EUO2656" s="42"/>
      <c r="EUP2656" s="116"/>
      <c r="EUQ2656" s="42"/>
      <c r="EUR2656" s="116"/>
      <c r="EUS2656" s="42"/>
      <c r="EUT2656" s="116"/>
      <c r="EUU2656" s="42"/>
      <c r="EUV2656" s="116"/>
      <c r="EUW2656" s="42"/>
      <c r="EUX2656" s="116"/>
      <c r="EUY2656" s="42"/>
      <c r="EUZ2656" s="116"/>
      <c r="EVA2656" s="42"/>
      <c r="EVB2656" s="116"/>
      <c r="EVC2656" s="42"/>
      <c r="EVD2656" s="116"/>
      <c r="EVE2656" s="42"/>
      <c r="EVF2656" s="116"/>
      <c r="EVG2656" s="42"/>
      <c r="EVH2656" s="116"/>
      <c r="EVI2656" s="42"/>
      <c r="EVJ2656" s="116"/>
      <c r="EVK2656" s="42"/>
      <c r="EVL2656" s="116"/>
      <c r="EVM2656" s="42"/>
      <c r="EVN2656" s="116"/>
      <c r="EVO2656" s="42"/>
      <c r="EVP2656" s="116"/>
      <c r="EVQ2656" s="42"/>
      <c r="EVR2656" s="116"/>
      <c r="EVS2656" s="42"/>
      <c r="EVT2656" s="116"/>
      <c r="EVU2656" s="42"/>
      <c r="EVV2656" s="116"/>
      <c r="EVW2656" s="42"/>
      <c r="EVX2656" s="116"/>
      <c r="EVY2656" s="42"/>
      <c r="EVZ2656" s="116"/>
      <c r="EWA2656" s="42"/>
      <c r="EWB2656" s="116"/>
      <c r="EWC2656" s="42"/>
      <c r="EWD2656" s="116"/>
      <c r="EWE2656" s="42"/>
      <c r="EWF2656" s="116"/>
      <c r="EWG2656" s="42"/>
      <c r="EWH2656" s="116"/>
      <c r="EWI2656" s="42"/>
      <c r="EWJ2656" s="116"/>
      <c r="EWK2656" s="42"/>
      <c r="EWL2656" s="116"/>
      <c r="EWM2656" s="42"/>
      <c r="EWN2656" s="116"/>
      <c r="EWO2656" s="42"/>
      <c r="EWP2656" s="116"/>
      <c r="EWQ2656" s="42"/>
      <c r="EWR2656" s="116"/>
      <c r="EWS2656" s="42"/>
      <c r="EWT2656" s="116"/>
      <c r="EWU2656" s="42"/>
      <c r="EWV2656" s="116"/>
      <c r="EWW2656" s="42"/>
      <c r="EWX2656" s="116"/>
      <c r="EWY2656" s="42"/>
      <c r="EWZ2656" s="116"/>
      <c r="EXA2656" s="42"/>
      <c r="EXB2656" s="116"/>
      <c r="EXC2656" s="42"/>
      <c r="EXD2656" s="116"/>
      <c r="EXE2656" s="42"/>
      <c r="EXF2656" s="116"/>
      <c r="EXG2656" s="42"/>
      <c r="EXH2656" s="116"/>
      <c r="EXI2656" s="42"/>
      <c r="EXJ2656" s="116"/>
      <c r="EXK2656" s="42"/>
      <c r="EXL2656" s="116"/>
      <c r="EXM2656" s="42"/>
      <c r="EXN2656" s="116"/>
      <c r="EXO2656" s="42"/>
      <c r="EXP2656" s="116"/>
      <c r="EXQ2656" s="42"/>
      <c r="EXR2656" s="116"/>
      <c r="EXS2656" s="42"/>
      <c r="EXT2656" s="116"/>
      <c r="EXU2656" s="42"/>
      <c r="EXV2656" s="116"/>
      <c r="EXW2656" s="42"/>
      <c r="EXX2656" s="116"/>
      <c r="EXY2656" s="42"/>
      <c r="EXZ2656" s="116"/>
      <c r="EYA2656" s="42"/>
      <c r="EYB2656" s="116"/>
      <c r="EYC2656" s="42"/>
      <c r="EYD2656" s="116"/>
      <c r="EYE2656" s="42"/>
      <c r="EYF2656" s="116"/>
      <c r="EYG2656" s="42"/>
      <c r="EYH2656" s="116"/>
      <c r="EYI2656" s="42"/>
      <c r="EYJ2656" s="116"/>
      <c r="EYK2656" s="42"/>
      <c r="EYL2656" s="116"/>
      <c r="EYM2656" s="42"/>
      <c r="EYN2656" s="116"/>
      <c r="EYO2656" s="42"/>
      <c r="EYP2656" s="116"/>
      <c r="EYQ2656" s="42"/>
      <c r="EYR2656" s="116"/>
      <c r="EYS2656" s="42"/>
      <c r="EYT2656" s="116"/>
      <c r="EYU2656" s="42"/>
      <c r="EYV2656" s="116"/>
      <c r="EYW2656" s="42"/>
      <c r="EYX2656" s="116"/>
      <c r="EYY2656" s="42"/>
      <c r="EYZ2656" s="116"/>
      <c r="EZA2656" s="42"/>
      <c r="EZB2656" s="116"/>
      <c r="EZC2656" s="42"/>
      <c r="EZD2656" s="116"/>
      <c r="EZE2656" s="42"/>
      <c r="EZF2656" s="116"/>
      <c r="EZG2656" s="42"/>
      <c r="EZH2656" s="116"/>
      <c r="EZI2656" s="42"/>
      <c r="EZJ2656" s="116"/>
      <c r="EZK2656" s="42"/>
      <c r="EZL2656" s="116"/>
      <c r="EZM2656" s="42"/>
      <c r="EZN2656" s="116"/>
      <c r="EZO2656" s="42"/>
      <c r="EZP2656" s="116"/>
      <c r="EZQ2656" s="42"/>
      <c r="EZR2656" s="116"/>
      <c r="EZS2656" s="42"/>
      <c r="EZT2656" s="116"/>
      <c r="EZU2656" s="42"/>
      <c r="EZV2656" s="116"/>
      <c r="EZW2656" s="42"/>
      <c r="EZX2656" s="116"/>
      <c r="EZY2656" s="42"/>
      <c r="EZZ2656" s="116"/>
      <c r="FAA2656" s="42"/>
      <c r="FAB2656" s="116"/>
      <c r="FAC2656" s="42"/>
      <c r="FAD2656" s="116"/>
      <c r="FAE2656" s="42"/>
      <c r="FAF2656" s="116"/>
      <c r="FAG2656" s="42"/>
      <c r="FAH2656" s="116"/>
      <c r="FAI2656" s="42"/>
      <c r="FAJ2656" s="116"/>
      <c r="FAK2656" s="42"/>
      <c r="FAL2656" s="116"/>
      <c r="FAM2656" s="42"/>
      <c r="FAN2656" s="116"/>
      <c r="FAO2656" s="42"/>
      <c r="FAP2656" s="116"/>
      <c r="FAQ2656" s="42"/>
      <c r="FAR2656" s="116"/>
      <c r="FAS2656" s="42"/>
      <c r="FAT2656" s="116"/>
      <c r="FAU2656" s="42"/>
      <c r="FAV2656" s="116"/>
      <c r="FAW2656" s="42"/>
      <c r="FAX2656" s="116"/>
      <c r="FAY2656" s="42"/>
      <c r="FAZ2656" s="116"/>
      <c r="FBA2656" s="42"/>
      <c r="FBB2656" s="116"/>
      <c r="FBC2656" s="42"/>
      <c r="FBD2656" s="116"/>
      <c r="FBE2656" s="42"/>
      <c r="FBF2656" s="116"/>
      <c r="FBG2656" s="42"/>
      <c r="FBH2656" s="116"/>
      <c r="FBI2656" s="42"/>
      <c r="FBJ2656" s="116"/>
      <c r="FBK2656" s="42"/>
      <c r="FBL2656" s="116"/>
      <c r="FBM2656" s="42"/>
      <c r="FBN2656" s="116"/>
      <c r="FBO2656" s="42"/>
      <c r="FBP2656" s="116"/>
      <c r="FBQ2656" s="42"/>
      <c r="FBR2656" s="116"/>
      <c r="FBS2656" s="42"/>
      <c r="FBT2656" s="116"/>
      <c r="FBU2656" s="42"/>
      <c r="FBV2656" s="116"/>
      <c r="FBW2656" s="42"/>
      <c r="FBX2656" s="116"/>
      <c r="FBY2656" s="42"/>
      <c r="FBZ2656" s="116"/>
      <c r="FCA2656" s="42"/>
      <c r="FCB2656" s="116"/>
      <c r="FCC2656" s="42"/>
      <c r="FCD2656" s="116"/>
      <c r="FCE2656" s="42"/>
      <c r="FCF2656" s="116"/>
      <c r="FCG2656" s="42"/>
      <c r="FCH2656" s="116"/>
      <c r="FCI2656" s="42"/>
      <c r="FCJ2656" s="116"/>
      <c r="FCK2656" s="42"/>
      <c r="FCL2656" s="116"/>
      <c r="FCM2656" s="42"/>
      <c r="FCN2656" s="116"/>
      <c r="FCO2656" s="42"/>
      <c r="FCP2656" s="116"/>
      <c r="FCQ2656" s="42"/>
      <c r="FCR2656" s="116"/>
      <c r="FCS2656" s="42"/>
      <c r="FCT2656" s="116"/>
      <c r="FCU2656" s="42"/>
      <c r="FCV2656" s="116"/>
      <c r="FCW2656" s="42"/>
      <c r="FCX2656" s="116"/>
      <c r="FCY2656" s="42"/>
      <c r="FCZ2656" s="116"/>
      <c r="FDA2656" s="42"/>
      <c r="FDB2656" s="116"/>
      <c r="FDC2656" s="42"/>
      <c r="FDD2656" s="116"/>
      <c r="FDE2656" s="42"/>
      <c r="FDF2656" s="116"/>
      <c r="FDG2656" s="42"/>
      <c r="FDH2656" s="116"/>
      <c r="FDI2656" s="42"/>
      <c r="FDJ2656" s="116"/>
      <c r="FDK2656" s="42"/>
      <c r="FDL2656" s="116"/>
      <c r="FDM2656" s="42"/>
      <c r="FDN2656" s="116"/>
      <c r="FDO2656" s="42"/>
      <c r="FDP2656" s="116"/>
      <c r="FDQ2656" s="42"/>
      <c r="FDR2656" s="116"/>
      <c r="FDS2656" s="42"/>
      <c r="FDT2656" s="116"/>
      <c r="FDU2656" s="42"/>
      <c r="FDV2656" s="116"/>
      <c r="FDW2656" s="42"/>
      <c r="FDX2656" s="116"/>
      <c r="FDY2656" s="42"/>
      <c r="FDZ2656" s="116"/>
      <c r="FEA2656" s="42"/>
      <c r="FEB2656" s="116"/>
      <c r="FEC2656" s="42"/>
      <c r="FED2656" s="116"/>
      <c r="FEE2656" s="42"/>
      <c r="FEF2656" s="116"/>
      <c r="FEG2656" s="42"/>
      <c r="FEH2656" s="116"/>
      <c r="FEI2656" s="42"/>
      <c r="FEJ2656" s="116"/>
      <c r="FEK2656" s="42"/>
      <c r="FEL2656" s="116"/>
      <c r="FEM2656" s="42"/>
      <c r="FEN2656" s="116"/>
      <c r="FEO2656" s="42"/>
      <c r="FEP2656" s="116"/>
      <c r="FEQ2656" s="42"/>
      <c r="FER2656" s="116"/>
      <c r="FES2656" s="42"/>
      <c r="FET2656" s="116"/>
      <c r="FEU2656" s="42"/>
      <c r="FEV2656" s="116"/>
      <c r="FEW2656" s="42"/>
      <c r="FEX2656" s="116"/>
      <c r="FEY2656" s="42"/>
      <c r="FEZ2656" s="116"/>
      <c r="FFA2656" s="42"/>
      <c r="FFB2656" s="116"/>
      <c r="FFC2656" s="42"/>
      <c r="FFD2656" s="116"/>
      <c r="FFE2656" s="42"/>
      <c r="FFF2656" s="116"/>
      <c r="FFG2656" s="42"/>
      <c r="FFH2656" s="116"/>
      <c r="FFI2656" s="42"/>
      <c r="FFJ2656" s="116"/>
      <c r="FFK2656" s="42"/>
      <c r="FFL2656" s="116"/>
      <c r="FFM2656" s="42"/>
      <c r="FFN2656" s="116"/>
      <c r="FFO2656" s="42"/>
      <c r="FFP2656" s="116"/>
      <c r="FFQ2656" s="42"/>
      <c r="FFR2656" s="116"/>
      <c r="FFS2656" s="42"/>
      <c r="FFT2656" s="116"/>
      <c r="FFU2656" s="42"/>
      <c r="FFV2656" s="116"/>
      <c r="FFW2656" s="42"/>
      <c r="FFX2656" s="116"/>
      <c r="FFY2656" s="42"/>
      <c r="FFZ2656" s="116"/>
      <c r="FGA2656" s="42"/>
      <c r="FGB2656" s="116"/>
      <c r="FGC2656" s="42"/>
      <c r="FGD2656" s="116"/>
      <c r="FGE2656" s="42"/>
      <c r="FGF2656" s="116"/>
      <c r="FGG2656" s="42"/>
      <c r="FGH2656" s="116"/>
      <c r="FGI2656" s="42"/>
      <c r="FGJ2656" s="116"/>
      <c r="FGK2656" s="42"/>
      <c r="FGL2656" s="116"/>
      <c r="FGM2656" s="42"/>
      <c r="FGN2656" s="116"/>
      <c r="FGO2656" s="42"/>
      <c r="FGP2656" s="116"/>
      <c r="FGQ2656" s="42"/>
      <c r="FGR2656" s="116"/>
      <c r="FGS2656" s="42"/>
      <c r="FGT2656" s="116"/>
      <c r="FGU2656" s="42"/>
      <c r="FGV2656" s="116"/>
      <c r="FGW2656" s="42"/>
      <c r="FGX2656" s="116"/>
      <c r="FGY2656" s="42"/>
      <c r="FGZ2656" s="116"/>
      <c r="FHA2656" s="42"/>
      <c r="FHB2656" s="116"/>
      <c r="FHC2656" s="42"/>
      <c r="FHD2656" s="116"/>
      <c r="FHE2656" s="42"/>
      <c r="FHF2656" s="116"/>
      <c r="FHG2656" s="42"/>
      <c r="FHH2656" s="116"/>
      <c r="FHI2656" s="42"/>
      <c r="FHJ2656" s="116"/>
      <c r="FHK2656" s="42"/>
      <c r="FHL2656" s="116"/>
      <c r="FHM2656" s="42"/>
      <c r="FHN2656" s="116"/>
      <c r="FHO2656" s="42"/>
      <c r="FHP2656" s="116"/>
      <c r="FHQ2656" s="42"/>
      <c r="FHR2656" s="116"/>
      <c r="FHS2656" s="42"/>
      <c r="FHT2656" s="116"/>
      <c r="FHU2656" s="42"/>
      <c r="FHV2656" s="116"/>
      <c r="FHW2656" s="42"/>
      <c r="FHX2656" s="116"/>
      <c r="FHY2656" s="42"/>
      <c r="FHZ2656" s="116"/>
      <c r="FIA2656" s="42"/>
      <c r="FIB2656" s="116"/>
      <c r="FIC2656" s="42"/>
      <c r="FID2656" s="116"/>
      <c r="FIE2656" s="42"/>
      <c r="FIF2656" s="116"/>
      <c r="FIG2656" s="42"/>
      <c r="FIH2656" s="116"/>
      <c r="FII2656" s="42"/>
      <c r="FIJ2656" s="116"/>
      <c r="FIK2656" s="42"/>
      <c r="FIL2656" s="116"/>
      <c r="FIM2656" s="42"/>
      <c r="FIN2656" s="116"/>
      <c r="FIO2656" s="42"/>
      <c r="FIP2656" s="116"/>
      <c r="FIQ2656" s="42"/>
      <c r="FIR2656" s="116"/>
      <c r="FIS2656" s="42"/>
      <c r="FIT2656" s="116"/>
      <c r="FIU2656" s="42"/>
      <c r="FIV2656" s="116"/>
      <c r="FIW2656" s="42"/>
      <c r="FIX2656" s="116"/>
      <c r="FIY2656" s="42"/>
      <c r="FIZ2656" s="116"/>
      <c r="FJA2656" s="42"/>
      <c r="FJB2656" s="116"/>
      <c r="FJC2656" s="42"/>
      <c r="FJD2656" s="116"/>
      <c r="FJE2656" s="42"/>
      <c r="FJF2656" s="116"/>
      <c r="FJG2656" s="42"/>
      <c r="FJH2656" s="116"/>
      <c r="FJI2656" s="42"/>
      <c r="FJJ2656" s="116"/>
      <c r="FJK2656" s="42"/>
      <c r="FJL2656" s="116"/>
      <c r="FJM2656" s="42"/>
      <c r="FJN2656" s="116"/>
      <c r="FJO2656" s="42"/>
      <c r="FJP2656" s="116"/>
      <c r="FJQ2656" s="42"/>
      <c r="FJR2656" s="116"/>
      <c r="FJS2656" s="42"/>
      <c r="FJT2656" s="116"/>
      <c r="FJU2656" s="42"/>
      <c r="FJV2656" s="116"/>
      <c r="FJW2656" s="42"/>
      <c r="FJX2656" s="116"/>
      <c r="FJY2656" s="42"/>
      <c r="FJZ2656" s="116"/>
      <c r="FKA2656" s="42"/>
      <c r="FKB2656" s="116"/>
      <c r="FKC2656" s="42"/>
      <c r="FKD2656" s="116"/>
      <c r="FKE2656" s="42"/>
      <c r="FKF2656" s="116"/>
      <c r="FKG2656" s="42"/>
      <c r="FKH2656" s="116"/>
      <c r="FKI2656" s="42"/>
      <c r="FKJ2656" s="116"/>
      <c r="FKK2656" s="42"/>
      <c r="FKL2656" s="116"/>
      <c r="FKM2656" s="42"/>
      <c r="FKN2656" s="116"/>
      <c r="FKO2656" s="42"/>
      <c r="FKP2656" s="116"/>
      <c r="FKQ2656" s="42"/>
      <c r="FKR2656" s="116"/>
      <c r="FKS2656" s="42"/>
      <c r="FKT2656" s="116"/>
      <c r="FKU2656" s="42"/>
      <c r="FKV2656" s="116"/>
      <c r="FKW2656" s="42"/>
      <c r="FKX2656" s="116"/>
      <c r="FKY2656" s="42"/>
      <c r="FKZ2656" s="116"/>
      <c r="FLA2656" s="42"/>
      <c r="FLB2656" s="116"/>
      <c r="FLC2656" s="42"/>
      <c r="FLD2656" s="116"/>
      <c r="FLE2656" s="42"/>
      <c r="FLF2656" s="116"/>
      <c r="FLG2656" s="42"/>
      <c r="FLH2656" s="116"/>
      <c r="FLI2656" s="42"/>
      <c r="FLJ2656" s="116"/>
      <c r="FLK2656" s="42"/>
      <c r="FLL2656" s="116"/>
      <c r="FLM2656" s="42"/>
      <c r="FLN2656" s="116"/>
      <c r="FLO2656" s="42"/>
      <c r="FLP2656" s="116"/>
      <c r="FLQ2656" s="42"/>
      <c r="FLR2656" s="116"/>
      <c r="FLS2656" s="42"/>
      <c r="FLT2656" s="116"/>
      <c r="FLU2656" s="42"/>
      <c r="FLV2656" s="116"/>
      <c r="FLW2656" s="42"/>
      <c r="FLX2656" s="116"/>
      <c r="FLY2656" s="42"/>
      <c r="FLZ2656" s="116"/>
      <c r="FMA2656" s="42"/>
      <c r="FMB2656" s="116"/>
      <c r="FMC2656" s="42"/>
      <c r="FMD2656" s="116"/>
      <c r="FME2656" s="42"/>
      <c r="FMF2656" s="116"/>
      <c r="FMG2656" s="42"/>
      <c r="FMH2656" s="116"/>
      <c r="FMI2656" s="42"/>
      <c r="FMJ2656" s="116"/>
      <c r="FMK2656" s="42"/>
      <c r="FML2656" s="116"/>
      <c r="FMM2656" s="42"/>
      <c r="FMN2656" s="116"/>
      <c r="FMO2656" s="42"/>
      <c r="FMP2656" s="116"/>
      <c r="FMQ2656" s="42"/>
      <c r="FMR2656" s="116"/>
      <c r="FMS2656" s="42"/>
      <c r="FMT2656" s="116"/>
      <c r="FMU2656" s="42"/>
      <c r="FMV2656" s="116"/>
      <c r="FMW2656" s="42"/>
      <c r="FMX2656" s="116"/>
      <c r="FMY2656" s="42"/>
      <c r="FMZ2656" s="116"/>
      <c r="FNA2656" s="42"/>
      <c r="FNB2656" s="116"/>
      <c r="FNC2656" s="42"/>
      <c r="FND2656" s="116"/>
      <c r="FNE2656" s="42"/>
      <c r="FNF2656" s="116"/>
      <c r="FNG2656" s="42"/>
      <c r="FNH2656" s="116"/>
      <c r="FNI2656" s="42"/>
      <c r="FNJ2656" s="116"/>
      <c r="FNK2656" s="42"/>
      <c r="FNL2656" s="116"/>
      <c r="FNM2656" s="42"/>
      <c r="FNN2656" s="116"/>
      <c r="FNO2656" s="42"/>
      <c r="FNP2656" s="116"/>
      <c r="FNQ2656" s="42"/>
      <c r="FNR2656" s="116"/>
      <c r="FNS2656" s="42"/>
      <c r="FNT2656" s="116"/>
      <c r="FNU2656" s="42"/>
      <c r="FNV2656" s="116"/>
      <c r="FNW2656" s="42"/>
      <c r="FNX2656" s="116"/>
      <c r="FNY2656" s="42"/>
      <c r="FNZ2656" s="116"/>
      <c r="FOA2656" s="42"/>
      <c r="FOB2656" s="116"/>
      <c r="FOC2656" s="42"/>
      <c r="FOD2656" s="116"/>
      <c r="FOE2656" s="42"/>
      <c r="FOF2656" s="116"/>
      <c r="FOG2656" s="42"/>
      <c r="FOH2656" s="116"/>
      <c r="FOI2656" s="42"/>
      <c r="FOJ2656" s="116"/>
      <c r="FOK2656" s="42"/>
      <c r="FOL2656" s="116"/>
      <c r="FOM2656" s="42"/>
      <c r="FON2656" s="116"/>
      <c r="FOO2656" s="42"/>
      <c r="FOP2656" s="116"/>
      <c r="FOQ2656" s="42"/>
      <c r="FOR2656" s="116"/>
      <c r="FOS2656" s="42"/>
      <c r="FOT2656" s="116"/>
      <c r="FOU2656" s="42"/>
      <c r="FOV2656" s="116"/>
      <c r="FOW2656" s="42"/>
      <c r="FOX2656" s="116"/>
      <c r="FOY2656" s="42"/>
      <c r="FOZ2656" s="116"/>
      <c r="FPA2656" s="42"/>
      <c r="FPB2656" s="116"/>
      <c r="FPC2656" s="42"/>
      <c r="FPD2656" s="116"/>
      <c r="FPE2656" s="42"/>
      <c r="FPF2656" s="116"/>
      <c r="FPG2656" s="42"/>
      <c r="FPH2656" s="116"/>
      <c r="FPI2656" s="42"/>
      <c r="FPJ2656" s="116"/>
      <c r="FPK2656" s="42"/>
      <c r="FPL2656" s="116"/>
      <c r="FPM2656" s="42"/>
      <c r="FPN2656" s="116"/>
      <c r="FPO2656" s="42"/>
      <c r="FPP2656" s="116"/>
      <c r="FPQ2656" s="42"/>
      <c r="FPR2656" s="116"/>
      <c r="FPS2656" s="42"/>
      <c r="FPT2656" s="116"/>
      <c r="FPU2656" s="42"/>
      <c r="FPV2656" s="116"/>
      <c r="FPW2656" s="42"/>
      <c r="FPX2656" s="116"/>
      <c r="FPY2656" s="42"/>
      <c r="FPZ2656" s="116"/>
      <c r="FQA2656" s="42"/>
      <c r="FQB2656" s="116"/>
      <c r="FQC2656" s="42"/>
      <c r="FQD2656" s="116"/>
      <c r="FQE2656" s="42"/>
      <c r="FQF2656" s="116"/>
      <c r="FQG2656" s="42"/>
      <c r="FQH2656" s="116"/>
      <c r="FQI2656" s="42"/>
      <c r="FQJ2656" s="116"/>
      <c r="FQK2656" s="42"/>
      <c r="FQL2656" s="116"/>
      <c r="FQM2656" s="42"/>
      <c r="FQN2656" s="116"/>
      <c r="FQO2656" s="42"/>
      <c r="FQP2656" s="116"/>
      <c r="FQQ2656" s="42"/>
      <c r="FQR2656" s="116"/>
      <c r="FQS2656" s="42"/>
      <c r="FQT2656" s="116"/>
      <c r="FQU2656" s="42"/>
      <c r="FQV2656" s="116"/>
      <c r="FQW2656" s="42"/>
      <c r="FQX2656" s="116"/>
      <c r="FQY2656" s="42"/>
      <c r="FQZ2656" s="116"/>
      <c r="FRA2656" s="42"/>
      <c r="FRB2656" s="116"/>
      <c r="FRC2656" s="42"/>
      <c r="FRD2656" s="116"/>
      <c r="FRE2656" s="42"/>
      <c r="FRF2656" s="116"/>
      <c r="FRG2656" s="42"/>
      <c r="FRH2656" s="116"/>
      <c r="FRI2656" s="42"/>
      <c r="FRJ2656" s="116"/>
      <c r="FRK2656" s="42"/>
      <c r="FRL2656" s="116"/>
      <c r="FRM2656" s="42"/>
      <c r="FRN2656" s="116"/>
      <c r="FRO2656" s="42"/>
      <c r="FRP2656" s="116"/>
      <c r="FRQ2656" s="42"/>
      <c r="FRR2656" s="116"/>
      <c r="FRS2656" s="42"/>
      <c r="FRT2656" s="116"/>
      <c r="FRU2656" s="42"/>
      <c r="FRV2656" s="116"/>
      <c r="FRW2656" s="42"/>
      <c r="FRX2656" s="116"/>
      <c r="FRY2656" s="42"/>
      <c r="FRZ2656" s="116"/>
      <c r="FSA2656" s="42"/>
      <c r="FSB2656" s="116"/>
      <c r="FSC2656" s="42"/>
      <c r="FSD2656" s="116"/>
      <c r="FSE2656" s="42"/>
      <c r="FSF2656" s="116"/>
      <c r="FSG2656" s="42"/>
      <c r="FSH2656" s="116"/>
      <c r="FSI2656" s="42"/>
      <c r="FSJ2656" s="116"/>
      <c r="FSK2656" s="42"/>
      <c r="FSL2656" s="116"/>
      <c r="FSM2656" s="42"/>
      <c r="FSN2656" s="116"/>
      <c r="FSO2656" s="42"/>
      <c r="FSP2656" s="116"/>
      <c r="FSQ2656" s="42"/>
      <c r="FSR2656" s="116"/>
      <c r="FSS2656" s="42"/>
      <c r="FST2656" s="116"/>
      <c r="FSU2656" s="42"/>
      <c r="FSV2656" s="116"/>
      <c r="FSW2656" s="42"/>
      <c r="FSX2656" s="116"/>
      <c r="FSY2656" s="42"/>
      <c r="FSZ2656" s="116"/>
      <c r="FTA2656" s="42"/>
      <c r="FTB2656" s="116"/>
      <c r="FTC2656" s="42"/>
      <c r="FTD2656" s="116"/>
      <c r="FTE2656" s="42"/>
      <c r="FTF2656" s="116"/>
      <c r="FTG2656" s="42"/>
      <c r="FTH2656" s="116"/>
      <c r="FTI2656" s="42"/>
      <c r="FTJ2656" s="116"/>
      <c r="FTK2656" s="42"/>
      <c r="FTL2656" s="116"/>
      <c r="FTM2656" s="42"/>
      <c r="FTN2656" s="116"/>
      <c r="FTO2656" s="42"/>
      <c r="FTP2656" s="116"/>
      <c r="FTQ2656" s="42"/>
      <c r="FTR2656" s="116"/>
      <c r="FTS2656" s="42"/>
      <c r="FTT2656" s="116"/>
      <c r="FTU2656" s="42"/>
      <c r="FTV2656" s="116"/>
      <c r="FTW2656" s="42"/>
      <c r="FTX2656" s="116"/>
      <c r="FTY2656" s="42"/>
      <c r="FTZ2656" s="116"/>
      <c r="FUA2656" s="42"/>
      <c r="FUB2656" s="116"/>
      <c r="FUC2656" s="42"/>
      <c r="FUD2656" s="116"/>
      <c r="FUE2656" s="42"/>
      <c r="FUF2656" s="116"/>
      <c r="FUG2656" s="42"/>
      <c r="FUH2656" s="116"/>
      <c r="FUI2656" s="42"/>
      <c r="FUJ2656" s="116"/>
      <c r="FUK2656" s="42"/>
      <c r="FUL2656" s="116"/>
      <c r="FUM2656" s="42"/>
      <c r="FUN2656" s="116"/>
      <c r="FUO2656" s="42"/>
      <c r="FUP2656" s="116"/>
      <c r="FUQ2656" s="42"/>
      <c r="FUR2656" s="116"/>
      <c r="FUS2656" s="42"/>
      <c r="FUT2656" s="116"/>
      <c r="FUU2656" s="42"/>
      <c r="FUV2656" s="116"/>
      <c r="FUW2656" s="42"/>
      <c r="FUX2656" s="116"/>
      <c r="FUY2656" s="42"/>
      <c r="FUZ2656" s="116"/>
      <c r="FVA2656" s="42"/>
      <c r="FVB2656" s="116"/>
      <c r="FVC2656" s="42"/>
      <c r="FVD2656" s="116"/>
      <c r="FVE2656" s="42"/>
      <c r="FVF2656" s="116"/>
      <c r="FVG2656" s="42"/>
      <c r="FVH2656" s="116"/>
      <c r="FVI2656" s="42"/>
      <c r="FVJ2656" s="116"/>
      <c r="FVK2656" s="42"/>
      <c r="FVL2656" s="116"/>
      <c r="FVM2656" s="42"/>
      <c r="FVN2656" s="116"/>
      <c r="FVO2656" s="42"/>
      <c r="FVP2656" s="116"/>
      <c r="FVQ2656" s="42"/>
      <c r="FVR2656" s="116"/>
      <c r="FVS2656" s="42"/>
      <c r="FVT2656" s="116"/>
      <c r="FVU2656" s="42"/>
      <c r="FVV2656" s="116"/>
      <c r="FVW2656" s="42"/>
      <c r="FVX2656" s="116"/>
      <c r="FVY2656" s="42"/>
      <c r="FVZ2656" s="116"/>
      <c r="FWA2656" s="42"/>
      <c r="FWB2656" s="116"/>
      <c r="FWC2656" s="42"/>
      <c r="FWD2656" s="116"/>
      <c r="FWE2656" s="42"/>
      <c r="FWF2656" s="116"/>
      <c r="FWG2656" s="42"/>
      <c r="FWH2656" s="116"/>
      <c r="FWI2656" s="42"/>
      <c r="FWJ2656" s="116"/>
      <c r="FWK2656" s="42"/>
      <c r="FWL2656" s="116"/>
      <c r="FWM2656" s="42"/>
      <c r="FWN2656" s="116"/>
      <c r="FWO2656" s="42"/>
      <c r="FWP2656" s="116"/>
      <c r="FWQ2656" s="42"/>
      <c r="FWR2656" s="116"/>
      <c r="FWS2656" s="42"/>
      <c r="FWT2656" s="116"/>
      <c r="FWU2656" s="42"/>
      <c r="FWV2656" s="116"/>
      <c r="FWW2656" s="42"/>
      <c r="FWX2656" s="116"/>
      <c r="FWY2656" s="42"/>
      <c r="FWZ2656" s="116"/>
      <c r="FXA2656" s="42"/>
      <c r="FXB2656" s="116"/>
      <c r="FXC2656" s="42"/>
      <c r="FXD2656" s="116"/>
      <c r="FXE2656" s="42"/>
      <c r="FXF2656" s="116"/>
      <c r="FXG2656" s="42"/>
      <c r="FXH2656" s="116"/>
      <c r="FXI2656" s="42"/>
      <c r="FXJ2656" s="116"/>
      <c r="FXK2656" s="42"/>
      <c r="FXL2656" s="116"/>
      <c r="FXM2656" s="42"/>
      <c r="FXN2656" s="116"/>
      <c r="FXO2656" s="42"/>
      <c r="FXP2656" s="116"/>
      <c r="FXQ2656" s="42"/>
      <c r="FXR2656" s="116"/>
      <c r="FXS2656" s="42"/>
      <c r="FXT2656" s="116"/>
      <c r="FXU2656" s="42"/>
      <c r="FXV2656" s="116"/>
      <c r="FXW2656" s="42"/>
      <c r="FXX2656" s="116"/>
      <c r="FXY2656" s="42"/>
      <c r="FXZ2656" s="116"/>
      <c r="FYA2656" s="42"/>
      <c r="FYB2656" s="116"/>
      <c r="FYC2656" s="42"/>
      <c r="FYD2656" s="116"/>
      <c r="FYE2656" s="42"/>
      <c r="FYF2656" s="116"/>
      <c r="FYG2656" s="42"/>
      <c r="FYH2656" s="116"/>
      <c r="FYI2656" s="42"/>
      <c r="FYJ2656" s="116"/>
      <c r="FYK2656" s="42"/>
      <c r="FYL2656" s="116"/>
      <c r="FYM2656" s="42"/>
      <c r="FYN2656" s="116"/>
      <c r="FYO2656" s="42"/>
      <c r="FYP2656" s="116"/>
      <c r="FYQ2656" s="42"/>
      <c r="FYR2656" s="116"/>
      <c r="FYS2656" s="42"/>
      <c r="FYT2656" s="116"/>
      <c r="FYU2656" s="42"/>
      <c r="FYV2656" s="116"/>
      <c r="FYW2656" s="42"/>
      <c r="FYX2656" s="116"/>
      <c r="FYY2656" s="42"/>
      <c r="FYZ2656" s="116"/>
      <c r="FZA2656" s="42"/>
      <c r="FZB2656" s="116"/>
      <c r="FZC2656" s="42"/>
      <c r="FZD2656" s="116"/>
      <c r="FZE2656" s="42"/>
      <c r="FZF2656" s="116"/>
      <c r="FZG2656" s="42"/>
      <c r="FZH2656" s="116"/>
      <c r="FZI2656" s="42"/>
      <c r="FZJ2656" s="116"/>
      <c r="FZK2656" s="42"/>
      <c r="FZL2656" s="116"/>
      <c r="FZM2656" s="42"/>
      <c r="FZN2656" s="116"/>
      <c r="FZO2656" s="42"/>
      <c r="FZP2656" s="116"/>
      <c r="FZQ2656" s="42"/>
      <c r="FZR2656" s="116"/>
      <c r="FZS2656" s="42"/>
      <c r="FZT2656" s="116"/>
      <c r="FZU2656" s="42"/>
      <c r="FZV2656" s="116"/>
      <c r="FZW2656" s="42"/>
      <c r="FZX2656" s="116"/>
      <c r="FZY2656" s="42"/>
      <c r="FZZ2656" s="116"/>
      <c r="GAA2656" s="42"/>
      <c r="GAB2656" s="116"/>
      <c r="GAC2656" s="42"/>
      <c r="GAD2656" s="116"/>
      <c r="GAE2656" s="42"/>
      <c r="GAF2656" s="116"/>
      <c r="GAG2656" s="42"/>
      <c r="GAH2656" s="116"/>
      <c r="GAI2656" s="42"/>
      <c r="GAJ2656" s="116"/>
      <c r="GAK2656" s="42"/>
      <c r="GAL2656" s="116"/>
      <c r="GAM2656" s="42"/>
      <c r="GAN2656" s="116"/>
      <c r="GAO2656" s="42"/>
      <c r="GAP2656" s="116"/>
      <c r="GAQ2656" s="42"/>
      <c r="GAR2656" s="116"/>
      <c r="GAS2656" s="42"/>
      <c r="GAT2656" s="116"/>
      <c r="GAU2656" s="42"/>
      <c r="GAV2656" s="116"/>
      <c r="GAW2656" s="42"/>
      <c r="GAX2656" s="116"/>
      <c r="GAY2656" s="42"/>
      <c r="GAZ2656" s="116"/>
      <c r="GBA2656" s="42"/>
      <c r="GBB2656" s="116"/>
      <c r="GBC2656" s="42"/>
      <c r="GBD2656" s="116"/>
      <c r="GBE2656" s="42"/>
      <c r="GBF2656" s="116"/>
      <c r="GBG2656" s="42"/>
      <c r="GBH2656" s="116"/>
      <c r="GBI2656" s="42"/>
      <c r="GBJ2656" s="116"/>
      <c r="GBK2656" s="42"/>
      <c r="GBL2656" s="116"/>
      <c r="GBM2656" s="42"/>
      <c r="GBN2656" s="116"/>
      <c r="GBO2656" s="42"/>
      <c r="GBP2656" s="116"/>
      <c r="GBQ2656" s="42"/>
      <c r="GBR2656" s="116"/>
      <c r="GBS2656" s="42"/>
      <c r="GBT2656" s="116"/>
      <c r="GBU2656" s="42"/>
      <c r="GBV2656" s="116"/>
      <c r="GBW2656" s="42"/>
      <c r="GBX2656" s="116"/>
      <c r="GBY2656" s="42"/>
      <c r="GBZ2656" s="116"/>
      <c r="GCA2656" s="42"/>
      <c r="GCB2656" s="116"/>
      <c r="GCC2656" s="42"/>
      <c r="GCD2656" s="116"/>
      <c r="GCE2656" s="42"/>
      <c r="GCF2656" s="116"/>
      <c r="GCG2656" s="42"/>
      <c r="GCH2656" s="116"/>
      <c r="GCI2656" s="42"/>
      <c r="GCJ2656" s="116"/>
      <c r="GCK2656" s="42"/>
      <c r="GCL2656" s="116"/>
      <c r="GCM2656" s="42"/>
      <c r="GCN2656" s="116"/>
      <c r="GCO2656" s="42"/>
      <c r="GCP2656" s="116"/>
      <c r="GCQ2656" s="42"/>
      <c r="GCR2656" s="116"/>
      <c r="GCS2656" s="42"/>
      <c r="GCT2656" s="116"/>
      <c r="GCU2656" s="42"/>
      <c r="GCV2656" s="116"/>
      <c r="GCW2656" s="42"/>
      <c r="GCX2656" s="116"/>
      <c r="GCY2656" s="42"/>
      <c r="GCZ2656" s="116"/>
      <c r="GDA2656" s="42"/>
      <c r="GDB2656" s="116"/>
      <c r="GDC2656" s="42"/>
      <c r="GDD2656" s="116"/>
      <c r="GDE2656" s="42"/>
      <c r="GDF2656" s="116"/>
      <c r="GDG2656" s="42"/>
      <c r="GDH2656" s="116"/>
      <c r="GDI2656" s="42"/>
      <c r="GDJ2656" s="116"/>
      <c r="GDK2656" s="42"/>
      <c r="GDL2656" s="116"/>
      <c r="GDM2656" s="42"/>
      <c r="GDN2656" s="116"/>
      <c r="GDO2656" s="42"/>
      <c r="GDP2656" s="116"/>
      <c r="GDQ2656" s="42"/>
      <c r="GDR2656" s="116"/>
      <c r="GDS2656" s="42"/>
      <c r="GDT2656" s="116"/>
      <c r="GDU2656" s="42"/>
      <c r="GDV2656" s="116"/>
      <c r="GDW2656" s="42"/>
      <c r="GDX2656" s="116"/>
      <c r="GDY2656" s="42"/>
      <c r="GDZ2656" s="116"/>
      <c r="GEA2656" s="42"/>
      <c r="GEB2656" s="116"/>
      <c r="GEC2656" s="42"/>
      <c r="GED2656" s="116"/>
      <c r="GEE2656" s="42"/>
      <c r="GEF2656" s="116"/>
      <c r="GEG2656" s="42"/>
      <c r="GEH2656" s="116"/>
      <c r="GEI2656" s="42"/>
      <c r="GEJ2656" s="116"/>
      <c r="GEK2656" s="42"/>
      <c r="GEL2656" s="116"/>
      <c r="GEM2656" s="42"/>
      <c r="GEN2656" s="116"/>
      <c r="GEO2656" s="42"/>
      <c r="GEP2656" s="116"/>
      <c r="GEQ2656" s="42"/>
      <c r="GER2656" s="116"/>
      <c r="GES2656" s="42"/>
      <c r="GET2656" s="116"/>
      <c r="GEU2656" s="42"/>
      <c r="GEV2656" s="116"/>
      <c r="GEW2656" s="42"/>
      <c r="GEX2656" s="116"/>
      <c r="GEY2656" s="42"/>
      <c r="GEZ2656" s="116"/>
      <c r="GFA2656" s="42"/>
      <c r="GFB2656" s="116"/>
      <c r="GFC2656" s="42"/>
      <c r="GFD2656" s="116"/>
      <c r="GFE2656" s="42"/>
      <c r="GFF2656" s="116"/>
      <c r="GFG2656" s="42"/>
      <c r="GFH2656" s="116"/>
      <c r="GFI2656" s="42"/>
      <c r="GFJ2656" s="116"/>
      <c r="GFK2656" s="42"/>
      <c r="GFL2656" s="116"/>
      <c r="GFM2656" s="42"/>
      <c r="GFN2656" s="116"/>
      <c r="GFO2656" s="42"/>
      <c r="GFP2656" s="116"/>
      <c r="GFQ2656" s="42"/>
      <c r="GFR2656" s="116"/>
      <c r="GFS2656" s="42"/>
      <c r="GFT2656" s="116"/>
      <c r="GFU2656" s="42"/>
      <c r="GFV2656" s="116"/>
      <c r="GFW2656" s="42"/>
      <c r="GFX2656" s="116"/>
      <c r="GFY2656" s="42"/>
      <c r="GFZ2656" s="116"/>
      <c r="GGA2656" s="42"/>
      <c r="GGB2656" s="116"/>
      <c r="GGC2656" s="42"/>
      <c r="GGD2656" s="116"/>
      <c r="GGE2656" s="42"/>
      <c r="GGF2656" s="116"/>
      <c r="GGG2656" s="42"/>
      <c r="GGH2656" s="116"/>
      <c r="GGI2656" s="42"/>
      <c r="GGJ2656" s="116"/>
      <c r="GGK2656" s="42"/>
      <c r="GGL2656" s="116"/>
      <c r="GGM2656" s="42"/>
      <c r="GGN2656" s="116"/>
      <c r="GGO2656" s="42"/>
      <c r="GGP2656" s="116"/>
      <c r="GGQ2656" s="42"/>
      <c r="GGR2656" s="116"/>
      <c r="GGS2656" s="42"/>
      <c r="GGT2656" s="116"/>
      <c r="GGU2656" s="42"/>
      <c r="GGV2656" s="116"/>
      <c r="GGW2656" s="42"/>
      <c r="GGX2656" s="116"/>
      <c r="GGY2656" s="42"/>
      <c r="GGZ2656" s="116"/>
      <c r="GHA2656" s="42"/>
      <c r="GHB2656" s="116"/>
      <c r="GHC2656" s="42"/>
      <c r="GHD2656" s="116"/>
      <c r="GHE2656" s="42"/>
      <c r="GHF2656" s="116"/>
      <c r="GHG2656" s="42"/>
      <c r="GHH2656" s="116"/>
      <c r="GHI2656" s="42"/>
      <c r="GHJ2656" s="116"/>
      <c r="GHK2656" s="42"/>
      <c r="GHL2656" s="116"/>
      <c r="GHM2656" s="42"/>
      <c r="GHN2656" s="116"/>
      <c r="GHO2656" s="42"/>
      <c r="GHP2656" s="116"/>
      <c r="GHQ2656" s="42"/>
      <c r="GHR2656" s="116"/>
      <c r="GHS2656" s="42"/>
      <c r="GHT2656" s="116"/>
      <c r="GHU2656" s="42"/>
      <c r="GHV2656" s="116"/>
      <c r="GHW2656" s="42"/>
      <c r="GHX2656" s="116"/>
      <c r="GHY2656" s="42"/>
      <c r="GHZ2656" s="116"/>
      <c r="GIA2656" s="42"/>
      <c r="GIB2656" s="116"/>
      <c r="GIC2656" s="42"/>
      <c r="GID2656" s="116"/>
      <c r="GIE2656" s="42"/>
      <c r="GIF2656" s="116"/>
      <c r="GIG2656" s="42"/>
      <c r="GIH2656" s="116"/>
      <c r="GII2656" s="42"/>
      <c r="GIJ2656" s="116"/>
      <c r="GIK2656" s="42"/>
      <c r="GIL2656" s="116"/>
      <c r="GIM2656" s="42"/>
      <c r="GIN2656" s="116"/>
      <c r="GIO2656" s="42"/>
      <c r="GIP2656" s="116"/>
      <c r="GIQ2656" s="42"/>
      <c r="GIR2656" s="116"/>
      <c r="GIS2656" s="42"/>
      <c r="GIT2656" s="116"/>
      <c r="GIU2656" s="42"/>
      <c r="GIV2656" s="116"/>
      <c r="GIW2656" s="42"/>
      <c r="GIX2656" s="116"/>
      <c r="GIY2656" s="42"/>
      <c r="GIZ2656" s="116"/>
      <c r="GJA2656" s="42"/>
      <c r="GJB2656" s="116"/>
      <c r="GJC2656" s="42"/>
      <c r="GJD2656" s="116"/>
      <c r="GJE2656" s="42"/>
      <c r="GJF2656" s="116"/>
      <c r="GJG2656" s="42"/>
      <c r="GJH2656" s="116"/>
      <c r="GJI2656" s="42"/>
      <c r="GJJ2656" s="116"/>
      <c r="GJK2656" s="42"/>
      <c r="GJL2656" s="116"/>
      <c r="GJM2656" s="42"/>
      <c r="GJN2656" s="116"/>
      <c r="GJO2656" s="42"/>
      <c r="GJP2656" s="116"/>
      <c r="GJQ2656" s="42"/>
      <c r="GJR2656" s="116"/>
      <c r="GJS2656" s="42"/>
      <c r="GJT2656" s="116"/>
      <c r="GJU2656" s="42"/>
      <c r="GJV2656" s="116"/>
      <c r="GJW2656" s="42"/>
      <c r="GJX2656" s="116"/>
      <c r="GJY2656" s="42"/>
      <c r="GJZ2656" s="116"/>
      <c r="GKA2656" s="42"/>
      <c r="GKB2656" s="116"/>
      <c r="GKC2656" s="42"/>
      <c r="GKD2656" s="116"/>
      <c r="GKE2656" s="42"/>
      <c r="GKF2656" s="116"/>
      <c r="GKG2656" s="42"/>
      <c r="GKH2656" s="116"/>
      <c r="GKI2656" s="42"/>
      <c r="GKJ2656" s="116"/>
      <c r="GKK2656" s="42"/>
      <c r="GKL2656" s="116"/>
      <c r="GKM2656" s="42"/>
      <c r="GKN2656" s="116"/>
      <c r="GKO2656" s="42"/>
      <c r="GKP2656" s="116"/>
      <c r="GKQ2656" s="42"/>
      <c r="GKR2656" s="116"/>
      <c r="GKS2656" s="42"/>
      <c r="GKT2656" s="116"/>
      <c r="GKU2656" s="42"/>
      <c r="GKV2656" s="116"/>
      <c r="GKW2656" s="42"/>
      <c r="GKX2656" s="116"/>
      <c r="GKY2656" s="42"/>
      <c r="GKZ2656" s="116"/>
      <c r="GLA2656" s="42"/>
      <c r="GLB2656" s="116"/>
      <c r="GLC2656" s="42"/>
      <c r="GLD2656" s="116"/>
      <c r="GLE2656" s="42"/>
      <c r="GLF2656" s="116"/>
      <c r="GLG2656" s="42"/>
      <c r="GLH2656" s="116"/>
      <c r="GLI2656" s="42"/>
      <c r="GLJ2656" s="116"/>
      <c r="GLK2656" s="42"/>
      <c r="GLL2656" s="116"/>
      <c r="GLM2656" s="42"/>
      <c r="GLN2656" s="116"/>
      <c r="GLO2656" s="42"/>
      <c r="GLP2656" s="116"/>
      <c r="GLQ2656" s="42"/>
      <c r="GLR2656" s="116"/>
      <c r="GLS2656" s="42"/>
      <c r="GLT2656" s="116"/>
      <c r="GLU2656" s="42"/>
      <c r="GLV2656" s="116"/>
      <c r="GLW2656" s="42"/>
      <c r="GLX2656" s="116"/>
      <c r="GLY2656" s="42"/>
      <c r="GLZ2656" s="116"/>
      <c r="GMA2656" s="42"/>
      <c r="GMB2656" s="116"/>
      <c r="GMC2656" s="42"/>
      <c r="GMD2656" s="116"/>
      <c r="GME2656" s="42"/>
      <c r="GMF2656" s="116"/>
      <c r="GMG2656" s="42"/>
      <c r="GMH2656" s="116"/>
      <c r="GMI2656" s="42"/>
      <c r="GMJ2656" s="116"/>
      <c r="GMK2656" s="42"/>
      <c r="GML2656" s="116"/>
      <c r="GMM2656" s="42"/>
      <c r="GMN2656" s="116"/>
      <c r="GMO2656" s="42"/>
      <c r="GMP2656" s="116"/>
      <c r="GMQ2656" s="42"/>
      <c r="GMR2656" s="116"/>
      <c r="GMS2656" s="42"/>
      <c r="GMT2656" s="116"/>
      <c r="GMU2656" s="42"/>
      <c r="GMV2656" s="116"/>
      <c r="GMW2656" s="42"/>
      <c r="GMX2656" s="116"/>
      <c r="GMY2656" s="42"/>
      <c r="GMZ2656" s="116"/>
      <c r="GNA2656" s="42"/>
      <c r="GNB2656" s="116"/>
      <c r="GNC2656" s="42"/>
      <c r="GND2656" s="116"/>
      <c r="GNE2656" s="42"/>
      <c r="GNF2656" s="116"/>
      <c r="GNG2656" s="42"/>
      <c r="GNH2656" s="116"/>
      <c r="GNI2656" s="42"/>
      <c r="GNJ2656" s="116"/>
      <c r="GNK2656" s="42"/>
      <c r="GNL2656" s="116"/>
      <c r="GNM2656" s="42"/>
      <c r="GNN2656" s="116"/>
      <c r="GNO2656" s="42"/>
      <c r="GNP2656" s="116"/>
      <c r="GNQ2656" s="42"/>
      <c r="GNR2656" s="116"/>
      <c r="GNS2656" s="42"/>
      <c r="GNT2656" s="116"/>
      <c r="GNU2656" s="42"/>
      <c r="GNV2656" s="116"/>
      <c r="GNW2656" s="42"/>
      <c r="GNX2656" s="116"/>
      <c r="GNY2656" s="42"/>
      <c r="GNZ2656" s="116"/>
      <c r="GOA2656" s="42"/>
      <c r="GOB2656" s="116"/>
      <c r="GOC2656" s="42"/>
      <c r="GOD2656" s="116"/>
      <c r="GOE2656" s="42"/>
      <c r="GOF2656" s="116"/>
      <c r="GOG2656" s="42"/>
      <c r="GOH2656" s="116"/>
      <c r="GOI2656" s="42"/>
      <c r="GOJ2656" s="116"/>
      <c r="GOK2656" s="42"/>
      <c r="GOL2656" s="116"/>
      <c r="GOM2656" s="42"/>
      <c r="GON2656" s="116"/>
      <c r="GOO2656" s="42"/>
      <c r="GOP2656" s="116"/>
      <c r="GOQ2656" s="42"/>
      <c r="GOR2656" s="116"/>
      <c r="GOS2656" s="42"/>
      <c r="GOT2656" s="116"/>
      <c r="GOU2656" s="42"/>
      <c r="GOV2656" s="116"/>
      <c r="GOW2656" s="42"/>
      <c r="GOX2656" s="116"/>
      <c r="GOY2656" s="42"/>
      <c r="GOZ2656" s="116"/>
      <c r="GPA2656" s="42"/>
      <c r="GPB2656" s="116"/>
      <c r="GPC2656" s="42"/>
      <c r="GPD2656" s="116"/>
      <c r="GPE2656" s="42"/>
      <c r="GPF2656" s="116"/>
      <c r="GPG2656" s="42"/>
      <c r="GPH2656" s="116"/>
      <c r="GPI2656" s="42"/>
      <c r="GPJ2656" s="116"/>
      <c r="GPK2656" s="42"/>
      <c r="GPL2656" s="116"/>
      <c r="GPM2656" s="42"/>
      <c r="GPN2656" s="116"/>
      <c r="GPO2656" s="42"/>
      <c r="GPP2656" s="116"/>
      <c r="GPQ2656" s="42"/>
      <c r="GPR2656" s="116"/>
      <c r="GPS2656" s="42"/>
      <c r="GPT2656" s="116"/>
      <c r="GPU2656" s="42"/>
      <c r="GPV2656" s="116"/>
      <c r="GPW2656" s="42"/>
      <c r="GPX2656" s="116"/>
      <c r="GPY2656" s="42"/>
      <c r="GPZ2656" s="116"/>
      <c r="GQA2656" s="42"/>
      <c r="GQB2656" s="116"/>
      <c r="GQC2656" s="42"/>
      <c r="GQD2656" s="116"/>
      <c r="GQE2656" s="42"/>
      <c r="GQF2656" s="116"/>
      <c r="GQG2656" s="42"/>
      <c r="GQH2656" s="116"/>
      <c r="GQI2656" s="42"/>
      <c r="GQJ2656" s="116"/>
      <c r="GQK2656" s="42"/>
      <c r="GQL2656" s="116"/>
      <c r="GQM2656" s="42"/>
      <c r="GQN2656" s="116"/>
      <c r="GQO2656" s="42"/>
      <c r="GQP2656" s="116"/>
      <c r="GQQ2656" s="42"/>
      <c r="GQR2656" s="116"/>
      <c r="GQS2656" s="42"/>
      <c r="GQT2656" s="116"/>
      <c r="GQU2656" s="42"/>
      <c r="GQV2656" s="116"/>
      <c r="GQW2656" s="42"/>
      <c r="GQX2656" s="116"/>
      <c r="GQY2656" s="42"/>
      <c r="GQZ2656" s="116"/>
      <c r="GRA2656" s="42"/>
      <c r="GRB2656" s="116"/>
      <c r="GRC2656" s="42"/>
      <c r="GRD2656" s="116"/>
      <c r="GRE2656" s="42"/>
      <c r="GRF2656" s="116"/>
      <c r="GRG2656" s="42"/>
      <c r="GRH2656" s="116"/>
      <c r="GRI2656" s="42"/>
      <c r="GRJ2656" s="116"/>
      <c r="GRK2656" s="42"/>
      <c r="GRL2656" s="116"/>
      <c r="GRM2656" s="42"/>
      <c r="GRN2656" s="116"/>
      <c r="GRO2656" s="42"/>
      <c r="GRP2656" s="116"/>
      <c r="GRQ2656" s="42"/>
      <c r="GRR2656" s="116"/>
      <c r="GRS2656" s="42"/>
      <c r="GRT2656" s="116"/>
      <c r="GRU2656" s="42"/>
      <c r="GRV2656" s="116"/>
      <c r="GRW2656" s="42"/>
      <c r="GRX2656" s="116"/>
      <c r="GRY2656" s="42"/>
      <c r="GRZ2656" s="116"/>
      <c r="GSA2656" s="42"/>
      <c r="GSB2656" s="116"/>
      <c r="GSC2656" s="42"/>
      <c r="GSD2656" s="116"/>
      <c r="GSE2656" s="42"/>
      <c r="GSF2656" s="116"/>
      <c r="GSG2656" s="42"/>
      <c r="GSH2656" s="116"/>
      <c r="GSI2656" s="42"/>
      <c r="GSJ2656" s="116"/>
      <c r="GSK2656" s="42"/>
      <c r="GSL2656" s="116"/>
      <c r="GSM2656" s="42"/>
      <c r="GSN2656" s="116"/>
      <c r="GSO2656" s="42"/>
      <c r="GSP2656" s="116"/>
      <c r="GSQ2656" s="42"/>
      <c r="GSR2656" s="116"/>
      <c r="GSS2656" s="42"/>
      <c r="GST2656" s="116"/>
      <c r="GSU2656" s="42"/>
      <c r="GSV2656" s="116"/>
      <c r="GSW2656" s="42"/>
      <c r="GSX2656" s="116"/>
      <c r="GSY2656" s="42"/>
      <c r="GSZ2656" s="116"/>
      <c r="GTA2656" s="42"/>
      <c r="GTB2656" s="116"/>
      <c r="GTC2656" s="42"/>
      <c r="GTD2656" s="116"/>
      <c r="GTE2656" s="42"/>
      <c r="GTF2656" s="116"/>
      <c r="GTG2656" s="42"/>
      <c r="GTH2656" s="116"/>
      <c r="GTI2656" s="42"/>
      <c r="GTJ2656" s="116"/>
      <c r="GTK2656" s="42"/>
      <c r="GTL2656" s="116"/>
      <c r="GTM2656" s="42"/>
      <c r="GTN2656" s="116"/>
      <c r="GTO2656" s="42"/>
      <c r="GTP2656" s="116"/>
      <c r="GTQ2656" s="42"/>
      <c r="GTR2656" s="116"/>
      <c r="GTS2656" s="42"/>
      <c r="GTT2656" s="116"/>
      <c r="GTU2656" s="42"/>
      <c r="GTV2656" s="116"/>
      <c r="GTW2656" s="42"/>
      <c r="GTX2656" s="116"/>
      <c r="GTY2656" s="42"/>
      <c r="GTZ2656" s="116"/>
      <c r="GUA2656" s="42"/>
      <c r="GUB2656" s="116"/>
      <c r="GUC2656" s="42"/>
      <c r="GUD2656" s="116"/>
      <c r="GUE2656" s="42"/>
      <c r="GUF2656" s="116"/>
      <c r="GUG2656" s="42"/>
      <c r="GUH2656" s="116"/>
      <c r="GUI2656" s="42"/>
      <c r="GUJ2656" s="116"/>
      <c r="GUK2656" s="42"/>
      <c r="GUL2656" s="116"/>
      <c r="GUM2656" s="42"/>
      <c r="GUN2656" s="116"/>
      <c r="GUO2656" s="42"/>
      <c r="GUP2656" s="116"/>
      <c r="GUQ2656" s="42"/>
      <c r="GUR2656" s="116"/>
      <c r="GUS2656" s="42"/>
      <c r="GUT2656" s="116"/>
      <c r="GUU2656" s="42"/>
      <c r="GUV2656" s="116"/>
      <c r="GUW2656" s="42"/>
      <c r="GUX2656" s="116"/>
      <c r="GUY2656" s="42"/>
      <c r="GUZ2656" s="116"/>
      <c r="GVA2656" s="42"/>
      <c r="GVB2656" s="116"/>
      <c r="GVC2656" s="42"/>
      <c r="GVD2656" s="116"/>
      <c r="GVE2656" s="42"/>
      <c r="GVF2656" s="116"/>
      <c r="GVG2656" s="42"/>
      <c r="GVH2656" s="116"/>
      <c r="GVI2656" s="42"/>
      <c r="GVJ2656" s="116"/>
      <c r="GVK2656" s="42"/>
      <c r="GVL2656" s="116"/>
      <c r="GVM2656" s="42"/>
      <c r="GVN2656" s="116"/>
      <c r="GVO2656" s="42"/>
      <c r="GVP2656" s="116"/>
      <c r="GVQ2656" s="42"/>
      <c r="GVR2656" s="116"/>
      <c r="GVS2656" s="42"/>
      <c r="GVT2656" s="116"/>
      <c r="GVU2656" s="42"/>
      <c r="GVV2656" s="116"/>
      <c r="GVW2656" s="42"/>
      <c r="GVX2656" s="116"/>
      <c r="GVY2656" s="42"/>
      <c r="GVZ2656" s="116"/>
      <c r="GWA2656" s="42"/>
      <c r="GWB2656" s="116"/>
      <c r="GWC2656" s="42"/>
      <c r="GWD2656" s="116"/>
      <c r="GWE2656" s="42"/>
      <c r="GWF2656" s="116"/>
      <c r="GWG2656" s="42"/>
      <c r="GWH2656" s="116"/>
      <c r="GWI2656" s="42"/>
      <c r="GWJ2656" s="116"/>
      <c r="GWK2656" s="42"/>
      <c r="GWL2656" s="116"/>
      <c r="GWM2656" s="42"/>
      <c r="GWN2656" s="116"/>
      <c r="GWO2656" s="42"/>
      <c r="GWP2656" s="116"/>
      <c r="GWQ2656" s="42"/>
      <c r="GWR2656" s="116"/>
      <c r="GWS2656" s="42"/>
      <c r="GWT2656" s="116"/>
      <c r="GWU2656" s="42"/>
      <c r="GWV2656" s="116"/>
      <c r="GWW2656" s="42"/>
      <c r="GWX2656" s="116"/>
      <c r="GWY2656" s="42"/>
      <c r="GWZ2656" s="116"/>
      <c r="GXA2656" s="42"/>
      <c r="GXB2656" s="116"/>
      <c r="GXC2656" s="42"/>
      <c r="GXD2656" s="116"/>
      <c r="GXE2656" s="42"/>
      <c r="GXF2656" s="116"/>
      <c r="GXG2656" s="42"/>
      <c r="GXH2656" s="116"/>
      <c r="GXI2656" s="42"/>
      <c r="GXJ2656" s="116"/>
      <c r="GXK2656" s="42"/>
      <c r="GXL2656" s="116"/>
      <c r="GXM2656" s="42"/>
      <c r="GXN2656" s="116"/>
      <c r="GXO2656" s="42"/>
      <c r="GXP2656" s="116"/>
      <c r="GXQ2656" s="42"/>
      <c r="GXR2656" s="116"/>
      <c r="GXS2656" s="42"/>
      <c r="GXT2656" s="116"/>
      <c r="GXU2656" s="42"/>
      <c r="GXV2656" s="116"/>
      <c r="GXW2656" s="42"/>
      <c r="GXX2656" s="116"/>
      <c r="GXY2656" s="42"/>
      <c r="GXZ2656" s="116"/>
      <c r="GYA2656" s="42"/>
      <c r="GYB2656" s="116"/>
      <c r="GYC2656" s="42"/>
      <c r="GYD2656" s="116"/>
      <c r="GYE2656" s="42"/>
      <c r="GYF2656" s="116"/>
      <c r="GYG2656" s="42"/>
      <c r="GYH2656" s="116"/>
      <c r="GYI2656" s="42"/>
      <c r="GYJ2656" s="116"/>
      <c r="GYK2656" s="42"/>
      <c r="GYL2656" s="116"/>
      <c r="GYM2656" s="42"/>
      <c r="GYN2656" s="116"/>
      <c r="GYO2656" s="42"/>
      <c r="GYP2656" s="116"/>
      <c r="GYQ2656" s="42"/>
      <c r="GYR2656" s="116"/>
      <c r="GYS2656" s="42"/>
      <c r="GYT2656" s="116"/>
      <c r="GYU2656" s="42"/>
      <c r="GYV2656" s="116"/>
      <c r="GYW2656" s="42"/>
      <c r="GYX2656" s="116"/>
      <c r="GYY2656" s="42"/>
      <c r="GYZ2656" s="116"/>
      <c r="GZA2656" s="42"/>
      <c r="GZB2656" s="116"/>
      <c r="GZC2656" s="42"/>
      <c r="GZD2656" s="116"/>
      <c r="GZE2656" s="42"/>
      <c r="GZF2656" s="116"/>
      <c r="GZG2656" s="42"/>
      <c r="GZH2656" s="116"/>
      <c r="GZI2656" s="42"/>
      <c r="GZJ2656" s="116"/>
      <c r="GZK2656" s="42"/>
      <c r="GZL2656" s="116"/>
      <c r="GZM2656" s="42"/>
      <c r="GZN2656" s="116"/>
      <c r="GZO2656" s="42"/>
      <c r="GZP2656" s="116"/>
      <c r="GZQ2656" s="42"/>
      <c r="GZR2656" s="116"/>
      <c r="GZS2656" s="42"/>
      <c r="GZT2656" s="116"/>
      <c r="GZU2656" s="42"/>
      <c r="GZV2656" s="116"/>
      <c r="GZW2656" s="42"/>
      <c r="GZX2656" s="116"/>
      <c r="GZY2656" s="42"/>
      <c r="GZZ2656" s="116"/>
      <c r="HAA2656" s="42"/>
      <c r="HAB2656" s="116"/>
      <c r="HAC2656" s="42"/>
      <c r="HAD2656" s="116"/>
      <c r="HAE2656" s="42"/>
      <c r="HAF2656" s="116"/>
      <c r="HAG2656" s="42"/>
      <c r="HAH2656" s="116"/>
      <c r="HAI2656" s="42"/>
      <c r="HAJ2656" s="116"/>
      <c r="HAK2656" s="42"/>
      <c r="HAL2656" s="116"/>
      <c r="HAM2656" s="42"/>
      <c r="HAN2656" s="116"/>
      <c r="HAO2656" s="42"/>
      <c r="HAP2656" s="116"/>
      <c r="HAQ2656" s="42"/>
      <c r="HAR2656" s="116"/>
      <c r="HAS2656" s="42"/>
      <c r="HAT2656" s="116"/>
      <c r="HAU2656" s="42"/>
      <c r="HAV2656" s="116"/>
      <c r="HAW2656" s="42"/>
      <c r="HAX2656" s="116"/>
      <c r="HAY2656" s="42"/>
      <c r="HAZ2656" s="116"/>
      <c r="HBA2656" s="42"/>
      <c r="HBB2656" s="116"/>
      <c r="HBC2656" s="42"/>
      <c r="HBD2656" s="116"/>
      <c r="HBE2656" s="42"/>
      <c r="HBF2656" s="116"/>
      <c r="HBG2656" s="42"/>
      <c r="HBH2656" s="116"/>
      <c r="HBI2656" s="42"/>
      <c r="HBJ2656" s="116"/>
      <c r="HBK2656" s="42"/>
      <c r="HBL2656" s="116"/>
      <c r="HBM2656" s="42"/>
      <c r="HBN2656" s="116"/>
      <c r="HBO2656" s="42"/>
      <c r="HBP2656" s="116"/>
      <c r="HBQ2656" s="42"/>
      <c r="HBR2656" s="116"/>
      <c r="HBS2656" s="42"/>
      <c r="HBT2656" s="116"/>
      <c r="HBU2656" s="42"/>
      <c r="HBV2656" s="116"/>
      <c r="HBW2656" s="42"/>
      <c r="HBX2656" s="116"/>
      <c r="HBY2656" s="42"/>
      <c r="HBZ2656" s="116"/>
      <c r="HCA2656" s="42"/>
      <c r="HCB2656" s="116"/>
      <c r="HCC2656" s="42"/>
      <c r="HCD2656" s="116"/>
      <c r="HCE2656" s="42"/>
      <c r="HCF2656" s="116"/>
      <c r="HCG2656" s="42"/>
      <c r="HCH2656" s="116"/>
      <c r="HCI2656" s="42"/>
      <c r="HCJ2656" s="116"/>
      <c r="HCK2656" s="42"/>
      <c r="HCL2656" s="116"/>
      <c r="HCM2656" s="42"/>
      <c r="HCN2656" s="116"/>
      <c r="HCO2656" s="42"/>
      <c r="HCP2656" s="116"/>
      <c r="HCQ2656" s="42"/>
      <c r="HCR2656" s="116"/>
      <c r="HCS2656" s="42"/>
      <c r="HCT2656" s="116"/>
      <c r="HCU2656" s="42"/>
      <c r="HCV2656" s="116"/>
      <c r="HCW2656" s="42"/>
      <c r="HCX2656" s="116"/>
      <c r="HCY2656" s="42"/>
      <c r="HCZ2656" s="116"/>
      <c r="HDA2656" s="42"/>
      <c r="HDB2656" s="116"/>
      <c r="HDC2656" s="42"/>
      <c r="HDD2656" s="116"/>
      <c r="HDE2656" s="42"/>
      <c r="HDF2656" s="116"/>
      <c r="HDG2656" s="42"/>
      <c r="HDH2656" s="116"/>
      <c r="HDI2656" s="42"/>
      <c r="HDJ2656" s="116"/>
      <c r="HDK2656" s="42"/>
      <c r="HDL2656" s="116"/>
      <c r="HDM2656" s="42"/>
      <c r="HDN2656" s="116"/>
      <c r="HDO2656" s="42"/>
      <c r="HDP2656" s="116"/>
      <c r="HDQ2656" s="42"/>
      <c r="HDR2656" s="116"/>
      <c r="HDS2656" s="42"/>
      <c r="HDT2656" s="116"/>
      <c r="HDU2656" s="42"/>
      <c r="HDV2656" s="116"/>
      <c r="HDW2656" s="42"/>
      <c r="HDX2656" s="116"/>
      <c r="HDY2656" s="42"/>
      <c r="HDZ2656" s="116"/>
      <c r="HEA2656" s="42"/>
      <c r="HEB2656" s="116"/>
      <c r="HEC2656" s="42"/>
      <c r="HED2656" s="116"/>
      <c r="HEE2656" s="42"/>
      <c r="HEF2656" s="116"/>
      <c r="HEG2656" s="42"/>
      <c r="HEH2656" s="116"/>
      <c r="HEI2656" s="42"/>
      <c r="HEJ2656" s="116"/>
      <c r="HEK2656" s="42"/>
      <c r="HEL2656" s="116"/>
      <c r="HEM2656" s="42"/>
      <c r="HEN2656" s="116"/>
      <c r="HEO2656" s="42"/>
      <c r="HEP2656" s="116"/>
      <c r="HEQ2656" s="42"/>
      <c r="HER2656" s="116"/>
      <c r="HES2656" s="42"/>
      <c r="HET2656" s="116"/>
      <c r="HEU2656" s="42"/>
      <c r="HEV2656" s="116"/>
      <c r="HEW2656" s="42"/>
      <c r="HEX2656" s="116"/>
      <c r="HEY2656" s="42"/>
      <c r="HEZ2656" s="116"/>
      <c r="HFA2656" s="42"/>
      <c r="HFB2656" s="116"/>
      <c r="HFC2656" s="42"/>
      <c r="HFD2656" s="116"/>
      <c r="HFE2656" s="42"/>
      <c r="HFF2656" s="116"/>
      <c r="HFG2656" s="42"/>
      <c r="HFH2656" s="116"/>
      <c r="HFI2656" s="42"/>
      <c r="HFJ2656" s="116"/>
      <c r="HFK2656" s="42"/>
      <c r="HFL2656" s="116"/>
      <c r="HFM2656" s="42"/>
      <c r="HFN2656" s="116"/>
      <c r="HFO2656" s="42"/>
      <c r="HFP2656" s="116"/>
      <c r="HFQ2656" s="42"/>
      <c r="HFR2656" s="116"/>
      <c r="HFS2656" s="42"/>
      <c r="HFT2656" s="116"/>
      <c r="HFU2656" s="42"/>
      <c r="HFV2656" s="116"/>
      <c r="HFW2656" s="42"/>
      <c r="HFX2656" s="116"/>
      <c r="HFY2656" s="42"/>
      <c r="HFZ2656" s="116"/>
      <c r="HGA2656" s="42"/>
      <c r="HGB2656" s="116"/>
      <c r="HGC2656" s="42"/>
      <c r="HGD2656" s="116"/>
      <c r="HGE2656" s="42"/>
      <c r="HGF2656" s="116"/>
      <c r="HGG2656" s="42"/>
      <c r="HGH2656" s="116"/>
      <c r="HGI2656" s="42"/>
      <c r="HGJ2656" s="116"/>
      <c r="HGK2656" s="42"/>
      <c r="HGL2656" s="116"/>
      <c r="HGM2656" s="42"/>
      <c r="HGN2656" s="116"/>
      <c r="HGO2656" s="42"/>
      <c r="HGP2656" s="116"/>
      <c r="HGQ2656" s="42"/>
      <c r="HGR2656" s="116"/>
      <c r="HGS2656" s="42"/>
      <c r="HGT2656" s="116"/>
      <c r="HGU2656" s="42"/>
      <c r="HGV2656" s="116"/>
      <c r="HGW2656" s="42"/>
      <c r="HGX2656" s="116"/>
      <c r="HGY2656" s="42"/>
      <c r="HGZ2656" s="116"/>
      <c r="HHA2656" s="42"/>
      <c r="HHB2656" s="116"/>
      <c r="HHC2656" s="42"/>
      <c r="HHD2656" s="116"/>
      <c r="HHE2656" s="42"/>
      <c r="HHF2656" s="116"/>
      <c r="HHG2656" s="42"/>
      <c r="HHH2656" s="116"/>
      <c r="HHI2656" s="42"/>
      <c r="HHJ2656" s="116"/>
      <c r="HHK2656" s="42"/>
      <c r="HHL2656" s="116"/>
      <c r="HHM2656" s="42"/>
      <c r="HHN2656" s="116"/>
      <c r="HHO2656" s="42"/>
      <c r="HHP2656" s="116"/>
      <c r="HHQ2656" s="42"/>
      <c r="HHR2656" s="116"/>
      <c r="HHS2656" s="42"/>
      <c r="HHT2656" s="116"/>
      <c r="HHU2656" s="42"/>
      <c r="HHV2656" s="116"/>
      <c r="HHW2656" s="42"/>
      <c r="HHX2656" s="116"/>
      <c r="HHY2656" s="42"/>
      <c r="HHZ2656" s="116"/>
      <c r="HIA2656" s="42"/>
      <c r="HIB2656" s="116"/>
      <c r="HIC2656" s="42"/>
      <c r="HID2656" s="116"/>
      <c r="HIE2656" s="42"/>
      <c r="HIF2656" s="116"/>
      <c r="HIG2656" s="42"/>
      <c r="HIH2656" s="116"/>
      <c r="HII2656" s="42"/>
      <c r="HIJ2656" s="116"/>
      <c r="HIK2656" s="42"/>
      <c r="HIL2656" s="116"/>
      <c r="HIM2656" s="42"/>
      <c r="HIN2656" s="116"/>
      <c r="HIO2656" s="42"/>
      <c r="HIP2656" s="116"/>
      <c r="HIQ2656" s="42"/>
      <c r="HIR2656" s="116"/>
      <c r="HIS2656" s="42"/>
      <c r="HIT2656" s="116"/>
      <c r="HIU2656" s="42"/>
      <c r="HIV2656" s="116"/>
      <c r="HIW2656" s="42"/>
      <c r="HIX2656" s="116"/>
      <c r="HIY2656" s="42"/>
      <c r="HIZ2656" s="116"/>
      <c r="HJA2656" s="42"/>
      <c r="HJB2656" s="116"/>
      <c r="HJC2656" s="42"/>
      <c r="HJD2656" s="116"/>
      <c r="HJE2656" s="42"/>
      <c r="HJF2656" s="116"/>
      <c r="HJG2656" s="42"/>
      <c r="HJH2656" s="116"/>
      <c r="HJI2656" s="42"/>
      <c r="HJJ2656" s="116"/>
      <c r="HJK2656" s="42"/>
      <c r="HJL2656" s="116"/>
      <c r="HJM2656" s="42"/>
      <c r="HJN2656" s="116"/>
      <c r="HJO2656" s="42"/>
      <c r="HJP2656" s="116"/>
      <c r="HJQ2656" s="42"/>
      <c r="HJR2656" s="116"/>
      <c r="HJS2656" s="42"/>
      <c r="HJT2656" s="116"/>
      <c r="HJU2656" s="42"/>
      <c r="HJV2656" s="116"/>
      <c r="HJW2656" s="42"/>
      <c r="HJX2656" s="116"/>
      <c r="HJY2656" s="42"/>
      <c r="HJZ2656" s="116"/>
      <c r="HKA2656" s="42"/>
      <c r="HKB2656" s="116"/>
      <c r="HKC2656" s="42"/>
      <c r="HKD2656" s="116"/>
      <c r="HKE2656" s="42"/>
      <c r="HKF2656" s="116"/>
      <c r="HKG2656" s="42"/>
      <c r="HKH2656" s="116"/>
      <c r="HKI2656" s="42"/>
      <c r="HKJ2656" s="116"/>
      <c r="HKK2656" s="42"/>
      <c r="HKL2656" s="116"/>
      <c r="HKM2656" s="42"/>
      <c r="HKN2656" s="116"/>
      <c r="HKO2656" s="42"/>
      <c r="HKP2656" s="116"/>
      <c r="HKQ2656" s="42"/>
      <c r="HKR2656" s="116"/>
      <c r="HKS2656" s="42"/>
      <c r="HKT2656" s="116"/>
      <c r="HKU2656" s="42"/>
      <c r="HKV2656" s="116"/>
      <c r="HKW2656" s="42"/>
      <c r="HKX2656" s="116"/>
      <c r="HKY2656" s="42"/>
      <c r="HKZ2656" s="116"/>
      <c r="HLA2656" s="42"/>
      <c r="HLB2656" s="116"/>
      <c r="HLC2656" s="42"/>
      <c r="HLD2656" s="116"/>
      <c r="HLE2656" s="42"/>
      <c r="HLF2656" s="116"/>
      <c r="HLG2656" s="42"/>
      <c r="HLH2656" s="116"/>
      <c r="HLI2656" s="42"/>
      <c r="HLJ2656" s="116"/>
      <c r="HLK2656" s="42"/>
      <c r="HLL2656" s="116"/>
      <c r="HLM2656" s="42"/>
      <c r="HLN2656" s="116"/>
      <c r="HLO2656" s="42"/>
      <c r="HLP2656" s="116"/>
      <c r="HLQ2656" s="42"/>
      <c r="HLR2656" s="116"/>
      <c r="HLS2656" s="42"/>
      <c r="HLT2656" s="116"/>
      <c r="HLU2656" s="42"/>
      <c r="HLV2656" s="116"/>
      <c r="HLW2656" s="42"/>
      <c r="HLX2656" s="116"/>
      <c r="HLY2656" s="42"/>
      <c r="HLZ2656" s="116"/>
      <c r="HMA2656" s="42"/>
      <c r="HMB2656" s="116"/>
      <c r="HMC2656" s="42"/>
      <c r="HMD2656" s="116"/>
      <c r="HME2656" s="42"/>
      <c r="HMF2656" s="116"/>
      <c r="HMG2656" s="42"/>
      <c r="HMH2656" s="116"/>
      <c r="HMI2656" s="42"/>
      <c r="HMJ2656" s="116"/>
      <c r="HMK2656" s="42"/>
      <c r="HML2656" s="116"/>
      <c r="HMM2656" s="42"/>
      <c r="HMN2656" s="116"/>
      <c r="HMO2656" s="42"/>
      <c r="HMP2656" s="116"/>
      <c r="HMQ2656" s="42"/>
      <c r="HMR2656" s="116"/>
      <c r="HMS2656" s="42"/>
      <c r="HMT2656" s="116"/>
      <c r="HMU2656" s="42"/>
      <c r="HMV2656" s="116"/>
      <c r="HMW2656" s="42"/>
      <c r="HMX2656" s="116"/>
      <c r="HMY2656" s="42"/>
      <c r="HMZ2656" s="116"/>
      <c r="HNA2656" s="42"/>
      <c r="HNB2656" s="116"/>
      <c r="HNC2656" s="42"/>
      <c r="HND2656" s="116"/>
      <c r="HNE2656" s="42"/>
      <c r="HNF2656" s="116"/>
      <c r="HNG2656" s="42"/>
      <c r="HNH2656" s="116"/>
      <c r="HNI2656" s="42"/>
      <c r="HNJ2656" s="116"/>
      <c r="HNK2656" s="42"/>
      <c r="HNL2656" s="116"/>
      <c r="HNM2656" s="42"/>
      <c r="HNN2656" s="116"/>
      <c r="HNO2656" s="42"/>
      <c r="HNP2656" s="116"/>
      <c r="HNQ2656" s="42"/>
      <c r="HNR2656" s="116"/>
      <c r="HNS2656" s="42"/>
      <c r="HNT2656" s="116"/>
      <c r="HNU2656" s="42"/>
      <c r="HNV2656" s="116"/>
      <c r="HNW2656" s="42"/>
      <c r="HNX2656" s="116"/>
      <c r="HNY2656" s="42"/>
      <c r="HNZ2656" s="116"/>
      <c r="HOA2656" s="42"/>
      <c r="HOB2656" s="116"/>
      <c r="HOC2656" s="42"/>
      <c r="HOD2656" s="116"/>
      <c r="HOE2656" s="42"/>
      <c r="HOF2656" s="116"/>
      <c r="HOG2656" s="42"/>
      <c r="HOH2656" s="116"/>
      <c r="HOI2656" s="42"/>
      <c r="HOJ2656" s="116"/>
      <c r="HOK2656" s="42"/>
      <c r="HOL2656" s="116"/>
      <c r="HOM2656" s="42"/>
      <c r="HON2656" s="116"/>
      <c r="HOO2656" s="42"/>
      <c r="HOP2656" s="116"/>
      <c r="HOQ2656" s="42"/>
      <c r="HOR2656" s="116"/>
      <c r="HOS2656" s="42"/>
      <c r="HOT2656" s="116"/>
      <c r="HOU2656" s="42"/>
      <c r="HOV2656" s="116"/>
      <c r="HOW2656" s="42"/>
      <c r="HOX2656" s="116"/>
      <c r="HOY2656" s="42"/>
      <c r="HOZ2656" s="116"/>
      <c r="HPA2656" s="42"/>
      <c r="HPB2656" s="116"/>
      <c r="HPC2656" s="42"/>
      <c r="HPD2656" s="116"/>
      <c r="HPE2656" s="42"/>
      <c r="HPF2656" s="116"/>
      <c r="HPG2656" s="42"/>
      <c r="HPH2656" s="116"/>
      <c r="HPI2656" s="42"/>
      <c r="HPJ2656" s="116"/>
      <c r="HPK2656" s="42"/>
      <c r="HPL2656" s="116"/>
      <c r="HPM2656" s="42"/>
      <c r="HPN2656" s="116"/>
      <c r="HPO2656" s="42"/>
      <c r="HPP2656" s="116"/>
      <c r="HPQ2656" s="42"/>
      <c r="HPR2656" s="116"/>
      <c r="HPS2656" s="42"/>
      <c r="HPT2656" s="116"/>
      <c r="HPU2656" s="42"/>
      <c r="HPV2656" s="116"/>
      <c r="HPW2656" s="42"/>
      <c r="HPX2656" s="116"/>
      <c r="HPY2656" s="42"/>
      <c r="HPZ2656" s="116"/>
      <c r="HQA2656" s="42"/>
      <c r="HQB2656" s="116"/>
      <c r="HQC2656" s="42"/>
      <c r="HQD2656" s="116"/>
      <c r="HQE2656" s="42"/>
      <c r="HQF2656" s="116"/>
      <c r="HQG2656" s="42"/>
      <c r="HQH2656" s="116"/>
      <c r="HQI2656" s="42"/>
      <c r="HQJ2656" s="116"/>
      <c r="HQK2656" s="42"/>
      <c r="HQL2656" s="116"/>
      <c r="HQM2656" s="42"/>
      <c r="HQN2656" s="116"/>
      <c r="HQO2656" s="42"/>
      <c r="HQP2656" s="116"/>
      <c r="HQQ2656" s="42"/>
      <c r="HQR2656" s="116"/>
      <c r="HQS2656" s="42"/>
      <c r="HQT2656" s="116"/>
      <c r="HQU2656" s="42"/>
      <c r="HQV2656" s="116"/>
      <c r="HQW2656" s="42"/>
      <c r="HQX2656" s="116"/>
      <c r="HQY2656" s="42"/>
      <c r="HQZ2656" s="116"/>
      <c r="HRA2656" s="42"/>
      <c r="HRB2656" s="116"/>
      <c r="HRC2656" s="42"/>
      <c r="HRD2656" s="116"/>
      <c r="HRE2656" s="42"/>
      <c r="HRF2656" s="116"/>
      <c r="HRG2656" s="42"/>
      <c r="HRH2656" s="116"/>
      <c r="HRI2656" s="42"/>
      <c r="HRJ2656" s="116"/>
      <c r="HRK2656" s="42"/>
      <c r="HRL2656" s="116"/>
      <c r="HRM2656" s="42"/>
      <c r="HRN2656" s="116"/>
      <c r="HRO2656" s="42"/>
      <c r="HRP2656" s="116"/>
      <c r="HRQ2656" s="42"/>
      <c r="HRR2656" s="116"/>
      <c r="HRS2656" s="42"/>
      <c r="HRT2656" s="116"/>
      <c r="HRU2656" s="42"/>
      <c r="HRV2656" s="116"/>
      <c r="HRW2656" s="42"/>
      <c r="HRX2656" s="116"/>
      <c r="HRY2656" s="42"/>
      <c r="HRZ2656" s="116"/>
      <c r="HSA2656" s="42"/>
      <c r="HSB2656" s="116"/>
      <c r="HSC2656" s="42"/>
      <c r="HSD2656" s="116"/>
      <c r="HSE2656" s="42"/>
      <c r="HSF2656" s="116"/>
      <c r="HSG2656" s="42"/>
      <c r="HSH2656" s="116"/>
      <c r="HSI2656" s="42"/>
      <c r="HSJ2656" s="116"/>
      <c r="HSK2656" s="42"/>
      <c r="HSL2656" s="116"/>
      <c r="HSM2656" s="42"/>
      <c r="HSN2656" s="116"/>
      <c r="HSO2656" s="42"/>
      <c r="HSP2656" s="116"/>
      <c r="HSQ2656" s="42"/>
      <c r="HSR2656" s="116"/>
      <c r="HSS2656" s="42"/>
      <c r="HST2656" s="116"/>
      <c r="HSU2656" s="42"/>
      <c r="HSV2656" s="116"/>
      <c r="HSW2656" s="42"/>
      <c r="HSX2656" s="116"/>
      <c r="HSY2656" s="42"/>
      <c r="HSZ2656" s="116"/>
      <c r="HTA2656" s="42"/>
      <c r="HTB2656" s="116"/>
      <c r="HTC2656" s="42"/>
      <c r="HTD2656" s="116"/>
      <c r="HTE2656" s="42"/>
      <c r="HTF2656" s="116"/>
      <c r="HTG2656" s="42"/>
      <c r="HTH2656" s="116"/>
      <c r="HTI2656" s="42"/>
      <c r="HTJ2656" s="116"/>
      <c r="HTK2656" s="42"/>
      <c r="HTL2656" s="116"/>
      <c r="HTM2656" s="42"/>
      <c r="HTN2656" s="116"/>
      <c r="HTO2656" s="42"/>
      <c r="HTP2656" s="116"/>
      <c r="HTQ2656" s="42"/>
      <c r="HTR2656" s="116"/>
      <c r="HTS2656" s="42"/>
      <c r="HTT2656" s="116"/>
      <c r="HTU2656" s="42"/>
      <c r="HTV2656" s="116"/>
      <c r="HTW2656" s="42"/>
      <c r="HTX2656" s="116"/>
      <c r="HTY2656" s="42"/>
      <c r="HTZ2656" s="116"/>
      <c r="HUA2656" s="42"/>
      <c r="HUB2656" s="116"/>
      <c r="HUC2656" s="42"/>
      <c r="HUD2656" s="116"/>
      <c r="HUE2656" s="42"/>
      <c r="HUF2656" s="116"/>
      <c r="HUG2656" s="42"/>
      <c r="HUH2656" s="116"/>
      <c r="HUI2656" s="42"/>
      <c r="HUJ2656" s="116"/>
      <c r="HUK2656" s="42"/>
      <c r="HUL2656" s="116"/>
      <c r="HUM2656" s="42"/>
      <c r="HUN2656" s="116"/>
      <c r="HUO2656" s="42"/>
      <c r="HUP2656" s="116"/>
      <c r="HUQ2656" s="42"/>
      <c r="HUR2656" s="116"/>
      <c r="HUS2656" s="42"/>
      <c r="HUT2656" s="116"/>
      <c r="HUU2656" s="42"/>
      <c r="HUV2656" s="116"/>
      <c r="HUW2656" s="42"/>
      <c r="HUX2656" s="116"/>
      <c r="HUY2656" s="42"/>
      <c r="HUZ2656" s="116"/>
      <c r="HVA2656" s="42"/>
      <c r="HVB2656" s="116"/>
      <c r="HVC2656" s="42"/>
      <c r="HVD2656" s="116"/>
      <c r="HVE2656" s="42"/>
      <c r="HVF2656" s="116"/>
      <c r="HVG2656" s="42"/>
      <c r="HVH2656" s="116"/>
      <c r="HVI2656" s="42"/>
      <c r="HVJ2656" s="116"/>
      <c r="HVK2656" s="42"/>
      <c r="HVL2656" s="116"/>
      <c r="HVM2656" s="42"/>
      <c r="HVN2656" s="116"/>
      <c r="HVO2656" s="42"/>
      <c r="HVP2656" s="116"/>
      <c r="HVQ2656" s="42"/>
      <c r="HVR2656" s="116"/>
      <c r="HVS2656" s="42"/>
      <c r="HVT2656" s="116"/>
      <c r="HVU2656" s="42"/>
      <c r="HVV2656" s="116"/>
      <c r="HVW2656" s="42"/>
      <c r="HVX2656" s="116"/>
      <c r="HVY2656" s="42"/>
      <c r="HVZ2656" s="116"/>
      <c r="HWA2656" s="42"/>
      <c r="HWB2656" s="116"/>
      <c r="HWC2656" s="42"/>
      <c r="HWD2656" s="116"/>
      <c r="HWE2656" s="42"/>
      <c r="HWF2656" s="116"/>
      <c r="HWG2656" s="42"/>
      <c r="HWH2656" s="116"/>
      <c r="HWI2656" s="42"/>
      <c r="HWJ2656" s="116"/>
      <c r="HWK2656" s="42"/>
      <c r="HWL2656" s="116"/>
      <c r="HWM2656" s="42"/>
      <c r="HWN2656" s="116"/>
      <c r="HWO2656" s="42"/>
      <c r="HWP2656" s="116"/>
      <c r="HWQ2656" s="42"/>
      <c r="HWR2656" s="116"/>
      <c r="HWS2656" s="42"/>
      <c r="HWT2656" s="116"/>
      <c r="HWU2656" s="42"/>
      <c r="HWV2656" s="116"/>
      <c r="HWW2656" s="42"/>
      <c r="HWX2656" s="116"/>
      <c r="HWY2656" s="42"/>
      <c r="HWZ2656" s="116"/>
      <c r="HXA2656" s="42"/>
      <c r="HXB2656" s="116"/>
      <c r="HXC2656" s="42"/>
      <c r="HXD2656" s="116"/>
      <c r="HXE2656" s="42"/>
      <c r="HXF2656" s="116"/>
      <c r="HXG2656" s="42"/>
      <c r="HXH2656" s="116"/>
      <c r="HXI2656" s="42"/>
      <c r="HXJ2656" s="116"/>
      <c r="HXK2656" s="42"/>
      <c r="HXL2656" s="116"/>
      <c r="HXM2656" s="42"/>
      <c r="HXN2656" s="116"/>
      <c r="HXO2656" s="42"/>
      <c r="HXP2656" s="116"/>
      <c r="HXQ2656" s="42"/>
      <c r="HXR2656" s="116"/>
      <c r="HXS2656" s="42"/>
      <c r="HXT2656" s="116"/>
      <c r="HXU2656" s="42"/>
      <c r="HXV2656" s="116"/>
      <c r="HXW2656" s="42"/>
      <c r="HXX2656" s="116"/>
      <c r="HXY2656" s="42"/>
      <c r="HXZ2656" s="116"/>
      <c r="HYA2656" s="42"/>
      <c r="HYB2656" s="116"/>
      <c r="HYC2656" s="42"/>
      <c r="HYD2656" s="116"/>
      <c r="HYE2656" s="42"/>
      <c r="HYF2656" s="116"/>
      <c r="HYG2656" s="42"/>
      <c r="HYH2656" s="116"/>
      <c r="HYI2656" s="42"/>
      <c r="HYJ2656" s="116"/>
      <c r="HYK2656" s="42"/>
      <c r="HYL2656" s="116"/>
      <c r="HYM2656" s="42"/>
      <c r="HYN2656" s="116"/>
      <c r="HYO2656" s="42"/>
      <c r="HYP2656" s="116"/>
      <c r="HYQ2656" s="42"/>
      <c r="HYR2656" s="116"/>
      <c r="HYS2656" s="42"/>
      <c r="HYT2656" s="116"/>
      <c r="HYU2656" s="42"/>
      <c r="HYV2656" s="116"/>
      <c r="HYW2656" s="42"/>
      <c r="HYX2656" s="116"/>
      <c r="HYY2656" s="42"/>
      <c r="HYZ2656" s="116"/>
      <c r="HZA2656" s="42"/>
      <c r="HZB2656" s="116"/>
      <c r="HZC2656" s="42"/>
      <c r="HZD2656" s="116"/>
      <c r="HZE2656" s="42"/>
      <c r="HZF2656" s="116"/>
      <c r="HZG2656" s="42"/>
      <c r="HZH2656" s="116"/>
      <c r="HZI2656" s="42"/>
      <c r="HZJ2656" s="116"/>
      <c r="HZK2656" s="42"/>
      <c r="HZL2656" s="116"/>
      <c r="HZM2656" s="42"/>
      <c r="HZN2656" s="116"/>
      <c r="HZO2656" s="42"/>
      <c r="HZP2656" s="116"/>
      <c r="HZQ2656" s="42"/>
      <c r="HZR2656" s="116"/>
      <c r="HZS2656" s="42"/>
      <c r="HZT2656" s="116"/>
      <c r="HZU2656" s="42"/>
      <c r="HZV2656" s="116"/>
      <c r="HZW2656" s="42"/>
      <c r="HZX2656" s="116"/>
      <c r="HZY2656" s="42"/>
      <c r="HZZ2656" s="116"/>
      <c r="IAA2656" s="42"/>
      <c r="IAB2656" s="116"/>
      <c r="IAC2656" s="42"/>
      <c r="IAD2656" s="116"/>
      <c r="IAE2656" s="42"/>
      <c r="IAF2656" s="116"/>
      <c r="IAG2656" s="42"/>
      <c r="IAH2656" s="116"/>
      <c r="IAI2656" s="42"/>
      <c r="IAJ2656" s="116"/>
      <c r="IAK2656" s="42"/>
      <c r="IAL2656" s="116"/>
      <c r="IAM2656" s="42"/>
      <c r="IAN2656" s="116"/>
      <c r="IAO2656" s="42"/>
      <c r="IAP2656" s="116"/>
      <c r="IAQ2656" s="42"/>
      <c r="IAR2656" s="116"/>
      <c r="IAS2656" s="42"/>
      <c r="IAT2656" s="116"/>
      <c r="IAU2656" s="42"/>
      <c r="IAV2656" s="116"/>
      <c r="IAW2656" s="42"/>
      <c r="IAX2656" s="116"/>
      <c r="IAY2656" s="42"/>
      <c r="IAZ2656" s="116"/>
      <c r="IBA2656" s="42"/>
      <c r="IBB2656" s="116"/>
      <c r="IBC2656" s="42"/>
      <c r="IBD2656" s="116"/>
      <c r="IBE2656" s="42"/>
      <c r="IBF2656" s="116"/>
      <c r="IBG2656" s="42"/>
      <c r="IBH2656" s="116"/>
      <c r="IBI2656" s="42"/>
      <c r="IBJ2656" s="116"/>
      <c r="IBK2656" s="42"/>
      <c r="IBL2656" s="116"/>
      <c r="IBM2656" s="42"/>
      <c r="IBN2656" s="116"/>
      <c r="IBO2656" s="42"/>
      <c r="IBP2656" s="116"/>
      <c r="IBQ2656" s="42"/>
      <c r="IBR2656" s="116"/>
      <c r="IBS2656" s="42"/>
      <c r="IBT2656" s="116"/>
      <c r="IBU2656" s="42"/>
      <c r="IBV2656" s="116"/>
      <c r="IBW2656" s="42"/>
      <c r="IBX2656" s="116"/>
      <c r="IBY2656" s="42"/>
      <c r="IBZ2656" s="116"/>
      <c r="ICA2656" s="42"/>
      <c r="ICB2656" s="116"/>
      <c r="ICC2656" s="42"/>
      <c r="ICD2656" s="116"/>
      <c r="ICE2656" s="42"/>
      <c r="ICF2656" s="116"/>
      <c r="ICG2656" s="42"/>
      <c r="ICH2656" s="116"/>
      <c r="ICI2656" s="42"/>
      <c r="ICJ2656" s="116"/>
      <c r="ICK2656" s="42"/>
      <c r="ICL2656" s="116"/>
      <c r="ICM2656" s="42"/>
      <c r="ICN2656" s="116"/>
      <c r="ICO2656" s="42"/>
      <c r="ICP2656" s="116"/>
      <c r="ICQ2656" s="42"/>
      <c r="ICR2656" s="116"/>
      <c r="ICS2656" s="42"/>
      <c r="ICT2656" s="116"/>
      <c r="ICU2656" s="42"/>
      <c r="ICV2656" s="116"/>
      <c r="ICW2656" s="42"/>
      <c r="ICX2656" s="116"/>
      <c r="ICY2656" s="42"/>
      <c r="ICZ2656" s="116"/>
      <c r="IDA2656" s="42"/>
      <c r="IDB2656" s="116"/>
      <c r="IDC2656" s="42"/>
      <c r="IDD2656" s="116"/>
      <c r="IDE2656" s="42"/>
      <c r="IDF2656" s="116"/>
      <c r="IDG2656" s="42"/>
      <c r="IDH2656" s="116"/>
      <c r="IDI2656" s="42"/>
      <c r="IDJ2656" s="116"/>
      <c r="IDK2656" s="42"/>
      <c r="IDL2656" s="116"/>
      <c r="IDM2656" s="42"/>
      <c r="IDN2656" s="116"/>
      <c r="IDO2656" s="42"/>
      <c r="IDP2656" s="116"/>
      <c r="IDQ2656" s="42"/>
      <c r="IDR2656" s="116"/>
      <c r="IDS2656" s="42"/>
      <c r="IDT2656" s="116"/>
      <c r="IDU2656" s="42"/>
      <c r="IDV2656" s="116"/>
      <c r="IDW2656" s="42"/>
      <c r="IDX2656" s="116"/>
      <c r="IDY2656" s="42"/>
      <c r="IDZ2656" s="116"/>
      <c r="IEA2656" s="42"/>
      <c r="IEB2656" s="116"/>
      <c r="IEC2656" s="42"/>
      <c r="IED2656" s="116"/>
      <c r="IEE2656" s="42"/>
      <c r="IEF2656" s="116"/>
      <c r="IEG2656" s="42"/>
      <c r="IEH2656" s="116"/>
      <c r="IEI2656" s="42"/>
      <c r="IEJ2656" s="116"/>
      <c r="IEK2656" s="42"/>
      <c r="IEL2656" s="116"/>
      <c r="IEM2656" s="42"/>
      <c r="IEN2656" s="116"/>
      <c r="IEO2656" s="42"/>
      <c r="IEP2656" s="116"/>
      <c r="IEQ2656" s="42"/>
      <c r="IER2656" s="116"/>
      <c r="IES2656" s="42"/>
      <c r="IET2656" s="116"/>
      <c r="IEU2656" s="42"/>
      <c r="IEV2656" s="116"/>
      <c r="IEW2656" s="42"/>
      <c r="IEX2656" s="116"/>
      <c r="IEY2656" s="42"/>
      <c r="IEZ2656" s="116"/>
      <c r="IFA2656" s="42"/>
      <c r="IFB2656" s="116"/>
      <c r="IFC2656" s="42"/>
      <c r="IFD2656" s="116"/>
      <c r="IFE2656" s="42"/>
      <c r="IFF2656" s="116"/>
      <c r="IFG2656" s="42"/>
      <c r="IFH2656" s="116"/>
      <c r="IFI2656" s="42"/>
      <c r="IFJ2656" s="116"/>
      <c r="IFK2656" s="42"/>
      <c r="IFL2656" s="116"/>
      <c r="IFM2656" s="42"/>
      <c r="IFN2656" s="116"/>
      <c r="IFO2656" s="42"/>
      <c r="IFP2656" s="116"/>
      <c r="IFQ2656" s="42"/>
      <c r="IFR2656" s="116"/>
      <c r="IFS2656" s="42"/>
      <c r="IFT2656" s="116"/>
      <c r="IFU2656" s="42"/>
      <c r="IFV2656" s="116"/>
      <c r="IFW2656" s="42"/>
      <c r="IFX2656" s="116"/>
      <c r="IFY2656" s="42"/>
      <c r="IFZ2656" s="116"/>
      <c r="IGA2656" s="42"/>
      <c r="IGB2656" s="116"/>
      <c r="IGC2656" s="42"/>
      <c r="IGD2656" s="116"/>
      <c r="IGE2656" s="42"/>
      <c r="IGF2656" s="116"/>
      <c r="IGG2656" s="42"/>
      <c r="IGH2656" s="116"/>
      <c r="IGI2656" s="42"/>
      <c r="IGJ2656" s="116"/>
      <c r="IGK2656" s="42"/>
      <c r="IGL2656" s="116"/>
      <c r="IGM2656" s="42"/>
      <c r="IGN2656" s="116"/>
      <c r="IGO2656" s="42"/>
      <c r="IGP2656" s="116"/>
      <c r="IGQ2656" s="42"/>
      <c r="IGR2656" s="116"/>
      <c r="IGS2656" s="42"/>
      <c r="IGT2656" s="116"/>
      <c r="IGU2656" s="42"/>
      <c r="IGV2656" s="116"/>
      <c r="IGW2656" s="42"/>
      <c r="IGX2656" s="116"/>
      <c r="IGY2656" s="42"/>
      <c r="IGZ2656" s="116"/>
      <c r="IHA2656" s="42"/>
      <c r="IHB2656" s="116"/>
      <c r="IHC2656" s="42"/>
      <c r="IHD2656" s="116"/>
      <c r="IHE2656" s="42"/>
      <c r="IHF2656" s="116"/>
      <c r="IHG2656" s="42"/>
      <c r="IHH2656" s="116"/>
      <c r="IHI2656" s="42"/>
      <c r="IHJ2656" s="116"/>
      <c r="IHK2656" s="42"/>
      <c r="IHL2656" s="116"/>
      <c r="IHM2656" s="42"/>
      <c r="IHN2656" s="116"/>
      <c r="IHO2656" s="42"/>
      <c r="IHP2656" s="116"/>
      <c r="IHQ2656" s="42"/>
      <c r="IHR2656" s="116"/>
      <c r="IHS2656" s="42"/>
      <c r="IHT2656" s="116"/>
      <c r="IHU2656" s="42"/>
      <c r="IHV2656" s="116"/>
      <c r="IHW2656" s="42"/>
      <c r="IHX2656" s="116"/>
      <c r="IHY2656" s="42"/>
      <c r="IHZ2656" s="116"/>
      <c r="IIA2656" s="42"/>
      <c r="IIB2656" s="116"/>
      <c r="IIC2656" s="42"/>
      <c r="IID2656" s="116"/>
      <c r="IIE2656" s="42"/>
      <c r="IIF2656" s="116"/>
      <c r="IIG2656" s="42"/>
      <c r="IIH2656" s="116"/>
      <c r="III2656" s="42"/>
      <c r="IIJ2656" s="116"/>
      <c r="IIK2656" s="42"/>
      <c r="IIL2656" s="116"/>
      <c r="IIM2656" s="42"/>
      <c r="IIN2656" s="116"/>
      <c r="IIO2656" s="42"/>
      <c r="IIP2656" s="116"/>
      <c r="IIQ2656" s="42"/>
      <c r="IIR2656" s="116"/>
      <c r="IIS2656" s="42"/>
      <c r="IIT2656" s="116"/>
      <c r="IIU2656" s="42"/>
      <c r="IIV2656" s="116"/>
      <c r="IIW2656" s="42"/>
      <c r="IIX2656" s="116"/>
      <c r="IIY2656" s="42"/>
      <c r="IIZ2656" s="116"/>
      <c r="IJA2656" s="42"/>
      <c r="IJB2656" s="116"/>
      <c r="IJC2656" s="42"/>
      <c r="IJD2656" s="116"/>
      <c r="IJE2656" s="42"/>
      <c r="IJF2656" s="116"/>
      <c r="IJG2656" s="42"/>
      <c r="IJH2656" s="116"/>
      <c r="IJI2656" s="42"/>
      <c r="IJJ2656" s="116"/>
      <c r="IJK2656" s="42"/>
      <c r="IJL2656" s="116"/>
      <c r="IJM2656" s="42"/>
      <c r="IJN2656" s="116"/>
      <c r="IJO2656" s="42"/>
      <c r="IJP2656" s="116"/>
      <c r="IJQ2656" s="42"/>
      <c r="IJR2656" s="116"/>
      <c r="IJS2656" s="42"/>
      <c r="IJT2656" s="116"/>
      <c r="IJU2656" s="42"/>
      <c r="IJV2656" s="116"/>
      <c r="IJW2656" s="42"/>
      <c r="IJX2656" s="116"/>
      <c r="IJY2656" s="42"/>
      <c r="IJZ2656" s="116"/>
      <c r="IKA2656" s="42"/>
      <c r="IKB2656" s="116"/>
      <c r="IKC2656" s="42"/>
      <c r="IKD2656" s="116"/>
      <c r="IKE2656" s="42"/>
      <c r="IKF2656" s="116"/>
      <c r="IKG2656" s="42"/>
      <c r="IKH2656" s="116"/>
      <c r="IKI2656" s="42"/>
      <c r="IKJ2656" s="116"/>
      <c r="IKK2656" s="42"/>
      <c r="IKL2656" s="116"/>
      <c r="IKM2656" s="42"/>
      <c r="IKN2656" s="116"/>
      <c r="IKO2656" s="42"/>
      <c r="IKP2656" s="116"/>
      <c r="IKQ2656" s="42"/>
      <c r="IKR2656" s="116"/>
      <c r="IKS2656" s="42"/>
      <c r="IKT2656" s="116"/>
      <c r="IKU2656" s="42"/>
      <c r="IKV2656" s="116"/>
      <c r="IKW2656" s="42"/>
      <c r="IKX2656" s="116"/>
      <c r="IKY2656" s="42"/>
      <c r="IKZ2656" s="116"/>
      <c r="ILA2656" s="42"/>
      <c r="ILB2656" s="116"/>
      <c r="ILC2656" s="42"/>
      <c r="ILD2656" s="116"/>
      <c r="ILE2656" s="42"/>
      <c r="ILF2656" s="116"/>
      <c r="ILG2656" s="42"/>
      <c r="ILH2656" s="116"/>
      <c r="ILI2656" s="42"/>
      <c r="ILJ2656" s="116"/>
      <c r="ILK2656" s="42"/>
      <c r="ILL2656" s="116"/>
      <c r="ILM2656" s="42"/>
      <c r="ILN2656" s="116"/>
      <c r="ILO2656" s="42"/>
      <c r="ILP2656" s="116"/>
      <c r="ILQ2656" s="42"/>
      <c r="ILR2656" s="116"/>
      <c r="ILS2656" s="42"/>
      <c r="ILT2656" s="116"/>
      <c r="ILU2656" s="42"/>
      <c r="ILV2656" s="116"/>
      <c r="ILW2656" s="42"/>
      <c r="ILX2656" s="116"/>
      <c r="ILY2656" s="42"/>
      <c r="ILZ2656" s="116"/>
      <c r="IMA2656" s="42"/>
      <c r="IMB2656" s="116"/>
      <c r="IMC2656" s="42"/>
      <c r="IMD2656" s="116"/>
      <c r="IME2656" s="42"/>
      <c r="IMF2656" s="116"/>
      <c r="IMG2656" s="42"/>
      <c r="IMH2656" s="116"/>
      <c r="IMI2656" s="42"/>
      <c r="IMJ2656" s="116"/>
      <c r="IMK2656" s="42"/>
      <c r="IML2656" s="116"/>
      <c r="IMM2656" s="42"/>
      <c r="IMN2656" s="116"/>
      <c r="IMO2656" s="42"/>
      <c r="IMP2656" s="116"/>
      <c r="IMQ2656" s="42"/>
      <c r="IMR2656" s="116"/>
      <c r="IMS2656" s="42"/>
      <c r="IMT2656" s="116"/>
      <c r="IMU2656" s="42"/>
      <c r="IMV2656" s="116"/>
      <c r="IMW2656" s="42"/>
      <c r="IMX2656" s="116"/>
      <c r="IMY2656" s="42"/>
      <c r="IMZ2656" s="116"/>
      <c r="INA2656" s="42"/>
      <c r="INB2656" s="116"/>
      <c r="INC2656" s="42"/>
      <c r="IND2656" s="116"/>
      <c r="INE2656" s="42"/>
      <c r="INF2656" s="116"/>
      <c r="ING2656" s="42"/>
      <c r="INH2656" s="116"/>
      <c r="INI2656" s="42"/>
      <c r="INJ2656" s="116"/>
      <c r="INK2656" s="42"/>
      <c r="INL2656" s="116"/>
      <c r="INM2656" s="42"/>
      <c r="INN2656" s="116"/>
      <c r="INO2656" s="42"/>
      <c r="INP2656" s="116"/>
      <c r="INQ2656" s="42"/>
      <c r="INR2656" s="116"/>
      <c r="INS2656" s="42"/>
      <c r="INT2656" s="116"/>
      <c r="INU2656" s="42"/>
      <c r="INV2656" s="116"/>
      <c r="INW2656" s="42"/>
      <c r="INX2656" s="116"/>
      <c r="INY2656" s="42"/>
      <c r="INZ2656" s="116"/>
      <c r="IOA2656" s="42"/>
      <c r="IOB2656" s="116"/>
      <c r="IOC2656" s="42"/>
      <c r="IOD2656" s="116"/>
      <c r="IOE2656" s="42"/>
      <c r="IOF2656" s="116"/>
      <c r="IOG2656" s="42"/>
      <c r="IOH2656" s="116"/>
      <c r="IOI2656" s="42"/>
      <c r="IOJ2656" s="116"/>
      <c r="IOK2656" s="42"/>
      <c r="IOL2656" s="116"/>
      <c r="IOM2656" s="42"/>
      <c r="ION2656" s="116"/>
      <c r="IOO2656" s="42"/>
      <c r="IOP2656" s="116"/>
      <c r="IOQ2656" s="42"/>
      <c r="IOR2656" s="116"/>
      <c r="IOS2656" s="42"/>
      <c r="IOT2656" s="116"/>
      <c r="IOU2656" s="42"/>
      <c r="IOV2656" s="116"/>
      <c r="IOW2656" s="42"/>
      <c r="IOX2656" s="116"/>
      <c r="IOY2656" s="42"/>
      <c r="IOZ2656" s="116"/>
      <c r="IPA2656" s="42"/>
      <c r="IPB2656" s="116"/>
      <c r="IPC2656" s="42"/>
      <c r="IPD2656" s="116"/>
      <c r="IPE2656" s="42"/>
      <c r="IPF2656" s="116"/>
      <c r="IPG2656" s="42"/>
      <c r="IPH2656" s="116"/>
      <c r="IPI2656" s="42"/>
      <c r="IPJ2656" s="116"/>
      <c r="IPK2656" s="42"/>
      <c r="IPL2656" s="116"/>
      <c r="IPM2656" s="42"/>
      <c r="IPN2656" s="116"/>
      <c r="IPO2656" s="42"/>
      <c r="IPP2656" s="116"/>
      <c r="IPQ2656" s="42"/>
      <c r="IPR2656" s="116"/>
      <c r="IPS2656" s="42"/>
      <c r="IPT2656" s="116"/>
      <c r="IPU2656" s="42"/>
      <c r="IPV2656" s="116"/>
      <c r="IPW2656" s="42"/>
      <c r="IPX2656" s="116"/>
      <c r="IPY2656" s="42"/>
      <c r="IPZ2656" s="116"/>
      <c r="IQA2656" s="42"/>
      <c r="IQB2656" s="116"/>
      <c r="IQC2656" s="42"/>
      <c r="IQD2656" s="116"/>
      <c r="IQE2656" s="42"/>
      <c r="IQF2656" s="116"/>
      <c r="IQG2656" s="42"/>
      <c r="IQH2656" s="116"/>
      <c r="IQI2656" s="42"/>
      <c r="IQJ2656" s="116"/>
      <c r="IQK2656" s="42"/>
      <c r="IQL2656" s="116"/>
      <c r="IQM2656" s="42"/>
      <c r="IQN2656" s="116"/>
      <c r="IQO2656" s="42"/>
      <c r="IQP2656" s="116"/>
      <c r="IQQ2656" s="42"/>
      <c r="IQR2656" s="116"/>
      <c r="IQS2656" s="42"/>
      <c r="IQT2656" s="116"/>
      <c r="IQU2656" s="42"/>
      <c r="IQV2656" s="116"/>
      <c r="IQW2656" s="42"/>
      <c r="IQX2656" s="116"/>
      <c r="IQY2656" s="42"/>
      <c r="IQZ2656" s="116"/>
      <c r="IRA2656" s="42"/>
      <c r="IRB2656" s="116"/>
      <c r="IRC2656" s="42"/>
      <c r="IRD2656" s="116"/>
      <c r="IRE2656" s="42"/>
      <c r="IRF2656" s="116"/>
      <c r="IRG2656" s="42"/>
      <c r="IRH2656" s="116"/>
      <c r="IRI2656" s="42"/>
      <c r="IRJ2656" s="116"/>
      <c r="IRK2656" s="42"/>
      <c r="IRL2656" s="116"/>
      <c r="IRM2656" s="42"/>
      <c r="IRN2656" s="116"/>
      <c r="IRO2656" s="42"/>
      <c r="IRP2656" s="116"/>
      <c r="IRQ2656" s="42"/>
      <c r="IRR2656" s="116"/>
      <c r="IRS2656" s="42"/>
      <c r="IRT2656" s="116"/>
      <c r="IRU2656" s="42"/>
      <c r="IRV2656" s="116"/>
      <c r="IRW2656" s="42"/>
      <c r="IRX2656" s="116"/>
      <c r="IRY2656" s="42"/>
      <c r="IRZ2656" s="116"/>
      <c r="ISA2656" s="42"/>
      <c r="ISB2656" s="116"/>
      <c r="ISC2656" s="42"/>
      <c r="ISD2656" s="116"/>
      <c r="ISE2656" s="42"/>
      <c r="ISF2656" s="116"/>
      <c r="ISG2656" s="42"/>
      <c r="ISH2656" s="116"/>
      <c r="ISI2656" s="42"/>
      <c r="ISJ2656" s="116"/>
      <c r="ISK2656" s="42"/>
      <c r="ISL2656" s="116"/>
      <c r="ISM2656" s="42"/>
      <c r="ISN2656" s="116"/>
      <c r="ISO2656" s="42"/>
      <c r="ISP2656" s="116"/>
      <c r="ISQ2656" s="42"/>
      <c r="ISR2656" s="116"/>
      <c r="ISS2656" s="42"/>
      <c r="IST2656" s="116"/>
      <c r="ISU2656" s="42"/>
      <c r="ISV2656" s="116"/>
      <c r="ISW2656" s="42"/>
      <c r="ISX2656" s="116"/>
      <c r="ISY2656" s="42"/>
      <c r="ISZ2656" s="116"/>
      <c r="ITA2656" s="42"/>
      <c r="ITB2656" s="116"/>
      <c r="ITC2656" s="42"/>
      <c r="ITD2656" s="116"/>
      <c r="ITE2656" s="42"/>
      <c r="ITF2656" s="116"/>
      <c r="ITG2656" s="42"/>
      <c r="ITH2656" s="116"/>
      <c r="ITI2656" s="42"/>
      <c r="ITJ2656" s="116"/>
      <c r="ITK2656" s="42"/>
      <c r="ITL2656" s="116"/>
      <c r="ITM2656" s="42"/>
      <c r="ITN2656" s="116"/>
      <c r="ITO2656" s="42"/>
      <c r="ITP2656" s="116"/>
      <c r="ITQ2656" s="42"/>
      <c r="ITR2656" s="116"/>
      <c r="ITS2656" s="42"/>
      <c r="ITT2656" s="116"/>
      <c r="ITU2656" s="42"/>
      <c r="ITV2656" s="116"/>
      <c r="ITW2656" s="42"/>
      <c r="ITX2656" s="116"/>
      <c r="ITY2656" s="42"/>
      <c r="ITZ2656" s="116"/>
      <c r="IUA2656" s="42"/>
      <c r="IUB2656" s="116"/>
      <c r="IUC2656" s="42"/>
      <c r="IUD2656" s="116"/>
      <c r="IUE2656" s="42"/>
      <c r="IUF2656" s="116"/>
      <c r="IUG2656" s="42"/>
      <c r="IUH2656" s="116"/>
      <c r="IUI2656" s="42"/>
      <c r="IUJ2656" s="116"/>
      <c r="IUK2656" s="42"/>
      <c r="IUL2656" s="116"/>
      <c r="IUM2656" s="42"/>
      <c r="IUN2656" s="116"/>
      <c r="IUO2656" s="42"/>
      <c r="IUP2656" s="116"/>
      <c r="IUQ2656" s="42"/>
      <c r="IUR2656" s="116"/>
      <c r="IUS2656" s="42"/>
      <c r="IUT2656" s="116"/>
      <c r="IUU2656" s="42"/>
      <c r="IUV2656" s="116"/>
      <c r="IUW2656" s="42"/>
      <c r="IUX2656" s="116"/>
      <c r="IUY2656" s="42"/>
      <c r="IUZ2656" s="116"/>
      <c r="IVA2656" s="42"/>
      <c r="IVB2656" s="116"/>
      <c r="IVC2656" s="42"/>
      <c r="IVD2656" s="116"/>
      <c r="IVE2656" s="42"/>
      <c r="IVF2656" s="116"/>
      <c r="IVG2656" s="42"/>
      <c r="IVH2656" s="116"/>
      <c r="IVI2656" s="42"/>
      <c r="IVJ2656" s="116"/>
      <c r="IVK2656" s="42"/>
      <c r="IVL2656" s="116"/>
      <c r="IVM2656" s="42"/>
      <c r="IVN2656" s="116"/>
      <c r="IVO2656" s="42"/>
      <c r="IVP2656" s="116"/>
      <c r="IVQ2656" s="42"/>
      <c r="IVR2656" s="116"/>
      <c r="IVS2656" s="42"/>
      <c r="IVT2656" s="116"/>
      <c r="IVU2656" s="42"/>
      <c r="IVV2656" s="116"/>
      <c r="IVW2656" s="42"/>
      <c r="IVX2656" s="116"/>
      <c r="IVY2656" s="42"/>
      <c r="IVZ2656" s="116"/>
      <c r="IWA2656" s="42"/>
      <c r="IWB2656" s="116"/>
      <c r="IWC2656" s="42"/>
      <c r="IWD2656" s="116"/>
      <c r="IWE2656" s="42"/>
      <c r="IWF2656" s="116"/>
      <c r="IWG2656" s="42"/>
      <c r="IWH2656" s="116"/>
      <c r="IWI2656" s="42"/>
      <c r="IWJ2656" s="116"/>
      <c r="IWK2656" s="42"/>
      <c r="IWL2656" s="116"/>
      <c r="IWM2656" s="42"/>
      <c r="IWN2656" s="116"/>
      <c r="IWO2656" s="42"/>
      <c r="IWP2656" s="116"/>
      <c r="IWQ2656" s="42"/>
      <c r="IWR2656" s="116"/>
      <c r="IWS2656" s="42"/>
      <c r="IWT2656" s="116"/>
      <c r="IWU2656" s="42"/>
      <c r="IWV2656" s="116"/>
      <c r="IWW2656" s="42"/>
      <c r="IWX2656" s="116"/>
      <c r="IWY2656" s="42"/>
      <c r="IWZ2656" s="116"/>
      <c r="IXA2656" s="42"/>
      <c r="IXB2656" s="116"/>
      <c r="IXC2656" s="42"/>
      <c r="IXD2656" s="116"/>
      <c r="IXE2656" s="42"/>
      <c r="IXF2656" s="116"/>
      <c r="IXG2656" s="42"/>
      <c r="IXH2656" s="116"/>
      <c r="IXI2656" s="42"/>
      <c r="IXJ2656" s="116"/>
      <c r="IXK2656" s="42"/>
      <c r="IXL2656" s="116"/>
      <c r="IXM2656" s="42"/>
      <c r="IXN2656" s="116"/>
      <c r="IXO2656" s="42"/>
      <c r="IXP2656" s="116"/>
      <c r="IXQ2656" s="42"/>
      <c r="IXR2656" s="116"/>
      <c r="IXS2656" s="42"/>
      <c r="IXT2656" s="116"/>
      <c r="IXU2656" s="42"/>
      <c r="IXV2656" s="116"/>
      <c r="IXW2656" s="42"/>
      <c r="IXX2656" s="116"/>
      <c r="IXY2656" s="42"/>
      <c r="IXZ2656" s="116"/>
      <c r="IYA2656" s="42"/>
      <c r="IYB2656" s="116"/>
      <c r="IYC2656" s="42"/>
      <c r="IYD2656" s="116"/>
      <c r="IYE2656" s="42"/>
      <c r="IYF2656" s="116"/>
      <c r="IYG2656" s="42"/>
      <c r="IYH2656" s="116"/>
      <c r="IYI2656" s="42"/>
      <c r="IYJ2656" s="116"/>
      <c r="IYK2656" s="42"/>
      <c r="IYL2656" s="116"/>
      <c r="IYM2656" s="42"/>
      <c r="IYN2656" s="116"/>
      <c r="IYO2656" s="42"/>
      <c r="IYP2656" s="116"/>
      <c r="IYQ2656" s="42"/>
      <c r="IYR2656" s="116"/>
      <c r="IYS2656" s="42"/>
      <c r="IYT2656" s="116"/>
      <c r="IYU2656" s="42"/>
      <c r="IYV2656" s="116"/>
      <c r="IYW2656" s="42"/>
      <c r="IYX2656" s="116"/>
      <c r="IYY2656" s="42"/>
      <c r="IYZ2656" s="116"/>
      <c r="IZA2656" s="42"/>
      <c r="IZB2656" s="116"/>
      <c r="IZC2656" s="42"/>
      <c r="IZD2656" s="116"/>
      <c r="IZE2656" s="42"/>
      <c r="IZF2656" s="116"/>
      <c r="IZG2656" s="42"/>
      <c r="IZH2656" s="116"/>
      <c r="IZI2656" s="42"/>
      <c r="IZJ2656" s="116"/>
      <c r="IZK2656" s="42"/>
      <c r="IZL2656" s="116"/>
      <c r="IZM2656" s="42"/>
      <c r="IZN2656" s="116"/>
      <c r="IZO2656" s="42"/>
      <c r="IZP2656" s="116"/>
      <c r="IZQ2656" s="42"/>
      <c r="IZR2656" s="116"/>
      <c r="IZS2656" s="42"/>
      <c r="IZT2656" s="116"/>
      <c r="IZU2656" s="42"/>
      <c r="IZV2656" s="116"/>
      <c r="IZW2656" s="42"/>
      <c r="IZX2656" s="116"/>
      <c r="IZY2656" s="42"/>
      <c r="IZZ2656" s="116"/>
      <c r="JAA2656" s="42"/>
      <c r="JAB2656" s="116"/>
      <c r="JAC2656" s="42"/>
      <c r="JAD2656" s="116"/>
      <c r="JAE2656" s="42"/>
      <c r="JAF2656" s="116"/>
      <c r="JAG2656" s="42"/>
      <c r="JAH2656" s="116"/>
      <c r="JAI2656" s="42"/>
      <c r="JAJ2656" s="116"/>
      <c r="JAK2656" s="42"/>
      <c r="JAL2656" s="116"/>
      <c r="JAM2656" s="42"/>
      <c r="JAN2656" s="116"/>
      <c r="JAO2656" s="42"/>
      <c r="JAP2656" s="116"/>
      <c r="JAQ2656" s="42"/>
      <c r="JAR2656" s="116"/>
      <c r="JAS2656" s="42"/>
      <c r="JAT2656" s="116"/>
      <c r="JAU2656" s="42"/>
      <c r="JAV2656" s="116"/>
      <c r="JAW2656" s="42"/>
      <c r="JAX2656" s="116"/>
      <c r="JAY2656" s="42"/>
      <c r="JAZ2656" s="116"/>
      <c r="JBA2656" s="42"/>
      <c r="JBB2656" s="116"/>
      <c r="JBC2656" s="42"/>
      <c r="JBD2656" s="116"/>
      <c r="JBE2656" s="42"/>
      <c r="JBF2656" s="116"/>
      <c r="JBG2656" s="42"/>
      <c r="JBH2656" s="116"/>
      <c r="JBI2656" s="42"/>
      <c r="JBJ2656" s="116"/>
      <c r="JBK2656" s="42"/>
      <c r="JBL2656" s="116"/>
      <c r="JBM2656" s="42"/>
      <c r="JBN2656" s="116"/>
      <c r="JBO2656" s="42"/>
      <c r="JBP2656" s="116"/>
      <c r="JBQ2656" s="42"/>
      <c r="JBR2656" s="116"/>
      <c r="JBS2656" s="42"/>
      <c r="JBT2656" s="116"/>
      <c r="JBU2656" s="42"/>
      <c r="JBV2656" s="116"/>
      <c r="JBW2656" s="42"/>
      <c r="JBX2656" s="116"/>
      <c r="JBY2656" s="42"/>
      <c r="JBZ2656" s="116"/>
      <c r="JCA2656" s="42"/>
      <c r="JCB2656" s="116"/>
      <c r="JCC2656" s="42"/>
      <c r="JCD2656" s="116"/>
      <c r="JCE2656" s="42"/>
      <c r="JCF2656" s="116"/>
      <c r="JCG2656" s="42"/>
      <c r="JCH2656" s="116"/>
      <c r="JCI2656" s="42"/>
      <c r="JCJ2656" s="116"/>
      <c r="JCK2656" s="42"/>
      <c r="JCL2656" s="116"/>
      <c r="JCM2656" s="42"/>
      <c r="JCN2656" s="116"/>
      <c r="JCO2656" s="42"/>
      <c r="JCP2656" s="116"/>
      <c r="JCQ2656" s="42"/>
      <c r="JCR2656" s="116"/>
      <c r="JCS2656" s="42"/>
      <c r="JCT2656" s="116"/>
      <c r="JCU2656" s="42"/>
      <c r="JCV2656" s="116"/>
      <c r="JCW2656" s="42"/>
      <c r="JCX2656" s="116"/>
      <c r="JCY2656" s="42"/>
      <c r="JCZ2656" s="116"/>
      <c r="JDA2656" s="42"/>
      <c r="JDB2656" s="116"/>
      <c r="JDC2656" s="42"/>
      <c r="JDD2656" s="116"/>
      <c r="JDE2656" s="42"/>
      <c r="JDF2656" s="116"/>
      <c r="JDG2656" s="42"/>
      <c r="JDH2656" s="116"/>
      <c r="JDI2656" s="42"/>
      <c r="JDJ2656" s="116"/>
      <c r="JDK2656" s="42"/>
      <c r="JDL2656" s="116"/>
      <c r="JDM2656" s="42"/>
      <c r="JDN2656" s="116"/>
      <c r="JDO2656" s="42"/>
      <c r="JDP2656" s="116"/>
      <c r="JDQ2656" s="42"/>
      <c r="JDR2656" s="116"/>
      <c r="JDS2656" s="42"/>
      <c r="JDT2656" s="116"/>
      <c r="JDU2656" s="42"/>
      <c r="JDV2656" s="116"/>
      <c r="JDW2656" s="42"/>
      <c r="JDX2656" s="116"/>
      <c r="JDY2656" s="42"/>
      <c r="JDZ2656" s="116"/>
      <c r="JEA2656" s="42"/>
      <c r="JEB2656" s="116"/>
      <c r="JEC2656" s="42"/>
      <c r="JED2656" s="116"/>
      <c r="JEE2656" s="42"/>
      <c r="JEF2656" s="116"/>
      <c r="JEG2656" s="42"/>
      <c r="JEH2656" s="116"/>
      <c r="JEI2656" s="42"/>
      <c r="JEJ2656" s="116"/>
      <c r="JEK2656" s="42"/>
      <c r="JEL2656" s="116"/>
      <c r="JEM2656" s="42"/>
      <c r="JEN2656" s="116"/>
      <c r="JEO2656" s="42"/>
      <c r="JEP2656" s="116"/>
      <c r="JEQ2656" s="42"/>
      <c r="JER2656" s="116"/>
      <c r="JES2656" s="42"/>
      <c r="JET2656" s="116"/>
      <c r="JEU2656" s="42"/>
      <c r="JEV2656" s="116"/>
      <c r="JEW2656" s="42"/>
      <c r="JEX2656" s="116"/>
      <c r="JEY2656" s="42"/>
      <c r="JEZ2656" s="116"/>
      <c r="JFA2656" s="42"/>
      <c r="JFB2656" s="116"/>
      <c r="JFC2656" s="42"/>
      <c r="JFD2656" s="116"/>
      <c r="JFE2656" s="42"/>
      <c r="JFF2656" s="116"/>
      <c r="JFG2656" s="42"/>
      <c r="JFH2656" s="116"/>
      <c r="JFI2656" s="42"/>
      <c r="JFJ2656" s="116"/>
      <c r="JFK2656" s="42"/>
      <c r="JFL2656" s="116"/>
      <c r="JFM2656" s="42"/>
      <c r="JFN2656" s="116"/>
      <c r="JFO2656" s="42"/>
      <c r="JFP2656" s="116"/>
      <c r="JFQ2656" s="42"/>
      <c r="JFR2656" s="116"/>
      <c r="JFS2656" s="42"/>
      <c r="JFT2656" s="116"/>
      <c r="JFU2656" s="42"/>
      <c r="JFV2656" s="116"/>
      <c r="JFW2656" s="42"/>
      <c r="JFX2656" s="116"/>
      <c r="JFY2656" s="42"/>
      <c r="JFZ2656" s="116"/>
      <c r="JGA2656" s="42"/>
      <c r="JGB2656" s="116"/>
      <c r="JGC2656" s="42"/>
      <c r="JGD2656" s="116"/>
      <c r="JGE2656" s="42"/>
      <c r="JGF2656" s="116"/>
      <c r="JGG2656" s="42"/>
      <c r="JGH2656" s="116"/>
      <c r="JGI2656" s="42"/>
      <c r="JGJ2656" s="116"/>
      <c r="JGK2656" s="42"/>
      <c r="JGL2656" s="116"/>
      <c r="JGM2656" s="42"/>
      <c r="JGN2656" s="116"/>
      <c r="JGO2656" s="42"/>
      <c r="JGP2656" s="116"/>
      <c r="JGQ2656" s="42"/>
      <c r="JGR2656" s="116"/>
      <c r="JGS2656" s="42"/>
      <c r="JGT2656" s="116"/>
      <c r="JGU2656" s="42"/>
      <c r="JGV2656" s="116"/>
      <c r="JGW2656" s="42"/>
      <c r="JGX2656" s="116"/>
      <c r="JGY2656" s="42"/>
      <c r="JGZ2656" s="116"/>
      <c r="JHA2656" s="42"/>
      <c r="JHB2656" s="116"/>
      <c r="JHC2656" s="42"/>
      <c r="JHD2656" s="116"/>
      <c r="JHE2656" s="42"/>
      <c r="JHF2656" s="116"/>
      <c r="JHG2656" s="42"/>
      <c r="JHH2656" s="116"/>
      <c r="JHI2656" s="42"/>
      <c r="JHJ2656" s="116"/>
      <c r="JHK2656" s="42"/>
      <c r="JHL2656" s="116"/>
      <c r="JHM2656" s="42"/>
      <c r="JHN2656" s="116"/>
      <c r="JHO2656" s="42"/>
      <c r="JHP2656" s="116"/>
      <c r="JHQ2656" s="42"/>
      <c r="JHR2656" s="116"/>
      <c r="JHS2656" s="42"/>
      <c r="JHT2656" s="116"/>
      <c r="JHU2656" s="42"/>
      <c r="JHV2656" s="116"/>
      <c r="JHW2656" s="42"/>
      <c r="JHX2656" s="116"/>
      <c r="JHY2656" s="42"/>
      <c r="JHZ2656" s="116"/>
      <c r="JIA2656" s="42"/>
      <c r="JIB2656" s="116"/>
      <c r="JIC2656" s="42"/>
      <c r="JID2656" s="116"/>
      <c r="JIE2656" s="42"/>
      <c r="JIF2656" s="116"/>
      <c r="JIG2656" s="42"/>
      <c r="JIH2656" s="116"/>
      <c r="JII2656" s="42"/>
      <c r="JIJ2656" s="116"/>
      <c r="JIK2656" s="42"/>
      <c r="JIL2656" s="116"/>
      <c r="JIM2656" s="42"/>
      <c r="JIN2656" s="116"/>
      <c r="JIO2656" s="42"/>
      <c r="JIP2656" s="116"/>
      <c r="JIQ2656" s="42"/>
      <c r="JIR2656" s="116"/>
      <c r="JIS2656" s="42"/>
      <c r="JIT2656" s="116"/>
      <c r="JIU2656" s="42"/>
      <c r="JIV2656" s="116"/>
      <c r="JIW2656" s="42"/>
      <c r="JIX2656" s="116"/>
      <c r="JIY2656" s="42"/>
      <c r="JIZ2656" s="116"/>
      <c r="JJA2656" s="42"/>
      <c r="JJB2656" s="116"/>
      <c r="JJC2656" s="42"/>
      <c r="JJD2656" s="116"/>
      <c r="JJE2656" s="42"/>
      <c r="JJF2656" s="116"/>
      <c r="JJG2656" s="42"/>
      <c r="JJH2656" s="116"/>
      <c r="JJI2656" s="42"/>
      <c r="JJJ2656" s="116"/>
      <c r="JJK2656" s="42"/>
      <c r="JJL2656" s="116"/>
      <c r="JJM2656" s="42"/>
      <c r="JJN2656" s="116"/>
      <c r="JJO2656" s="42"/>
      <c r="JJP2656" s="116"/>
      <c r="JJQ2656" s="42"/>
      <c r="JJR2656" s="116"/>
      <c r="JJS2656" s="42"/>
      <c r="JJT2656" s="116"/>
      <c r="JJU2656" s="42"/>
      <c r="JJV2656" s="116"/>
      <c r="JJW2656" s="42"/>
      <c r="JJX2656" s="116"/>
      <c r="JJY2656" s="42"/>
      <c r="JJZ2656" s="116"/>
      <c r="JKA2656" s="42"/>
      <c r="JKB2656" s="116"/>
      <c r="JKC2656" s="42"/>
      <c r="JKD2656" s="116"/>
      <c r="JKE2656" s="42"/>
      <c r="JKF2656" s="116"/>
      <c r="JKG2656" s="42"/>
      <c r="JKH2656" s="116"/>
      <c r="JKI2656" s="42"/>
      <c r="JKJ2656" s="116"/>
      <c r="JKK2656" s="42"/>
      <c r="JKL2656" s="116"/>
      <c r="JKM2656" s="42"/>
      <c r="JKN2656" s="116"/>
      <c r="JKO2656" s="42"/>
      <c r="JKP2656" s="116"/>
      <c r="JKQ2656" s="42"/>
      <c r="JKR2656" s="116"/>
      <c r="JKS2656" s="42"/>
      <c r="JKT2656" s="116"/>
      <c r="JKU2656" s="42"/>
      <c r="JKV2656" s="116"/>
      <c r="JKW2656" s="42"/>
      <c r="JKX2656" s="116"/>
      <c r="JKY2656" s="42"/>
      <c r="JKZ2656" s="116"/>
      <c r="JLA2656" s="42"/>
      <c r="JLB2656" s="116"/>
      <c r="JLC2656" s="42"/>
      <c r="JLD2656" s="116"/>
      <c r="JLE2656" s="42"/>
      <c r="JLF2656" s="116"/>
      <c r="JLG2656" s="42"/>
      <c r="JLH2656" s="116"/>
      <c r="JLI2656" s="42"/>
      <c r="JLJ2656" s="116"/>
      <c r="JLK2656" s="42"/>
      <c r="JLL2656" s="116"/>
      <c r="JLM2656" s="42"/>
      <c r="JLN2656" s="116"/>
      <c r="JLO2656" s="42"/>
      <c r="JLP2656" s="116"/>
      <c r="JLQ2656" s="42"/>
      <c r="JLR2656" s="116"/>
      <c r="JLS2656" s="42"/>
      <c r="JLT2656" s="116"/>
      <c r="JLU2656" s="42"/>
      <c r="JLV2656" s="116"/>
      <c r="JLW2656" s="42"/>
      <c r="JLX2656" s="116"/>
      <c r="JLY2656" s="42"/>
      <c r="JLZ2656" s="116"/>
      <c r="JMA2656" s="42"/>
      <c r="JMB2656" s="116"/>
      <c r="JMC2656" s="42"/>
      <c r="JMD2656" s="116"/>
      <c r="JME2656" s="42"/>
      <c r="JMF2656" s="116"/>
      <c r="JMG2656" s="42"/>
      <c r="JMH2656" s="116"/>
      <c r="JMI2656" s="42"/>
      <c r="JMJ2656" s="116"/>
      <c r="JMK2656" s="42"/>
      <c r="JML2656" s="116"/>
      <c r="JMM2656" s="42"/>
      <c r="JMN2656" s="116"/>
      <c r="JMO2656" s="42"/>
      <c r="JMP2656" s="116"/>
      <c r="JMQ2656" s="42"/>
      <c r="JMR2656" s="116"/>
      <c r="JMS2656" s="42"/>
      <c r="JMT2656" s="116"/>
      <c r="JMU2656" s="42"/>
      <c r="JMV2656" s="116"/>
      <c r="JMW2656" s="42"/>
      <c r="JMX2656" s="116"/>
      <c r="JMY2656" s="42"/>
      <c r="JMZ2656" s="116"/>
      <c r="JNA2656" s="42"/>
      <c r="JNB2656" s="116"/>
      <c r="JNC2656" s="42"/>
      <c r="JND2656" s="116"/>
      <c r="JNE2656" s="42"/>
      <c r="JNF2656" s="116"/>
      <c r="JNG2656" s="42"/>
      <c r="JNH2656" s="116"/>
      <c r="JNI2656" s="42"/>
      <c r="JNJ2656" s="116"/>
      <c r="JNK2656" s="42"/>
      <c r="JNL2656" s="116"/>
      <c r="JNM2656" s="42"/>
      <c r="JNN2656" s="116"/>
      <c r="JNO2656" s="42"/>
      <c r="JNP2656" s="116"/>
      <c r="JNQ2656" s="42"/>
      <c r="JNR2656" s="116"/>
      <c r="JNS2656" s="42"/>
      <c r="JNT2656" s="116"/>
      <c r="JNU2656" s="42"/>
      <c r="JNV2656" s="116"/>
      <c r="JNW2656" s="42"/>
      <c r="JNX2656" s="116"/>
      <c r="JNY2656" s="42"/>
      <c r="JNZ2656" s="116"/>
      <c r="JOA2656" s="42"/>
      <c r="JOB2656" s="116"/>
      <c r="JOC2656" s="42"/>
      <c r="JOD2656" s="116"/>
      <c r="JOE2656" s="42"/>
      <c r="JOF2656" s="116"/>
      <c r="JOG2656" s="42"/>
      <c r="JOH2656" s="116"/>
      <c r="JOI2656" s="42"/>
      <c r="JOJ2656" s="116"/>
      <c r="JOK2656" s="42"/>
      <c r="JOL2656" s="116"/>
      <c r="JOM2656" s="42"/>
      <c r="JON2656" s="116"/>
      <c r="JOO2656" s="42"/>
      <c r="JOP2656" s="116"/>
      <c r="JOQ2656" s="42"/>
      <c r="JOR2656" s="116"/>
      <c r="JOS2656" s="42"/>
      <c r="JOT2656" s="116"/>
      <c r="JOU2656" s="42"/>
      <c r="JOV2656" s="116"/>
      <c r="JOW2656" s="42"/>
      <c r="JOX2656" s="116"/>
      <c r="JOY2656" s="42"/>
      <c r="JOZ2656" s="116"/>
      <c r="JPA2656" s="42"/>
      <c r="JPB2656" s="116"/>
      <c r="JPC2656" s="42"/>
      <c r="JPD2656" s="116"/>
      <c r="JPE2656" s="42"/>
      <c r="JPF2656" s="116"/>
      <c r="JPG2656" s="42"/>
      <c r="JPH2656" s="116"/>
      <c r="JPI2656" s="42"/>
      <c r="JPJ2656" s="116"/>
      <c r="JPK2656" s="42"/>
      <c r="JPL2656" s="116"/>
      <c r="JPM2656" s="42"/>
      <c r="JPN2656" s="116"/>
      <c r="JPO2656" s="42"/>
      <c r="JPP2656" s="116"/>
      <c r="JPQ2656" s="42"/>
      <c r="JPR2656" s="116"/>
      <c r="JPS2656" s="42"/>
      <c r="JPT2656" s="116"/>
      <c r="JPU2656" s="42"/>
      <c r="JPV2656" s="116"/>
      <c r="JPW2656" s="42"/>
      <c r="JPX2656" s="116"/>
      <c r="JPY2656" s="42"/>
      <c r="JPZ2656" s="116"/>
      <c r="JQA2656" s="42"/>
      <c r="JQB2656" s="116"/>
      <c r="JQC2656" s="42"/>
      <c r="JQD2656" s="116"/>
      <c r="JQE2656" s="42"/>
      <c r="JQF2656" s="116"/>
      <c r="JQG2656" s="42"/>
      <c r="JQH2656" s="116"/>
      <c r="JQI2656" s="42"/>
      <c r="JQJ2656" s="116"/>
      <c r="JQK2656" s="42"/>
      <c r="JQL2656" s="116"/>
      <c r="JQM2656" s="42"/>
      <c r="JQN2656" s="116"/>
      <c r="JQO2656" s="42"/>
      <c r="JQP2656" s="116"/>
      <c r="JQQ2656" s="42"/>
      <c r="JQR2656" s="116"/>
      <c r="JQS2656" s="42"/>
      <c r="JQT2656" s="116"/>
      <c r="JQU2656" s="42"/>
      <c r="JQV2656" s="116"/>
      <c r="JQW2656" s="42"/>
      <c r="JQX2656" s="116"/>
      <c r="JQY2656" s="42"/>
      <c r="JQZ2656" s="116"/>
      <c r="JRA2656" s="42"/>
      <c r="JRB2656" s="116"/>
      <c r="JRC2656" s="42"/>
      <c r="JRD2656" s="116"/>
      <c r="JRE2656" s="42"/>
      <c r="JRF2656" s="116"/>
      <c r="JRG2656" s="42"/>
      <c r="JRH2656" s="116"/>
      <c r="JRI2656" s="42"/>
      <c r="JRJ2656" s="116"/>
      <c r="JRK2656" s="42"/>
      <c r="JRL2656" s="116"/>
      <c r="JRM2656" s="42"/>
      <c r="JRN2656" s="116"/>
      <c r="JRO2656" s="42"/>
      <c r="JRP2656" s="116"/>
      <c r="JRQ2656" s="42"/>
      <c r="JRR2656" s="116"/>
      <c r="JRS2656" s="42"/>
      <c r="JRT2656" s="116"/>
      <c r="JRU2656" s="42"/>
      <c r="JRV2656" s="116"/>
      <c r="JRW2656" s="42"/>
      <c r="JRX2656" s="116"/>
      <c r="JRY2656" s="42"/>
      <c r="JRZ2656" s="116"/>
      <c r="JSA2656" s="42"/>
      <c r="JSB2656" s="116"/>
      <c r="JSC2656" s="42"/>
      <c r="JSD2656" s="116"/>
      <c r="JSE2656" s="42"/>
      <c r="JSF2656" s="116"/>
      <c r="JSG2656" s="42"/>
      <c r="JSH2656" s="116"/>
      <c r="JSI2656" s="42"/>
      <c r="JSJ2656" s="116"/>
      <c r="JSK2656" s="42"/>
      <c r="JSL2656" s="116"/>
      <c r="JSM2656" s="42"/>
      <c r="JSN2656" s="116"/>
      <c r="JSO2656" s="42"/>
      <c r="JSP2656" s="116"/>
      <c r="JSQ2656" s="42"/>
      <c r="JSR2656" s="116"/>
      <c r="JSS2656" s="42"/>
      <c r="JST2656" s="116"/>
      <c r="JSU2656" s="42"/>
      <c r="JSV2656" s="116"/>
      <c r="JSW2656" s="42"/>
      <c r="JSX2656" s="116"/>
      <c r="JSY2656" s="42"/>
      <c r="JSZ2656" s="116"/>
      <c r="JTA2656" s="42"/>
      <c r="JTB2656" s="116"/>
      <c r="JTC2656" s="42"/>
      <c r="JTD2656" s="116"/>
      <c r="JTE2656" s="42"/>
      <c r="JTF2656" s="116"/>
      <c r="JTG2656" s="42"/>
      <c r="JTH2656" s="116"/>
      <c r="JTI2656" s="42"/>
      <c r="JTJ2656" s="116"/>
      <c r="JTK2656" s="42"/>
      <c r="JTL2656" s="116"/>
      <c r="JTM2656" s="42"/>
      <c r="JTN2656" s="116"/>
      <c r="JTO2656" s="42"/>
      <c r="JTP2656" s="116"/>
      <c r="JTQ2656" s="42"/>
      <c r="JTR2656" s="116"/>
      <c r="JTS2656" s="42"/>
      <c r="JTT2656" s="116"/>
      <c r="JTU2656" s="42"/>
      <c r="JTV2656" s="116"/>
      <c r="JTW2656" s="42"/>
      <c r="JTX2656" s="116"/>
      <c r="JTY2656" s="42"/>
      <c r="JTZ2656" s="116"/>
      <c r="JUA2656" s="42"/>
      <c r="JUB2656" s="116"/>
      <c r="JUC2656" s="42"/>
      <c r="JUD2656" s="116"/>
      <c r="JUE2656" s="42"/>
      <c r="JUF2656" s="116"/>
      <c r="JUG2656" s="42"/>
      <c r="JUH2656" s="116"/>
      <c r="JUI2656" s="42"/>
      <c r="JUJ2656" s="116"/>
      <c r="JUK2656" s="42"/>
      <c r="JUL2656" s="116"/>
      <c r="JUM2656" s="42"/>
      <c r="JUN2656" s="116"/>
      <c r="JUO2656" s="42"/>
      <c r="JUP2656" s="116"/>
      <c r="JUQ2656" s="42"/>
      <c r="JUR2656" s="116"/>
      <c r="JUS2656" s="42"/>
      <c r="JUT2656" s="116"/>
      <c r="JUU2656" s="42"/>
      <c r="JUV2656" s="116"/>
      <c r="JUW2656" s="42"/>
      <c r="JUX2656" s="116"/>
      <c r="JUY2656" s="42"/>
      <c r="JUZ2656" s="116"/>
      <c r="JVA2656" s="42"/>
      <c r="JVB2656" s="116"/>
      <c r="JVC2656" s="42"/>
      <c r="JVD2656" s="116"/>
      <c r="JVE2656" s="42"/>
      <c r="JVF2656" s="116"/>
      <c r="JVG2656" s="42"/>
      <c r="JVH2656" s="116"/>
      <c r="JVI2656" s="42"/>
      <c r="JVJ2656" s="116"/>
      <c r="JVK2656" s="42"/>
      <c r="JVL2656" s="116"/>
      <c r="JVM2656" s="42"/>
      <c r="JVN2656" s="116"/>
      <c r="JVO2656" s="42"/>
      <c r="JVP2656" s="116"/>
      <c r="JVQ2656" s="42"/>
      <c r="JVR2656" s="116"/>
      <c r="JVS2656" s="42"/>
      <c r="JVT2656" s="116"/>
      <c r="JVU2656" s="42"/>
      <c r="JVV2656" s="116"/>
      <c r="JVW2656" s="42"/>
      <c r="JVX2656" s="116"/>
      <c r="JVY2656" s="42"/>
      <c r="JVZ2656" s="116"/>
      <c r="JWA2656" s="42"/>
      <c r="JWB2656" s="116"/>
      <c r="JWC2656" s="42"/>
      <c r="JWD2656" s="116"/>
      <c r="JWE2656" s="42"/>
      <c r="JWF2656" s="116"/>
      <c r="JWG2656" s="42"/>
      <c r="JWH2656" s="116"/>
      <c r="JWI2656" s="42"/>
      <c r="JWJ2656" s="116"/>
      <c r="JWK2656" s="42"/>
      <c r="JWL2656" s="116"/>
      <c r="JWM2656" s="42"/>
      <c r="JWN2656" s="116"/>
      <c r="JWO2656" s="42"/>
      <c r="JWP2656" s="116"/>
      <c r="JWQ2656" s="42"/>
      <c r="JWR2656" s="116"/>
      <c r="JWS2656" s="42"/>
      <c r="JWT2656" s="116"/>
      <c r="JWU2656" s="42"/>
      <c r="JWV2656" s="116"/>
      <c r="JWW2656" s="42"/>
      <c r="JWX2656" s="116"/>
      <c r="JWY2656" s="42"/>
      <c r="JWZ2656" s="116"/>
      <c r="JXA2656" s="42"/>
      <c r="JXB2656" s="116"/>
      <c r="JXC2656" s="42"/>
      <c r="JXD2656" s="116"/>
      <c r="JXE2656" s="42"/>
      <c r="JXF2656" s="116"/>
      <c r="JXG2656" s="42"/>
      <c r="JXH2656" s="116"/>
      <c r="JXI2656" s="42"/>
      <c r="JXJ2656" s="116"/>
      <c r="JXK2656" s="42"/>
      <c r="JXL2656" s="116"/>
      <c r="JXM2656" s="42"/>
      <c r="JXN2656" s="116"/>
      <c r="JXO2656" s="42"/>
      <c r="JXP2656" s="116"/>
      <c r="JXQ2656" s="42"/>
      <c r="JXR2656" s="116"/>
      <c r="JXS2656" s="42"/>
      <c r="JXT2656" s="116"/>
      <c r="JXU2656" s="42"/>
      <c r="JXV2656" s="116"/>
      <c r="JXW2656" s="42"/>
      <c r="JXX2656" s="116"/>
      <c r="JXY2656" s="42"/>
      <c r="JXZ2656" s="116"/>
      <c r="JYA2656" s="42"/>
      <c r="JYB2656" s="116"/>
      <c r="JYC2656" s="42"/>
      <c r="JYD2656" s="116"/>
      <c r="JYE2656" s="42"/>
      <c r="JYF2656" s="116"/>
      <c r="JYG2656" s="42"/>
      <c r="JYH2656" s="116"/>
      <c r="JYI2656" s="42"/>
      <c r="JYJ2656" s="116"/>
      <c r="JYK2656" s="42"/>
      <c r="JYL2656" s="116"/>
      <c r="JYM2656" s="42"/>
      <c r="JYN2656" s="116"/>
      <c r="JYO2656" s="42"/>
      <c r="JYP2656" s="116"/>
      <c r="JYQ2656" s="42"/>
      <c r="JYR2656" s="116"/>
      <c r="JYS2656" s="42"/>
      <c r="JYT2656" s="116"/>
      <c r="JYU2656" s="42"/>
      <c r="JYV2656" s="116"/>
      <c r="JYW2656" s="42"/>
      <c r="JYX2656" s="116"/>
      <c r="JYY2656" s="42"/>
      <c r="JYZ2656" s="116"/>
      <c r="JZA2656" s="42"/>
      <c r="JZB2656" s="116"/>
      <c r="JZC2656" s="42"/>
      <c r="JZD2656" s="116"/>
      <c r="JZE2656" s="42"/>
      <c r="JZF2656" s="116"/>
      <c r="JZG2656" s="42"/>
      <c r="JZH2656" s="116"/>
      <c r="JZI2656" s="42"/>
      <c r="JZJ2656" s="116"/>
      <c r="JZK2656" s="42"/>
      <c r="JZL2656" s="116"/>
      <c r="JZM2656" s="42"/>
      <c r="JZN2656" s="116"/>
      <c r="JZO2656" s="42"/>
      <c r="JZP2656" s="116"/>
      <c r="JZQ2656" s="42"/>
      <c r="JZR2656" s="116"/>
      <c r="JZS2656" s="42"/>
      <c r="JZT2656" s="116"/>
      <c r="JZU2656" s="42"/>
      <c r="JZV2656" s="116"/>
      <c r="JZW2656" s="42"/>
      <c r="JZX2656" s="116"/>
      <c r="JZY2656" s="42"/>
      <c r="JZZ2656" s="116"/>
      <c r="KAA2656" s="42"/>
      <c r="KAB2656" s="116"/>
      <c r="KAC2656" s="42"/>
      <c r="KAD2656" s="116"/>
      <c r="KAE2656" s="42"/>
      <c r="KAF2656" s="116"/>
      <c r="KAG2656" s="42"/>
      <c r="KAH2656" s="116"/>
      <c r="KAI2656" s="42"/>
      <c r="KAJ2656" s="116"/>
      <c r="KAK2656" s="42"/>
      <c r="KAL2656" s="116"/>
      <c r="KAM2656" s="42"/>
      <c r="KAN2656" s="116"/>
      <c r="KAO2656" s="42"/>
      <c r="KAP2656" s="116"/>
      <c r="KAQ2656" s="42"/>
      <c r="KAR2656" s="116"/>
      <c r="KAS2656" s="42"/>
      <c r="KAT2656" s="116"/>
      <c r="KAU2656" s="42"/>
      <c r="KAV2656" s="116"/>
      <c r="KAW2656" s="42"/>
      <c r="KAX2656" s="116"/>
      <c r="KAY2656" s="42"/>
      <c r="KAZ2656" s="116"/>
      <c r="KBA2656" s="42"/>
      <c r="KBB2656" s="116"/>
      <c r="KBC2656" s="42"/>
      <c r="KBD2656" s="116"/>
      <c r="KBE2656" s="42"/>
      <c r="KBF2656" s="116"/>
      <c r="KBG2656" s="42"/>
      <c r="KBH2656" s="116"/>
      <c r="KBI2656" s="42"/>
      <c r="KBJ2656" s="116"/>
      <c r="KBK2656" s="42"/>
      <c r="KBL2656" s="116"/>
      <c r="KBM2656" s="42"/>
      <c r="KBN2656" s="116"/>
      <c r="KBO2656" s="42"/>
      <c r="KBP2656" s="116"/>
      <c r="KBQ2656" s="42"/>
      <c r="KBR2656" s="116"/>
      <c r="KBS2656" s="42"/>
      <c r="KBT2656" s="116"/>
      <c r="KBU2656" s="42"/>
      <c r="KBV2656" s="116"/>
      <c r="KBW2656" s="42"/>
      <c r="KBX2656" s="116"/>
      <c r="KBY2656" s="42"/>
      <c r="KBZ2656" s="116"/>
      <c r="KCA2656" s="42"/>
      <c r="KCB2656" s="116"/>
      <c r="KCC2656" s="42"/>
      <c r="KCD2656" s="116"/>
      <c r="KCE2656" s="42"/>
      <c r="KCF2656" s="116"/>
      <c r="KCG2656" s="42"/>
      <c r="KCH2656" s="116"/>
      <c r="KCI2656" s="42"/>
      <c r="KCJ2656" s="116"/>
      <c r="KCK2656" s="42"/>
      <c r="KCL2656" s="116"/>
      <c r="KCM2656" s="42"/>
      <c r="KCN2656" s="116"/>
      <c r="KCO2656" s="42"/>
      <c r="KCP2656" s="116"/>
      <c r="KCQ2656" s="42"/>
      <c r="KCR2656" s="116"/>
      <c r="KCS2656" s="42"/>
      <c r="KCT2656" s="116"/>
      <c r="KCU2656" s="42"/>
      <c r="KCV2656" s="116"/>
      <c r="KCW2656" s="42"/>
      <c r="KCX2656" s="116"/>
      <c r="KCY2656" s="42"/>
      <c r="KCZ2656" s="116"/>
      <c r="KDA2656" s="42"/>
      <c r="KDB2656" s="116"/>
      <c r="KDC2656" s="42"/>
      <c r="KDD2656" s="116"/>
      <c r="KDE2656" s="42"/>
      <c r="KDF2656" s="116"/>
      <c r="KDG2656" s="42"/>
      <c r="KDH2656" s="116"/>
      <c r="KDI2656" s="42"/>
      <c r="KDJ2656" s="116"/>
      <c r="KDK2656" s="42"/>
      <c r="KDL2656" s="116"/>
      <c r="KDM2656" s="42"/>
      <c r="KDN2656" s="116"/>
      <c r="KDO2656" s="42"/>
      <c r="KDP2656" s="116"/>
      <c r="KDQ2656" s="42"/>
      <c r="KDR2656" s="116"/>
      <c r="KDS2656" s="42"/>
      <c r="KDT2656" s="116"/>
      <c r="KDU2656" s="42"/>
      <c r="KDV2656" s="116"/>
      <c r="KDW2656" s="42"/>
      <c r="KDX2656" s="116"/>
      <c r="KDY2656" s="42"/>
      <c r="KDZ2656" s="116"/>
      <c r="KEA2656" s="42"/>
      <c r="KEB2656" s="116"/>
      <c r="KEC2656" s="42"/>
      <c r="KED2656" s="116"/>
      <c r="KEE2656" s="42"/>
      <c r="KEF2656" s="116"/>
      <c r="KEG2656" s="42"/>
      <c r="KEH2656" s="116"/>
      <c r="KEI2656" s="42"/>
      <c r="KEJ2656" s="116"/>
      <c r="KEK2656" s="42"/>
      <c r="KEL2656" s="116"/>
      <c r="KEM2656" s="42"/>
      <c r="KEN2656" s="116"/>
      <c r="KEO2656" s="42"/>
      <c r="KEP2656" s="116"/>
      <c r="KEQ2656" s="42"/>
      <c r="KER2656" s="116"/>
      <c r="KES2656" s="42"/>
      <c r="KET2656" s="116"/>
      <c r="KEU2656" s="42"/>
      <c r="KEV2656" s="116"/>
      <c r="KEW2656" s="42"/>
      <c r="KEX2656" s="116"/>
      <c r="KEY2656" s="42"/>
      <c r="KEZ2656" s="116"/>
      <c r="KFA2656" s="42"/>
      <c r="KFB2656" s="116"/>
      <c r="KFC2656" s="42"/>
      <c r="KFD2656" s="116"/>
      <c r="KFE2656" s="42"/>
      <c r="KFF2656" s="116"/>
      <c r="KFG2656" s="42"/>
      <c r="KFH2656" s="116"/>
      <c r="KFI2656" s="42"/>
      <c r="KFJ2656" s="116"/>
      <c r="KFK2656" s="42"/>
      <c r="KFL2656" s="116"/>
      <c r="KFM2656" s="42"/>
      <c r="KFN2656" s="116"/>
      <c r="KFO2656" s="42"/>
      <c r="KFP2656" s="116"/>
      <c r="KFQ2656" s="42"/>
      <c r="KFR2656" s="116"/>
      <c r="KFS2656" s="42"/>
      <c r="KFT2656" s="116"/>
      <c r="KFU2656" s="42"/>
      <c r="KFV2656" s="116"/>
      <c r="KFW2656" s="42"/>
      <c r="KFX2656" s="116"/>
      <c r="KFY2656" s="42"/>
      <c r="KFZ2656" s="116"/>
      <c r="KGA2656" s="42"/>
      <c r="KGB2656" s="116"/>
      <c r="KGC2656" s="42"/>
      <c r="KGD2656" s="116"/>
      <c r="KGE2656" s="42"/>
      <c r="KGF2656" s="116"/>
      <c r="KGG2656" s="42"/>
      <c r="KGH2656" s="116"/>
      <c r="KGI2656" s="42"/>
      <c r="KGJ2656" s="116"/>
      <c r="KGK2656" s="42"/>
      <c r="KGL2656" s="116"/>
      <c r="KGM2656" s="42"/>
      <c r="KGN2656" s="116"/>
      <c r="KGO2656" s="42"/>
      <c r="KGP2656" s="116"/>
      <c r="KGQ2656" s="42"/>
      <c r="KGR2656" s="116"/>
      <c r="KGS2656" s="42"/>
      <c r="KGT2656" s="116"/>
      <c r="KGU2656" s="42"/>
      <c r="KGV2656" s="116"/>
      <c r="KGW2656" s="42"/>
      <c r="KGX2656" s="116"/>
      <c r="KGY2656" s="42"/>
      <c r="KGZ2656" s="116"/>
      <c r="KHA2656" s="42"/>
      <c r="KHB2656" s="116"/>
      <c r="KHC2656" s="42"/>
      <c r="KHD2656" s="116"/>
      <c r="KHE2656" s="42"/>
      <c r="KHF2656" s="116"/>
      <c r="KHG2656" s="42"/>
      <c r="KHH2656" s="116"/>
      <c r="KHI2656" s="42"/>
      <c r="KHJ2656" s="116"/>
      <c r="KHK2656" s="42"/>
      <c r="KHL2656" s="116"/>
      <c r="KHM2656" s="42"/>
      <c r="KHN2656" s="116"/>
      <c r="KHO2656" s="42"/>
      <c r="KHP2656" s="116"/>
      <c r="KHQ2656" s="42"/>
      <c r="KHR2656" s="116"/>
      <c r="KHS2656" s="42"/>
      <c r="KHT2656" s="116"/>
      <c r="KHU2656" s="42"/>
      <c r="KHV2656" s="116"/>
      <c r="KHW2656" s="42"/>
      <c r="KHX2656" s="116"/>
      <c r="KHY2656" s="42"/>
      <c r="KHZ2656" s="116"/>
      <c r="KIA2656" s="42"/>
      <c r="KIB2656" s="116"/>
      <c r="KIC2656" s="42"/>
      <c r="KID2656" s="116"/>
      <c r="KIE2656" s="42"/>
      <c r="KIF2656" s="116"/>
      <c r="KIG2656" s="42"/>
      <c r="KIH2656" s="116"/>
      <c r="KII2656" s="42"/>
      <c r="KIJ2656" s="116"/>
      <c r="KIK2656" s="42"/>
      <c r="KIL2656" s="116"/>
      <c r="KIM2656" s="42"/>
      <c r="KIN2656" s="116"/>
      <c r="KIO2656" s="42"/>
      <c r="KIP2656" s="116"/>
      <c r="KIQ2656" s="42"/>
      <c r="KIR2656" s="116"/>
      <c r="KIS2656" s="42"/>
      <c r="KIT2656" s="116"/>
      <c r="KIU2656" s="42"/>
      <c r="KIV2656" s="116"/>
      <c r="KIW2656" s="42"/>
      <c r="KIX2656" s="116"/>
      <c r="KIY2656" s="42"/>
      <c r="KIZ2656" s="116"/>
      <c r="KJA2656" s="42"/>
      <c r="KJB2656" s="116"/>
      <c r="KJC2656" s="42"/>
      <c r="KJD2656" s="116"/>
      <c r="KJE2656" s="42"/>
      <c r="KJF2656" s="116"/>
      <c r="KJG2656" s="42"/>
      <c r="KJH2656" s="116"/>
      <c r="KJI2656" s="42"/>
      <c r="KJJ2656" s="116"/>
      <c r="KJK2656" s="42"/>
      <c r="KJL2656" s="116"/>
      <c r="KJM2656" s="42"/>
      <c r="KJN2656" s="116"/>
      <c r="KJO2656" s="42"/>
      <c r="KJP2656" s="116"/>
      <c r="KJQ2656" s="42"/>
      <c r="KJR2656" s="116"/>
      <c r="KJS2656" s="42"/>
      <c r="KJT2656" s="116"/>
      <c r="KJU2656" s="42"/>
      <c r="KJV2656" s="116"/>
      <c r="KJW2656" s="42"/>
      <c r="KJX2656" s="116"/>
      <c r="KJY2656" s="42"/>
      <c r="KJZ2656" s="116"/>
      <c r="KKA2656" s="42"/>
      <c r="KKB2656" s="116"/>
      <c r="KKC2656" s="42"/>
      <c r="KKD2656" s="116"/>
      <c r="KKE2656" s="42"/>
      <c r="KKF2656" s="116"/>
      <c r="KKG2656" s="42"/>
      <c r="KKH2656" s="116"/>
      <c r="KKI2656" s="42"/>
      <c r="KKJ2656" s="116"/>
      <c r="KKK2656" s="42"/>
      <c r="KKL2656" s="116"/>
      <c r="KKM2656" s="42"/>
      <c r="KKN2656" s="116"/>
      <c r="KKO2656" s="42"/>
      <c r="KKP2656" s="116"/>
      <c r="KKQ2656" s="42"/>
      <c r="KKR2656" s="116"/>
      <c r="KKS2656" s="42"/>
      <c r="KKT2656" s="116"/>
      <c r="KKU2656" s="42"/>
      <c r="KKV2656" s="116"/>
      <c r="KKW2656" s="42"/>
      <c r="KKX2656" s="116"/>
      <c r="KKY2656" s="42"/>
      <c r="KKZ2656" s="116"/>
      <c r="KLA2656" s="42"/>
      <c r="KLB2656" s="116"/>
      <c r="KLC2656" s="42"/>
      <c r="KLD2656" s="116"/>
      <c r="KLE2656" s="42"/>
      <c r="KLF2656" s="116"/>
      <c r="KLG2656" s="42"/>
      <c r="KLH2656" s="116"/>
      <c r="KLI2656" s="42"/>
      <c r="KLJ2656" s="116"/>
      <c r="KLK2656" s="42"/>
      <c r="KLL2656" s="116"/>
      <c r="KLM2656" s="42"/>
      <c r="KLN2656" s="116"/>
      <c r="KLO2656" s="42"/>
      <c r="KLP2656" s="116"/>
      <c r="KLQ2656" s="42"/>
      <c r="KLR2656" s="116"/>
      <c r="KLS2656" s="42"/>
      <c r="KLT2656" s="116"/>
      <c r="KLU2656" s="42"/>
      <c r="KLV2656" s="116"/>
      <c r="KLW2656" s="42"/>
      <c r="KLX2656" s="116"/>
      <c r="KLY2656" s="42"/>
      <c r="KLZ2656" s="116"/>
      <c r="KMA2656" s="42"/>
      <c r="KMB2656" s="116"/>
      <c r="KMC2656" s="42"/>
      <c r="KMD2656" s="116"/>
      <c r="KME2656" s="42"/>
      <c r="KMF2656" s="116"/>
      <c r="KMG2656" s="42"/>
      <c r="KMH2656" s="116"/>
      <c r="KMI2656" s="42"/>
      <c r="KMJ2656" s="116"/>
      <c r="KMK2656" s="42"/>
      <c r="KML2656" s="116"/>
      <c r="KMM2656" s="42"/>
      <c r="KMN2656" s="116"/>
      <c r="KMO2656" s="42"/>
      <c r="KMP2656" s="116"/>
      <c r="KMQ2656" s="42"/>
      <c r="KMR2656" s="116"/>
      <c r="KMS2656" s="42"/>
      <c r="KMT2656" s="116"/>
      <c r="KMU2656" s="42"/>
      <c r="KMV2656" s="116"/>
      <c r="KMW2656" s="42"/>
      <c r="KMX2656" s="116"/>
      <c r="KMY2656" s="42"/>
      <c r="KMZ2656" s="116"/>
      <c r="KNA2656" s="42"/>
      <c r="KNB2656" s="116"/>
      <c r="KNC2656" s="42"/>
      <c r="KND2656" s="116"/>
      <c r="KNE2656" s="42"/>
      <c r="KNF2656" s="116"/>
      <c r="KNG2656" s="42"/>
      <c r="KNH2656" s="116"/>
      <c r="KNI2656" s="42"/>
      <c r="KNJ2656" s="116"/>
      <c r="KNK2656" s="42"/>
      <c r="KNL2656" s="116"/>
      <c r="KNM2656" s="42"/>
      <c r="KNN2656" s="116"/>
      <c r="KNO2656" s="42"/>
      <c r="KNP2656" s="116"/>
      <c r="KNQ2656" s="42"/>
      <c r="KNR2656" s="116"/>
      <c r="KNS2656" s="42"/>
      <c r="KNT2656" s="116"/>
      <c r="KNU2656" s="42"/>
      <c r="KNV2656" s="116"/>
      <c r="KNW2656" s="42"/>
      <c r="KNX2656" s="116"/>
      <c r="KNY2656" s="42"/>
      <c r="KNZ2656" s="116"/>
      <c r="KOA2656" s="42"/>
      <c r="KOB2656" s="116"/>
      <c r="KOC2656" s="42"/>
      <c r="KOD2656" s="116"/>
      <c r="KOE2656" s="42"/>
      <c r="KOF2656" s="116"/>
      <c r="KOG2656" s="42"/>
      <c r="KOH2656" s="116"/>
      <c r="KOI2656" s="42"/>
      <c r="KOJ2656" s="116"/>
      <c r="KOK2656" s="42"/>
      <c r="KOL2656" s="116"/>
      <c r="KOM2656" s="42"/>
      <c r="KON2656" s="116"/>
      <c r="KOO2656" s="42"/>
      <c r="KOP2656" s="116"/>
      <c r="KOQ2656" s="42"/>
      <c r="KOR2656" s="116"/>
      <c r="KOS2656" s="42"/>
      <c r="KOT2656" s="116"/>
      <c r="KOU2656" s="42"/>
      <c r="KOV2656" s="116"/>
      <c r="KOW2656" s="42"/>
      <c r="KOX2656" s="116"/>
      <c r="KOY2656" s="42"/>
      <c r="KOZ2656" s="116"/>
      <c r="KPA2656" s="42"/>
      <c r="KPB2656" s="116"/>
      <c r="KPC2656" s="42"/>
      <c r="KPD2656" s="116"/>
      <c r="KPE2656" s="42"/>
      <c r="KPF2656" s="116"/>
      <c r="KPG2656" s="42"/>
      <c r="KPH2656" s="116"/>
      <c r="KPI2656" s="42"/>
      <c r="KPJ2656" s="116"/>
      <c r="KPK2656" s="42"/>
      <c r="KPL2656" s="116"/>
      <c r="KPM2656" s="42"/>
      <c r="KPN2656" s="116"/>
      <c r="KPO2656" s="42"/>
      <c r="KPP2656" s="116"/>
      <c r="KPQ2656" s="42"/>
      <c r="KPR2656" s="116"/>
      <c r="KPS2656" s="42"/>
      <c r="KPT2656" s="116"/>
      <c r="KPU2656" s="42"/>
      <c r="KPV2656" s="116"/>
      <c r="KPW2656" s="42"/>
      <c r="KPX2656" s="116"/>
      <c r="KPY2656" s="42"/>
      <c r="KPZ2656" s="116"/>
      <c r="KQA2656" s="42"/>
      <c r="KQB2656" s="116"/>
      <c r="KQC2656" s="42"/>
      <c r="KQD2656" s="116"/>
      <c r="KQE2656" s="42"/>
      <c r="KQF2656" s="116"/>
      <c r="KQG2656" s="42"/>
      <c r="KQH2656" s="116"/>
      <c r="KQI2656" s="42"/>
      <c r="KQJ2656" s="116"/>
      <c r="KQK2656" s="42"/>
      <c r="KQL2656" s="116"/>
      <c r="KQM2656" s="42"/>
      <c r="KQN2656" s="116"/>
      <c r="KQO2656" s="42"/>
      <c r="KQP2656" s="116"/>
      <c r="KQQ2656" s="42"/>
      <c r="KQR2656" s="116"/>
      <c r="KQS2656" s="42"/>
      <c r="KQT2656" s="116"/>
      <c r="KQU2656" s="42"/>
      <c r="KQV2656" s="116"/>
      <c r="KQW2656" s="42"/>
      <c r="KQX2656" s="116"/>
      <c r="KQY2656" s="42"/>
      <c r="KQZ2656" s="116"/>
      <c r="KRA2656" s="42"/>
      <c r="KRB2656" s="116"/>
      <c r="KRC2656" s="42"/>
      <c r="KRD2656" s="116"/>
      <c r="KRE2656" s="42"/>
      <c r="KRF2656" s="116"/>
      <c r="KRG2656" s="42"/>
      <c r="KRH2656" s="116"/>
      <c r="KRI2656" s="42"/>
      <c r="KRJ2656" s="116"/>
      <c r="KRK2656" s="42"/>
      <c r="KRL2656" s="116"/>
      <c r="KRM2656" s="42"/>
      <c r="KRN2656" s="116"/>
      <c r="KRO2656" s="42"/>
      <c r="KRP2656" s="116"/>
      <c r="KRQ2656" s="42"/>
      <c r="KRR2656" s="116"/>
      <c r="KRS2656" s="42"/>
      <c r="KRT2656" s="116"/>
      <c r="KRU2656" s="42"/>
      <c r="KRV2656" s="116"/>
      <c r="KRW2656" s="42"/>
      <c r="KRX2656" s="116"/>
      <c r="KRY2656" s="42"/>
      <c r="KRZ2656" s="116"/>
      <c r="KSA2656" s="42"/>
      <c r="KSB2656" s="116"/>
      <c r="KSC2656" s="42"/>
      <c r="KSD2656" s="116"/>
      <c r="KSE2656" s="42"/>
      <c r="KSF2656" s="116"/>
      <c r="KSG2656" s="42"/>
      <c r="KSH2656" s="116"/>
      <c r="KSI2656" s="42"/>
      <c r="KSJ2656" s="116"/>
      <c r="KSK2656" s="42"/>
      <c r="KSL2656" s="116"/>
      <c r="KSM2656" s="42"/>
      <c r="KSN2656" s="116"/>
      <c r="KSO2656" s="42"/>
      <c r="KSP2656" s="116"/>
      <c r="KSQ2656" s="42"/>
      <c r="KSR2656" s="116"/>
      <c r="KSS2656" s="42"/>
      <c r="KST2656" s="116"/>
      <c r="KSU2656" s="42"/>
      <c r="KSV2656" s="116"/>
      <c r="KSW2656" s="42"/>
      <c r="KSX2656" s="116"/>
      <c r="KSY2656" s="42"/>
      <c r="KSZ2656" s="116"/>
      <c r="KTA2656" s="42"/>
      <c r="KTB2656" s="116"/>
      <c r="KTC2656" s="42"/>
      <c r="KTD2656" s="116"/>
      <c r="KTE2656" s="42"/>
      <c r="KTF2656" s="116"/>
      <c r="KTG2656" s="42"/>
      <c r="KTH2656" s="116"/>
      <c r="KTI2656" s="42"/>
      <c r="KTJ2656" s="116"/>
      <c r="KTK2656" s="42"/>
      <c r="KTL2656" s="116"/>
      <c r="KTM2656" s="42"/>
      <c r="KTN2656" s="116"/>
      <c r="KTO2656" s="42"/>
      <c r="KTP2656" s="116"/>
      <c r="KTQ2656" s="42"/>
      <c r="KTR2656" s="116"/>
      <c r="KTS2656" s="42"/>
      <c r="KTT2656" s="116"/>
      <c r="KTU2656" s="42"/>
      <c r="KTV2656" s="116"/>
      <c r="KTW2656" s="42"/>
      <c r="KTX2656" s="116"/>
      <c r="KTY2656" s="42"/>
      <c r="KTZ2656" s="116"/>
      <c r="KUA2656" s="42"/>
      <c r="KUB2656" s="116"/>
      <c r="KUC2656" s="42"/>
      <c r="KUD2656" s="116"/>
      <c r="KUE2656" s="42"/>
      <c r="KUF2656" s="116"/>
      <c r="KUG2656" s="42"/>
      <c r="KUH2656" s="116"/>
      <c r="KUI2656" s="42"/>
      <c r="KUJ2656" s="116"/>
      <c r="KUK2656" s="42"/>
      <c r="KUL2656" s="116"/>
      <c r="KUM2656" s="42"/>
      <c r="KUN2656" s="116"/>
      <c r="KUO2656" s="42"/>
      <c r="KUP2656" s="116"/>
      <c r="KUQ2656" s="42"/>
      <c r="KUR2656" s="116"/>
      <c r="KUS2656" s="42"/>
      <c r="KUT2656" s="116"/>
      <c r="KUU2656" s="42"/>
      <c r="KUV2656" s="116"/>
      <c r="KUW2656" s="42"/>
      <c r="KUX2656" s="116"/>
      <c r="KUY2656" s="42"/>
      <c r="KUZ2656" s="116"/>
      <c r="KVA2656" s="42"/>
      <c r="KVB2656" s="116"/>
      <c r="KVC2656" s="42"/>
      <c r="KVD2656" s="116"/>
      <c r="KVE2656" s="42"/>
      <c r="KVF2656" s="116"/>
      <c r="KVG2656" s="42"/>
      <c r="KVH2656" s="116"/>
      <c r="KVI2656" s="42"/>
      <c r="KVJ2656" s="116"/>
      <c r="KVK2656" s="42"/>
      <c r="KVL2656" s="116"/>
      <c r="KVM2656" s="42"/>
      <c r="KVN2656" s="116"/>
      <c r="KVO2656" s="42"/>
      <c r="KVP2656" s="116"/>
      <c r="KVQ2656" s="42"/>
      <c r="KVR2656" s="116"/>
      <c r="KVS2656" s="42"/>
      <c r="KVT2656" s="116"/>
      <c r="KVU2656" s="42"/>
      <c r="KVV2656" s="116"/>
      <c r="KVW2656" s="42"/>
      <c r="KVX2656" s="116"/>
      <c r="KVY2656" s="42"/>
      <c r="KVZ2656" s="116"/>
      <c r="KWA2656" s="42"/>
      <c r="KWB2656" s="116"/>
      <c r="KWC2656" s="42"/>
      <c r="KWD2656" s="116"/>
      <c r="KWE2656" s="42"/>
      <c r="KWF2656" s="116"/>
      <c r="KWG2656" s="42"/>
      <c r="KWH2656" s="116"/>
      <c r="KWI2656" s="42"/>
      <c r="KWJ2656" s="116"/>
      <c r="KWK2656" s="42"/>
      <c r="KWL2656" s="116"/>
      <c r="KWM2656" s="42"/>
      <c r="KWN2656" s="116"/>
      <c r="KWO2656" s="42"/>
      <c r="KWP2656" s="116"/>
      <c r="KWQ2656" s="42"/>
      <c r="KWR2656" s="116"/>
      <c r="KWS2656" s="42"/>
      <c r="KWT2656" s="116"/>
      <c r="KWU2656" s="42"/>
      <c r="KWV2656" s="116"/>
      <c r="KWW2656" s="42"/>
      <c r="KWX2656" s="116"/>
      <c r="KWY2656" s="42"/>
      <c r="KWZ2656" s="116"/>
      <c r="KXA2656" s="42"/>
      <c r="KXB2656" s="116"/>
      <c r="KXC2656" s="42"/>
      <c r="KXD2656" s="116"/>
      <c r="KXE2656" s="42"/>
      <c r="KXF2656" s="116"/>
      <c r="KXG2656" s="42"/>
      <c r="KXH2656" s="116"/>
      <c r="KXI2656" s="42"/>
      <c r="KXJ2656" s="116"/>
      <c r="KXK2656" s="42"/>
      <c r="KXL2656" s="116"/>
      <c r="KXM2656" s="42"/>
      <c r="KXN2656" s="116"/>
      <c r="KXO2656" s="42"/>
      <c r="KXP2656" s="116"/>
      <c r="KXQ2656" s="42"/>
      <c r="KXR2656" s="116"/>
      <c r="KXS2656" s="42"/>
      <c r="KXT2656" s="116"/>
      <c r="KXU2656" s="42"/>
      <c r="KXV2656" s="116"/>
      <c r="KXW2656" s="42"/>
      <c r="KXX2656" s="116"/>
      <c r="KXY2656" s="42"/>
      <c r="KXZ2656" s="116"/>
      <c r="KYA2656" s="42"/>
      <c r="KYB2656" s="116"/>
      <c r="KYC2656" s="42"/>
      <c r="KYD2656" s="116"/>
      <c r="KYE2656" s="42"/>
      <c r="KYF2656" s="116"/>
      <c r="KYG2656" s="42"/>
      <c r="KYH2656" s="116"/>
      <c r="KYI2656" s="42"/>
      <c r="KYJ2656" s="116"/>
      <c r="KYK2656" s="42"/>
      <c r="KYL2656" s="116"/>
      <c r="KYM2656" s="42"/>
      <c r="KYN2656" s="116"/>
      <c r="KYO2656" s="42"/>
      <c r="KYP2656" s="116"/>
      <c r="KYQ2656" s="42"/>
      <c r="KYR2656" s="116"/>
      <c r="KYS2656" s="42"/>
      <c r="KYT2656" s="116"/>
      <c r="KYU2656" s="42"/>
      <c r="KYV2656" s="116"/>
      <c r="KYW2656" s="42"/>
      <c r="KYX2656" s="116"/>
      <c r="KYY2656" s="42"/>
      <c r="KYZ2656" s="116"/>
      <c r="KZA2656" s="42"/>
      <c r="KZB2656" s="116"/>
      <c r="KZC2656" s="42"/>
      <c r="KZD2656" s="116"/>
      <c r="KZE2656" s="42"/>
      <c r="KZF2656" s="116"/>
      <c r="KZG2656" s="42"/>
      <c r="KZH2656" s="116"/>
      <c r="KZI2656" s="42"/>
      <c r="KZJ2656" s="116"/>
      <c r="KZK2656" s="42"/>
      <c r="KZL2656" s="116"/>
      <c r="KZM2656" s="42"/>
      <c r="KZN2656" s="116"/>
      <c r="KZO2656" s="42"/>
      <c r="KZP2656" s="116"/>
      <c r="KZQ2656" s="42"/>
      <c r="KZR2656" s="116"/>
      <c r="KZS2656" s="42"/>
      <c r="KZT2656" s="116"/>
      <c r="KZU2656" s="42"/>
      <c r="KZV2656" s="116"/>
      <c r="KZW2656" s="42"/>
      <c r="KZX2656" s="116"/>
      <c r="KZY2656" s="42"/>
      <c r="KZZ2656" s="116"/>
      <c r="LAA2656" s="42"/>
      <c r="LAB2656" s="116"/>
      <c r="LAC2656" s="42"/>
      <c r="LAD2656" s="116"/>
      <c r="LAE2656" s="42"/>
      <c r="LAF2656" s="116"/>
      <c r="LAG2656" s="42"/>
      <c r="LAH2656" s="116"/>
      <c r="LAI2656" s="42"/>
      <c r="LAJ2656" s="116"/>
      <c r="LAK2656" s="42"/>
      <c r="LAL2656" s="116"/>
      <c r="LAM2656" s="42"/>
      <c r="LAN2656" s="116"/>
      <c r="LAO2656" s="42"/>
      <c r="LAP2656" s="116"/>
      <c r="LAQ2656" s="42"/>
      <c r="LAR2656" s="116"/>
      <c r="LAS2656" s="42"/>
      <c r="LAT2656" s="116"/>
      <c r="LAU2656" s="42"/>
      <c r="LAV2656" s="116"/>
      <c r="LAW2656" s="42"/>
      <c r="LAX2656" s="116"/>
      <c r="LAY2656" s="42"/>
      <c r="LAZ2656" s="116"/>
      <c r="LBA2656" s="42"/>
      <c r="LBB2656" s="116"/>
      <c r="LBC2656" s="42"/>
      <c r="LBD2656" s="116"/>
      <c r="LBE2656" s="42"/>
      <c r="LBF2656" s="116"/>
      <c r="LBG2656" s="42"/>
      <c r="LBH2656" s="116"/>
      <c r="LBI2656" s="42"/>
      <c r="LBJ2656" s="116"/>
      <c r="LBK2656" s="42"/>
      <c r="LBL2656" s="116"/>
      <c r="LBM2656" s="42"/>
      <c r="LBN2656" s="116"/>
      <c r="LBO2656" s="42"/>
      <c r="LBP2656" s="116"/>
      <c r="LBQ2656" s="42"/>
      <c r="LBR2656" s="116"/>
      <c r="LBS2656" s="42"/>
      <c r="LBT2656" s="116"/>
      <c r="LBU2656" s="42"/>
      <c r="LBV2656" s="116"/>
      <c r="LBW2656" s="42"/>
      <c r="LBX2656" s="116"/>
      <c r="LBY2656" s="42"/>
      <c r="LBZ2656" s="116"/>
      <c r="LCA2656" s="42"/>
      <c r="LCB2656" s="116"/>
      <c r="LCC2656" s="42"/>
      <c r="LCD2656" s="116"/>
      <c r="LCE2656" s="42"/>
      <c r="LCF2656" s="116"/>
      <c r="LCG2656" s="42"/>
      <c r="LCH2656" s="116"/>
      <c r="LCI2656" s="42"/>
      <c r="LCJ2656" s="116"/>
      <c r="LCK2656" s="42"/>
      <c r="LCL2656" s="116"/>
      <c r="LCM2656" s="42"/>
      <c r="LCN2656" s="116"/>
      <c r="LCO2656" s="42"/>
      <c r="LCP2656" s="116"/>
      <c r="LCQ2656" s="42"/>
      <c r="LCR2656" s="116"/>
      <c r="LCS2656" s="42"/>
      <c r="LCT2656" s="116"/>
      <c r="LCU2656" s="42"/>
      <c r="LCV2656" s="116"/>
      <c r="LCW2656" s="42"/>
      <c r="LCX2656" s="116"/>
      <c r="LCY2656" s="42"/>
      <c r="LCZ2656" s="116"/>
      <c r="LDA2656" s="42"/>
      <c r="LDB2656" s="116"/>
      <c r="LDC2656" s="42"/>
      <c r="LDD2656" s="116"/>
      <c r="LDE2656" s="42"/>
      <c r="LDF2656" s="116"/>
      <c r="LDG2656" s="42"/>
      <c r="LDH2656" s="116"/>
      <c r="LDI2656" s="42"/>
      <c r="LDJ2656" s="116"/>
      <c r="LDK2656" s="42"/>
      <c r="LDL2656" s="116"/>
      <c r="LDM2656" s="42"/>
      <c r="LDN2656" s="116"/>
      <c r="LDO2656" s="42"/>
      <c r="LDP2656" s="116"/>
      <c r="LDQ2656" s="42"/>
      <c r="LDR2656" s="116"/>
      <c r="LDS2656" s="42"/>
      <c r="LDT2656" s="116"/>
      <c r="LDU2656" s="42"/>
      <c r="LDV2656" s="116"/>
      <c r="LDW2656" s="42"/>
      <c r="LDX2656" s="116"/>
      <c r="LDY2656" s="42"/>
      <c r="LDZ2656" s="116"/>
      <c r="LEA2656" s="42"/>
      <c r="LEB2656" s="116"/>
      <c r="LEC2656" s="42"/>
      <c r="LED2656" s="116"/>
      <c r="LEE2656" s="42"/>
      <c r="LEF2656" s="116"/>
      <c r="LEG2656" s="42"/>
      <c r="LEH2656" s="116"/>
      <c r="LEI2656" s="42"/>
      <c r="LEJ2656" s="116"/>
      <c r="LEK2656" s="42"/>
      <c r="LEL2656" s="116"/>
      <c r="LEM2656" s="42"/>
      <c r="LEN2656" s="116"/>
      <c r="LEO2656" s="42"/>
      <c r="LEP2656" s="116"/>
      <c r="LEQ2656" s="42"/>
      <c r="LER2656" s="116"/>
      <c r="LES2656" s="42"/>
      <c r="LET2656" s="116"/>
      <c r="LEU2656" s="42"/>
      <c r="LEV2656" s="116"/>
      <c r="LEW2656" s="42"/>
      <c r="LEX2656" s="116"/>
      <c r="LEY2656" s="42"/>
      <c r="LEZ2656" s="116"/>
      <c r="LFA2656" s="42"/>
      <c r="LFB2656" s="116"/>
      <c r="LFC2656" s="42"/>
      <c r="LFD2656" s="116"/>
      <c r="LFE2656" s="42"/>
      <c r="LFF2656" s="116"/>
      <c r="LFG2656" s="42"/>
      <c r="LFH2656" s="116"/>
      <c r="LFI2656" s="42"/>
      <c r="LFJ2656" s="116"/>
      <c r="LFK2656" s="42"/>
      <c r="LFL2656" s="116"/>
      <c r="LFM2656" s="42"/>
      <c r="LFN2656" s="116"/>
      <c r="LFO2656" s="42"/>
      <c r="LFP2656" s="116"/>
      <c r="LFQ2656" s="42"/>
      <c r="LFR2656" s="116"/>
      <c r="LFS2656" s="42"/>
      <c r="LFT2656" s="116"/>
      <c r="LFU2656" s="42"/>
      <c r="LFV2656" s="116"/>
      <c r="LFW2656" s="42"/>
      <c r="LFX2656" s="116"/>
      <c r="LFY2656" s="42"/>
      <c r="LFZ2656" s="116"/>
      <c r="LGA2656" s="42"/>
      <c r="LGB2656" s="116"/>
      <c r="LGC2656" s="42"/>
      <c r="LGD2656" s="116"/>
      <c r="LGE2656" s="42"/>
      <c r="LGF2656" s="116"/>
      <c r="LGG2656" s="42"/>
      <c r="LGH2656" s="116"/>
      <c r="LGI2656" s="42"/>
      <c r="LGJ2656" s="116"/>
      <c r="LGK2656" s="42"/>
      <c r="LGL2656" s="116"/>
      <c r="LGM2656" s="42"/>
      <c r="LGN2656" s="116"/>
      <c r="LGO2656" s="42"/>
      <c r="LGP2656" s="116"/>
      <c r="LGQ2656" s="42"/>
      <c r="LGR2656" s="116"/>
      <c r="LGS2656" s="42"/>
      <c r="LGT2656" s="116"/>
      <c r="LGU2656" s="42"/>
      <c r="LGV2656" s="116"/>
      <c r="LGW2656" s="42"/>
      <c r="LGX2656" s="116"/>
      <c r="LGY2656" s="42"/>
      <c r="LGZ2656" s="116"/>
      <c r="LHA2656" s="42"/>
      <c r="LHB2656" s="116"/>
      <c r="LHC2656" s="42"/>
      <c r="LHD2656" s="116"/>
      <c r="LHE2656" s="42"/>
      <c r="LHF2656" s="116"/>
      <c r="LHG2656" s="42"/>
      <c r="LHH2656" s="116"/>
      <c r="LHI2656" s="42"/>
      <c r="LHJ2656" s="116"/>
      <c r="LHK2656" s="42"/>
      <c r="LHL2656" s="116"/>
      <c r="LHM2656" s="42"/>
      <c r="LHN2656" s="116"/>
      <c r="LHO2656" s="42"/>
      <c r="LHP2656" s="116"/>
      <c r="LHQ2656" s="42"/>
      <c r="LHR2656" s="116"/>
      <c r="LHS2656" s="42"/>
      <c r="LHT2656" s="116"/>
      <c r="LHU2656" s="42"/>
      <c r="LHV2656" s="116"/>
      <c r="LHW2656" s="42"/>
      <c r="LHX2656" s="116"/>
      <c r="LHY2656" s="42"/>
      <c r="LHZ2656" s="116"/>
      <c r="LIA2656" s="42"/>
      <c r="LIB2656" s="116"/>
      <c r="LIC2656" s="42"/>
      <c r="LID2656" s="116"/>
      <c r="LIE2656" s="42"/>
      <c r="LIF2656" s="116"/>
      <c r="LIG2656" s="42"/>
      <c r="LIH2656" s="116"/>
      <c r="LII2656" s="42"/>
      <c r="LIJ2656" s="116"/>
      <c r="LIK2656" s="42"/>
      <c r="LIL2656" s="116"/>
      <c r="LIM2656" s="42"/>
      <c r="LIN2656" s="116"/>
      <c r="LIO2656" s="42"/>
      <c r="LIP2656" s="116"/>
      <c r="LIQ2656" s="42"/>
      <c r="LIR2656" s="116"/>
      <c r="LIS2656" s="42"/>
      <c r="LIT2656" s="116"/>
      <c r="LIU2656" s="42"/>
      <c r="LIV2656" s="116"/>
      <c r="LIW2656" s="42"/>
      <c r="LIX2656" s="116"/>
      <c r="LIY2656" s="42"/>
      <c r="LIZ2656" s="116"/>
      <c r="LJA2656" s="42"/>
      <c r="LJB2656" s="116"/>
      <c r="LJC2656" s="42"/>
      <c r="LJD2656" s="116"/>
      <c r="LJE2656" s="42"/>
      <c r="LJF2656" s="116"/>
      <c r="LJG2656" s="42"/>
      <c r="LJH2656" s="116"/>
      <c r="LJI2656" s="42"/>
      <c r="LJJ2656" s="116"/>
      <c r="LJK2656" s="42"/>
      <c r="LJL2656" s="116"/>
      <c r="LJM2656" s="42"/>
      <c r="LJN2656" s="116"/>
      <c r="LJO2656" s="42"/>
      <c r="LJP2656" s="116"/>
      <c r="LJQ2656" s="42"/>
      <c r="LJR2656" s="116"/>
      <c r="LJS2656" s="42"/>
      <c r="LJT2656" s="116"/>
      <c r="LJU2656" s="42"/>
      <c r="LJV2656" s="116"/>
      <c r="LJW2656" s="42"/>
      <c r="LJX2656" s="116"/>
      <c r="LJY2656" s="42"/>
      <c r="LJZ2656" s="116"/>
      <c r="LKA2656" s="42"/>
      <c r="LKB2656" s="116"/>
      <c r="LKC2656" s="42"/>
      <c r="LKD2656" s="116"/>
      <c r="LKE2656" s="42"/>
      <c r="LKF2656" s="116"/>
      <c r="LKG2656" s="42"/>
      <c r="LKH2656" s="116"/>
      <c r="LKI2656" s="42"/>
      <c r="LKJ2656" s="116"/>
      <c r="LKK2656" s="42"/>
      <c r="LKL2656" s="116"/>
      <c r="LKM2656" s="42"/>
      <c r="LKN2656" s="116"/>
      <c r="LKO2656" s="42"/>
      <c r="LKP2656" s="116"/>
      <c r="LKQ2656" s="42"/>
      <c r="LKR2656" s="116"/>
      <c r="LKS2656" s="42"/>
      <c r="LKT2656" s="116"/>
      <c r="LKU2656" s="42"/>
      <c r="LKV2656" s="116"/>
      <c r="LKW2656" s="42"/>
      <c r="LKX2656" s="116"/>
      <c r="LKY2656" s="42"/>
      <c r="LKZ2656" s="116"/>
      <c r="LLA2656" s="42"/>
      <c r="LLB2656" s="116"/>
      <c r="LLC2656" s="42"/>
      <c r="LLD2656" s="116"/>
      <c r="LLE2656" s="42"/>
      <c r="LLF2656" s="116"/>
      <c r="LLG2656" s="42"/>
      <c r="LLH2656" s="116"/>
      <c r="LLI2656" s="42"/>
      <c r="LLJ2656" s="116"/>
      <c r="LLK2656" s="42"/>
      <c r="LLL2656" s="116"/>
      <c r="LLM2656" s="42"/>
      <c r="LLN2656" s="116"/>
      <c r="LLO2656" s="42"/>
      <c r="LLP2656" s="116"/>
      <c r="LLQ2656" s="42"/>
      <c r="LLR2656" s="116"/>
      <c r="LLS2656" s="42"/>
      <c r="LLT2656" s="116"/>
      <c r="LLU2656" s="42"/>
      <c r="LLV2656" s="116"/>
      <c r="LLW2656" s="42"/>
      <c r="LLX2656" s="116"/>
      <c r="LLY2656" s="42"/>
      <c r="LLZ2656" s="116"/>
      <c r="LMA2656" s="42"/>
      <c r="LMB2656" s="116"/>
      <c r="LMC2656" s="42"/>
      <c r="LMD2656" s="116"/>
      <c r="LME2656" s="42"/>
      <c r="LMF2656" s="116"/>
      <c r="LMG2656" s="42"/>
      <c r="LMH2656" s="116"/>
      <c r="LMI2656" s="42"/>
      <c r="LMJ2656" s="116"/>
      <c r="LMK2656" s="42"/>
      <c r="LML2656" s="116"/>
      <c r="LMM2656" s="42"/>
      <c r="LMN2656" s="116"/>
      <c r="LMO2656" s="42"/>
      <c r="LMP2656" s="116"/>
      <c r="LMQ2656" s="42"/>
      <c r="LMR2656" s="116"/>
      <c r="LMS2656" s="42"/>
      <c r="LMT2656" s="116"/>
      <c r="LMU2656" s="42"/>
      <c r="LMV2656" s="116"/>
      <c r="LMW2656" s="42"/>
      <c r="LMX2656" s="116"/>
      <c r="LMY2656" s="42"/>
      <c r="LMZ2656" s="116"/>
      <c r="LNA2656" s="42"/>
      <c r="LNB2656" s="116"/>
      <c r="LNC2656" s="42"/>
      <c r="LND2656" s="116"/>
      <c r="LNE2656" s="42"/>
      <c r="LNF2656" s="116"/>
      <c r="LNG2656" s="42"/>
      <c r="LNH2656" s="116"/>
      <c r="LNI2656" s="42"/>
      <c r="LNJ2656" s="116"/>
      <c r="LNK2656" s="42"/>
      <c r="LNL2656" s="116"/>
      <c r="LNM2656" s="42"/>
      <c r="LNN2656" s="116"/>
      <c r="LNO2656" s="42"/>
      <c r="LNP2656" s="116"/>
      <c r="LNQ2656" s="42"/>
      <c r="LNR2656" s="116"/>
      <c r="LNS2656" s="42"/>
      <c r="LNT2656" s="116"/>
      <c r="LNU2656" s="42"/>
      <c r="LNV2656" s="116"/>
      <c r="LNW2656" s="42"/>
      <c r="LNX2656" s="116"/>
      <c r="LNY2656" s="42"/>
      <c r="LNZ2656" s="116"/>
      <c r="LOA2656" s="42"/>
      <c r="LOB2656" s="116"/>
      <c r="LOC2656" s="42"/>
      <c r="LOD2656" s="116"/>
      <c r="LOE2656" s="42"/>
      <c r="LOF2656" s="116"/>
      <c r="LOG2656" s="42"/>
      <c r="LOH2656" s="116"/>
      <c r="LOI2656" s="42"/>
      <c r="LOJ2656" s="116"/>
      <c r="LOK2656" s="42"/>
      <c r="LOL2656" s="116"/>
      <c r="LOM2656" s="42"/>
      <c r="LON2656" s="116"/>
      <c r="LOO2656" s="42"/>
      <c r="LOP2656" s="116"/>
      <c r="LOQ2656" s="42"/>
      <c r="LOR2656" s="116"/>
      <c r="LOS2656" s="42"/>
      <c r="LOT2656" s="116"/>
      <c r="LOU2656" s="42"/>
      <c r="LOV2656" s="116"/>
      <c r="LOW2656" s="42"/>
      <c r="LOX2656" s="116"/>
      <c r="LOY2656" s="42"/>
      <c r="LOZ2656" s="116"/>
      <c r="LPA2656" s="42"/>
      <c r="LPB2656" s="116"/>
      <c r="LPC2656" s="42"/>
      <c r="LPD2656" s="116"/>
      <c r="LPE2656" s="42"/>
      <c r="LPF2656" s="116"/>
      <c r="LPG2656" s="42"/>
      <c r="LPH2656" s="116"/>
      <c r="LPI2656" s="42"/>
      <c r="LPJ2656" s="116"/>
      <c r="LPK2656" s="42"/>
      <c r="LPL2656" s="116"/>
      <c r="LPM2656" s="42"/>
      <c r="LPN2656" s="116"/>
      <c r="LPO2656" s="42"/>
      <c r="LPP2656" s="116"/>
      <c r="LPQ2656" s="42"/>
      <c r="LPR2656" s="116"/>
      <c r="LPS2656" s="42"/>
      <c r="LPT2656" s="116"/>
      <c r="LPU2656" s="42"/>
      <c r="LPV2656" s="116"/>
      <c r="LPW2656" s="42"/>
      <c r="LPX2656" s="116"/>
      <c r="LPY2656" s="42"/>
      <c r="LPZ2656" s="116"/>
      <c r="LQA2656" s="42"/>
      <c r="LQB2656" s="116"/>
      <c r="LQC2656" s="42"/>
      <c r="LQD2656" s="116"/>
      <c r="LQE2656" s="42"/>
      <c r="LQF2656" s="116"/>
      <c r="LQG2656" s="42"/>
      <c r="LQH2656" s="116"/>
      <c r="LQI2656" s="42"/>
      <c r="LQJ2656" s="116"/>
      <c r="LQK2656" s="42"/>
      <c r="LQL2656" s="116"/>
      <c r="LQM2656" s="42"/>
      <c r="LQN2656" s="116"/>
      <c r="LQO2656" s="42"/>
      <c r="LQP2656" s="116"/>
      <c r="LQQ2656" s="42"/>
      <c r="LQR2656" s="116"/>
      <c r="LQS2656" s="42"/>
      <c r="LQT2656" s="116"/>
      <c r="LQU2656" s="42"/>
      <c r="LQV2656" s="116"/>
      <c r="LQW2656" s="42"/>
      <c r="LQX2656" s="116"/>
      <c r="LQY2656" s="42"/>
      <c r="LQZ2656" s="116"/>
      <c r="LRA2656" s="42"/>
      <c r="LRB2656" s="116"/>
      <c r="LRC2656" s="42"/>
      <c r="LRD2656" s="116"/>
      <c r="LRE2656" s="42"/>
      <c r="LRF2656" s="116"/>
      <c r="LRG2656" s="42"/>
      <c r="LRH2656" s="116"/>
      <c r="LRI2656" s="42"/>
      <c r="LRJ2656" s="116"/>
      <c r="LRK2656" s="42"/>
      <c r="LRL2656" s="116"/>
      <c r="LRM2656" s="42"/>
      <c r="LRN2656" s="116"/>
      <c r="LRO2656" s="42"/>
      <c r="LRP2656" s="116"/>
      <c r="LRQ2656" s="42"/>
      <c r="LRR2656" s="116"/>
      <c r="LRS2656" s="42"/>
      <c r="LRT2656" s="116"/>
      <c r="LRU2656" s="42"/>
      <c r="LRV2656" s="116"/>
      <c r="LRW2656" s="42"/>
      <c r="LRX2656" s="116"/>
      <c r="LRY2656" s="42"/>
      <c r="LRZ2656" s="116"/>
      <c r="LSA2656" s="42"/>
      <c r="LSB2656" s="116"/>
      <c r="LSC2656" s="42"/>
      <c r="LSD2656" s="116"/>
      <c r="LSE2656" s="42"/>
      <c r="LSF2656" s="116"/>
      <c r="LSG2656" s="42"/>
      <c r="LSH2656" s="116"/>
      <c r="LSI2656" s="42"/>
      <c r="LSJ2656" s="116"/>
      <c r="LSK2656" s="42"/>
      <c r="LSL2656" s="116"/>
      <c r="LSM2656" s="42"/>
      <c r="LSN2656" s="116"/>
      <c r="LSO2656" s="42"/>
      <c r="LSP2656" s="116"/>
      <c r="LSQ2656" s="42"/>
      <c r="LSR2656" s="116"/>
      <c r="LSS2656" s="42"/>
      <c r="LST2656" s="116"/>
      <c r="LSU2656" s="42"/>
      <c r="LSV2656" s="116"/>
      <c r="LSW2656" s="42"/>
      <c r="LSX2656" s="116"/>
      <c r="LSY2656" s="42"/>
      <c r="LSZ2656" s="116"/>
      <c r="LTA2656" s="42"/>
      <c r="LTB2656" s="116"/>
      <c r="LTC2656" s="42"/>
      <c r="LTD2656" s="116"/>
      <c r="LTE2656" s="42"/>
      <c r="LTF2656" s="116"/>
      <c r="LTG2656" s="42"/>
      <c r="LTH2656" s="116"/>
      <c r="LTI2656" s="42"/>
      <c r="LTJ2656" s="116"/>
      <c r="LTK2656" s="42"/>
      <c r="LTL2656" s="116"/>
      <c r="LTM2656" s="42"/>
      <c r="LTN2656" s="116"/>
      <c r="LTO2656" s="42"/>
      <c r="LTP2656" s="116"/>
      <c r="LTQ2656" s="42"/>
      <c r="LTR2656" s="116"/>
      <c r="LTS2656" s="42"/>
      <c r="LTT2656" s="116"/>
      <c r="LTU2656" s="42"/>
      <c r="LTV2656" s="116"/>
      <c r="LTW2656" s="42"/>
      <c r="LTX2656" s="116"/>
      <c r="LTY2656" s="42"/>
      <c r="LTZ2656" s="116"/>
      <c r="LUA2656" s="42"/>
      <c r="LUB2656" s="116"/>
      <c r="LUC2656" s="42"/>
      <c r="LUD2656" s="116"/>
      <c r="LUE2656" s="42"/>
      <c r="LUF2656" s="116"/>
      <c r="LUG2656" s="42"/>
      <c r="LUH2656" s="116"/>
      <c r="LUI2656" s="42"/>
      <c r="LUJ2656" s="116"/>
      <c r="LUK2656" s="42"/>
      <c r="LUL2656" s="116"/>
      <c r="LUM2656" s="42"/>
      <c r="LUN2656" s="116"/>
      <c r="LUO2656" s="42"/>
      <c r="LUP2656" s="116"/>
      <c r="LUQ2656" s="42"/>
      <c r="LUR2656" s="116"/>
      <c r="LUS2656" s="42"/>
      <c r="LUT2656" s="116"/>
      <c r="LUU2656" s="42"/>
      <c r="LUV2656" s="116"/>
      <c r="LUW2656" s="42"/>
      <c r="LUX2656" s="116"/>
      <c r="LUY2656" s="42"/>
      <c r="LUZ2656" s="116"/>
      <c r="LVA2656" s="42"/>
      <c r="LVB2656" s="116"/>
      <c r="LVC2656" s="42"/>
      <c r="LVD2656" s="116"/>
      <c r="LVE2656" s="42"/>
      <c r="LVF2656" s="116"/>
      <c r="LVG2656" s="42"/>
      <c r="LVH2656" s="116"/>
      <c r="LVI2656" s="42"/>
      <c r="LVJ2656" s="116"/>
      <c r="LVK2656" s="42"/>
      <c r="LVL2656" s="116"/>
      <c r="LVM2656" s="42"/>
      <c r="LVN2656" s="116"/>
      <c r="LVO2656" s="42"/>
      <c r="LVP2656" s="116"/>
      <c r="LVQ2656" s="42"/>
      <c r="LVR2656" s="116"/>
      <c r="LVS2656" s="42"/>
      <c r="LVT2656" s="116"/>
      <c r="LVU2656" s="42"/>
      <c r="LVV2656" s="116"/>
      <c r="LVW2656" s="42"/>
      <c r="LVX2656" s="116"/>
      <c r="LVY2656" s="42"/>
      <c r="LVZ2656" s="116"/>
      <c r="LWA2656" s="42"/>
      <c r="LWB2656" s="116"/>
      <c r="LWC2656" s="42"/>
      <c r="LWD2656" s="116"/>
      <c r="LWE2656" s="42"/>
      <c r="LWF2656" s="116"/>
      <c r="LWG2656" s="42"/>
      <c r="LWH2656" s="116"/>
      <c r="LWI2656" s="42"/>
      <c r="LWJ2656" s="116"/>
      <c r="LWK2656" s="42"/>
      <c r="LWL2656" s="116"/>
      <c r="LWM2656" s="42"/>
      <c r="LWN2656" s="116"/>
      <c r="LWO2656" s="42"/>
      <c r="LWP2656" s="116"/>
      <c r="LWQ2656" s="42"/>
      <c r="LWR2656" s="116"/>
      <c r="LWS2656" s="42"/>
      <c r="LWT2656" s="116"/>
      <c r="LWU2656" s="42"/>
      <c r="LWV2656" s="116"/>
      <c r="LWW2656" s="42"/>
      <c r="LWX2656" s="116"/>
      <c r="LWY2656" s="42"/>
      <c r="LWZ2656" s="116"/>
      <c r="LXA2656" s="42"/>
      <c r="LXB2656" s="116"/>
      <c r="LXC2656" s="42"/>
      <c r="LXD2656" s="116"/>
      <c r="LXE2656" s="42"/>
      <c r="LXF2656" s="116"/>
      <c r="LXG2656" s="42"/>
      <c r="LXH2656" s="116"/>
      <c r="LXI2656" s="42"/>
      <c r="LXJ2656" s="116"/>
      <c r="LXK2656" s="42"/>
      <c r="LXL2656" s="116"/>
      <c r="LXM2656" s="42"/>
      <c r="LXN2656" s="116"/>
      <c r="LXO2656" s="42"/>
      <c r="LXP2656" s="116"/>
      <c r="LXQ2656" s="42"/>
      <c r="LXR2656" s="116"/>
      <c r="LXS2656" s="42"/>
      <c r="LXT2656" s="116"/>
      <c r="LXU2656" s="42"/>
      <c r="LXV2656" s="116"/>
      <c r="LXW2656" s="42"/>
      <c r="LXX2656" s="116"/>
      <c r="LXY2656" s="42"/>
      <c r="LXZ2656" s="116"/>
      <c r="LYA2656" s="42"/>
      <c r="LYB2656" s="116"/>
      <c r="LYC2656" s="42"/>
      <c r="LYD2656" s="116"/>
      <c r="LYE2656" s="42"/>
      <c r="LYF2656" s="116"/>
      <c r="LYG2656" s="42"/>
      <c r="LYH2656" s="116"/>
      <c r="LYI2656" s="42"/>
      <c r="LYJ2656" s="116"/>
      <c r="LYK2656" s="42"/>
      <c r="LYL2656" s="116"/>
      <c r="LYM2656" s="42"/>
      <c r="LYN2656" s="116"/>
      <c r="LYO2656" s="42"/>
      <c r="LYP2656" s="116"/>
      <c r="LYQ2656" s="42"/>
      <c r="LYR2656" s="116"/>
      <c r="LYS2656" s="42"/>
      <c r="LYT2656" s="116"/>
      <c r="LYU2656" s="42"/>
      <c r="LYV2656" s="116"/>
      <c r="LYW2656" s="42"/>
      <c r="LYX2656" s="116"/>
      <c r="LYY2656" s="42"/>
      <c r="LYZ2656" s="116"/>
      <c r="LZA2656" s="42"/>
      <c r="LZB2656" s="116"/>
      <c r="LZC2656" s="42"/>
      <c r="LZD2656" s="116"/>
      <c r="LZE2656" s="42"/>
      <c r="LZF2656" s="116"/>
      <c r="LZG2656" s="42"/>
      <c r="LZH2656" s="116"/>
      <c r="LZI2656" s="42"/>
      <c r="LZJ2656" s="116"/>
      <c r="LZK2656" s="42"/>
      <c r="LZL2656" s="116"/>
      <c r="LZM2656" s="42"/>
      <c r="LZN2656" s="116"/>
      <c r="LZO2656" s="42"/>
      <c r="LZP2656" s="116"/>
      <c r="LZQ2656" s="42"/>
      <c r="LZR2656" s="116"/>
      <c r="LZS2656" s="42"/>
      <c r="LZT2656" s="116"/>
      <c r="LZU2656" s="42"/>
      <c r="LZV2656" s="116"/>
      <c r="LZW2656" s="42"/>
      <c r="LZX2656" s="116"/>
      <c r="LZY2656" s="42"/>
      <c r="LZZ2656" s="116"/>
      <c r="MAA2656" s="42"/>
      <c r="MAB2656" s="116"/>
      <c r="MAC2656" s="42"/>
      <c r="MAD2656" s="116"/>
      <c r="MAE2656" s="42"/>
      <c r="MAF2656" s="116"/>
      <c r="MAG2656" s="42"/>
      <c r="MAH2656" s="116"/>
      <c r="MAI2656" s="42"/>
      <c r="MAJ2656" s="116"/>
      <c r="MAK2656" s="42"/>
      <c r="MAL2656" s="116"/>
      <c r="MAM2656" s="42"/>
      <c r="MAN2656" s="116"/>
      <c r="MAO2656" s="42"/>
      <c r="MAP2656" s="116"/>
      <c r="MAQ2656" s="42"/>
      <c r="MAR2656" s="116"/>
      <c r="MAS2656" s="42"/>
      <c r="MAT2656" s="116"/>
      <c r="MAU2656" s="42"/>
      <c r="MAV2656" s="116"/>
      <c r="MAW2656" s="42"/>
      <c r="MAX2656" s="116"/>
      <c r="MAY2656" s="42"/>
      <c r="MAZ2656" s="116"/>
      <c r="MBA2656" s="42"/>
      <c r="MBB2656" s="116"/>
      <c r="MBC2656" s="42"/>
      <c r="MBD2656" s="116"/>
      <c r="MBE2656" s="42"/>
      <c r="MBF2656" s="116"/>
      <c r="MBG2656" s="42"/>
      <c r="MBH2656" s="116"/>
      <c r="MBI2656" s="42"/>
      <c r="MBJ2656" s="116"/>
      <c r="MBK2656" s="42"/>
      <c r="MBL2656" s="116"/>
      <c r="MBM2656" s="42"/>
      <c r="MBN2656" s="116"/>
      <c r="MBO2656" s="42"/>
      <c r="MBP2656" s="116"/>
      <c r="MBQ2656" s="42"/>
      <c r="MBR2656" s="116"/>
      <c r="MBS2656" s="42"/>
      <c r="MBT2656" s="116"/>
      <c r="MBU2656" s="42"/>
      <c r="MBV2656" s="116"/>
      <c r="MBW2656" s="42"/>
      <c r="MBX2656" s="116"/>
      <c r="MBY2656" s="42"/>
      <c r="MBZ2656" s="116"/>
      <c r="MCA2656" s="42"/>
      <c r="MCB2656" s="116"/>
      <c r="MCC2656" s="42"/>
      <c r="MCD2656" s="116"/>
      <c r="MCE2656" s="42"/>
      <c r="MCF2656" s="116"/>
      <c r="MCG2656" s="42"/>
      <c r="MCH2656" s="116"/>
      <c r="MCI2656" s="42"/>
      <c r="MCJ2656" s="116"/>
      <c r="MCK2656" s="42"/>
      <c r="MCL2656" s="116"/>
      <c r="MCM2656" s="42"/>
      <c r="MCN2656" s="116"/>
      <c r="MCO2656" s="42"/>
      <c r="MCP2656" s="116"/>
      <c r="MCQ2656" s="42"/>
      <c r="MCR2656" s="116"/>
      <c r="MCS2656" s="42"/>
      <c r="MCT2656" s="116"/>
      <c r="MCU2656" s="42"/>
      <c r="MCV2656" s="116"/>
      <c r="MCW2656" s="42"/>
      <c r="MCX2656" s="116"/>
      <c r="MCY2656" s="42"/>
      <c r="MCZ2656" s="116"/>
      <c r="MDA2656" s="42"/>
      <c r="MDB2656" s="116"/>
      <c r="MDC2656" s="42"/>
      <c r="MDD2656" s="116"/>
      <c r="MDE2656" s="42"/>
      <c r="MDF2656" s="116"/>
      <c r="MDG2656" s="42"/>
      <c r="MDH2656" s="116"/>
      <c r="MDI2656" s="42"/>
      <c r="MDJ2656" s="116"/>
      <c r="MDK2656" s="42"/>
      <c r="MDL2656" s="116"/>
      <c r="MDM2656" s="42"/>
      <c r="MDN2656" s="116"/>
      <c r="MDO2656" s="42"/>
      <c r="MDP2656" s="116"/>
      <c r="MDQ2656" s="42"/>
      <c r="MDR2656" s="116"/>
      <c r="MDS2656" s="42"/>
      <c r="MDT2656" s="116"/>
      <c r="MDU2656" s="42"/>
      <c r="MDV2656" s="116"/>
      <c r="MDW2656" s="42"/>
      <c r="MDX2656" s="116"/>
      <c r="MDY2656" s="42"/>
      <c r="MDZ2656" s="116"/>
      <c r="MEA2656" s="42"/>
      <c r="MEB2656" s="116"/>
      <c r="MEC2656" s="42"/>
      <c r="MED2656" s="116"/>
      <c r="MEE2656" s="42"/>
      <c r="MEF2656" s="116"/>
      <c r="MEG2656" s="42"/>
      <c r="MEH2656" s="116"/>
      <c r="MEI2656" s="42"/>
      <c r="MEJ2656" s="116"/>
      <c r="MEK2656" s="42"/>
      <c r="MEL2656" s="116"/>
      <c r="MEM2656" s="42"/>
      <c r="MEN2656" s="116"/>
      <c r="MEO2656" s="42"/>
      <c r="MEP2656" s="116"/>
      <c r="MEQ2656" s="42"/>
      <c r="MER2656" s="116"/>
      <c r="MES2656" s="42"/>
      <c r="MET2656" s="116"/>
      <c r="MEU2656" s="42"/>
      <c r="MEV2656" s="116"/>
      <c r="MEW2656" s="42"/>
      <c r="MEX2656" s="116"/>
      <c r="MEY2656" s="42"/>
      <c r="MEZ2656" s="116"/>
      <c r="MFA2656" s="42"/>
      <c r="MFB2656" s="116"/>
      <c r="MFC2656" s="42"/>
      <c r="MFD2656" s="116"/>
      <c r="MFE2656" s="42"/>
      <c r="MFF2656" s="116"/>
      <c r="MFG2656" s="42"/>
      <c r="MFH2656" s="116"/>
      <c r="MFI2656" s="42"/>
      <c r="MFJ2656" s="116"/>
      <c r="MFK2656" s="42"/>
      <c r="MFL2656" s="116"/>
      <c r="MFM2656" s="42"/>
      <c r="MFN2656" s="116"/>
      <c r="MFO2656" s="42"/>
      <c r="MFP2656" s="116"/>
      <c r="MFQ2656" s="42"/>
      <c r="MFR2656" s="116"/>
      <c r="MFS2656" s="42"/>
      <c r="MFT2656" s="116"/>
      <c r="MFU2656" s="42"/>
      <c r="MFV2656" s="116"/>
      <c r="MFW2656" s="42"/>
      <c r="MFX2656" s="116"/>
      <c r="MFY2656" s="42"/>
      <c r="MFZ2656" s="116"/>
      <c r="MGA2656" s="42"/>
      <c r="MGB2656" s="116"/>
      <c r="MGC2656" s="42"/>
      <c r="MGD2656" s="116"/>
      <c r="MGE2656" s="42"/>
      <c r="MGF2656" s="116"/>
      <c r="MGG2656" s="42"/>
      <c r="MGH2656" s="116"/>
      <c r="MGI2656" s="42"/>
      <c r="MGJ2656" s="116"/>
      <c r="MGK2656" s="42"/>
      <c r="MGL2656" s="116"/>
      <c r="MGM2656" s="42"/>
      <c r="MGN2656" s="116"/>
      <c r="MGO2656" s="42"/>
      <c r="MGP2656" s="116"/>
      <c r="MGQ2656" s="42"/>
      <c r="MGR2656" s="116"/>
      <c r="MGS2656" s="42"/>
      <c r="MGT2656" s="116"/>
      <c r="MGU2656" s="42"/>
      <c r="MGV2656" s="116"/>
      <c r="MGW2656" s="42"/>
      <c r="MGX2656" s="116"/>
      <c r="MGY2656" s="42"/>
      <c r="MGZ2656" s="116"/>
      <c r="MHA2656" s="42"/>
      <c r="MHB2656" s="116"/>
      <c r="MHC2656" s="42"/>
      <c r="MHD2656" s="116"/>
      <c r="MHE2656" s="42"/>
      <c r="MHF2656" s="116"/>
      <c r="MHG2656" s="42"/>
      <c r="MHH2656" s="116"/>
      <c r="MHI2656" s="42"/>
      <c r="MHJ2656" s="116"/>
      <c r="MHK2656" s="42"/>
      <c r="MHL2656" s="116"/>
      <c r="MHM2656" s="42"/>
      <c r="MHN2656" s="116"/>
      <c r="MHO2656" s="42"/>
      <c r="MHP2656" s="116"/>
      <c r="MHQ2656" s="42"/>
      <c r="MHR2656" s="116"/>
      <c r="MHS2656" s="42"/>
      <c r="MHT2656" s="116"/>
      <c r="MHU2656" s="42"/>
      <c r="MHV2656" s="116"/>
      <c r="MHW2656" s="42"/>
      <c r="MHX2656" s="116"/>
      <c r="MHY2656" s="42"/>
      <c r="MHZ2656" s="116"/>
      <c r="MIA2656" s="42"/>
      <c r="MIB2656" s="116"/>
      <c r="MIC2656" s="42"/>
      <c r="MID2656" s="116"/>
      <c r="MIE2656" s="42"/>
      <c r="MIF2656" s="116"/>
      <c r="MIG2656" s="42"/>
      <c r="MIH2656" s="116"/>
      <c r="MII2656" s="42"/>
      <c r="MIJ2656" s="116"/>
      <c r="MIK2656" s="42"/>
      <c r="MIL2656" s="116"/>
      <c r="MIM2656" s="42"/>
      <c r="MIN2656" s="116"/>
      <c r="MIO2656" s="42"/>
      <c r="MIP2656" s="116"/>
      <c r="MIQ2656" s="42"/>
      <c r="MIR2656" s="116"/>
      <c r="MIS2656" s="42"/>
      <c r="MIT2656" s="116"/>
      <c r="MIU2656" s="42"/>
      <c r="MIV2656" s="116"/>
      <c r="MIW2656" s="42"/>
      <c r="MIX2656" s="116"/>
      <c r="MIY2656" s="42"/>
      <c r="MIZ2656" s="116"/>
      <c r="MJA2656" s="42"/>
      <c r="MJB2656" s="116"/>
      <c r="MJC2656" s="42"/>
      <c r="MJD2656" s="116"/>
      <c r="MJE2656" s="42"/>
      <c r="MJF2656" s="116"/>
      <c r="MJG2656" s="42"/>
      <c r="MJH2656" s="116"/>
      <c r="MJI2656" s="42"/>
      <c r="MJJ2656" s="116"/>
      <c r="MJK2656" s="42"/>
      <c r="MJL2656" s="116"/>
      <c r="MJM2656" s="42"/>
      <c r="MJN2656" s="116"/>
      <c r="MJO2656" s="42"/>
      <c r="MJP2656" s="116"/>
      <c r="MJQ2656" s="42"/>
      <c r="MJR2656" s="116"/>
      <c r="MJS2656" s="42"/>
      <c r="MJT2656" s="116"/>
      <c r="MJU2656" s="42"/>
      <c r="MJV2656" s="116"/>
      <c r="MJW2656" s="42"/>
      <c r="MJX2656" s="116"/>
      <c r="MJY2656" s="42"/>
      <c r="MJZ2656" s="116"/>
      <c r="MKA2656" s="42"/>
      <c r="MKB2656" s="116"/>
      <c r="MKC2656" s="42"/>
      <c r="MKD2656" s="116"/>
      <c r="MKE2656" s="42"/>
      <c r="MKF2656" s="116"/>
      <c r="MKG2656" s="42"/>
      <c r="MKH2656" s="116"/>
      <c r="MKI2656" s="42"/>
      <c r="MKJ2656" s="116"/>
      <c r="MKK2656" s="42"/>
      <c r="MKL2656" s="116"/>
      <c r="MKM2656" s="42"/>
      <c r="MKN2656" s="116"/>
      <c r="MKO2656" s="42"/>
      <c r="MKP2656" s="116"/>
      <c r="MKQ2656" s="42"/>
      <c r="MKR2656" s="116"/>
      <c r="MKS2656" s="42"/>
      <c r="MKT2656" s="116"/>
      <c r="MKU2656" s="42"/>
      <c r="MKV2656" s="116"/>
      <c r="MKW2656" s="42"/>
      <c r="MKX2656" s="116"/>
      <c r="MKY2656" s="42"/>
      <c r="MKZ2656" s="116"/>
      <c r="MLA2656" s="42"/>
      <c r="MLB2656" s="116"/>
      <c r="MLC2656" s="42"/>
      <c r="MLD2656" s="116"/>
      <c r="MLE2656" s="42"/>
      <c r="MLF2656" s="116"/>
      <c r="MLG2656" s="42"/>
      <c r="MLH2656" s="116"/>
      <c r="MLI2656" s="42"/>
      <c r="MLJ2656" s="116"/>
      <c r="MLK2656" s="42"/>
      <c r="MLL2656" s="116"/>
      <c r="MLM2656" s="42"/>
      <c r="MLN2656" s="116"/>
      <c r="MLO2656" s="42"/>
      <c r="MLP2656" s="116"/>
      <c r="MLQ2656" s="42"/>
      <c r="MLR2656" s="116"/>
      <c r="MLS2656" s="42"/>
      <c r="MLT2656" s="116"/>
      <c r="MLU2656" s="42"/>
      <c r="MLV2656" s="116"/>
      <c r="MLW2656" s="42"/>
      <c r="MLX2656" s="116"/>
      <c r="MLY2656" s="42"/>
      <c r="MLZ2656" s="116"/>
      <c r="MMA2656" s="42"/>
      <c r="MMB2656" s="116"/>
      <c r="MMC2656" s="42"/>
      <c r="MMD2656" s="116"/>
      <c r="MME2656" s="42"/>
      <c r="MMF2656" s="116"/>
      <c r="MMG2656" s="42"/>
      <c r="MMH2656" s="116"/>
      <c r="MMI2656" s="42"/>
      <c r="MMJ2656" s="116"/>
      <c r="MMK2656" s="42"/>
      <c r="MML2656" s="116"/>
      <c r="MMM2656" s="42"/>
      <c r="MMN2656" s="116"/>
      <c r="MMO2656" s="42"/>
      <c r="MMP2656" s="116"/>
      <c r="MMQ2656" s="42"/>
      <c r="MMR2656" s="116"/>
      <c r="MMS2656" s="42"/>
      <c r="MMT2656" s="116"/>
      <c r="MMU2656" s="42"/>
      <c r="MMV2656" s="116"/>
      <c r="MMW2656" s="42"/>
      <c r="MMX2656" s="116"/>
      <c r="MMY2656" s="42"/>
      <c r="MMZ2656" s="116"/>
      <c r="MNA2656" s="42"/>
      <c r="MNB2656" s="116"/>
      <c r="MNC2656" s="42"/>
      <c r="MND2656" s="116"/>
      <c r="MNE2656" s="42"/>
      <c r="MNF2656" s="116"/>
      <c r="MNG2656" s="42"/>
      <c r="MNH2656" s="116"/>
      <c r="MNI2656" s="42"/>
      <c r="MNJ2656" s="116"/>
      <c r="MNK2656" s="42"/>
      <c r="MNL2656" s="116"/>
      <c r="MNM2656" s="42"/>
      <c r="MNN2656" s="116"/>
      <c r="MNO2656" s="42"/>
      <c r="MNP2656" s="116"/>
      <c r="MNQ2656" s="42"/>
      <c r="MNR2656" s="116"/>
      <c r="MNS2656" s="42"/>
      <c r="MNT2656" s="116"/>
      <c r="MNU2656" s="42"/>
      <c r="MNV2656" s="116"/>
      <c r="MNW2656" s="42"/>
      <c r="MNX2656" s="116"/>
      <c r="MNY2656" s="42"/>
      <c r="MNZ2656" s="116"/>
      <c r="MOA2656" s="42"/>
      <c r="MOB2656" s="116"/>
      <c r="MOC2656" s="42"/>
      <c r="MOD2656" s="116"/>
      <c r="MOE2656" s="42"/>
      <c r="MOF2656" s="116"/>
      <c r="MOG2656" s="42"/>
      <c r="MOH2656" s="116"/>
      <c r="MOI2656" s="42"/>
      <c r="MOJ2656" s="116"/>
      <c r="MOK2656" s="42"/>
      <c r="MOL2656" s="116"/>
      <c r="MOM2656" s="42"/>
      <c r="MON2656" s="116"/>
      <c r="MOO2656" s="42"/>
      <c r="MOP2656" s="116"/>
      <c r="MOQ2656" s="42"/>
      <c r="MOR2656" s="116"/>
      <c r="MOS2656" s="42"/>
      <c r="MOT2656" s="116"/>
      <c r="MOU2656" s="42"/>
      <c r="MOV2656" s="116"/>
      <c r="MOW2656" s="42"/>
      <c r="MOX2656" s="116"/>
      <c r="MOY2656" s="42"/>
      <c r="MOZ2656" s="116"/>
      <c r="MPA2656" s="42"/>
      <c r="MPB2656" s="116"/>
      <c r="MPC2656" s="42"/>
      <c r="MPD2656" s="116"/>
      <c r="MPE2656" s="42"/>
      <c r="MPF2656" s="116"/>
      <c r="MPG2656" s="42"/>
      <c r="MPH2656" s="116"/>
      <c r="MPI2656" s="42"/>
      <c r="MPJ2656" s="116"/>
      <c r="MPK2656" s="42"/>
      <c r="MPL2656" s="116"/>
      <c r="MPM2656" s="42"/>
      <c r="MPN2656" s="116"/>
      <c r="MPO2656" s="42"/>
      <c r="MPP2656" s="116"/>
      <c r="MPQ2656" s="42"/>
      <c r="MPR2656" s="116"/>
      <c r="MPS2656" s="42"/>
      <c r="MPT2656" s="116"/>
      <c r="MPU2656" s="42"/>
      <c r="MPV2656" s="116"/>
      <c r="MPW2656" s="42"/>
      <c r="MPX2656" s="116"/>
      <c r="MPY2656" s="42"/>
      <c r="MPZ2656" s="116"/>
      <c r="MQA2656" s="42"/>
      <c r="MQB2656" s="116"/>
      <c r="MQC2656" s="42"/>
      <c r="MQD2656" s="116"/>
      <c r="MQE2656" s="42"/>
      <c r="MQF2656" s="116"/>
      <c r="MQG2656" s="42"/>
      <c r="MQH2656" s="116"/>
      <c r="MQI2656" s="42"/>
      <c r="MQJ2656" s="116"/>
      <c r="MQK2656" s="42"/>
      <c r="MQL2656" s="116"/>
      <c r="MQM2656" s="42"/>
      <c r="MQN2656" s="116"/>
      <c r="MQO2656" s="42"/>
      <c r="MQP2656" s="116"/>
      <c r="MQQ2656" s="42"/>
      <c r="MQR2656" s="116"/>
      <c r="MQS2656" s="42"/>
      <c r="MQT2656" s="116"/>
      <c r="MQU2656" s="42"/>
      <c r="MQV2656" s="116"/>
      <c r="MQW2656" s="42"/>
      <c r="MQX2656" s="116"/>
      <c r="MQY2656" s="42"/>
      <c r="MQZ2656" s="116"/>
      <c r="MRA2656" s="42"/>
      <c r="MRB2656" s="116"/>
      <c r="MRC2656" s="42"/>
      <c r="MRD2656" s="116"/>
      <c r="MRE2656" s="42"/>
      <c r="MRF2656" s="116"/>
      <c r="MRG2656" s="42"/>
      <c r="MRH2656" s="116"/>
      <c r="MRI2656" s="42"/>
      <c r="MRJ2656" s="116"/>
      <c r="MRK2656" s="42"/>
      <c r="MRL2656" s="116"/>
      <c r="MRM2656" s="42"/>
      <c r="MRN2656" s="116"/>
      <c r="MRO2656" s="42"/>
      <c r="MRP2656" s="116"/>
      <c r="MRQ2656" s="42"/>
      <c r="MRR2656" s="116"/>
      <c r="MRS2656" s="42"/>
      <c r="MRT2656" s="116"/>
      <c r="MRU2656" s="42"/>
      <c r="MRV2656" s="116"/>
      <c r="MRW2656" s="42"/>
      <c r="MRX2656" s="116"/>
      <c r="MRY2656" s="42"/>
      <c r="MRZ2656" s="116"/>
      <c r="MSA2656" s="42"/>
      <c r="MSB2656" s="116"/>
      <c r="MSC2656" s="42"/>
      <c r="MSD2656" s="116"/>
      <c r="MSE2656" s="42"/>
      <c r="MSF2656" s="116"/>
      <c r="MSG2656" s="42"/>
      <c r="MSH2656" s="116"/>
      <c r="MSI2656" s="42"/>
      <c r="MSJ2656" s="116"/>
      <c r="MSK2656" s="42"/>
      <c r="MSL2656" s="116"/>
      <c r="MSM2656" s="42"/>
      <c r="MSN2656" s="116"/>
      <c r="MSO2656" s="42"/>
      <c r="MSP2656" s="116"/>
      <c r="MSQ2656" s="42"/>
      <c r="MSR2656" s="116"/>
      <c r="MSS2656" s="42"/>
      <c r="MST2656" s="116"/>
      <c r="MSU2656" s="42"/>
      <c r="MSV2656" s="116"/>
      <c r="MSW2656" s="42"/>
      <c r="MSX2656" s="116"/>
      <c r="MSY2656" s="42"/>
      <c r="MSZ2656" s="116"/>
      <c r="MTA2656" s="42"/>
      <c r="MTB2656" s="116"/>
      <c r="MTC2656" s="42"/>
      <c r="MTD2656" s="116"/>
      <c r="MTE2656" s="42"/>
      <c r="MTF2656" s="116"/>
      <c r="MTG2656" s="42"/>
      <c r="MTH2656" s="116"/>
      <c r="MTI2656" s="42"/>
      <c r="MTJ2656" s="116"/>
      <c r="MTK2656" s="42"/>
      <c r="MTL2656" s="116"/>
      <c r="MTM2656" s="42"/>
      <c r="MTN2656" s="116"/>
      <c r="MTO2656" s="42"/>
      <c r="MTP2656" s="116"/>
      <c r="MTQ2656" s="42"/>
      <c r="MTR2656" s="116"/>
      <c r="MTS2656" s="42"/>
      <c r="MTT2656" s="116"/>
      <c r="MTU2656" s="42"/>
      <c r="MTV2656" s="116"/>
      <c r="MTW2656" s="42"/>
      <c r="MTX2656" s="116"/>
      <c r="MTY2656" s="42"/>
      <c r="MTZ2656" s="116"/>
      <c r="MUA2656" s="42"/>
      <c r="MUB2656" s="116"/>
      <c r="MUC2656" s="42"/>
      <c r="MUD2656" s="116"/>
      <c r="MUE2656" s="42"/>
      <c r="MUF2656" s="116"/>
      <c r="MUG2656" s="42"/>
      <c r="MUH2656" s="116"/>
      <c r="MUI2656" s="42"/>
      <c r="MUJ2656" s="116"/>
      <c r="MUK2656" s="42"/>
      <c r="MUL2656" s="116"/>
      <c r="MUM2656" s="42"/>
      <c r="MUN2656" s="116"/>
      <c r="MUO2656" s="42"/>
      <c r="MUP2656" s="116"/>
      <c r="MUQ2656" s="42"/>
      <c r="MUR2656" s="116"/>
      <c r="MUS2656" s="42"/>
      <c r="MUT2656" s="116"/>
      <c r="MUU2656" s="42"/>
      <c r="MUV2656" s="116"/>
      <c r="MUW2656" s="42"/>
      <c r="MUX2656" s="116"/>
      <c r="MUY2656" s="42"/>
      <c r="MUZ2656" s="116"/>
      <c r="MVA2656" s="42"/>
      <c r="MVB2656" s="116"/>
      <c r="MVC2656" s="42"/>
      <c r="MVD2656" s="116"/>
      <c r="MVE2656" s="42"/>
      <c r="MVF2656" s="116"/>
      <c r="MVG2656" s="42"/>
      <c r="MVH2656" s="116"/>
      <c r="MVI2656" s="42"/>
      <c r="MVJ2656" s="116"/>
      <c r="MVK2656" s="42"/>
      <c r="MVL2656" s="116"/>
      <c r="MVM2656" s="42"/>
      <c r="MVN2656" s="116"/>
      <c r="MVO2656" s="42"/>
      <c r="MVP2656" s="116"/>
      <c r="MVQ2656" s="42"/>
      <c r="MVR2656" s="116"/>
      <c r="MVS2656" s="42"/>
      <c r="MVT2656" s="116"/>
      <c r="MVU2656" s="42"/>
      <c r="MVV2656" s="116"/>
      <c r="MVW2656" s="42"/>
      <c r="MVX2656" s="116"/>
      <c r="MVY2656" s="42"/>
      <c r="MVZ2656" s="116"/>
      <c r="MWA2656" s="42"/>
      <c r="MWB2656" s="116"/>
      <c r="MWC2656" s="42"/>
      <c r="MWD2656" s="116"/>
      <c r="MWE2656" s="42"/>
      <c r="MWF2656" s="116"/>
      <c r="MWG2656" s="42"/>
      <c r="MWH2656" s="116"/>
      <c r="MWI2656" s="42"/>
      <c r="MWJ2656" s="116"/>
      <c r="MWK2656" s="42"/>
      <c r="MWL2656" s="116"/>
      <c r="MWM2656" s="42"/>
      <c r="MWN2656" s="116"/>
      <c r="MWO2656" s="42"/>
      <c r="MWP2656" s="116"/>
      <c r="MWQ2656" s="42"/>
      <c r="MWR2656" s="116"/>
      <c r="MWS2656" s="42"/>
      <c r="MWT2656" s="116"/>
      <c r="MWU2656" s="42"/>
      <c r="MWV2656" s="116"/>
      <c r="MWW2656" s="42"/>
      <c r="MWX2656" s="116"/>
      <c r="MWY2656" s="42"/>
      <c r="MWZ2656" s="116"/>
      <c r="MXA2656" s="42"/>
      <c r="MXB2656" s="116"/>
      <c r="MXC2656" s="42"/>
      <c r="MXD2656" s="116"/>
      <c r="MXE2656" s="42"/>
      <c r="MXF2656" s="116"/>
      <c r="MXG2656" s="42"/>
      <c r="MXH2656" s="116"/>
      <c r="MXI2656" s="42"/>
      <c r="MXJ2656" s="116"/>
      <c r="MXK2656" s="42"/>
      <c r="MXL2656" s="116"/>
      <c r="MXM2656" s="42"/>
      <c r="MXN2656" s="116"/>
      <c r="MXO2656" s="42"/>
      <c r="MXP2656" s="116"/>
      <c r="MXQ2656" s="42"/>
      <c r="MXR2656" s="116"/>
      <c r="MXS2656" s="42"/>
      <c r="MXT2656" s="116"/>
      <c r="MXU2656" s="42"/>
      <c r="MXV2656" s="116"/>
      <c r="MXW2656" s="42"/>
      <c r="MXX2656" s="116"/>
      <c r="MXY2656" s="42"/>
      <c r="MXZ2656" s="116"/>
      <c r="MYA2656" s="42"/>
      <c r="MYB2656" s="116"/>
      <c r="MYC2656" s="42"/>
      <c r="MYD2656" s="116"/>
      <c r="MYE2656" s="42"/>
      <c r="MYF2656" s="116"/>
      <c r="MYG2656" s="42"/>
      <c r="MYH2656" s="116"/>
      <c r="MYI2656" s="42"/>
      <c r="MYJ2656" s="116"/>
      <c r="MYK2656" s="42"/>
      <c r="MYL2656" s="116"/>
      <c r="MYM2656" s="42"/>
      <c r="MYN2656" s="116"/>
      <c r="MYO2656" s="42"/>
      <c r="MYP2656" s="116"/>
      <c r="MYQ2656" s="42"/>
      <c r="MYR2656" s="116"/>
      <c r="MYS2656" s="42"/>
      <c r="MYT2656" s="116"/>
      <c r="MYU2656" s="42"/>
      <c r="MYV2656" s="116"/>
      <c r="MYW2656" s="42"/>
      <c r="MYX2656" s="116"/>
      <c r="MYY2656" s="42"/>
      <c r="MYZ2656" s="116"/>
      <c r="MZA2656" s="42"/>
      <c r="MZB2656" s="116"/>
      <c r="MZC2656" s="42"/>
      <c r="MZD2656" s="116"/>
      <c r="MZE2656" s="42"/>
      <c r="MZF2656" s="116"/>
      <c r="MZG2656" s="42"/>
      <c r="MZH2656" s="116"/>
      <c r="MZI2656" s="42"/>
      <c r="MZJ2656" s="116"/>
      <c r="MZK2656" s="42"/>
      <c r="MZL2656" s="116"/>
      <c r="MZM2656" s="42"/>
      <c r="MZN2656" s="116"/>
      <c r="MZO2656" s="42"/>
      <c r="MZP2656" s="116"/>
      <c r="MZQ2656" s="42"/>
      <c r="MZR2656" s="116"/>
      <c r="MZS2656" s="42"/>
      <c r="MZT2656" s="116"/>
      <c r="MZU2656" s="42"/>
      <c r="MZV2656" s="116"/>
      <c r="MZW2656" s="42"/>
      <c r="MZX2656" s="116"/>
      <c r="MZY2656" s="42"/>
      <c r="MZZ2656" s="116"/>
      <c r="NAA2656" s="42"/>
      <c r="NAB2656" s="116"/>
      <c r="NAC2656" s="42"/>
      <c r="NAD2656" s="116"/>
      <c r="NAE2656" s="42"/>
      <c r="NAF2656" s="116"/>
      <c r="NAG2656" s="42"/>
      <c r="NAH2656" s="116"/>
      <c r="NAI2656" s="42"/>
      <c r="NAJ2656" s="116"/>
      <c r="NAK2656" s="42"/>
      <c r="NAL2656" s="116"/>
      <c r="NAM2656" s="42"/>
      <c r="NAN2656" s="116"/>
      <c r="NAO2656" s="42"/>
      <c r="NAP2656" s="116"/>
      <c r="NAQ2656" s="42"/>
      <c r="NAR2656" s="116"/>
      <c r="NAS2656" s="42"/>
      <c r="NAT2656" s="116"/>
      <c r="NAU2656" s="42"/>
      <c r="NAV2656" s="116"/>
      <c r="NAW2656" s="42"/>
      <c r="NAX2656" s="116"/>
      <c r="NAY2656" s="42"/>
      <c r="NAZ2656" s="116"/>
      <c r="NBA2656" s="42"/>
      <c r="NBB2656" s="116"/>
      <c r="NBC2656" s="42"/>
      <c r="NBD2656" s="116"/>
      <c r="NBE2656" s="42"/>
      <c r="NBF2656" s="116"/>
      <c r="NBG2656" s="42"/>
      <c r="NBH2656" s="116"/>
      <c r="NBI2656" s="42"/>
      <c r="NBJ2656" s="116"/>
      <c r="NBK2656" s="42"/>
      <c r="NBL2656" s="116"/>
      <c r="NBM2656" s="42"/>
      <c r="NBN2656" s="116"/>
      <c r="NBO2656" s="42"/>
      <c r="NBP2656" s="116"/>
      <c r="NBQ2656" s="42"/>
      <c r="NBR2656" s="116"/>
      <c r="NBS2656" s="42"/>
      <c r="NBT2656" s="116"/>
      <c r="NBU2656" s="42"/>
      <c r="NBV2656" s="116"/>
      <c r="NBW2656" s="42"/>
      <c r="NBX2656" s="116"/>
      <c r="NBY2656" s="42"/>
      <c r="NBZ2656" s="116"/>
      <c r="NCA2656" s="42"/>
      <c r="NCB2656" s="116"/>
      <c r="NCC2656" s="42"/>
      <c r="NCD2656" s="116"/>
      <c r="NCE2656" s="42"/>
      <c r="NCF2656" s="116"/>
      <c r="NCG2656" s="42"/>
      <c r="NCH2656" s="116"/>
      <c r="NCI2656" s="42"/>
      <c r="NCJ2656" s="116"/>
      <c r="NCK2656" s="42"/>
      <c r="NCL2656" s="116"/>
      <c r="NCM2656" s="42"/>
      <c r="NCN2656" s="116"/>
      <c r="NCO2656" s="42"/>
      <c r="NCP2656" s="116"/>
      <c r="NCQ2656" s="42"/>
      <c r="NCR2656" s="116"/>
      <c r="NCS2656" s="42"/>
      <c r="NCT2656" s="116"/>
      <c r="NCU2656" s="42"/>
      <c r="NCV2656" s="116"/>
      <c r="NCW2656" s="42"/>
      <c r="NCX2656" s="116"/>
      <c r="NCY2656" s="42"/>
      <c r="NCZ2656" s="116"/>
      <c r="NDA2656" s="42"/>
      <c r="NDB2656" s="116"/>
      <c r="NDC2656" s="42"/>
      <c r="NDD2656" s="116"/>
      <c r="NDE2656" s="42"/>
      <c r="NDF2656" s="116"/>
      <c r="NDG2656" s="42"/>
      <c r="NDH2656" s="116"/>
      <c r="NDI2656" s="42"/>
      <c r="NDJ2656" s="116"/>
      <c r="NDK2656" s="42"/>
      <c r="NDL2656" s="116"/>
      <c r="NDM2656" s="42"/>
      <c r="NDN2656" s="116"/>
      <c r="NDO2656" s="42"/>
      <c r="NDP2656" s="116"/>
      <c r="NDQ2656" s="42"/>
      <c r="NDR2656" s="116"/>
      <c r="NDS2656" s="42"/>
      <c r="NDT2656" s="116"/>
      <c r="NDU2656" s="42"/>
      <c r="NDV2656" s="116"/>
      <c r="NDW2656" s="42"/>
      <c r="NDX2656" s="116"/>
      <c r="NDY2656" s="42"/>
      <c r="NDZ2656" s="116"/>
      <c r="NEA2656" s="42"/>
      <c r="NEB2656" s="116"/>
      <c r="NEC2656" s="42"/>
      <c r="NED2656" s="116"/>
      <c r="NEE2656" s="42"/>
      <c r="NEF2656" s="116"/>
      <c r="NEG2656" s="42"/>
      <c r="NEH2656" s="116"/>
      <c r="NEI2656" s="42"/>
      <c r="NEJ2656" s="116"/>
      <c r="NEK2656" s="42"/>
      <c r="NEL2656" s="116"/>
      <c r="NEM2656" s="42"/>
      <c r="NEN2656" s="116"/>
      <c r="NEO2656" s="42"/>
      <c r="NEP2656" s="116"/>
      <c r="NEQ2656" s="42"/>
      <c r="NER2656" s="116"/>
      <c r="NES2656" s="42"/>
      <c r="NET2656" s="116"/>
      <c r="NEU2656" s="42"/>
      <c r="NEV2656" s="116"/>
      <c r="NEW2656" s="42"/>
      <c r="NEX2656" s="116"/>
      <c r="NEY2656" s="42"/>
      <c r="NEZ2656" s="116"/>
      <c r="NFA2656" s="42"/>
      <c r="NFB2656" s="116"/>
      <c r="NFC2656" s="42"/>
      <c r="NFD2656" s="116"/>
      <c r="NFE2656" s="42"/>
      <c r="NFF2656" s="116"/>
      <c r="NFG2656" s="42"/>
      <c r="NFH2656" s="116"/>
      <c r="NFI2656" s="42"/>
      <c r="NFJ2656" s="116"/>
      <c r="NFK2656" s="42"/>
      <c r="NFL2656" s="116"/>
      <c r="NFM2656" s="42"/>
      <c r="NFN2656" s="116"/>
      <c r="NFO2656" s="42"/>
      <c r="NFP2656" s="116"/>
      <c r="NFQ2656" s="42"/>
      <c r="NFR2656" s="116"/>
      <c r="NFS2656" s="42"/>
      <c r="NFT2656" s="116"/>
      <c r="NFU2656" s="42"/>
      <c r="NFV2656" s="116"/>
      <c r="NFW2656" s="42"/>
      <c r="NFX2656" s="116"/>
      <c r="NFY2656" s="42"/>
      <c r="NFZ2656" s="116"/>
      <c r="NGA2656" s="42"/>
      <c r="NGB2656" s="116"/>
      <c r="NGC2656" s="42"/>
      <c r="NGD2656" s="116"/>
      <c r="NGE2656" s="42"/>
      <c r="NGF2656" s="116"/>
      <c r="NGG2656" s="42"/>
      <c r="NGH2656" s="116"/>
      <c r="NGI2656" s="42"/>
      <c r="NGJ2656" s="116"/>
      <c r="NGK2656" s="42"/>
      <c r="NGL2656" s="116"/>
      <c r="NGM2656" s="42"/>
      <c r="NGN2656" s="116"/>
      <c r="NGO2656" s="42"/>
      <c r="NGP2656" s="116"/>
      <c r="NGQ2656" s="42"/>
      <c r="NGR2656" s="116"/>
      <c r="NGS2656" s="42"/>
      <c r="NGT2656" s="116"/>
      <c r="NGU2656" s="42"/>
      <c r="NGV2656" s="116"/>
      <c r="NGW2656" s="42"/>
      <c r="NGX2656" s="116"/>
      <c r="NGY2656" s="42"/>
      <c r="NGZ2656" s="116"/>
      <c r="NHA2656" s="42"/>
      <c r="NHB2656" s="116"/>
      <c r="NHC2656" s="42"/>
      <c r="NHD2656" s="116"/>
      <c r="NHE2656" s="42"/>
      <c r="NHF2656" s="116"/>
      <c r="NHG2656" s="42"/>
      <c r="NHH2656" s="116"/>
      <c r="NHI2656" s="42"/>
      <c r="NHJ2656" s="116"/>
      <c r="NHK2656" s="42"/>
      <c r="NHL2656" s="116"/>
      <c r="NHM2656" s="42"/>
      <c r="NHN2656" s="116"/>
      <c r="NHO2656" s="42"/>
      <c r="NHP2656" s="116"/>
      <c r="NHQ2656" s="42"/>
      <c r="NHR2656" s="116"/>
      <c r="NHS2656" s="42"/>
      <c r="NHT2656" s="116"/>
      <c r="NHU2656" s="42"/>
      <c r="NHV2656" s="116"/>
      <c r="NHW2656" s="42"/>
      <c r="NHX2656" s="116"/>
      <c r="NHY2656" s="42"/>
      <c r="NHZ2656" s="116"/>
      <c r="NIA2656" s="42"/>
      <c r="NIB2656" s="116"/>
      <c r="NIC2656" s="42"/>
      <c r="NID2656" s="116"/>
      <c r="NIE2656" s="42"/>
      <c r="NIF2656" s="116"/>
      <c r="NIG2656" s="42"/>
      <c r="NIH2656" s="116"/>
      <c r="NII2656" s="42"/>
      <c r="NIJ2656" s="116"/>
      <c r="NIK2656" s="42"/>
      <c r="NIL2656" s="116"/>
      <c r="NIM2656" s="42"/>
      <c r="NIN2656" s="116"/>
      <c r="NIO2656" s="42"/>
      <c r="NIP2656" s="116"/>
      <c r="NIQ2656" s="42"/>
      <c r="NIR2656" s="116"/>
      <c r="NIS2656" s="42"/>
      <c r="NIT2656" s="116"/>
      <c r="NIU2656" s="42"/>
      <c r="NIV2656" s="116"/>
      <c r="NIW2656" s="42"/>
      <c r="NIX2656" s="116"/>
      <c r="NIY2656" s="42"/>
      <c r="NIZ2656" s="116"/>
      <c r="NJA2656" s="42"/>
      <c r="NJB2656" s="116"/>
      <c r="NJC2656" s="42"/>
      <c r="NJD2656" s="116"/>
      <c r="NJE2656" s="42"/>
      <c r="NJF2656" s="116"/>
      <c r="NJG2656" s="42"/>
      <c r="NJH2656" s="116"/>
      <c r="NJI2656" s="42"/>
      <c r="NJJ2656" s="116"/>
      <c r="NJK2656" s="42"/>
      <c r="NJL2656" s="116"/>
      <c r="NJM2656" s="42"/>
      <c r="NJN2656" s="116"/>
      <c r="NJO2656" s="42"/>
      <c r="NJP2656" s="116"/>
      <c r="NJQ2656" s="42"/>
      <c r="NJR2656" s="116"/>
      <c r="NJS2656" s="42"/>
      <c r="NJT2656" s="116"/>
      <c r="NJU2656" s="42"/>
      <c r="NJV2656" s="116"/>
      <c r="NJW2656" s="42"/>
      <c r="NJX2656" s="116"/>
      <c r="NJY2656" s="42"/>
      <c r="NJZ2656" s="116"/>
      <c r="NKA2656" s="42"/>
      <c r="NKB2656" s="116"/>
      <c r="NKC2656" s="42"/>
      <c r="NKD2656" s="116"/>
      <c r="NKE2656" s="42"/>
      <c r="NKF2656" s="116"/>
      <c r="NKG2656" s="42"/>
      <c r="NKH2656" s="116"/>
      <c r="NKI2656" s="42"/>
      <c r="NKJ2656" s="116"/>
      <c r="NKK2656" s="42"/>
      <c r="NKL2656" s="116"/>
      <c r="NKM2656" s="42"/>
      <c r="NKN2656" s="116"/>
      <c r="NKO2656" s="42"/>
      <c r="NKP2656" s="116"/>
      <c r="NKQ2656" s="42"/>
      <c r="NKR2656" s="116"/>
      <c r="NKS2656" s="42"/>
      <c r="NKT2656" s="116"/>
      <c r="NKU2656" s="42"/>
      <c r="NKV2656" s="116"/>
      <c r="NKW2656" s="42"/>
      <c r="NKX2656" s="116"/>
      <c r="NKY2656" s="42"/>
      <c r="NKZ2656" s="116"/>
      <c r="NLA2656" s="42"/>
      <c r="NLB2656" s="116"/>
      <c r="NLC2656" s="42"/>
      <c r="NLD2656" s="116"/>
      <c r="NLE2656" s="42"/>
      <c r="NLF2656" s="116"/>
      <c r="NLG2656" s="42"/>
      <c r="NLH2656" s="116"/>
      <c r="NLI2656" s="42"/>
      <c r="NLJ2656" s="116"/>
      <c r="NLK2656" s="42"/>
      <c r="NLL2656" s="116"/>
      <c r="NLM2656" s="42"/>
      <c r="NLN2656" s="116"/>
      <c r="NLO2656" s="42"/>
      <c r="NLP2656" s="116"/>
      <c r="NLQ2656" s="42"/>
      <c r="NLR2656" s="116"/>
      <c r="NLS2656" s="42"/>
      <c r="NLT2656" s="116"/>
      <c r="NLU2656" s="42"/>
      <c r="NLV2656" s="116"/>
      <c r="NLW2656" s="42"/>
      <c r="NLX2656" s="116"/>
      <c r="NLY2656" s="42"/>
      <c r="NLZ2656" s="116"/>
      <c r="NMA2656" s="42"/>
      <c r="NMB2656" s="116"/>
      <c r="NMC2656" s="42"/>
      <c r="NMD2656" s="116"/>
      <c r="NME2656" s="42"/>
      <c r="NMF2656" s="116"/>
      <c r="NMG2656" s="42"/>
      <c r="NMH2656" s="116"/>
      <c r="NMI2656" s="42"/>
      <c r="NMJ2656" s="116"/>
      <c r="NMK2656" s="42"/>
      <c r="NML2656" s="116"/>
      <c r="NMM2656" s="42"/>
      <c r="NMN2656" s="116"/>
      <c r="NMO2656" s="42"/>
      <c r="NMP2656" s="116"/>
      <c r="NMQ2656" s="42"/>
      <c r="NMR2656" s="116"/>
      <c r="NMS2656" s="42"/>
      <c r="NMT2656" s="116"/>
      <c r="NMU2656" s="42"/>
      <c r="NMV2656" s="116"/>
      <c r="NMW2656" s="42"/>
      <c r="NMX2656" s="116"/>
      <c r="NMY2656" s="42"/>
      <c r="NMZ2656" s="116"/>
      <c r="NNA2656" s="42"/>
      <c r="NNB2656" s="116"/>
      <c r="NNC2656" s="42"/>
      <c r="NND2656" s="116"/>
      <c r="NNE2656" s="42"/>
      <c r="NNF2656" s="116"/>
      <c r="NNG2656" s="42"/>
      <c r="NNH2656" s="116"/>
      <c r="NNI2656" s="42"/>
      <c r="NNJ2656" s="116"/>
      <c r="NNK2656" s="42"/>
      <c r="NNL2656" s="116"/>
      <c r="NNM2656" s="42"/>
      <c r="NNN2656" s="116"/>
      <c r="NNO2656" s="42"/>
      <c r="NNP2656" s="116"/>
      <c r="NNQ2656" s="42"/>
      <c r="NNR2656" s="116"/>
      <c r="NNS2656" s="42"/>
      <c r="NNT2656" s="116"/>
      <c r="NNU2656" s="42"/>
      <c r="NNV2656" s="116"/>
      <c r="NNW2656" s="42"/>
      <c r="NNX2656" s="116"/>
      <c r="NNY2656" s="42"/>
      <c r="NNZ2656" s="116"/>
      <c r="NOA2656" s="42"/>
      <c r="NOB2656" s="116"/>
      <c r="NOC2656" s="42"/>
      <c r="NOD2656" s="116"/>
      <c r="NOE2656" s="42"/>
      <c r="NOF2656" s="116"/>
      <c r="NOG2656" s="42"/>
      <c r="NOH2656" s="116"/>
      <c r="NOI2656" s="42"/>
      <c r="NOJ2656" s="116"/>
      <c r="NOK2656" s="42"/>
      <c r="NOL2656" s="116"/>
      <c r="NOM2656" s="42"/>
      <c r="NON2656" s="116"/>
      <c r="NOO2656" s="42"/>
      <c r="NOP2656" s="116"/>
      <c r="NOQ2656" s="42"/>
      <c r="NOR2656" s="116"/>
      <c r="NOS2656" s="42"/>
      <c r="NOT2656" s="116"/>
      <c r="NOU2656" s="42"/>
      <c r="NOV2656" s="116"/>
      <c r="NOW2656" s="42"/>
      <c r="NOX2656" s="116"/>
      <c r="NOY2656" s="42"/>
      <c r="NOZ2656" s="116"/>
      <c r="NPA2656" s="42"/>
      <c r="NPB2656" s="116"/>
      <c r="NPC2656" s="42"/>
      <c r="NPD2656" s="116"/>
      <c r="NPE2656" s="42"/>
      <c r="NPF2656" s="116"/>
      <c r="NPG2656" s="42"/>
      <c r="NPH2656" s="116"/>
      <c r="NPI2656" s="42"/>
      <c r="NPJ2656" s="116"/>
      <c r="NPK2656" s="42"/>
      <c r="NPL2656" s="116"/>
      <c r="NPM2656" s="42"/>
      <c r="NPN2656" s="116"/>
      <c r="NPO2656" s="42"/>
      <c r="NPP2656" s="116"/>
      <c r="NPQ2656" s="42"/>
      <c r="NPR2656" s="116"/>
      <c r="NPS2656" s="42"/>
      <c r="NPT2656" s="116"/>
      <c r="NPU2656" s="42"/>
      <c r="NPV2656" s="116"/>
      <c r="NPW2656" s="42"/>
      <c r="NPX2656" s="116"/>
      <c r="NPY2656" s="42"/>
      <c r="NPZ2656" s="116"/>
      <c r="NQA2656" s="42"/>
      <c r="NQB2656" s="116"/>
      <c r="NQC2656" s="42"/>
      <c r="NQD2656" s="116"/>
      <c r="NQE2656" s="42"/>
      <c r="NQF2656" s="116"/>
      <c r="NQG2656" s="42"/>
      <c r="NQH2656" s="116"/>
      <c r="NQI2656" s="42"/>
      <c r="NQJ2656" s="116"/>
      <c r="NQK2656" s="42"/>
      <c r="NQL2656" s="116"/>
      <c r="NQM2656" s="42"/>
      <c r="NQN2656" s="116"/>
      <c r="NQO2656" s="42"/>
      <c r="NQP2656" s="116"/>
      <c r="NQQ2656" s="42"/>
      <c r="NQR2656" s="116"/>
      <c r="NQS2656" s="42"/>
      <c r="NQT2656" s="116"/>
      <c r="NQU2656" s="42"/>
      <c r="NQV2656" s="116"/>
      <c r="NQW2656" s="42"/>
      <c r="NQX2656" s="116"/>
      <c r="NQY2656" s="42"/>
      <c r="NQZ2656" s="116"/>
      <c r="NRA2656" s="42"/>
      <c r="NRB2656" s="116"/>
      <c r="NRC2656" s="42"/>
      <c r="NRD2656" s="116"/>
      <c r="NRE2656" s="42"/>
      <c r="NRF2656" s="116"/>
      <c r="NRG2656" s="42"/>
      <c r="NRH2656" s="116"/>
      <c r="NRI2656" s="42"/>
      <c r="NRJ2656" s="116"/>
      <c r="NRK2656" s="42"/>
      <c r="NRL2656" s="116"/>
      <c r="NRM2656" s="42"/>
      <c r="NRN2656" s="116"/>
      <c r="NRO2656" s="42"/>
      <c r="NRP2656" s="116"/>
      <c r="NRQ2656" s="42"/>
      <c r="NRR2656" s="116"/>
      <c r="NRS2656" s="42"/>
      <c r="NRT2656" s="116"/>
      <c r="NRU2656" s="42"/>
      <c r="NRV2656" s="116"/>
      <c r="NRW2656" s="42"/>
      <c r="NRX2656" s="116"/>
      <c r="NRY2656" s="42"/>
      <c r="NRZ2656" s="116"/>
      <c r="NSA2656" s="42"/>
      <c r="NSB2656" s="116"/>
      <c r="NSC2656" s="42"/>
      <c r="NSD2656" s="116"/>
      <c r="NSE2656" s="42"/>
      <c r="NSF2656" s="116"/>
      <c r="NSG2656" s="42"/>
      <c r="NSH2656" s="116"/>
      <c r="NSI2656" s="42"/>
      <c r="NSJ2656" s="116"/>
      <c r="NSK2656" s="42"/>
      <c r="NSL2656" s="116"/>
      <c r="NSM2656" s="42"/>
      <c r="NSN2656" s="116"/>
      <c r="NSO2656" s="42"/>
      <c r="NSP2656" s="116"/>
      <c r="NSQ2656" s="42"/>
      <c r="NSR2656" s="116"/>
      <c r="NSS2656" s="42"/>
      <c r="NST2656" s="116"/>
      <c r="NSU2656" s="42"/>
      <c r="NSV2656" s="116"/>
      <c r="NSW2656" s="42"/>
      <c r="NSX2656" s="116"/>
      <c r="NSY2656" s="42"/>
      <c r="NSZ2656" s="116"/>
      <c r="NTA2656" s="42"/>
      <c r="NTB2656" s="116"/>
      <c r="NTC2656" s="42"/>
      <c r="NTD2656" s="116"/>
      <c r="NTE2656" s="42"/>
      <c r="NTF2656" s="116"/>
      <c r="NTG2656" s="42"/>
      <c r="NTH2656" s="116"/>
      <c r="NTI2656" s="42"/>
      <c r="NTJ2656" s="116"/>
      <c r="NTK2656" s="42"/>
      <c r="NTL2656" s="116"/>
      <c r="NTM2656" s="42"/>
      <c r="NTN2656" s="116"/>
      <c r="NTO2656" s="42"/>
      <c r="NTP2656" s="116"/>
      <c r="NTQ2656" s="42"/>
      <c r="NTR2656" s="116"/>
      <c r="NTS2656" s="42"/>
      <c r="NTT2656" s="116"/>
      <c r="NTU2656" s="42"/>
      <c r="NTV2656" s="116"/>
      <c r="NTW2656" s="42"/>
      <c r="NTX2656" s="116"/>
      <c r="NTY2656" s="42"/>
      <c r="NTZ2656" s="116"/>
      <c r="NUA2656" s="42"/>
      <c r="NUB2656" s="116"/>
      <c r="NUC2656" s="42"/>
      <c r="NUD2656" s="116"/>
      <c r="NUE2656" s="42"/>
      <c r="NUF2656" s="116"/>
      <c r="NUG2656" s="42"/>
      <c r="NUH2656" s="116"/>
      <c r="NUI2656" s="42"/>
      <c r="NUJ2656" s="116"/>
      <c r="NUK2656" s="42"/>
      <c r="NUL2656" s="116"/>
      <c r="NUM2656" s="42"/>
      <c r="NUN2656" s="116"/>
      <c r="NUO2656" s="42"/>
      <c r="NUP2656" s="116"/>
      <c r="NUQ2656" s="42"/>
      <c r="NUR2656" s="116"/>
      <c r="NUS2656" s="42"/>
      <c r="NUT2656" s="116"/>
      <c r="NUU2656" s="42"/>
      <c r="NUV2656" s="116"/>
      <c r="NUW2656" s="42"/>
      <c r="NUX2656" s="116"/>
      <c r="NUY2656" s="42"/>
      <c r="NUZ2656" s="116"/>
      <c r="NVA2656" s="42"/>
      <c r="NVB2656" s="116"/>
      <c r="NVC2656" s="42"/>
      <c r="NVD2656" s="116"/>
      <c r="NVE2656" s="42"/>
      <c r="NVF2656" s="116"/>
      <c r="NVG2656" s="42"/>
      <c r="NVH2656" s="116"/>
      <c r="NVI2656" s="42"/>
      <c r="NVJ2656" s="116"/>
      <c r="NVK2656" s="42"/>
      <c r="NVL2656" s="116"/>
      <c r="NVM2656" s="42"/>
      <c r="NVN2656" s="116"/>
      <c r="NVO2656" s="42"/>
      <c r="NVP2656" s="116"/>
      <c r="NVQ2656" s="42"/>
      <c r="NVR2656" s="116"/>
      <c r="NVS2656" s="42"/>
      <c r="NVT2656" s="116"/>
      <c r="NVU2656" s="42"/>
      <c r="NVV2656" s="116"/>
      <c r="NVW2656" s="42"/>
      <c r="NVX2656" s="116"/>
      <c r="NVY2656" s="42"/>
      <c r="NVZ2656" s="116"/>
      <c r="NWA2656" s="42"/>
      <c r="NWB2656" s="116"/>
      <c r="NWC2656" s="42"/>
      <c r="NWD2656" s="116"/>
      <c r="NWE2656" s="42"/>
      <c r="NWF2656" s="116"/>
      <c r="NWG2656" s="42"/>
      <c r="NWH2656" s="116"/>
      <c r="NWI2656" s="42"/>
      <c r="NWJ2656" s="116"/>
      <c r="NWK2656" s="42"/>
      <c r="NWL2656" s="116"/>
      <c r="NWM2656" s="42"/>
      <c r="NWN2656" s="116"/>
      <c r="NWO2656" s="42"/>
      <c r="NWP2656" s="116"/>
      <c r="NWQ2656" s="42"/>
      <c r="NWR2656" s="116"/>
      <c r="NWS2656" s="42"/>
      <c r="NWT2656" s="116"/>
      <c r="NWU2656" s="42"/>
      <c r="NWV2656" s="116"/>
      <c r="NWW2656" s="42"/>
      <c r="NWX2656" s="116"/>
      <c r="NWY2656" s="42"/>
      <c r="NWZ2656" s="116"/>
      <c r="NXA2656" s="42"/>
      <c r="NXB2656" s="116"/>
      <c r="NXC2656" s="42"/>
      <c r="NXD2656" s="116"/>
      <c r="NXE2656" s="42"/>
      <c r="NXF2656" s="116"/>
      <c r="NXG2656" s="42"/>
      <c r="NXH2656" s="116"/>
      <c r="NXI2656" s="42"/>
      <c r="NXJ2656" s="116"/>
      <c r="NXK2656" s="42"/>
      <c r="NXL2656" s="116"/>
      <c r="NXM2656" s="42"/>
      <c r="NXN2656" s="116"/>
      <c r="NXO2656" s="42"/>
      <c r="NXP2656" s="116"/>
      <c r="NXQ2656" s="42"/>
      <c r="NXR2656" s="116"/>
      <c r="NXS2656" s="42"/>
      <c r="NXT2656" s="116"/>
      <c r="NXU2656" s="42"/>
      <c r="NXV2656" s="116"/>
      <c r="NXW2656" s="42"/>
      <c r="NXX2656" s="116"/>
      <c r="NXY2656" s="42"/>
      <c r="NXZ2656" s="116"/>
      <c r="NYA2656" s="42"/>
      <c r="NYB2656" s="116"/>
      <c r="NYC2656" s="42"/>
      <c r="NYD2656" s="116"/>
      <c r="NYE2656" s="42"/>
      <c r="NYF2656" s="116"/>
      <c r="NYG2656" s="42"/>
      <c r="NYH2656" s="116"/>
      <c r="NYI2656" s="42"/>
      <c r="NYJ2656" s="116"/>
      <c r="NYK2656" s="42"/>
      <c r="NYL2656" s="116"/>
      <c r="NYM2656" s="42"/>
      <c r="NYN2656" s="116"/>
      <c r="NYO2656" s="42"/>
      <c r="NYP2656" s="116"/>
      <c r="NYQ2656" s="42"/>
      <c r="NYR2656" s="116"/>
      <c r="NYS2656" s="42"/>
      <c r="NYT2656" s="116"/>
      <c r="NYU2656" s="42"/>
      <c r="NYV2656" s="116"/>
      <c r="NYW2656" s="42"/>
      <c r="NYX2656" s="116"/>
      <c r="NYY2656" s="42"/>
      <c r="NYZ2656" s="116"/>
      <c r="NZA2656" s="42"/>
      <c r="NZB2656" s="116"/>
      <c r="NZC2656" s="42"/>
      <c r="NZD2656" s="116"/>
      <c r="NZE2656" s="42"/>
      <c r="NZF2656" s="116"/>
      <c r="NZG2656" s="42"/>
      <c r="NZH2656" s="116"/>
      <c r="NZI2656" s="42"/>
      <c r="NZJ2656" s="116"/>
      <c r="NZK2656" s="42"/>
      <c r="NZL2656" s="116"/>
      <c r="NZM2656" s="42"/>
      <c r="NZN2656" s="116"/>
      <c r="NZO2656" s="42"/>
      <c r="NZP2656" s="116"/>
      <c r="NZQ2656" s="42"/>
      <c r="NZR2656" s="116"/>
      <c r="NZS2656" s="42"/>
      <c r="NZT2656" s="116"/>
      <c r="NZU2656" s="42"/>
      <c r="NZV2656" s="116"/>
      <c r="NZW2656" s="42"/>
      <c r="NZX2656" s="116"/>
      <c r="NZY2656" s="42"/>
      <c r="NZZ2656" s="116"/>
      <c r="OAA2656" s="42"/>
      <c r="OAB2656" s="116"/>
      <c r="OAC2656" s="42"/>
      <c r="OAD2656" s="116"/>
      <c r="OAE2656" s="42"/>
      <c r="OAF2656" s="116"/>
      <c r="OAG2656" s="42"/>
      <c r="OAH2656" s="116"/>
      <c r="OAI2656" s="42"/>
      <c r="OAJ2656" s="116"/>
      <c r="OAK2656" s="42"/>
      <c r="OAL2656" s="116"/>
      <c r="OAM2656" s="42"/>
      <c r="OAN2656" s="116"/>
      <c r="OAO2656" s="42"/>
      <c r="OAP2656" s="116"/>
      <c r="OAQ2656" s="42"/>
      <c r="OAR2656" s="116"/>
      <c r="OAS2656" s="42"/>
      <c r="OAT2656" s="116"/>
      <c r="OAU2656" s="42"/>
      <c r="OAV2656" s="116"/>
      <c r="OAW2656" s="42"/>
      <c r="OAX2656" s="116"/>
      <c r="OAY2656" s="42"/>
      <c r="OAZ2656" s="116"/>
      <c r="OBA2656" s="42"/>
      <c r="OBB2656" s="116"/>
      <c r="OBC2656" s="42"/>
      <c r="OBD2656" s="116"/>
      <c r="OBE2656" s="42"/>
      <c r="OBF2656" s="116"/>
      <c r="OBG2656" s="42"/>
      <c r="OBH2656" s="116"/>
      <c r="OBI2656" s="42"/>
      <c r="OBJ2656" s="116"/>
      <c r="OBK2656" s="42"/>
      <c r="OBL2656" s="116"/>
      <c r="OBM2656" s="42"/>
      <c r="OBN2656" s="116"/>
      <c r="OBO2656" s="42"/>
      <c r="OBP2656" s="116"/>
      <c r="OBQ2656" s="42"/>
      <c r="OBR2656" s="116"/>
      <c r="OBS2656" s="42"/>
      <c r="OBT2656" s="116"/>
      <c r="OBU2656" s="42"/>
      <c r="OBV2656" s="116"/>
      <c r="OBW2656" s="42"/>
      <c r="OBX2656" s="116"/>
      <c r="OBY2656" s="42"/>
      <c r="OBZ2656" s="116"/>
      <c r="OCA2656" s="42"/>
      <c r="OCB2656" s="116"/>
      <c r="OCC2656" s="42"/>
      <c r="OCD2656" s="116"/>
      <c r="OCE2656" s="42"/>
      <c r="OCF2656" s="116"/>
      <c r="OCG2656" s="42"/>
      <c r="OCH2656" s="116"/>
      <c r="OCI2656" s="42"/>
      <c r="OCJ2656" s="116"/>
      <c r="OCK2656" s="42"/>
      <c r="OCL2656" s="116"/>
      <c r="OCM2656" s="42"/>
      <c r="OCN2656" s="116"/>
      <c r="OCO2656" s="42"/>
      <c r="OCP2656" s="116"/>
      <c r="OCQ2656" s="42"/>
      <c r="OCR2656" s="116"/>
      <c r="OCS2656" s="42"/>
      <c r="OCT2656" s="116"/>
      <c r="OCU2656" s="42"/>
      <c r="OCV2656" s="116"/>
      <c r="OCW2656" s="42"/>
      <c r="OCX2656" s="116"/>
      <c r="OCY2656" s="42"/>
      <c r="OCZ2656" s="116"/>
      <c r="ODA2656" s="42"/>
      <c r="ODB2656" s="116"/>
      <c r="ODC2656" s="42"/>
      <c r="ODD2656" s="116"/>
      <c r="ODE2656" s="42"/>
      <c r="ODF2656" s="116"/>
      <c r="ODG2656" s="42"/>
      <c r="ODH2656" s="116"/>
      <c r="ODI2656" s="42"/>
      <c r="ODJ2656" s="116"/>
      <c r="ODK2656" s="42"/>
      <c r="ODL2656" s="116"/>
      <c r="ODM2656" s="42"/>
      <c r="ODN2656" s="116"/>
      <c r="ODO2656" s="42"/>
      <c r="ODP2656" s="116"/>
      <c r="ODQ2656" s="42"/>
      <c r="ODR2656" s="116"/>
      <c r="ODS2656" s="42"/>
      <c r="ODT2656" s="116"/>
      <c r="ODU2656" s="42"/>
      <c r="ODV2656" s="116"/>
      <c r="ODW2656" s="42"/>
      <c r="ODX2656" s="116"/>
      <c r="ODY2656" s="42"/>
      <c r="ODZ2656" s="116"/>
      <c r="OEA2656" s="42"/>
      <c r="OEB2656" s="116"/>
      <c r="OEC2656" s="42"/>
      <c r="OED2656" s="116"/>
      <c r="OEE2656" s="42"/>
      <c r="OEF2656" s="116"/>
      <c r="OEG2656" s="42"/>
      <c r="OEH2656" s="116"/>
      <c r="OEI2656" s="42"/>
      <c r="OEJ2656" s="116"/>
      <c r="OEK2656" s="42"/>
      <c r="OEL2656" s="116"/>
      <c r="OEM2656" s="42"/>
      <c r="OEN2656" s="116"/>
      <c r="OEO2656" s="42"/>
      <c r="OEP2656" s="116"/>
      <c r="OEQ2656" s="42"/>
      <c r="OER2656" s="116"/>
      <c r="OES2656" s="42"/>
      <c r="OET2656" s="116"/>
      <c r="OEU2656" s="42"/>
      <c r="OEV2656" s="116"/>
      <c r="OEW2656" s="42"/>
      <c r="OEX2656" s="116"/>
      <c r="OEY2656" s="42"/>
      <c r="OEZ2656" s="116"/>
      <c r="OFA2656" s="42"/>
      <c r="OFB2656" s="116"/>
      <c r="OFC2656" s="42"/>
      <c r="OFD2656" s="116"/>
      <c r="OFE2656" s="42"/>
      <c r="OFF2656" s="116"/>
      <c r="OFG2656" s="42"/>
      <c r="OFH2656" s="116"/>
      <c r="OFI2656" s="42"/>
      <c r="OFJ2656" s="116"/>
      <c r="OFK2656" s="42"/>
      <c r="OFL2656" s="116"/>
      <c r="OFM2656" s="42"/>
      <c r="OFN2656" s="116"/>
      <c r="OFO2656" s="42"/>
      <c r="OFP2656" s="116"/>
      <c r="OFQ2656" s="42"/>
      <c r="OFR2656" s="116"/>
      <c r="OFS2656" s="42"/>
      <c r="OFT2656" s="116"/>
      <c r="OFU2656" s="42"/>
      <c r="OFV2656" s="116"/>
      <c r="OFW2656" s="42"/>
      <c r="OFX2656" s="116"/>
      <c r="OFY2656" s="42"/>
      <c r="OFZ2656" s="116"/>
      <c r="OGA2656" s="42"/>
      <c r="OGB2656" s="116"/>
      <c r="OGC2656" s="42"/>
      <c r="OGD2656" s="116"/>
      <c r="OGE2656" s="42"/>
      <c r="OGF2656" s="116"/>
      <c r="OGG2656" s="42"/>
      <c r="OGH2656" s="116"/>
      <c r="OGI2656" s="42"/>
      <c r="OGJ2656" s="116"/>
      <c r="OGK2656" s="42"/>
      <c r="OGL2656" s="116"/>
      <c r="OGM2656" s="42"/>
      <c r="OGN2656" s="116"/>
      <c r="OGO2656" s="42"/>
      <c r="OGP2656" s="116"/>
      <c r="OGQ2656" s="42"/>
      <c r="OGR2656" s="116"/>
      <c r="OGS2656" s="42"/>
      <c r="OGT2656" s="116"/>
      <c r="OGU2656" s="42"/>
      <c r="OGV2656" s="116"/>
      <c r="OGW2656" s="42"/>
      <c r="OGX2656" s="116"/>
      <c r="OGY2656" s="42"/>
      <c r="OGZ2656" s="116"/>
      <c r="OHA2656" s="42"/>
      <c r="OHB2656" s="116"/>
      <c r="OHC2656" s="42"/>
      <c r="OHD2656" s="116"/>
      <c r="OHE2656" s="42"/>
      <c r="OHF2656" s="116"/>
      <c r="OHG2656" s="42"/>
      <c r="OHH2656" s="116"/>
      <c r="OHI2656" s="42"/>
      <c r="OHJ2656" s="116"/>
      <c r="OHK2656" s="42"/>
      <c r="OHL2656" s="116"/>
      <c r="OHM2656" s="42"/>
      <c r="OHN2656" s="116"/>
      <c r="OHO2656" s="42"/>
      <c r="OHP2656" s="116"/>
      <c r="OHQ2656" s="42"/>
      <c r="OHR2656" s="116"/>
      <c r="OHS2656" s="42"/>
      <c r="OHT2656" s="116"/>
      <c r="OHU2656" s="42"/>
      <c r="OHV2656" s="116"/>
      <c r="OHW2656" s="42"/>
      <c r="OHX2656" s="116"/>
      <c r="OHY2656" s="42"/>
      <c r="OHZ2656" s="116"/>
      <c r="OIA2656" s="42"/>
      <c r="OIB2656" s="116"/>
      <c r="OIC2656" s="42"/>
      <c r="OID2656" s="116"/>
      <c r="OIE2656" s="42"/>
      <c r="OIF2656" s="116"/>
      <c r="OIG2656" s="42"/>
      <c r="OIH2656" s="116"/>
      <c r="OII2656" s="42"/>
      <c r="OIJ2656" s="116"/>
      <c r="OIK2656" s="42"/>
      <c r="OIL2656" s="116"/>
      <c r="OIM2656" s="42"/>
      <c r="OIN2656" s="116"/>
      <c r="OIO2656" s="42"/>
      <c r="OIP2656" s="116"/>
      <c r="OIQ2656" s="42"/>
      <c r="OIR2656" s="116"/>
      <c r="OIS2656" s="42"/>
      <c r="OIT2656" s="116"/>
      <c r="OIU2656" s="42"/>
      <c r="OIV2656" s="116"/>
      <c r="OIW2656" s="42"/>
      <c r="OIX2656" s="116"/>
      <c r="OIY2656" s="42"/>
      <c r="OIZ2656" s="116"/>
      <c r="OJA2656" s="42"/>
      <c r="OJB2656" s="116"/>
      <c r="OJC2656" s="42"/>
      <c r="OJD2656" s="116"/>
      <c r="OJE2656" s="42"/>
      <c r="OJF2656" s="116"/>
      <c r="OJG2656" s="42"/>
      <c r="OJH2656" s="116"/>
      <c r="OJI2656" s="42"/>
      <c r="OJJ2656" s="116"/>
      <c r="OJK2656" s="42"/>
      <c r="OJL2656" s="116"/>
      <c r="OJM2656" s="42"/>
      <c r="OJN2656" s="116"/>
      <c r="OJO2656" s="42"/>
      <c r="OJP2656" s="116"/>
      <c r="OJQ2656" s="42"/>
      <c r="OJR2656" s="116"/>
      <c r="OJS2656" s="42"/>
      <c r="OJT2656" s="116"/>
      <c r="OJU2656" s="42"/>
      <c r="OJV2656" s="116"/>
      <c r="OJW2656" s="42"/>
      <c r="OJX2656" s="116"/>
      <c r="OJY2656" s="42"/>
      <c r="OJZ2656" s="116"/>
      <c r="OKA2656" s="42"/>
      <c r="OKB2656" s="116"/>
      <c r="OKC2656" s="42"/>
      <c r="OKD2656" s="116"/>
      <c r="OKE2656" s="42"/>
      <c r="OKF2656" s="116"/>
      <c r="OKG2656" s="42"/>
      <c r="OKH2656" s="116"/>
      <c r="OKI2656" s="42"/>
      <c r="OKJ2656" s="116"/>
      <c r="OKK2656" s="42"/>
      <c r="OKL2656" s="116"/>
      <c r="OKM2656" s="42"/>
      <c r="OKN2656" s="116"/>
      <c r="OKO2656" s="42"/>
      <c r="OKP2656" s="116"/>
      <c r="OKQ2656" s="42"/>
      <c r="OKR2656" s="116"/>
      <c r="OKS2656" s="42"/>
      <c r="OKT2656" s="116"/>
      <c r="OKU2656" s="42"/>
      <c r="OKV2656" s="116"/>
      <c r="OKW2656" s="42"/>
      <c r="OKX2656" s="116"/>
      <c r="OKY2656" s="42"/>
      <c r="OKZ2656" s="116"/>
      <c r="OLA2656" s="42"/>
      <c r="OLB2656" s="116"/>
      <c r="OLC2656" s="42"/>
      <c r="OLD2656" s="116"/>
      <c r="OLE2656" s="42"/>
      <c r="OLF2656" s="116"/>
      <c r="OLG2656" s="42"/>
      <c r="OLH2656" s="116"/>
      <c r="OLI2656" s="42"/>
      <c r="OLJ2656" s="116"/>
      <c r="OLK2656" s="42"/>
      <c r="OLL2656" s="116"/>
      <c r="OLM2656" s="42"/>
      <c r="OLN2656" s="116"/>
      <c r="OLO2656" s="42"/>
      <c r="OLP2656" s="116"/>
      <c r="OLQ2656" s="42"/>
      <c r="OLR2656" s="116"/>
      <c r="OLS2656" s="42"/>
      <c r="OLT2656" s="116"/>
      <c r="OLU2656" s="42"/>
      <c r="OLV2656" s="116"/>
      <c r="OLW2656" s="42"/>
      <c r="OLX2656" s="116"/>
      <c r="OLY2656" s="42"/>
      <c r="OLZ2656" s="116"/>
      <c r="OMA2656" s="42"/>
      <c r="OMB2656" s="116"/>
      <c r="OMC2656" s="42"/>
      <c r="OMD2656" s="116"/>
      <c r="OME2656" s="42"/>
      <c r="OMF2656" s="116"/>
      <c r="OMG2656" s="42"/>
      <c r="OMH2656" s="116"/>
      <c r="OMI2656" s="42"/>
      <c r="OMJ2656" s="116"/>
      <c r="OMK2656" s="42"/>
      <c r="OML2656" s="116"/>
      <c r="OMM2656" s="42"/>
      <c r="OMN2656" s="116"/>
      <c r="OMO2656" s="42"/>
      <c r="OMP2656" s="116"/>
      <c r="OMQ2656" s="42"/>
      <c r="OMR2656" s="116"/>
      <c r="OMS2656" s="42"/>
      <c r="OMT2656" s="116"/>
      <c r="OMU2656" s="42"/>
      <c r="OMV2656" s="116"/>
      <c r="OMW2656" s="42"/>
      <c r="OMX2656" s="116"/>
      <c r="OMY2656" s="42"/>
      <c r="OMZ2656" s="116"/>
      <c r="ONA2656" s="42"/>
      <c r="ONB2656" s="116"/>
      <c r="ONC2656" s="42"/>
      <c r="OND2656" s="116"/>
      <c r="ONE2656" s="42"/>
      <c r="ONF2656" s="116"/>
      <c r="ONG2656" s="42"/>
      <c r="ONH2656" s="116"/>
      <c r="ONI2656" s="42"/>
      <c r="ONJ2656" s="116"/>
      <c r="ONK2656" s="42"/>
      <c r="ONL2656" s="116"/>
      <c r="ONM2656" s="42"/>
      <c r="ONN2656" s="116"/>
      <c r="ONO2656" s="42"/>
      <c r="ONP2656" s="116"/>
      <c r="ONQ2656" s="42"/>
      <c r="ONR2656" s="116"/>
      <c r="ONS2656" s="42"/>
      <c r="ONT2656" s="116"/>
      <c r="ONU2656" s="42"/>
      <c r="ONV2656" s="116"/>
      <c r="ONW2656" s="42"/>
      <c r="ONX2656" s="116"/>
      <c r="ONY2656" s="42"/>
      <c r="ONZ2656" s="116"/>
      <c r="OOA2656" s="42"/>
      <c r="OOB2656" s="116"/>
      <c r="OOC2656" s="42"/>
      <c r="OOD2656" s="116"/>
      <c r="OOE2656" s="42"/>
      <c r="OOF2656" s="116"/>
      <c r="OOG2656" s="42"/>
      <c r="OOH2656" s="116"/>
      <c r="OOI2656" s="42"/>
      <c r="OOJ2656" s="116"/>
      <c r="OOK2656" s="42"/>
      <c r="OOL2656" s="116"/>
      <c r="OOM2656" s="42"/>
      <c r="OON2656" s="116"/>
      <c r="OOO2656" s="42"/>
      <c r="OOP2656" s="116"/>
      <c r="OOQ2656" s="42"/>
      <c r="OOR2656" s="116"/>
      <c r="OOS2656" s="42"/>
      <c r="OOT2656" s="116"/>
      <c r="OOU2656" s="42"/>
      <c r="OOV2656" s="116"/>
      <c r="OOW2656" s="42"/>
      <c r="OOX2656" s="116"/>
      <c r="OOY2656" s="42"/>
      <c r="OOZ2656" s="116"/>
      <c r="OPA2656" s="42"/>
      <c r="OPB2656" s="116"/>
      <c r="OPC2656" s="42"/>
      <c r="OPD2656" s="116"/>
      <c r="OPE2656" s="42"/>
      <c r="OPF2656" s="116"/>
      <c r="OPG2656" s="42"/>
      <c r="OPH2656" s="116"/>
      <c r="OPI2656" s="42"/>
      <c r="OPJ2656" s="116"/>
      <c r="OPK2656" s="42"/>
      <c r="OPL2656" s="116"/>
      <c r="OPM2656" s="42"/>
      <c r="OPN2656" s="116"/>
      <c r="OPO2656" s="42"/>
      <c r="OPP2656" s="116"/>
      <c r="OPQ2656" s="42"/>
      <c r="OPR2656" s="116"/>
      <c r="OPS2656" s="42"/>
      <c r="OPT2656" s="116"/>
      <c r="OPU2656" s="42"/>
      <c r="OPV2656" s="116"/>
      <c r="OPW2656" s="42"/>
      <c r="OPX2656" s="116"/>
      <c r="OPY2656" s="42"/>
      <c r="OPZ2656" s="116"/>
      <c r="OQA2656" s="42"/>
      <c r="OQB2656" s="116"/>
      <c r="OQC2656" s="42"/>
      <c r="OQD2656" s="116"/>
      <c r="OQE2656" s="42"/>
      <c r="OQF2656" s="116"/>
      <c r="OQG2656" s="42"/>
      <c r="OQH2656" s="116"/>
      <c r="OQI2656" s="42"/>
      <c r="OQJ2656" s="116"/>
      <c r="OQK2656" s="42"/>
      <c r="OQL2656" s="116"/>
      <c r="OQM2656" s="42"/>
      <c r="OQN2656" s="116"/>
      <c r="OQO2656" s="42"/>
      <c r="OQP2656" s="116"/>
      <c r="OQQ2656" s="42"/>
      <c r="OQR2656" s="116"/>
      <c r="OQS2656" s="42"/>
      <c r="OQT2656" s="116"/>
      <c r="OQU2656" s="42"/>
      <c r="OQV2656" s="116"/>
      <c r="OQW2656" s="42"/>
      <c r="OQX2656" s="116"/>
      <c r="OQY2656" s="42"/>
      <c r="OQZ2656" s="116"/>
      <c r="ORA2656" s="42"/>
      <c r="ORB2656" s="116"/>
      <c r="ORC2656" s="42"/>
      <c r="ORD2656" s="116"/>
      <c r="ORE2656" s="42"/>
      <c r="ORF2656" s="116"/>
      <c r="ORG2656" s="42"/>
      <c r="ORH2656" s="116"/>
      <c r="ORI2656" s="42"/>
      <c r="ORJ2656" s="116"/>
      <c r="ORK2656" s="42"/>
      <c r="ORL2656" s="116"/>
      <c r="ORM2656" s="42"/>
      <c r="ORN2656" s="116"/>
      <c r="ORO2656" s="42"/>
      <c r="ORP2656" s="116"/>
      <c r="ORQ2656" s="42"/>
      <c r="ORR2656" s="116"/>
      <c r="ORS2656" s="42"/>
      <c r="ORT2656" s="116"/>
      <c r="ORU2656" s="42"/>
      <c r="ORV2656" s="116"/>
      <c r="ORW2656" s="42"/>
      <c r="ORX2656" s="116"/>
      <c r="ORY2656" s="42"/>
      <c r="ORZ2656" s="116"/>
      <c r="OSA2656" s="42"/>
      <c r="OSB2656" s="116"/>
      <c r="OSC2656" s="42"/>
      <c r="OSD2656" s="116"/>
      <c r="OSE2656" s="42"/>
      <c r="OSF2656" s="116"/>
      <c r="OSG2656" s="42"/>
      <c r="OSH2656" s="116"/>
      <c r="OSI2656" s="42"/>
      <c r="OSJ2656" s="116"/>
      <c r="OSK2656" s="42"/>
      <c r="OSL2656" s="116"/>
      <c r="OSM2656" s="42"/>
      <c r="OSN2656" s="116"/>
      <c r="OSO2656" s="42"/>
      <c r="OSP2656" s="116"/>
      <c r="OSQ2656" s="42"/>
      <c r="OSR2656" s="116"/>
      <c r="OSS2656" s="42"/>
      <c r="OST2656" s="116"/>
      <c r="OSU2656" s="42"/>
      <c r="OSV2656" s="116"/>
      <c r="OSW2656" s="42"/>
      <c r="OSX2656" s="116"/>
      <c r="OSY2656" s="42"/>
      <c r="OSZ2656" s="116"/>
      <c r="OTA2656" s="42"/>
      <c r="OTB2656" s="116"/>
      <c r="OTC2656" s="42"/>
      <c r="OTD2656" s="116"/>
      <c r="OTE2656" s="42"/>
      <c r="OTF2656" s="116"/>
      <c r="OTG2656" s="42"/>
      <c r="OTH2656" s="116"/>
      <c r="OTI2656" s="42"/>
      <c r="OTJ2656" s="116"/>
      <c r="OTK2656" s="42"/>
      <c r="OTL2656" s="116"/>
      <c r="OTM2656" s="42"/>
      <c r="OTN2656" s="116"/>
      <c r="OTO2656" s="42"/>
      <c r="OTP2656" s="116"/>
      <c r="OTQ2656" s="42"/>
      <c r="OTR2656" s="116"/>
      <c r="OTS2656" s="42"/>
      <c r="OTT2656" s="116"/>
      <c r="OTU2656" s="42"/>
      <c r="OTV2656" s="116"/>
      <c r="OTW2656" s="42"/>
      <c r="OTX2656" s="116"/>
      <c r="OTY2656" s="42"/>
      <c r="OTZ2656" s="116"/>
      <c r="OUA2656" s="42"/>
      <c r="OUB2656" s="116"/>
      <c r="OUC2656" s="42"/>
      <c r="OUD2656" s="116"/>
      <c r="OUE2656" s="42"/>
      <c r="OUF2656" s="116"/>
      <c r="OUG2656" s="42"/>
      <c r="OUH2656" s="116"/>
      <c r="OUI2656" s="42"/>
      <c r="OUJ2656" s="116"/>
      <c r="OUK2656" s="42"/>
      <c r="OUL2656" s="116"/>
      <c r="OUM2656" s="42"/>
      <c r="OUN2656" s="116"/>
      <c r="OUO2656" s="42"/>
      <c r="OUP2656" s="116"/>
      <c r="OUQ2656" s="42"/>
      <c r="OUR2656" s="116"/>
      <c r="OUS2656" s="42"/>
      <c r="OUT2656" s="116"/>
      <c r="OUU2656" s="42"/>
      <c r="OUV2656" s="116"/>
      <c r="OUW2656" s="42"/>
      <c r="OUX2656" s="116"/>
      <c r="OUY2656" s="42"/>
      <c r="OUZ2656" s="116"/>
      <c r="OVA2656" s="42"/>
      <c r="OVB2656" s="116"/>
      <c r="OVC2656" s="42"/>
      <c r="OVD2656" s="116"/>
      <c r="OVE2656" s="42"/>
      <c r="OVF2656" s="116"/>
      <c r="OVG2656" s="42"/>
      <c r="OVH2656" s="116"/>
      <c r="OVI2656" s="42"/>
      <c r="OVJ2656" s="116"/>
      <c r="OVK2656" s="42"/>
      <c r="OVL2656" s="116"/>
      <c r="OVM2656" s="42"/>
      <c r="OVN2656" s="116"/>
      <c r="OVO2656" s="42"/>
      <c r="OVP2656" s="116"/>
      <c r="OVQ2656" s="42"/>
      <c r="OVR2656" s="116"/>
      <c r="OVS2656" s="42"/>
      <c r="OVT2656" s="116"/>
      <c r="OVU2656" s="42"/>
      <c r="OVV2656" s="116"/>
      <c r="OVW2656" s="42"/>
      <c r="OVX2656" s="116"/>
      <c r="OVY2656" s="42"/>
      <c r="OVZ2656" s="116"/>
      <c r="OWA2656" s="42"/>
      <c r="OWB2656" s="116"/>
      <c r="OWC2656" s="42"/>
      <c r="OWD2656" s="116"/>
      <c r="OWE2656" s="42"/>
      <c r="OWF2656" s="116"/>
      <c r="OWG2656" s="42"/>
      <c r="OWH2656" s="116"/>
      <c r="OWI2656" s="42"/>
      <c r="OWJ2656" s="116"/>
      <c r="OWK2656" s="42"/>
      <c r="OWL2656" s="116"/>
      <c r="OWM2656" s="42"/>
      <c r="OWN2656" s="116"/>
      <c r="OWO2656" s="42"/>
      <c r="OWP2656" s="116"/>
      <c r="OWQ2656" s="42"/>
      <c r="OWR2656" s="116"/>
      <c r="OWS2656" s="42"/>
      <c r="OWT2656" s="116"/>
      <c r="OWU2656" s="42"/>
      <c r="OWV2656" s="116"/>
      <c r="OWW2656" s="42"/>
      <c r="OWX2656" s="116"/>
      <c r="OWY2656" s="42"/>
      <c r="OWZ2656" s="116"/>
      <c r="OXA2656" s="42"/>
      <c r="OXB2656" s="116"/>
      <c r="OXC2656" s="42"/>
      <c r="OXD2656" s="116"/>
      <c r="OXE2656" s="42"/>
      <c r="OXF2656" s="116"/>
      <c r="OXG2656" s="42"/>
      <c r="OXH2656" s="116"/>
      <c r="OXI2656" s="42"/>
      <c r="OXJ2656" s="116"/>
      <c r="OXK2656" s="42"/>
      <c r="OXL2656" s="116"/>
      <c r="OXM2656" s="42"/>
      <c r="OXN2656" s="116"/>
      <c r="OXO2656" s="42"/>
      <c r="OXP2656" s="116"/>
      <c r="OXQ2656" s="42"/>
      <c r="OXR2656" s="116"/>
      <c r="OXS2656" s="42"/>
      <c r="OXT2656" s="116"/>
      <c r="OXU2656" s="42"/>
      <c r="OXV2656" s="116"/>
      <c r="OXW2656" s="42"/>
      <c r="OXX2656" s="116"/>
      <c r="OXY2656" s="42"/>
      <c r="OXZ2656" s="116"/>
      <c r="OYA2656" s="42"/>
      <c r="OYB2656" s="116"/>
      <c r="OYC2656" s="42"/>
      <c r="OYD2656" s="116"/>
      <c r="OYE2656" s="42"/>
      <c r="OYF2656" s="116"/>
      <c r="OYG2656" s="42"/>
      <c r="OYH2656" s="116"/>
      <c r="OYI2656" s="42"/>
      <c r="OYJ2656" s="116"/>
      <c r="OYK2656" s="42"/>
      <c r="OYL2656" s="116"/>
      <c r="OYM2656" s="42"/>
      <c r="OYN2656" s="116"/>
      <c r="OYO2656" s="42"/>
      <c r="OYP2656" s="116"/>
      <c r="OYQ2656" s="42"/>
      <c r="OYR2656" s="116"/>
      <c r="OYS2656" s="42"/>
      <c r="OYT2656" s="116"/>
      <c r="OYU2656" s="42"/>
      <c r="OYV2656" s="116"/>
      <c r="OYW2656" s="42"/>
      <c r="OYX2656" s="116"/>
      <c r="OYY2656" s="42"/>
      <c r="OYZ2656" s="116"/>
      <c r="OZA2656" s="42"/>
      <c r="OZB2656" s="116"/>
      <c r="OZC2656" s="42"/>
      <c r="OZD2656" s="116"/>
      <c r="OZE2656" s="42"/>
      <c r="OZF2656" s="116"/>
      <c r="OZG2656" s="42"/>
      <c r="OZH2656" s="116"/>
      <c r="OZI2656" s="42"/>
      <c r="OZJ2656" s="116"/>
      <c r="OZK2656" s="42"/>
      <c r="OZL2656" s="116"/>
      <c r="OZM2656" s="42"/>
      <c r="OZN2656" s="116"/>
      <c r="OZO2656" s="42"/>
      <c r="OZP2656" s="116"/>
      <c r="OZQ2656" s="42"/>
      <c r="OZR2656" s="116"/>
      <c r="OZS2656" s="42"/>
      <c r="OZT2656" s="116"/>
      <c r="OZU2656" s="42"/>
      <c r="OZV2656" s="116"/>
      <c r="OZW2656" s="42"/>
      <c r="OZX2656" s="116"/>
      <c r="OZY2656" s="42"/>
      <c r="OZZ2656" s="116"/>
      <c r="PAA2656" s="42"/>
      <c r="PAB2656" s="116"/>
      <c r="PAC2656" s="42"/>
      <c r="PAD2656" s="116"/>
      <c r="PAE2656" s="42"/>
      <c r="PAF2656" s="116"/>
      <c r="PAG2656" s="42"/>
      <c r="PAH2656" s="116"/>
      <c r="PAI2656" s="42"/>
      <c r="PAJ2656" s="116"/>
      <c r="PAK2656" s="42"/>
      <c r="PAL2656" s="116"/>
      <c r="PAM2656" s="42"/>
      <c r="PAN2656" s="116"/>
      <c r="PAO2656" s="42"/>
      <c r="PAP2656" s="116"/>
      <c r="PAQ2656" s="42"/>
      <c r="PAR2656" s="116"/>
      <c r="PAS2656" s="42"/>
      <c r="PAT2656" s="116"/>
      <c r="PAU2656" s="42"/>
      <c r="PAV2656" s="116"/>
      <c r="PAW2656" s="42"/>
      <c r="PAX2656" s="116"/>
      <c r="PAY2656" s="42"/>
      <c r="PAZ2656" s="116"/>
      <c r="PBA2656" s="42"/>
      <c r="PBB2656" s="116"/>
      <c r="PBC2656" s="42"/>
      <c r="PBD2656" s="116"/>
      <c r="PBE2656" s="42"/>
      <c r="PBF2656" s="116"/>
      <c r="PBG2656" s="42"/>
      <c r="PBH2656" s="116"/>
      <c r="PBI2656" s="42"/>
      <c r="PBJ2656" s="116"/>
      <c r="PBK2656" s="42"/>
      <c r="PBL2656" s="116"/>
      <c r="PBM2656" s="42"/>
      <c r="PBN2656" s="116"/>
      <c r="PBO2656" s="42"/>
      <c r="PBP2656" s="116"/>
      <c r="PBQ2656" s="42"/>
      <c r="PBR2656" s="116"/>
      <c r="PBS2656" s="42"/>
      <c r="PBT2656" s="116"/>
      <c r="PBU2656" s="42"/>
      <c r="PBV2656" s="116"/>
      <c r="PBW2656" s="42"/>
      <c r="PBX2656" s="116"/>
      <c r="PBY2656" s="42"/>
      <c r="PBZ2656" s="116"/>
      <c r="PCA2656" s="42"/>
      <c r="PCB2656" s="116"/>
      <c r="PCC2656" s="42"/>
      <c r="PCD2656" s="116"/>
      <c r="PCE2656" s="42"/>
      <c r="PCF2656" s="116"/>
      <c r="PCG2656" s="42"/>
      <c r="PCH2656" s="116"/>
      <c r="PCI2656" s="42"/>
      <c r="PCJ2656" s="116"/>
      <c r="PCK2656" s="42"/>
      <c r="PCL2656" s="116"/>
      <c r="PCM2656" s="42"/>
      <c r="PCN2656" s="116"/>
      <c r="PCO2656" s="42"/>
      <c r="PCP2656" s="116"/>
      <c r="PCQ2656" s="42"/>
      <c r="PCR2656" s="116"/>
      <c r="PCS2656" s="42"/>
      <c r="PCT2656" s="116"/>
      <c r="PCU2656" s="42"/>
      <c r="PCV2656" s="116"/>
      <c r="PCW2656" s="42"/>
      <c r="PCX2656" s="116"/>
      <c r="PCY2656" s="42"/>
      <c r="PCZ2656" s="116"/>
      <c r="PDA2656" s="42"/>
      <c r="PDB2656" s="116"/>
      <c r="PDC2656" s="42"/>
      <c r="PDD2656" s="116"/>
      <c r="PDE2656" s="42"/>
      <c r="PDF2656" s="116"/>
      <c r="PDG2656" s="42"/>
      <c r="PDH2656" s="116"/>
      <c r="PDI2656" s="42"/>
      <c r="PDJ2656" s="116"/>
      <c r="PDK2656" s="42"/>
      <c r="PDL2656" s="116"/>
      <c r="PDM2656" s="42"/>
      <c r="PDN2656" s="116"/>
      <c r="PDO2656" s="42"/>
      <c r="PDP2656" s="116"/>
      <c r="PDQ2656" s="42"/>
      <c r="PDR2656" s="116"/>
      <c r="PDS2656" s="42"/>
      <c r="PDT2656" s="116"/>
      <c r="PDU2656" s="42"/>
      <c r="PDV2656" s="116"/>
      <c r="PDW2656" s="42"/>
      <c r="PDX2656" s="116"/>
      <c r="PDY2656" s="42"/>
      <c r="PDZ2656" s="116"/>
      <c r="PEA2656" s="42"/>
      <c r="PEB2656" s="116"/>
      <c r="PEC2656" s="42"/>
      <c r="PED2656" s="116"/>
      <c r="PEE2656" s="42"/>
      <c r="PEF2656" s="116"/>
      <c r="PEG2656" s="42"/>
      <c r="PEH2656" s="116"/>
      <c r="PEI2656" s="42"/>
      <c r="PEJ2656" s="116"/>
      <c r="PEK2656" s="42"/>
      <c r="PEL2656" s="116"/>
      <c r="PEM2656" s="42"/>
      <c r="PEN2656" s="116"/>
      <c r="PEO2656" s="42"/>
      <c r="PEP2656" s="116"/>
      <c r="PEQ2656" s="42"/>
      <c r="PER2656" s="116"/>
      <c r="PES2656" s="42"/>
      <c r="PET2656" s="116"/>
      <c r="PEU2656" s="42"/>
      <c r="PEV2656" s="116"/>
      <c r="PEW2656" s="42"/>
      <c r="PEX2656" s="116"/>
      <c r="PEY2656" s="42"/>
      <c r="PEZ2656" s="116"/>
      <c r="PFA2656" s="42"/>
      <c r="PFB2656" s="116"/>
      <c r="PFC2656" s="42"/>
      <c r="PFD2656" s="116"/>
      <c r="PFE2656" s="42"/>
      <c r="PFF2656" s="116"/>
      <c r="PFG2656" s="42"/>
      <c r="PFH2656" s="116"/>
      <c r="PFI2656" s="42"/>
      <c r="PFJ2656" s="116"/>
      <c r="PFK2656" s="42"/>
      <c r="PFL2656" s="116"/>
      <c r="PFM2656" s="42"/>
      <c r="PFN2656" s="116"/>
      <c r="PFO2656" s="42"/>
      <c r="PFP2656" s="116"/>
      <c r="PFQ2656" s="42"/>
      <c r="PFR2656" s="116"/>
      <c r="PFS2656" s="42"/>
      <c r="PFT2656" s="116"/>
      <c r="PFU2656" s="42"/>
      <c r="PFV2656" s="116"/>
      <c r="PFW2656" s="42"/>
      <c r="PFX2656" s="116"/>
      <c r="PFY2656" s="42"/>
      <c r="PFZ2656" s="116"/>
      <c r="PGA2656" s="42"/>
      <c r="PGB2656" s="116"/>
      <c r="PGC2656" s="42"/>
      <c r="PGD2656" s="116"/>
      <c r="PGE2656" s="42"/>
      <c r="PGF2656" s="116"/>
      <c r="PGG2656" s="42"/>
      <c r="PGH2656" s="116"/>
      <c r="PGI2656" s="42"/>
      <c r="PGJ2656" s="116"/>
      <c r="PGK2656" s="42"/>
      <c r="PGL2656" s="116"/>
      <c r="PGM2656" s="42"/>
      <c r="PGN2656" s="116"/>
      <c r="PGO2656" s="42"/>
      <c r="PGP2656" s="116"/>
      <c r="PGQ2656" s="42"/>
      <c r="PGR2656" s="116"/>
      <c r="PGS2656" s="42"/>
      <c r="PGT2656" s="116"/>
      <c r="PGU2656" s="42"/>
      <c r="PGV2656" s="116"/>
      <c r="PGW2656" s="42"/>
      <c r="PGX2656" s="116"/>
      <c r="PGY2656" s="42"/>
      <c r="PGZ2656" s="116"/>
      <c r="PHA2656" s="42"/>
      <c r="PHB2656" s="116"/>
      <c r="PHC2656" s="42"/>
      <c r="PHD2656" s="116"/>
      <c r="PHE2656" s="42"/>
      <c r="PHF2656" s="116"/>
      <c r="PHG2656" s="42"/>
      <c r="PHH2656" s="116"/>
      <c r="PHI2656" s="42"/>
      <c r="PHJ2656" s="116"/>
      <c r="PHK2656" s="42"/>
      <c r="PHL2656" s="116"/>
      <c r="PHM2656" s="42"/>
      <c r="PHN2656" s="116"/>
      <c r="PHO2656" s="42"/>
      <c r="PHP2656" s="116"/>
      <c r="PHQ2656" s="42"/>
      <c r="PHR2656" s="116"/>
      <c r="PHS2656" s="42"/>
      <c r="PHT2656" s="116"/>
      <c r="PHU2656" s="42"/>
      <c r="PHV2656" s="116"/>
      <c r="PHW2656" s="42"/>
      <c r="PHX2656" s="116"/>
      <c r="PHY2656" s="42"/>
      <c r="PHZ2656" s="116"/>
      <c r="PIA2656" s="42"/>
      <c r="PIB2656" s="116"/>
      <c r="PIC2656" s="42"/>
      <c r="PID2656" s="116"/>
      <c r="PIE2656" s="42"/>
      <c r="PIF2656" s="116"/>
      <c r="PIG2656" s="42"/>
      <c r="PIH2656" s="116"/>
      <c r="PII2656" s="42"/>
      <c r="PIJ2656" s="116"/>
      <c r="PIK2656" s="42"/>
      <c r="PIL2656" s="116"/>
      <c r="PIM2656" s="42"/>
      <c r="PIN2656" s="116"/>
      <c r="PIO2656" s="42"/>
      <c r="PIP2656" s="116"/>
      <c r="PIQ2656" s="42"/>
      <c r="PIR2656" s="116"/>
      <c r="PIS2656" s="42"/>
      <c r="PIT2656" s="116"/>
      <c r="PIU2656" s="42"/>
      <c r="PIV2656" s="116"/>
      <c r="PIW2656" s="42"/>
      <c r="PIX2656" s="116"/>
      <c r="PIY2656" s="42"/>
      <c r="PIZ2656" s="116"/>
      <c r="PJA2656" s="42"/>
      <c r="PJB2656" s="116"/>
      <c r="PJC2656" s="42"/>
      <c r="PJD2656" s="116"/>
      <c r="PJE2656" s="42"/>
      <c r="PJF2656" s="116"/>
      <c r="PJG2656" s="42"/>
      <c r="PJH2656" s="116"/>
      <c r="PJI2656" s="42"/>
      <c r="PJJ2656" s="116"/>
      <c r="PJK2656" s="42"/>
      <c r="PJL2656" s="116"/>
      <c r="PJM2656" s="42"/>
      <c r="PJN2656" s="116"/>
      <c r="PJO2656" s="42"/>
      <c r="PJP2656" s="116"/>
      <c r="PJQ2656" s="42"/>
      <c r="PJR2656" s="116"/>
      <c r="PJS2656" s="42"/>
      <c r="PJT2656" s="116"/>
      <c r="PJU2656" s="42"/>
      <c r="PJV2656" s="116"/>
      <c r="PJW2656" s="42"/>
      <c r="PJX2656" s="116"/>
      <c r="PJY2656" s="42"/>
      <c r="PJZ2656" s="116"/>
      <c r="PKA2656" s="42"/>
      <c r="PKB2656" s="116"/>
      <c r="PKC2656" s="42"/>
      <c r="PKD2656" s="116"/>
      <c r="PKE2656" s="42"/>
      <c r="PKF2656" s="116"/>
      <c r="PKG2656" s="42"/>
      <c r="PKH2656" s="116"/>
      <c r="PKI2656" s="42"/>
      <c r="PKJ2656" s="116"/>
      <c r="PKK2656" s="42"/>
      <c r="PKL2656" s="116"/>
      <c r="PKM2656" s="42"/>
      <c r="PKN2656" s="116"/>
      <c r="PKO2656" s="42"/>
      <c r="PKP2656" s="116"/>
      <c r="PKQ2656" s="42"/>
      <c r="PKR2656" s="116"/>
      <c r="PKS2656" s="42"/>
      <c r="PKT2656" s="116"/>
      <c r="PKU2656" s="42"/>
      <c r="PKV2656" s="116"/>
      <c r="PKW2656" s="42"/>
      <c r="PKX2656" s="116"/>
      <c r="PKY2656" s="42"/>
      <c r="PKZ2656" s="116"/>
      <c r="PLA2656" s="42"/>
      <c r="PLB2656" s="116"/>
      <c r="PLC2656" s="42"/>
      <c r="PLD2656" s="116"/>
      <c r="PLE2656" s="42"/>
      <c r="PLF2656" s="116"/>
      <c r="PLG2656" s="42"/>
      <c r="PLH2656" s="116"/>
      <c r="PLI2656" s="42"/>
      <c r="PLJ2656" s="116"/>
      <c r="PLK2656" s="42"/>
      <c r="PLL2656" s="116"/>
      <c r="PLM2656" s="42"/>
      <c r="PLN2656" s="116"/>
      <c r="PLO2656" s="42"/>
      <c r="PLP2656" s="116"/>
      <c r="PLQ2656" s="42"/>
      <c r="PLR2656" s="116"/>
      <c r="PLS2656" s="42"/>
      <c r="PLT2656" s="116"/>
      <c r="PLU2656" s="42"/>
      <c r="PLV2656" s="116"/>
      <c r="PLW2656" s="42"/>
      <c r="PLX2656" s="116"/>
      <c r="PLY2656" s="42"/>
      <c r="PLZ2656" s="116"/>
      <c r="PMA2656" s="42"/>
      <c r="PMB2656" s="116"/>
      <c r="PMC2656" s="42"/>
      <c r="PMD2656" s="116"/>
      <c r="PME2656" s="42"/>
      <c r="PMF2656" s="116"/>
      <c r="PMG2656" s="42"/>
      <c r="PMH2656" s="116"/>
      <c r="PMI2656" s="42"/>
      <c r="PMJ2656" s="116"/>
      <c r="PMK2656" s="42"/>
      <c r="PML2656" s="116"/>
      <c r="PMM2656" s="42"/>
      <c r="PMN2656" s="116"/>
      <c r="PMO2656" s="42"/>
      <c r="PMP2656" s="116"/>
      <c r="PMQ2656" s="42"/>
      <c r="PMR2656" s="116"/>
      <c r="PMS2656" s="42"/>
      <c r="PMT2656" s="116"/>
      <c r="PMU2656" s="42"/>
      <c r="PMV2656" s="116"/>
      <c r="PMW2656" s="42"/>
      <c r="PMX2656" s="116"/>
      <c r="PMY2656" s="42"/>
      <c r="PMZ2656" s="116"/>
      <c r="PNA2656" s="42"/>
      <c r="PNB2656" s="116"/>
      <c r="PNC2656" s="42"/>
      <c r="PND2656" s="116"/>
      <c r="PNE2656" s="42"/>
      <c r="PNF2656" s="116"/>
      <c r="PNG2656" s="42"/>
      <c r="PNH2656" s="116"/>
      <c r="PNI2656" s="42"/>
      <c r="PNJ2656" s="116"/>
      <c r="PNK2656" s="42"/>
      <c r="PNL2656" s="116"/>
      <c r="PNM2656" s="42"/>
      <c r="PNN2656" s="116"/>
      <c r="PNO2656" s="42"/>
      <c r="PNP2656" s="116"/>
      <c r="PNQ2656" s="42"/>
      <c r="PNR2656" s="116"/>
      <c r="PNS2656" s="42"/>
      <c r="PNT2656" s="116"/>
      <c r="PNU2656" s="42"/>
      <c r="PNV2656" s="116"/>
      <c r="PNW2656" s="42"/>
      <c r="PNX2656" s="116"/>
      <c r="PNY2656" s="42"/>
      <c r="PNZ2656" s="116"/>
      <c r="POA2656" s="42"/>
      <c r="POB2656" s="116"/>
      <c r="POC2656" s="42"/>
      <c r="POD2656" s="116"/>
      <c r="POE2656" s="42"/>
      <c r="POF2656" s="116"/>
      <c r="POG2656" s="42"/>
      <c r="POH2656" s="116"/>
      <c r="POI2656" s="42"/>
      <c r="POJ2656" s="116"/>
      <c r="POK2656" s="42"/>
      <c r="POL2656" s="116"/>
      <c r="POM2656" s="42"/>
      <c r="PON2656" s="116"/>
      <c r="POO2656" s="42"/>
      <c r="POP2656" s="116"/>
      <c r="POQ2656" s="42"/>
      <c r="POR2656" s="116"/>
      <c r="POS2656" s="42"/>
      <c r="POT2656" s="116"/>
      <c r="POU2656" s="42"/>
      <c r="POV2656" s="116"/>
      <c r="POW2656" s="42"/>
      <c r="POX2656" s="116"/>
      <c r="POY2656" s="42"/>
      <c r="POZ2656" s="116"/>
      <c r="PPA2656" s="42"/>
      <c r="PPB2656" s="116"/>
      <c r="PPC2656" s="42"/>
      <c r="PPD2656" s="116"/>
      <c r="PPE2656" s="42"/>
      <c r="PPF2656" s="116"/>
      <c r="PPG2656" s="42"/>
      <c r="PPH2656" s="116"/>
      <c r="PPI2656" s="42"/>
      <c r="PPJ2656" s="116"/>
      <c r="PPK2656" s="42"/>
      <c r="PPL2656" s="116"/>
      <c r="PPM2656" s="42"/>
      <c r="PPN2656" s="116"/>
      <c r="PPO2656" s="42"/>
      <c r="PPP2656" s="116"/>
      <c r="PPQ2656" s="42"/>
      <c r="PPR2656" s="116"/>
      <c r="PPS2656" s="42"/>
      <c r="PPT2656" s="116"/>
      <c r="PPU2656" s="42"/>
      <c r="PPV2656" s="116"/>
      <c r="PPW2656" s="42"/>
      <c r="PPX2656" s="116"/>
      <c r="PPY2656" s="42"/>
      <c r="PPZ2656" s="116"/>
      <c r="PQA2656" s="42"/>
      <c r="PQB2656" s="116"/>
      <c r="PQC2656" s="42"/>
      <c r="PQD2656" s="116"/>
      <c r="PQE2656" s="42"/>
      <c r="PQF2656" s="116"/>
      <c r="PQG2656" s="42"/>
      <c r="PQH2656" s="116"/>
      <c r="PQI2656" s="42"/>
      <c r="PQJ2656" s="116"/>
      <c r="PQK2656" s="42"/>
      <c r="PQL2656" s="116"/>
      <c r="PQM2656" s="42"/>
      <c r="PQN2656" s="116"/>
      <c r="PQO2656" s="42"/>
      <c r="PQP2656" s="116"/>
      <c r="PQQ2656" s="42"/>
      <c r="PQR2656" s="116"/>
      <c r="PQS2656" s="42"/>
      <c r="PQT2656" s="116"/>
      <c r="PQU2656" s="42"/>
      <c r="PQV2656" s="116"/>
      <c r="PQW2656" s="42"/>
      <c r="PQX2656" s="116"/>
      <c r="PQY2656" s="42"/>
      <c r="PQZ2656" s="116"/>
      <c r="PRA2656" s="42"/>
      <c r="PRB2656" s="116"/>
      <c r="PRC2656" s="42"/>
      <c r="PRD2656" s="116"/>
      <c r="PRE2656" s="42"/>
      <c r="PRF2656" s="116"/>
      <c r="PRG2656" s="42"/>
      <c r="PRH2656" s="116"/>
      <c r="PRI2656" s="42"/>
      <c r="PRJ2656" s="116"/>
      <c r="PRK2656" s="42"/>
      <c r="PRL2656" s="116"/>
      <c r="PRM2656" s="42"/>
      <c r="PRN2656" s="116"/>
      <c r="PRO2656" s="42"/>
      <c r="PRP2656" s="116"/>
      <c r="PRQ2656" s="42"/>
      <c r="PRR2656" s="116"/>
      <c r="PRS2656" s="42"/>
      <c r="PRT2656" s="116"/>
      <c r="PRU2656" s="42"/>
      <c r="PRV2656" s="116"/>
      <c r="PRW2656" s="42"/>
      <c r="PRX2656" s="116"/>
      <c r="PRY2656" s="42"/>
      <c r="PRZ2656" s="116"/>
      <c r="PSA2656" s="42"/>
      <c r="PSB2656" s="116"/>
      <c r="PSC2656" s="42"/>
      <c r="PSD2656" s="116"/>
      <c r="PSE2656" s="42"/>
      <c r="PSF2656" s="116"/>
      <c r="PSG2656" s="42"/>
      <c r="PSH2656" s="116"/>
      <c r="PSI2656" s="42"/>
      <c r="PSJ2656" s="116"/>
      <c r="PSK2656" s="42"/>
      <c r="PSL2656" s="116"/>
      <c r="PSM2656" s="42"/>
      <c r="PSN2656" s="116"/>
      <c r="PSO2656" s="42"/>
      <c r="PSP2656" s="116"/>
      <c r="PSQ2656" s="42"/>
      <c r="PSR2656" s="116"/>
      <c r="PSS2656" s="42"/>
      <c r="PST2656" s="116"/>
      <c r="PSU2656" s="42"/>
      <c r="PSV2656" s="116"/>
      <c r="PSW2656" s="42"/>
      <c r="PSX2656" s="116"/>
      <c r="PSY2656" s="42"/>
      <c r="PSZ2656" s="116"/>
      <c r="PTA2656" s="42"/>
      <c r="PTB2656" s="116"/>
      <c r="PTC2656" s="42"/>
      <c r="PTD2656" s="116"/>
      <c r="PTE2656" s="42"/>
      <c r="PTF2656" s="116"/>
      <c r="PTG2656" s="42"/>
      <c r="PTH2656" s="116"/>
      <c r="PTI2656" s="42"/>
      <c r="PTJ2656" s="116"/>
      <c r="PTK2656" s="42"/>
      <c r="PTL2656" s="116"/>
      <c r="PTM2656" s="42"/>
      <c r="PTN2656" s="116"/>
      <c r="PTO2656" s="42"/>
      <c r="PTP2656" s="116"/>
      <c r="PTQ2656" s="42"/>
      <c r="PTR2656" s="116"/>
      <c r="PTS2656" s="42"/>
      <c r="PTT2656" s="116"/>
      <c r="PTU2656" s="42"/>
      <c r="PTV2656" s="116"/>
      <c r="PTW2656" s="42"/>
      <c r="PTX2656" s="116"/>
      <c r="PTY2656" s="42"/>
      <c r="PTZ2656" s="116"/>
      <c r="PUA2656" s="42"/>
      <c r="PUB2656" s="116"/>
      <c r="PUC2656" s="42"/>
      <c r="PUD2656" s="116"/>
      <c r="PUE2656" s="42"/>
      <c r="PUF2656" s="116"/>
      <c r="PUG2656" s="42"/>
      <c r="PUH2656" s="116"/>
      <c r="PUI2656" s="42"/>
      <c r="PUJ2656" s="116"/>
      <c r="PUK2656" s="42"/>
      <c r="PUL2656" s="116"/>
      <c r="PUM2656" s="42"/>
      <c r="PUN2656" s="116"/>
      <c r="PUO2656" s="42"/>
      <c r="PUP2656" s="116"/>
      <c r="PUQ2656" s="42"/>
      <c r="PUR2656" s="116"/>
      <c r="PUS2656" s="42"/>
      <c r="PUT2656" s="116"/>
      <c r="PUU2656" s="42"/>
      <c r="PUV2656" s="116"/>
      <c r="PUW2656" s="42"/>
      <c r="PUX2656" s="116"/>
      <c r="PUY2656" s="42"/>
      <c r="PUZ2656" s="116"/>
      <c r="PVA2656" s="42"/>
      <c r="PVB2656" s="116"/>
      <c r="PVC2656" s="42"/>
      <c r="PVD2656" s="116"/>
      <c r="PVE2656" s="42"/>
      <c r="PVF2656" s="116"/>
      <c r="PVG2656" s="42"/>
      <c r="PVH2656" s="116"/>
      <c r="PVI2656" s="42"/>
      <c r="PVJ2656" s="116"/>
      <c r="PVK2656" s="42"/>
      <c r="PVL2656" s="116"/>
      <c r="PVM2656" s="42"/>
      <c r="PVN2656" s="116"/>
      <c r="PVO2656" s="42"/>
      <c r="PVP2656" s="116"/>
      <c r="PVQ2656" s="42"/>
      <c r="PVR2656" s="116"/>
      <c r="PVS2656" s="42"/>
      <c r="PVT2656" s="116"/>
      <c r="PVU2656" s="42"/>
      <c r="PVV2656" s="116"/>
      <c r="PVW2656" s="42"/>
      <c r="PVX2656" s="116"/>
      <c r="PVY2656" s="42"/>
      <c r="PVZ2656" s="116"/>
      <c r="PWA2656" s="42"/>
      <c r="PWB2656" s="116"/>
      <c r="PWC2656" s="42"/>
      <c r="PWD2656" s="116"/>
      <c r="PWE2656" s="42"/>
      <c r="PWF2656" s="116"/>
      <c r="PWG2656" s="42"/>
      <c r="PWH2656" s="116"/>
      <c r="PWI2656" s="42"/>
      <c r="PWJ2656" s="116"/>
      <c r="PWK2656" s="42"/>
      <c r="PWL2656" s="116"/>
      <c r="PWM2656" s="42"/>
      <c r="PWN2656" s="116"/>
      <c r="PWO2656" s="42"/>
      <c r="PWP2656" s="116"/>
      <c r="PWQ2656" s="42"/>
      <c r="PWR2656" s="116"/>
      <c r="PWS2656" s="42"/>
      <c r="PWT2656" s="116"/>
      <c r="PWU2656" s="42"/>
      <c r="PWV2656" s="116"/>
      <c r="PWW2656" s="42"/>
      <c r="PWX2656" s="116"/>
      <c r="PWY2656" s="42"/>
      <c r="PWZ2656" s="116"/>
      <c r="PXA2656" s="42"/>
      <c r="PXB2656" s="116"/>
      <c r="PXC2656" s="42"/>
      <c r="PXD2656" s="116"/>
      <c r="PXE2656" s="42"/>
      <c r="PXF2656" s="116"/>
      <c r="PXG2656" s="42"/>
      <c r="PXH2656" s="116"/>
      <c r="PXI2656" s="42"/>
      <c r="PXJ2656" s="116"/>
      <c r="PXK2656" s="42"/>
      <c r="PXL2656" s="116"/>
      <c r="PXM2656" s="42"/>
      <c r="PXN2656" s="116"/>
      <c r="PXO2656" s="42"/>
      <c r="PXP2656" s="116"/>
      <c r="PXQ2656" s="42"/>
      <c r="PXR2656" s="116"/>
      <c r="PXS2656" s="42"/>
      <c r="PXT2656" s="116"/>
      <c r="PXU2656" s="42"/>
      <c r="PXV2656" s="116"/>
      <c r="PXW2656" s="42"/>
      <c r="PXX2656" s="116"/>
      <c r="PXY2656" s="42"/>
      <c r="PXZ2656" s="116"/>
      <c r="PYA2656" s="42"/>
      <c r="PYB2656" s="116"/>
      <c r="PYC2656" s="42"/>
      <c r="PYD2656" s="116"/>
      <c r="PYE2656" s="42"/>
      <c r="PYF2656" s="116"/>
      <c r="PYG2656" s="42"/>
      <c r="PYH2656" s="116"/>
      <c r="PYI2656" s="42"/>
      <c r="PYJ2656" s="116"/>
      <c r="PYK2656" s="42"/>
      <c r="PYL2656" s="116"/>
      <c r="PYM2656" s="42"/>
      <c r="PYN2656" s="116"/>
      <c r="PYO2656" s="42"/>
      <c r="PYP2656" s="116"/>
      <c r="PYQ2656" s="42"/>
      <c r="PYR2656" s="116"/>
      <c r="PYS2656" s="42"/>
      <c r="PYT2656" s="116"/>
      <c r="PYU2656" s="42"/>
      <c r="PYV2656" s="116"/>
      <c r="PYW2656" s="42"/>
      <c r="PYX2656" s="116"/>
      <c r="PYY2656" s="42"/>
      <c r="PYZ2656" s="116"/>
      <c r="PZA2656" s="42"/>
      <c r="PZB2656" s="116"/>
      <c r="PZC2656" s="42"/>
      <c r="PZD2656" s="116"/>
      <c r="PZE2656" s="42"/>
      <c r="PZF2656" s="116"/>
      <c r="PZG2656" s="42"/>
      <c r="PZH2656" s="116"/>
      <c r="PZI2656" s="42"/>
      <c r="PZJ2656" s="116"/>
      <c r="PZK2656" s="42"/>
      <c r="PZL2656" s="116"/>
      <c r="PZM2656" s="42"/>
      <c r="PZN2656" s="116"/>
      <c r="PZO2656" s="42"/>
      <c r="PZP2656" s="116"/>
      <c r="PZQ2656" s="42"/>
      <c r="PZR2656" s="116"/>
      <c r="PZS2656" s="42"/>
      <c r="PZT2656" s="116"/>
      <c r="PZU2656" s="42"/>
      <c r="PZV2656" s="116"/>
      <c r="PZW2656" s="42"/>
      <c r="PZX2656" s="116"/>
      <c r="PZY2656" s="42"/>
      <c r="PZZ2656" s="116"/>
      <c r="QAA2656" s="42"/>
      <c r="QAB2656" s="116"/>
      <c r="QAC2656" s="42"/>
      <c r="QAD2656" s="116"/>
      <c r="QAE2656" s="42"/>
      <c r="QAF2656" s="116"/>
      <c r="QAG2656" s="42"/>
      <c r="QAH2656" s="116"/>
      <c r="QAI2656" s="42"/>
      <c r="QAJ2656" s="116"/>
      <c r="QAK2656" s="42"/>
      <c r="QAL2656" s="116"/>
      <c r="QAM2656" s="42"/>
      <c r="QAN2656" s="116"/>
      <c r="QAO2656" s="42"/>
      <c r="QAP2656" s="116"/>
      <c r="QAQ2656" s="42"/>
      <c r="QAR2656" s="116"/>
      <c r="QAS2656" s="42"/>
      <c r="QAT2656" s="116"/>
      <c r="QAU2656" s="42"/>
      <c r="QAV2656" s="116"/>
      <c r="QAW2656" s="42"/>
      <c r="QAX2656" s="116"/>
      <c r="QAY2656" s="42"/>
      <c r="QAZ2656" s="116"/>
      <c r="QBA2656" s="42"/>
      <c r="QBB2656" s="116"/>
      <c r="QBC2656" s="42"/>
      <c r="QBD2656" s="116"/>
      <c r="QBE2656" s="42"/>
      <c r="QBF2656" s="116"/>
      <c r="QBG2656" s="42"/>
      <c r="QBH2656" s="116"/>
      <c r="QBI2656" s="42"/>
      <c r="QBJ2656" s="116"/>
      <c r="QBK2656" s="42"/>
      <c r="QBL2656" s="116"/>
      <c r="QBM2656" s="42"/>
      <c r="QBN2656" s="116"/>
      <c r="QBO2656" s="42"/>
      <c r="QBP2656" s="116"/>
      <c r="QBQ2656" s="42"/>
      <c r="QBR2656" s="116"/>
      <c r="QBS2656" s="42"/>
      <c r="QBT2656" s="116"/>
      <c r="QBU2656" s="42"/>
      <c r="QBV2656" s="116"/>
      <c r="QBW2656" s="42"/>
      <c r="QBX2656" s="116"/>
      <c r="QBY2656" s="42"/>
      <c r="QBZ2656" s="116"/>
      <c r="QCA2656" s="42"/>
      <c r="QCB2656" s="116"/>
      <c r="QCC2656" s="42"/>
      <c r="QCD2656" s="116"/>
      <c r="QCE2656" s="42"/>
      <c r="QCF2656" s="116"/>
      <c r="QCG2656" s="42"/>
      <c r="QCH2656" s="116"/>
      <c r="QCI2656" s="42"/>
      <c r="QCJ2656" s="116"/>
      <c r="QCK2656" s="42"/>
      <c r="QCL2656" s="116"/>
      <c r="QCM2656" s="42"/>
      <c r="QCN2656" s="116"/>
      <c r="QCO2656" s="42"/>
      <c r="QCP2656" s="116"/>
      <c r="QCQ2656" s="42"/>
      <c r="QCR2656" s="116"/>
      <c r="QCS2656" s="42"/>
      <c r="QCT2656" s="116"/>
      <c r="QCU2656" s="42"/>
      <c r="QCV2656" s="116"/>
      <c r="QCW2656" s="42"/>
      <c r="QCX2656" s="116"/>
      <c r="QCY2656" s="42"/>
      <c r="QCZ2656" s="116"/>
      <c r="QDA2656" s="42"/>
      <c r="QDB2656" s="116"/>
      <c r="QDC2656" s="42"/>
      <c r="QDD2656" s="116"/>
      <c r="QDE2656" s="42"/>
      <c r="QDF2656" s="116"/>
      <c r="QDG2656" s="42"/>
      <c r="QDH2656" s="116"/>
      <c r="QDI2656" s="42"/>
      <c r="QDJ2656" s="116"/>
      <c r="QDK2656" s="42"/>
      <c r="QDL2656" s="116"/>
      <c r="QDM2656" s="42"/>
      <c r="QDN2656" s="116"/>
      <c r="QDO2656" s="42"/>
      <c r="QDP2656" s="116"/>
      <c r="QDQ2656" s="42"/>
      <c r="QDR2656" s="116"/>
      <c r="QDS2656" s="42"/>
      <c r="QDT2656" s="116"/>
      <c r="QDU2656" s="42"/>
      <c r="QDV2656" s="116"/>
      <c r="QDW2656" s="42"/>
      <c r="QDX2656" s="116"/>
      <c r="QDY2656" s="42"/>
      <c r="QDZ2656" s="116"/>
      <c r="QEA2656" s="42"/>
      <c r="QEB2656" s="116"/>
      <c r="QEC2656" s="42"/>
      <c r="QED2656" s="116"/>
      <c r="QEE2656" s="42"/>
      <c r="QEF2656" s="116"/>
      <c r="QEG2656" s="42"/>
      <c r="QEH2656" s="116"/>
      <c r="QEI2656" s="42"/>
      <c r="QEJ2656" s="116"/>
      <c r="QEK2656" s="42"/>
      <c r="QEL2656" s="116"/>
      <c r="QEM2656" s="42"/>
      <c r="QEN2656" s="116"/>
      <c r="QEO2656" s="42"/>
      <c r="QEP2656" s="116"/>
      <c r="QEQ2656" s="42"/>
      <c r="QER2656" s="116"/>
      <c r="QES2656" s="42"/>
      <c r="QET2656" s="116"/>
      <c r="QEU2656" s="42"/>
      <c r="QEV2656" s="116"/>
      <c r="QEW2656" s="42"/>
      <c r="QEX2656" s="116"/>
      <c r="QEY2656" s="42"/>
      <c r="QEZ2656" s="116"/>
      <c r="QFA2656" s="42"/>
      <c r="QFB2656" s="116"/>
      <c r="QFC2656" s="42"/>
      <c r="QFD2656" s="116"/>
      <c r="QFE2656" s="42"/>
      <c r="QFF2656" s="116"/>
      <c r="QFG2656" s="42"/>
      <c r="QFH2656" s="116"/>
      <c r="QFI2656" s="42"/>
      <c r="QFJ2656" s="116"/>
      <c r="QFK2656" s="42"/>
      <c r="QFL2656" s="116"/>
      <c r="QFM2656" s="42"/>
      <c r="QFN2656" s="116"/>
      <c r="QFO2656" s="42"/>
      <c r="QFP2656" s="116"/>
      <c r="QFQ2656" s="42"/>
      <c r="QFR2656" s="116"/>
      <c r="QFS2656" s="42"/>
      <c r="QFT2656" s="116"/>
      <c r="QFU2656" s="42"/>
      <c r="QFV2656" s="116"/>
      <c r="QFW2656" s="42"/>
      <c r="QFX2656" s="116"/>
      <c r="QFY2656" s="42"/>
      <c r="QFZ2656" s="116"/>
      <c r="QGA2656" s="42"/>
      <c r="QGB2656" s="116"/>
      <c r="QGC2656" s="42"/>
      <c r="QGD2656" s="116"/>
      <c r="QGE2656" s="42"/>
      <c r="QGF2656" s="116"/>
      <c r="QGG2656" s="42"/>
      <c r="QGH2656" s="116"/>
      <c r="QGI2656" s="42"/>
      <c r="QGJ2656" s="116"/>
      <c r="QGK2656" s="42"/>
      <c r="QGL2656" s="116"/>
      <c r="QGM2656" s="42"/>
      <c r="QGN2656" s="116"/>
      <c r="QGO2656" s="42"/>
      <c r="QGP2656" s="116"/>
      <c r="QGQ2656" s="42"/>
      <c r="QGR2656" s="116"/>
      <c r="QGS2656" s="42"/>
      <c r="QGT2656" s="116"/>
      <c r="QGU2656" s="42"/>
      <c r="QGV2656" s="116"/>
      <c r="QGW2656" s="42"/>
      <c r="QGX2656" s="116"/>
      <c r="QGY2656" s="42"/>
      <c r="QGZ2656" s="116"/>
      <c r="QHA2656" s="42"/>
      <c r="QHB2656" s="116"/>
      <c r="QHC2656" s="42"/>
      <c r="QHD2656" s="116"/>
      <c r="QHE2656" s="42"/>
      <c r="QHF2656" s="116"/>
      <c r="QHG2656" s="42"/>
      <c r="QHH2656" s="116"/>
      <c r="QHI2656" s="42"/>
      <c r="QHJ2656" s="116"/>
      <c r="QHK2656" s="42"/>
      <c r="QHL2656" s="116"/>
      <c r="QHM2656" s="42"/>
      <c r="QHN2656" s="116"/>
      <c r="QHO2656" s="42"/>
      <c r="QHP2656" s="116"/>
      <c r="QHQ2656" s="42"/>
      <c r="QHR2656" s="116"/>
      <c r="QHS2656" s="42"/>
      <c r="QHT2656" s="116"/>
      <c r="QHU2656" s="42"/>
      <c r="QHV2656" s="116"/>
      <c r="QHW2656" s="42"/>
      <c r="QHX2656" s="116"/>
      <c r="QHY2656" s="42"/>
      <c r="QHZ2656" s="116"/>
      <c r="QIA2656" s="42"/>
      <c r="QIB2656" s="116"/>
      <c r="QIC2656" s="42"/>
      <c r="QID2656" s="116"/>
      <c r="QIE2656" s="42"/>
      <c r="QIF2656" s="116"/>
      <c r="QIG2656" s="42"/>
      <c r="QIH2656" s="116"/>
      <c r="QII2656" s="42"/>
      <c r="QIJ2656" s="116"/>
      <c r="QIK2656" s="42"/>
      <c r="QIL2656" s="116"/>
      <c r="QIM2656" s="42"/>
      <c r="QIN2656" s="116"/>
      <c r="QIO2656" s="42"/>
      <c r="QIP2656" s="116"/>
      <c r="QIQ2656" s="42"/>
      <c r="QIR2656" s="116"/>
      <c r="QIS2656" s="42"/>
      <c r="QIT2656" s="116"/>
      <c r="QIU2656" s="42"/>
      <c r="QIV2656" s="116"/>
      <c r="QIW2656" s="42"/>
      <c r="QIX2656" s="116"/>
      <c r="QIY2656" s="42"/>
      <c r="QIZ2656" s="116"/>
      <c r="QJA2656" s="42"/>
      <c r="QJB2656" s="116"/>
      <c r="QJC2656" s="42"/>
      <c r="QJD2656" s="116"/>
      <c r="QJE2656" s="42"/>
      <c r="QJF2656" s="116"/>
      <c r="QJG2656" s="42"/>
      <c r="QJH2656" s="116"/>
      <c r="QJI2656" s="42"/>
      <c r="QJJ2656" s="116"/>
      <c r="QJK2656" s="42"/>
      <c r="QJL2656" s="116"/>
      <c r="QJM2656" s="42"/>
      <c r="QJN2656" s="116"/>
      <c r="QJO2656" s="42"/>
      <c r="QJP2656" s="116"/>
      <c r="QJQ2656" s="42"/>
      <c r="QJR2656" s="116"/>
      <c r="QJS2656" s="42"/>
      <c r="QJT2656" s="116"/>
      <c r="QJU2656" s="42"/>
      <c r="QJV2656" s="116"/>
      <c r="QJW2656" s="42"/>
      <c r="QJX2656" s="116"/>
      <c r="QJY2656" s="42"/>
      <c r="QJZ2656" s="116"/>
      <c r="QKA2656" s="42"/>
      <c r="QKB2656" s="116"/>
      <c r="QKC2656" s="42"/>
      <c r="QKD2656" s="116"/>
      <c r="QKE2656" s="42"/>
      <c r="QKF2656" s="116"/>
      <c r="QKG2656" s="42"/>
      <c r="QKH2656" s="116"/>
      <c r="QKI2656" s="42"/>
      <c r="QKJ2656" s="116"/>
      <c r="QKK2656" s="42"/>
      <c r="QKL2656" s="116"/>
      <c r="QKM2656" s="42"/>
      <c r="QKN2656" s="116"/>
      <c r="QKO2656" s="42"/>
      <c r="QKP2656" s="116"/>
      <c r="QKQ2656" s="42"/>
      <c r="QKR2656" s="116"/>
      <c r="QKS2656" s="42"/>
      <c r="QKT2656" s="116"/>
      <c r="QKU2656" s="42"/>
      <c r="QKV2656" s="116"/>
      <c r="QKW2656" s="42"/>
      <c r="QKX2656" s="116"/>
      <c r="QKY2656" s="42"/>
      <c r="QKZ2656" s="116"/>
      <c r="QLA2656" s="42"/>
      <c r="QLB2656" s="116"/>
      <c r="QLC2656" s="42"/>
      <c r="QLD2656" s="116"/>
      <c r="QLE2656" s="42"/>
      <c r="QLF2656" s="116"/>
      <c r="QLG2656" s="42"/>
      <c r="QLH2656" s="116"/>
      <c r="QLI2656" s="42"/>
      <c r="QLJ2656" s="116"/>
      <c r="QLK2656" s="42"/>
      <c r="QLL2656" s="116"/>
      <c r="QLM2656" s="42"/>
      <c r="QLN2656" s="116"/>
      <c r="QLO2656" s="42"/>
      <c r="QLP2656" s="116"/>
      <c r="QLQ2656" s="42"/>
      <c r="QLR2656" s="116"/>
      <c r="QLS2656" s="42"/>
      <c r="QLT2656" s="116"/>
      <c r="QLU2656" s="42"/>
      <c r="QLV2656" s="116"/>
      <c r="QLW2656" s="42"/>
      <c r="QLX2656" s="116"/>
      <c r="QLY2656" s="42"/>
      <c r="QLZ2656" s="116"/>
      <c r="QMA2656" s="42"/>
      <c r="QMB2656" s="116"/>
      <c r="QMC2656" s="42"/>
      <c r="QMD2656" s="116"/>
      <c r="QME2656" s="42"/>
      <c r="QMF2656" s="116"/>
      <c r="QMG2656" s="42"/>
      <c r="QMH2656" s="116"/>
      <c r="QMI2656" s="42"/>
      <c r="QMJ2656" s="116"/>
      <c r="QMK2656" s="42"/>
      <c r="QML2656" s="116"/>
      <c r="QMM2656" s="42"/>
      <c r="QMN2656" s="116"/>
      <c r="QMO2656" s="42"/>
      <c r="QMP2656" s="116"/>
      <c r="QMQ2656" s="42"/>
      <c r="QMR2656" s="116"/>
      <c r="QMS2656" s="42"/>
      <c r="QMT2656" s="116"/>
      <c r="QMU2656" s="42"/>
      <c r="QMV2656" s="116"/>
      <c r="QMW2656" s="42"/>
      <c r="QMX2656" s="116"/>
      <c r="QMY2656" s="42"/>
      <c r="QMZ2656" s="116"/>
      <c r="QNA2656" s="42"/>
      <c r="QNB2656" s="116"/>
      <c r="QNC2656" s="42"/>
      <c r="QND2656" s="116"/>
      <c r="QNE2656" s="42"/>
      <c r="QNF2656" s="116"/>
      <c r="QNG2656" s="42"/>
      <c r="QNH2656" s="116"/>
      <c r="QNI2656" s="42"/>
      <c r="QNJ2656" s="116"/>
      <c r="QNK2656" s="42"/>
      <c r="QNL2656" s="116"/>
      <c r="QNM2656" s="42"/>
      <c r="QNN2656" s="116"/>
      <c r="QNO2656" s="42"/>
      <c r="QNP2656" s="116"/>
      <c r="QNQ2656" s="42"/>
      <c r="QNR2656" s="116"/>
      <c r="QNS2656" s="42"/>
      <c r="QNT2656" s="116"/>
      <c r="QNU2656" s="42"/>
      <c r="QNV2656" s="116"/>
      <c r="QNW2656" s="42"/>
      <c r="QNX2656" s="116"/>
      <c r="QNY2656" s="42"/>
      <c r="QNZ2656" s="116"/>
      <c r="QOA2656" s="42"/>
      <c r="QOB2656" s="116"/>
      <c r="QOC2656" s="42"/>
      <c r="QOD2656" s="116"/>
      <c r="QOE2656" s="42"/>
      <c r="QOF2656" s="116"/>
      <c r="QOG2656" s="42"/>
      <c r="QOH2656" s="116"/>
      <c r="QOI2656" s="42"/>
      <c r="QOJ2656" s="116"/>
      <c r="QOK2656" s="42"/>
      <c r="QOL2656" s="116"/>
      <c r="QOM2656" s="42"/>
      <c r="QON2656" s="116"/>
      <c r="QOO2656" s="42"/>
      <c r="QOP2656" s="116"/>
      <c r="QOQ2656" s="42"/>
      <c r="QOR2656" s="116"/>
      <c r="QOS2656" s="42"/>
      <c r="QOT2656" s="116"/>
      <c r="QOU2656" s="42"/>
      <c r="QOV2656" s="116"/>
      <c r="QOW2656" s="42"/>
      <c r="QOX2656" s="116"/>
      <c r="QOY2656" s="42"/>
      <c r="QOZ2656" s="116"/>
      <c r="QPA2656" s="42"/>
      <c r="QPB2656" s="116"/>
      <c r="QPC2656" s="42"/>
      <c r="QPD2656" s="116"/>
      <c r="QPE2656" s="42"/>
      <c r="QPF2656" s="116"/>
      <c r="QPG2656" s="42"/>
      <c r="QPH2656" s="116"/>
      <c r="QPI2656" s="42"/>
      <c r="QPJ2656" s="116"/>
      <c r="QPK2656" s="42"/>
      <c r="QPL2656" s="116"/>
      <c r="QPM2656" s="42"/>
      <c r="QPN2656" s="116"/>
      <c r="QPO2656" s="42"/>
      <c r="QPP2656" s="116"/>
      <c r="QPQ2656" s="42"/>
      <c r="QPR2656" s="116"/>
      <c r="QPS2656" s="42"/>
      <c r="QPT2656" s="116"/>
      <c r="QPU2656" s="42"/>
      <c r="QPV2656" s="116"/>
      <c r="QPW2656" s="42"/>
      <c r="QPX2656" s="116"/>
      <c r="QPY2656" s="42"/>
      <c r="QPZ2656" s="116"/>
      <c r="QQA2656" s="42"/>
      <c r="QQB2656" s="116"/>
      <c r="QQC2656" s="42"/>
      <c r="QQD2656" s="116"/>
      <c r="QQE2656" s="42"/>
      <c r="QQF2656" s="116"/>
      <c r="QQG2656" s="42"/>
      <c r="QQH2656" s="116"/>
      <c r="QQI2656" s="42"/>
      <c r="QQJ2656" s="116"/>
      <c r="QQK2656" s="42"/>
      <c r="QQL2656" s="116"/>
      <c r="QQM2656" s="42"/>
      <c r="QQN2656" s="116"/>
      <c r="QQO2656" s="42"/>
      <c r="QQP2656" s="116"/>
      <c r="QQQ2656" s="42"/>
      <c r="QQR2656" s="116"/>
      <c r="QQS2656" s="42"/>
      <c r="QQT2656" s="116"/>
      <c r="QQU2656" s="42"/>
      <c r="QQV2656" s="116"/>
      <c r="QQW2656" s="42"/>
      <c r="QQX2656" s="116"/>
      <c r="QQY2656" s="42"/>
      <c r="QQZ2656" s="116"/>
      <c r="QRA2656" s="42"/>
      <c r="QRB2656" s="116"/>
      <c r="QRC2656" s="42"/>
      <c r="QRD2656" s="116"/>
      <c r="QRE2656" s="42"/>
      <c r="QRF2656" s="116"/>
      <c r="QRG2656" s="42"/>
      <c r="QRH2656" s="116"/>
      <c r="QRI2656" s="42"/>
      <c r="QRJ2656" s="116"/>
      <c r="QRK2656" s="42"/>
      <c r="QRL2656" s="116"/>
      <c r="QRM2656" s="42"/>
      <c r="QRN2656" s="116"/>
      <c r="QRO2656" s="42"/>
      <c r="QRP2656" s="116"/>
      <c r="QRQ2656" s="42"/>
      <c r="QRR2656" s="116"/>
      <c r="QRS2656" s="42"/>
      <c r="QRT2656" s="116"/>
      <c r="QRU2656" s="42"/>
      <c r="QRV2656" s="116"/>
      <c r="QRW2656" s="42"/>
      <c r="QRX2656" s="116"/>
      <c r="QRY2656" s="42"/>
      <c r="QRZ2656" s="116"/>
      <c r="QSA2656" s="42"/>
      <c r="QSB2656" s="116"/>
      <c r="QSC2656" s="42"/>
      <c r="QSD2656" s="116"/>
      <c r="QSE2656" s="42"/>
      <c r="QSF2656" s="116"/>
      <c r="QSG2656" s="42"/>
      <c r="QSH2656" s="116"/>
      <c r="QSI2656" s="42"/>
      <c r="QSJ2656" s="116"/>
      <c r="QSK2656" s="42"/>
      <c r="QSL2656" s="116"/>
      <c r="QSM2656" s="42"/>
      <c r="QSN2656" s="116"/>
      <c r="QSO2656" s="42"/>
      <c r="QSP2656" s="116"/>
      <c r="QSQ2656" s="42"/>
      <c r="QSR2656" s="116"/>
      <c r="QSS2656" s="42"/>
      <c r="QST2656" s="116"/>
      <c r="QSU2656" s="42"/>
      <c r="QSV2656" s="116"/>
      <c r="QSW2656" s="42"/>
      <c r="QSX2656" s="116"/>
      <c r="QSY2656" s="42"/>
      <c r="QSZ2656" s="116"/>
      <c r="QTA2656" s="42"/>
      <c r="QTB2656" s="116"/>
      <c r="QTC2656" s="42"/>
      <c r="QTD2656" s="116"/>
      <c r="QTE2656" s="42"/>
      <c r="QTF2656" s="116"/>
      <c r="QTG2656" s="42"/>
      <c r="QTH2656" s="116"/>
      <c r="QTI2656" s="42"/>
      <c r="QTJ2656" s="116"/>
      <c r="QTK2656" s="42"/>
      <c r="QTL2656" s="116"/>
      <c r="QTM2656" s="42"/>
      <c r="QTN2656" s="116"/>
      <c r="QTO2656" s="42"/>
      <c r="QTP2656" s="116"/>
      <c r="QTQ2656" s="42"/>
      <c r="QTR2656" s="116"/>
      <c r="QTS2656" s="42"/>
      <c r="QTT2656" s="116"/>
      <c r="QTU2656" s="42"/>
      <c r="QTV2656" s="116"/>
      <c r="QTW2656" s="42"/>
      <c r="QTX2656" s="116"/>
      <c r="QTY2656" s="42"/>
      <c r="QTZ2656" s="116"/>
      <c r="QUA2656" s="42"/>
      <c r="QUB2656" s="116"/>
      <c r="QUC2656" s="42"/>
      <c r="QUD2656" s="116"/>
      <c r="QUE2656" s="42"/>
      <c r="QUF2656" s="116"/>
      <c r="QUG2656" s="42"/>
      <c r="QUH2656" s="116"/>
      <c r="QUI2656" s="42"/>
      <c r="QUJ2656" s="116"/>
      <c r="QUK2656" s="42"/>
      <c r="QUL2656" s="116"/>
      <c r="QUM2656" s="42"/>
      <c r="QUN2656" s="116"/>
      <c r="QUO2656" s="42"/>
      <c r="QUP2656" s="116"/>
      <c r="QUQ2656" s="42"/>
      <c r="QUR2656" s="116"/>
      <c r="QUS2656" s="42"/>
      <c r="QUT2656" s="116"/>
      <c r="QUU2656" s="42"/>
      <c r="QUV2656" s="116"/>
      <c r="QUW2656" s="42"/>
      <c r="QUX2656" s="116"/>
      <c r="QUY2656" s="42"/>
      <c r="QUZ2656" s="116"/>
      <c r="QVA2656" s="42"/>
      <c r="QVB2656" s="116"/>
      <c r="QVC2656" s="42"/>
      <c r="QVD2656" s="116"/>
      <c r="QVE2656" s="42"/>
      <c r="QVF2656" s="116"/>
      <c r="QVG2656" s="42"/>
      <c r="QVH2656" s="116"/>
      <c r="QVI2656" s="42"/>
      <c r="QVJ2656" s="116"/>
      <c r="QVK2656" s="42"/>
      <c r="QVL2656" s="116"/>
      <c r="QVM2656" s="42"/>
      <c r="QVN2656" s="116"/>
      <c r="QVO2656" s="42"/>
      <c r="QVP2656" s="116"/>
      <c r="QVQ2656" s="42"/>
      <c r="QVR2656" s="116"/>
      <c r="QVS2656" s="42"/>
      <c r="QVT2656" s="116"/>
      <c r="QVU2656" s="42"/>
      <c r="QVV2656" s="116"/>
      <c r="QVW2656" s="42"/>
      <c r="QVX2656" s="116"/>
      <c r="QVY2656" s="42"/>
      <c r="QVZ2656" s="116"/>
      <c r="QWA2656" s="42"/>
      <c r="QWB2656" s="116"/>
      <c r="QWC2656" s="42"/>
      <c r="QWD2656" s="116"/>
      <c r="QWE2656" s="42"/>
      <c r="QWF2656" s="116"/>
      <c r="QWG2656" s="42"/>
      <c r="QWH2656" s="116"/>
      <c r="QWI2656" s="42"/>
      <c r="QWJ2656" s="116"/>
      <c r="QWK2656" s="42"/>
      <c r="QWL2656" s="116"/>
      <c r="QWM2656" s="42"/>
      <c r="QWN2656" s="116"/>
      <c r="QWO2656" s="42"/>
      <c r="QWP2656" s="116"/>
      <c r="QWQ2656" s="42"/>
      <c r="QWR2656" s="116"/>
      <c r="QWS2656" s="42"/>
      <c r="QWT2656" s="116"/>
      <c r="QWU2656" s="42"/>
      <c r="QWV2656" s="116"/>
      <c r="QWW2656" s="42"/>
      <c r="QWX2656" s="116"/>
      <c r="QWY2656" s="42"/>
      <c r="QWZ2656" s="116"/>
      <c r="QXA2656" s="42"/>
      <c r="QXB2656" s="116"/>
      <c r="QXC2656" s="42"/>
      <c r="QXD2656" s="116"/>
      <c r="QXE2656" s="42"/>
      <c r="QXF2656" s="116"/>
      <c r="QXG2656" s="42"/>
      <c r="QXH2656" s="116"/>
      <c r="QXI2656" s="42"/>
      <c r="QXJ2656" s="116"/>
      <c r="QXK2656" s="42"/>
      <c r="QXL2656" s="116"/>
      <c r="QXM2656" s="42"/>
      <c r="QXN2656" s="116"/>
      <c r="QXO2656" s="42"/>
      <c r="QXP2656" s="116"/>
      <c r="QXQ2656" s="42"/>
      <c r="QXR2656" s="116"/>
      <c r="QXS2656" s="42"/>
      <c r="QXT2656" s="116"/>
      <c r="QXU2656" s="42"/>
      <c r="QXV2656" s="116"/>
      <c r="QXW2656" s="42"/>
      <c r="QXX2656" s="116"/>
      <c r="QXY2656" s="42"/>
      <c r="QXZ2656" s="116"/>
      <c r="QYA2656" s="42"/>
      <c r="QYB2656" s="116"/>
      <c r="QYC2656" s="42"/>
      <c r="QYD2656" s="116"/>
      <c r="QYE2656" s="42"/>
      <c r="QYF2656" s="116"/>
      <c r="QYG2656" s="42"/>
      <c r="QYH2656" s="116"/>
      <c r="QYI2656" s="42"/>
      <c r="QYJ2656" s="116"/>
      <c r="QYK2656" s="42"/>
      <c r="QYL2656" s="116"/>
      <c r="QYM2656" s="42"/>
      <c r="QYN2656" s="116"/>
      <c r="QYO2656" s="42"/>
      <c r="QYP2656" s="116"/>
      <c r="QYQ2656" s="42"/>
      <c r="QYR2656" s="116"/>
      <c r="QYS2656" s="42"/>
      <c r="QYT2656" s="116"/>
      <c r="QYU2656" s="42"/>
      <c r="QYV2656" s="116"/>
      <c r="QYW2656" s="42"/>
      <c r="QYX2656" s="116"/>
      <c r="QYY2656" s="42"/>
      <c r="QYZ2656" s="116"/>
      <c r="QZA2656" s="42"/>
      <c r="QZB2656" s="116"/>
      <c r="QZC2656" s="42"/>
      <c r="QZD2656" s="116"/>
      <c r="QZE2656" s="42"/>
      <c r="QZF2656" s="116"/>
      <c r="QZG2656" s="42"/>
      <c r="QZH2656" s="116"/>
      <c r="QZI2656" s="42"/>
      <c r="QZJ2656" s="116"/>
      <c r="QZK2656" s="42"/>
      <c r="QZL2656" s="116"/>
      <c r="QZM2656" s="42"/>
      <c r="QZN2656" s="116"/>
      <c r="QZO2656" s="42"/>
      <c r="QZP2656" s="116"/>
      <c r="QZQ2656" s="42"/>
      <c r="QZR2656" s="116"/>
      <c r="QZS2656" s="42"/>
      <c r="QZT2656" s="116"/>
      <c r="QZU2656" s="42"/>
      <c r="QZV2656" s="116"/>
      <c r="QZW2656" s="42"/>
      <c r="QZX2656" s="116"/>
      <c r="QZY2656" s="42"/>
      <c r="QZZ2656" s="116"/>
      <c r="RAA2656" s="42"/>
      <c r="RAB2656" s="116"/>
      <c r="RAC2656" s="42"/>
      <c r="RAD2656" s="116"/>
      <c r="RAE2656" s="42"/>
      <c r="RAF2656" s="116"/>
      <c r="RAG2656" s="42"/>
      <c r="RAH2656" s="116"/>
      <c r="RAI2656" s="42"/>
      <c r="RAJ2656" s="116"/>
      <c r="RAK2656" s="42"/>
      <c r="RAL2656" s="116"/>
      <c r="RAM2656" s="42"/>
      <c r="RAN2656" s="116"/>
      <c r="RAO2656" s="42"/>
      <c r="RAP2656" s="116"/>
      <c r="RAQ2656" s="42"/>
      <c r="RAR2656" s="116"/>
      <c r="RAS2656" s="42"/>
      <c r="RAT2656" s="116"/>
      <c r="RAU2656" s="42"/>
      <c r="RAV2656" s="116"/>
      <c r="RAW2656" s="42"/>
      <c r="RAX2656" s="116"/>
      <c r="RAY2656" s="42"/>
      <c r="RAZ2656" s="116"/>
      <c r="RBA2656" s="42"/>
      <c r="RBB2656" s="116"/>
      <c r="RBC2656" s="42"/>
      <c r="RBD2656" s="116"/>
      <c r="RBE2656" s="42"/>
      <c r="RBF2656" s="116"/>
      <c r="RBG2656" s="42"/>
      <c r="RBH2656" s="116"/>
      <c r="RBI2656" s="42"/>
      <c r="RBJ2656" s="116"/>
      <c r="RBK2656" s="42"/>
      <c r="RBL2656" s="116"/>
      <c r="RBM2656" s="42"/>
      <c r="RBN2656" s="116"/>
      <c r="RBO2656" s="42"/>
      <c r="RBP2656" s="116"/>
      <c r="RBQ2656" s="42"/>
      <c r="RBR2656" s="116"/>
      <c r="RBS2656" s="42"/>
      <c r="RBT2656" s="116"/>
      <c r="RBU2656" s="42"/>
      <c r="RBV2656" s="116"/>
      <c r="RBW2656" s="42"/>
      <c r="RBX2656" s="116"/>
      <c r="RBY2656" s="42"/>
      <c r="RBZ2656" s="116"/>
      <c r="RCA2656" s="42"/>
      <c r="RCB2656" s="116"/>
      <c r="RCC2656" s="42"/>
      <c r="RCD2656" s="116"/>
      <c r="RCE2656" s="42"/>
      <c r="RCF2656" s="116"/>
      <c r="RCG2656" s="42"/>
      <c r="RCH2656" s="116"/>
      <c r="RCI2656" s="42"/>
      <c r="RCJ2656" s="116"/>
      <c r="RCK2656" s="42"/>
      <c r="RCL2656" s="116"/>
      <c r="RCM2656" s="42"/>
      <c r="RCN2656" s="116"/>
      <c r="RCO2656" s="42"/>
      <c r="RCP2656" s="116"/>
      <c r="RCQ2656" s="42"/>
      <c r="RCR2656" s="116"/>
      <c r="RCS2656" s="42"/>
      <c r="RCT2656" s="116"/>
      <c r="RCU2656" s="42"/>
      <c r="RCV2656" s="116"/>
      <c r="RCW2656" s="42"/>
      <c r="RCX2656" s="116"/>
      <c r="RCY2656" s="42"/>
      <c r="RCZ2656" s="116"/>
      <c r="RDA2656" s="42"/>
      <c r="RDB2656" s="116"/>
      <c r="RDC2656" s="42"/>
      <c r="RDD2656" s="116"/>
      <c r="RDE2656" s="42"/>
      <c r="RDF2656" s="116"/>
      <c r="RDG2656" s="42"/>
      <c r="RDH2656" s="116"/>
      <c r="RDI2656" s="42"/>
      <c r="RDJ2656" s="116"/>
      <c r="RDK2656" s="42"/>
      <c r="RDL2656" s="116"/>
      <c r="RDM2656" s="42"/>
      <c r="RDN2656" s="116"/>
      <c r="RDO2656" s="42"/>
      <c r="RDP2656" s="116"/>
      <c r="RDQ2656" s="42"/>
      <c r="RDR2656" s="116"/>
      <c r="RDS2656" s="42"/>
      <c r="RDT2656" s="116"/>
      <c r="RDU2656" s="42"/>
      <c r="RDV2656" s="116"/>
      <c r="RDW2656" s="42"/>
      <c r="RDX2656" s="116"/>
      <c r="RDY2656" s="42"/>
      <c r="RDZ2656" s="116"/>
      <c r="REA2656" s="42"/>
      <c r="REB2656" s="116"/>
      <c r="REC2656" s="42"/>
      <c r="RED2656" s="116"/>
      <c r="REE2656" s="42"/>
      <c r="REF2656" s="116"/>
      <c r="REG2656" s="42"/>
      <c r="REH2656" s="116"/>
      <c r="REI2656" s="42"/>
      <c r="REJ2656" s="116"/>
      <c r="REK2656" s="42"/>
      <c r="REL2656" s="116"/>
      <c r="REM2656" s="42"/>
      <c r="REN2656" s="116"/>
      <c r="REO2656" s="42"/>
      <c r="REP2656" s="116"/>
      <c r="REQ2656" s="42"/>
      <c r="RER2656" s="116"/>
      <c r="RES2656" s="42"/>
      <c r="RET2656" s="116"/>
      <c r="REU2656" s="42"/>
      <c r="REV2656" s="116"/>
      <c r="REW2656" s="42"/>
      <c r="REX2656" s="116"/>
      <c r="REY2656" s="42"/>
      <c r="REZ2656" s="116"/>
      <c r="RFA2656" s="42"/>
      <c r="RFB2656" s="116"/>
      <c r="RFC2656" s="42"/>
      <c r="RFD2656" s="116"/>
      <c r="RFE2656" s="42"/>
      <c r="RFF2656" s="116"/>
      <c r="RFG2656" s="42"/>
      <c r="RFH2656" s="116"/>
      <c r="RFI2656" s="42"/>
      <c r="RFJ2656" s="116"/>
      <c r="RFK2656" s="42"/>
      <c r="RFL2656" s="116"/>
      <c r="RFM2656" s="42"/>
      <c r="RFN2656" s="116"/>
      <c r="RFO2656" s="42"/>
      <c r="RFP2656" s="116"/>
      <c r="RFQ2656" s="42"/>
      <c r="RFR2656" s="116"/>
      <c r="RFS2656" s="42"/>
      <c r="RFT2656" s="116"/>
      <c r="RFU2656" s="42"/>
      <c r="RFV2656" s="116"/>
      <c r="RFW2656" s="42"/>
      <c r="RFX2656" s="116"/>
      <c r="RFY2656" s="42"/>
      <c r="RFZ2656" s="116"/>
      <c r="RGA2656" s="42"/>
      <c r="RGB2656" s="116"/>
      <c r="RGC2656" s="42"/>
      <c r="RGD2656" s="116"/>
      <c r="RGE2656" s="42"/>
      <c r="RGF2656" s="116"/>
      <c r="RGG2656" s="42"/>
      <c r="RGH2656" s="116"/>
      <c r="RGI2656" s="42"/>
      <c r="RGJ2656" s="116"/>
      <c r="RGK2656" s="42"/>
      <c r="RGL2656" s="116"/>
      <c r="RGM2656" s="42"/>
      <c r="RGN2656" s="116"/>
      <c r="RGO2656" s="42"/>
      <c r="RGP2656" s="116"/>
      <c r="RGQ2656" s="42"/>
      <c r="RGR2656" s="116"/>
      <c r="RGS2656" s="42"/>
      <c r="RGT2656" s="116"/>
      <c r="RGU2656" s="42"/>
      <c r="RGV2656" s="116"/>
      <c r="RGW2656" s="42"/>
      <c r="RGX2656" s="116"/>
      <c r="RGY2656" s="42"/>
      <c r="RGZ2656" s="116"/>
      <c r="RHA2656" s="42"/>
      <c r="RHB2656" s="116"/>
      <c r="RHC2656" s="42"/>
      <c r="RHD2656" s="116"/>
      <c r="RHE2656" s="42"/>
      <c r="RHF2656" s="116"/>
      <c r="RHG2656" s="42"/>
      <c r="RHH2656" s="116"/>
      <c r="RHI2656" s="42"/>
      <c r="RHJ2656" s="116"/>
      <c r="RHK2656" s="42"/>
      <c r="RHL2656" s="116"/>
      <c r="RHM2656" s="42"/>
      <c r="RHN2656" s="116"/>
      <c r="RHO2656" s="42"/>
      <c r="RHP2656" s="116"/>
      <c r="RHQ2656" s="42"/>
      <c r="RHR2656" s="116"/>
      <c r="RHS2656" s="42"/>
      <c r="RHT2656" s="116"/>
      <c r="RHU2656" s="42"/>
      <c r="RHV2656" s="116"/>
      <c r="RHW2656" s="42"/>
      <c r="RHX2656" s="116"/>
      <c r="RHY2656" s="42"/>
      <c r="RHZ2656" s="116"/>
      <c r="RIA2656" s="42"/>
      <c r="RIB2656" s="116"/>
      <c r="RIC2656" s="42"/>
      <c r="RID2656" s="116"/>
      <c r="RIE2656" s="42"/>
      <c r="RIF2656" s="116"/>
      <c r="RIG2656" s="42"/>
      <c r="RIH2656" s="116"/>
      <c r="RII2656" s="42"/>
      <c r="RIJ2656" s="116"/>
      <c r="RIK2656" s="42"/>
      <c r="RIL2656" s="116"/>
      <c r="RIM2656" s="42"/>
      <c r="RIN2656" s="116"/>
      <c r="RIO2656" s="42"/>
      <c r="RIP2656" s="116"/>
      <c r="RIQ2656" s="42"/>
      <c r="RIR2656" s="116"/>
      <c r="RIS2656" s="42"/>
      <c r="RIT2656" s="116"/>
      <c r="RIU2656" s="42"/>
      <c r="RIV2656" s="116"/>
      <c r="RIW2656" s="42"/>
      <c r="RIX2656" s="116"/>
      <c r="RIY2656" s="42"/>
      <c r="RIZ2656" s="116"/>
      <c r="RJA2656" s="42"/>
      <c r="RJB2656" s="116"/>
      <c r="RJC2656" s="42"/>
      <c r="RJD2656" s="116"/>
      <c r="RJE2656" s="42"/>
      <c r="RJF2656" s="116"/>
      <c r="RJG2656" s="42"/>
      <c r="RJH2656" s="116"/>
      <c r="RJI2656" s="42"/>
      <c r="RJJ2656" s="116"/>
      <c r="RJK2656" s="42"/>
      <c r="RJL2656" s="116"/>
      <c r="RJM2656" s="42"/>
      <c r="RJN2656" s="116"/>
      <c r="RJO2656" s="42"/>
      <c r="RJP2656" s="116"/>
      <c r="RJQ2656" s="42"/>
      <c r="RJR2656" s="116"/>
      <c r="RJS2656" s="42"/>
      <c r="RJT2656" s="116"/>
      <c r="RJU2656" s="42"/>
      <c r="RJV2656" s="116"/>
      <c r="RJW2656" s="42"/>
      <c r="RJX2656" s="116"/>
      <c r="RJY2656" s="42"/>
      <c r="RJZ2656" s="116"/>
      <c r="RKA2656" s="42"/>
      <c r="RKB2656" s="116"/>
      <c r="RKC2656" s="42"/>
      <c r="RKD2656" s="116"/>
      <c r="RKE2656" s="42"/>
      <c r="RKF2656" s="116"/>
      <c r="RKG2656" s="42"/>
      <c r="RKH2656" s="116"/>
      <c r="RKI2656" s="42"/>
      <c r="RKJ2656" s="116"/>
      <c r="RKK2656" s="42"/>
      <c r="RKL2656" s="116"/>
      <c r="RKM2656" s="42"/>
      <c r="RKN2656" s="116"/>
      <c r="RKO2656" s="42"/>
      <c r="RKP2656" s="116"/>
      <c r="RKQ2656" s="42"/>
      <c r="RKR2656" s="116"/>
      <c r="RKS2656" s="42"/>
      <c r="RKT2656" s="116"/>
      <c r="RKU2656" s="42"/>
      <c r="RKV2656" s="116"/>
      <c r="RKW2656" s="42"/>
      <c r="RKX2656" s="116"/>
      <c r="RKY2656" s="42"/>
      <c r="RKZ2656" s="116"/>
      <c r="RLA2656" s="42"/>
      <c r="RLB2656" s="116"/>
      <c r="RLC2656" s="42"/>
      <c r="RLD2656" s="116"/>
      <c r="RLE2656" s="42"/>
      <c r="RLF2656" s="116"/>
      <c r="RLG2656" s="42"/>
      <c r="RLH2656" s="116"/>
      <c r="RLI2656" s="42"/>
      <c r="RLJ2656" s="116"/>
      <c r="RLK2656" s="42"/>
      <c r="RLL2656" s="116"/>
      <c r="RLM2656" s="42"/>
      <c r="RLN2656" s="116"/>
      <c r="RLO2656" s="42"/>
      <c r="RLP2656" s="116"/>
      <c r="RLQ2656" s="42"/>
      <c r="RLR2656" s="116"/>
      <c r="RLS2656" s="42"/>
      <c r="RLT2656" s="116"/>
      <c r="RLU2656" s="42"/>
      <c r="RLV2656" s="116"/>
      <c r="RLW2656" s="42"/>
      <c r="RLX2656" s="116"/>
      <c r="RLY2656" s="42"/>
      <c r="RLZ2656" s="116"/>
      <c r="RMA2656" s="42"/>
      <c r="RMB2656" s="116"/>
      <c r="RMC2656" s="42"/>
      <c r="RMD2656" s="116"/>
      <c r="RME2656" s="42"/>
      <c r="RMF2656" s="116"/>
      <c r="RMG2656" s="42"/>
      <c r="RMH2656" s="116"/>
      <c r="RMI2656" s="42"/>
      <c r="RMJ2656" s="116"/>
      <c r="RMK2656" s="42"/>
      <c r="RML2656" s="116"/>
      <c r="RMM2656" s="42"/>
      <c r="RMN2656" s="116"/>
      <c r="RMO2656" s="42"/>
      <c r="RMP2656" s="116"/>
      <c r="RMQ2656" s="42"/>
      <c r="RMR2656" s="116"/>
      <c r="RMS2656" s="42"/>
      <c r="RMT2656" s="116"/>
      <c r="RMU2656" s="42"/>
      <c r="RMV2656" s="116"/>
      <c r="RMW2656" s="42"/>
      <c r="RMX2656" s="116"/>
      <c r="RMY2656" s="42"/>
      <c r="RMZ2656" s="116"/>
      <c r="RNA2656" s="42"/>
      <c r="RNB2656" s="116"/>
      <c r="RNC2656" s="42"/>
      <c r="RND2656" s="116"/>
      <c r="RNE2656" s="42"/>
      <c r="RNF2656" s="116"/>
      <c r="RNG2656" s="42"/>
      <c r="RNH2656" s="116"/>
      <c r="RNI2656" s="42"/>
      <c r="RNJ2656" s="116"/>
      <c r="RNK2656" s="42"/>
      <c r="RNL2656" s="116"/>
      <c r="RNM2656" s="42"/>
      <c r="RNN2656" s="116"/>
      <c r="RNO2656" s="42"/>
      <c r="RNP2656" s="116"/>
      <c r="RNQ2656" s="42"/>
      <c r="RNR2656" s="116"/>
      <c r="RNS2656" s="42"/>
      <c r="RNT2656" s="116"/>
      <c r="RNU2656" s="42"/>
      <c r="RNV2656" s="116"/>
      <c r="RNW2656" s="42"/>
      <c r="RNX2656" s="116"/>
      <c r="RNY2656" s="42"/>
      <c r="RNZ2656" s="116"/>
      <c r="ROA2656" s="42"/>
      <c r="ROB2656" s="116"/>
      <c r="ROC2656" s="42"/>
      <c r="ROD2656" s="116"/>
      <c r="ROE2656" s="42"/>
      <c r="ROF2656" s="116"/>
      <c r="ROG2656" s="42"/>
      <c r="ROH2656" s="116"/>
      <c r="ROI2656" s="42"/>
      <c r="ROJ2656" s="116"/>
      <c r="ROK2656" s="42"/>
      <c r="ROL2656" s="116"/>
      <c r="ROM2656" s="42"/>
      <c r="RON2656" s="116"/>
      <c r="ROO2656" s="42"/>
      <c r="ROP2656" s="116"/>
      <c r="ROQ2656" s="42"/>
      <c r="ROR2656" s="116"/>
      <c r="ROS2656" s="42"/>
      <c r="ROT2656" s="116"/>
      <c r="ROU2656" s="42"/>
      <c r="ROV2656" s="116"/>
      <c r="ROW2656" s="42"/>
      <c r="ROX2656" s="116"/>
      <c r="ROY2656" s="42"/>
      <c r="ROZ2656" s="116"/>
      <c r="RPA2656" s="42"/>
      <c r="RPB2656" s="116"/>
      <c r="RPC2656" s="42"/>
      <c r="RPD2656" s="116"/>
      <c r="RPE2656" s="42"/>
      <c r="RPF2656" s="116"/>
      <c r="RPG2656" s="42"/>
      <c r="RPH2656" s="116"/>
      <c r="RPI2656" s="42"/>
      <c r="RPJ2656" s="116"/>
      <c r="RPK2656" s="42"/>
      <c r="RPL2656" s="116"/>
      <c r="RPM2656" s="42"/>
      <c r="RPN2656" s="116"/>
      <c r="RPO2656" s="42"/>
      <c r="RPP2656" s="116"/>
      <c r="RPQ2656" s="42"/>
      <c r="RPR2656" s="116"/>
      <c r="RPS2656" s="42"/>
      <c r="RPT2656" s="116"/>
      <c r="RPU2656" s="42"/>
      <c r="RPV2656" s="116"/>
      <c r="RPW2656" s="42"/>
      <c r="RPX2656" s="116"/>
      <c r="RPY2656" s="42"/>
      <c r="RPZ2656" s="116"/>
      <c r="RQA2656" s="42"/>
      <c r="RQB2656" s="116"/>
      <c r="RQC2656" s="42"/>
      <c r="RQD2656" s="116"/>
      <c r="RQE2656" s="42"/>
      <c r="RQF2656" s="116"/>
      <c r="RQG2656" s="42"/>
      <c r="RQH2656" s="116"/>
      <c r="RQI2656" s="42"/>
      <c r="RQJ2656" s="116"/>
      <c r="RQK2656" s="42"/>
      <c r="RQL2656" s="116"/>
      <c r="RQM2656" s="42"/>
      <c r="RQN2656" s="116"/>
      <c r="RQO2656" s="42"/>
      <c r="RQP2656" s="116"/>
      <c r="RQQ2656" s="42"/>
      <c r="RQR2656" s="116"/>
      <c r="RQS2656" s="42"/>
      <c r="RQT2656" s="116"/>
      <c r="RQU2656" s="42"/>
      <c r="RQV2656" s="116"/>
      <c r="RQW2656" s="42"/>
      <c r="RQX2656" s="116"/>
      <c r="RQY2656" s="42"/>
      <c r="RQZ2656" s="116"/>
      <c r="RRA2656" s="42"/>
      <c r="RRB2656" s="116"/>
      <c r="RRC2656" s="42"/>
      <c r="RRD2656" s="116"/>
      <c r="RRE2656" s="42"/>
      <c r="RRF2656" s="116"/>
      <c r="RRG2656" s="42"/>
      <c r="RRH2656" s="116"/>
      <c r="RRI2656" s="42"/>
      <c r="RRJ2656" s="116"/>
      <c r="RRK2656" s="42"/>
      <c r="RRL2656" s="116"/>
      <c r="RRM2656" s="42"/>
      <c r="RRN2656" s="116"/>
      <c r="RRO2656" s="42"/>
      <c r="RRP2656" s="116"/>
      <c r="RRQ2656" s="42"/>
      <c r="RRR2656" s="116"/>
      <c r="RRS2656" s="42"/>
      <c r="RRT2656" s="116"/>
      <c r="RRU2656" s="42"/>
      <c r="RRV2656" s="116"/>
      <c r="RRW2656" s="42"/>
      <c r="RRX2656" s="116"/>
      <c r="RRY2656" s="42"/>
      <c r="RRZ2656" s="116"/>
      <c r="RSA2656" s="42"/>
      <c r="RSB2656" s="116"/>
      <c r="RSC2656" s="42"/>
      <c r="RSD2656" s="116"/>
      <c r="RSE2656" s="42"/>
      <c r="RSF2656" s="116"/>
      <c r="RSG2656" s="42"/>
      <c r="RSH2656" s="116"/>
      <c r="RSI2656" s="42"/>
      <c r="RSJ2656" s="116"/>
      <c r="RSK2656" s="42"/>
      <c r="RSL2656" s="116"/>
      <c r="RSM2656" s="42"/>
      <c r="RSN2656" s="116"/>
      <c r="RSO2656" s="42"/>
      <c r="RSP2656" s="116"/>
      <c r="RSQ2656" s="42"/>
      <c r="RSR2656" s="116"/>
      <c r="RSS2656" s="42"/>
      <c r="RST2656" s="116"/>
      <c r="RSU2656" s="42"/>
      <c r="RSV2656" s="116"/>
      <c r="RSW2656" s="42"/>
      <c r="RSX2656" s="116"/>
      <c r="RSY2656" s="42"/>
      <c r="RSZ2656" s="116"/>
      <c r="RTA2656" s="42"/>
      <c r="RTB2656" s="116"/>
      <c r="RTC2656" s="42"/>
      <c r="RTD2656" s="116"/>
      <c r="RTE2656" s="42"/>
      <c r="RTF2656" s="116"/>
      <c r="RTG2656" s="42"/>
      <c r="RTH2656" s="116"/>
      <c r="RTI2656" s="42"/>
      <c r="RTJ2656" s="116"/>
      <c r="RTK2656" s="42"/>
      <c r="RTL2656" s="116"/>
      <c r="RTM2656" s="42"/>
      <c r="RTN2656" s="116"/>
      <c r="RTO2656" s="42"/>
      <c r="RTP2656" s="116"/>
      <c r="RTQ2656" s="42"/>
      <c r="RTR2656" s="116"/>
      <c r="RTS2656" s="42"/>
      <c r="RTT2656" s="116"/>
      <c r="RTU2656" s="42"/>
      <c r="RTV2656" s="116"/>
      <c r="RTW2656" s="42"/>
      <c r="RTX2656" s="116"/>
      <c r="RTY2656" s="42"/>
      <c r="RTZ2656" s="116"/>
      <c r="RUA2656" s="42"/>
      <c r="RUB2656" s="116"/>
      <c r="RUC2656" s="42"/>
      <c r="RUD2656" s="116"/>
      <c r="RUE2656" s="42"/>
      <c r="RUF2656" s="116"/>
      <c r="RUG2656" s="42"/>
      <c r="RUH2656" s="116"/>
      <c r="RUI2656" s="42"/>
      <c r="RUJ2656" s="116"/>
      <c r="RUK2656" s="42"/>
      <c r="RUL2656" s="116"/>
      <c r="RUM2656" s="42"/>
      <c r="RUN2656" s="116"/>
      <c r="RUO2656" s="42"/>
      <c r="RUP2656" s="116"/>
      <c r="RUQ2656" s="42"/>
      <c r="RUR2656" s="116"/>
      <c r="RUS2656" s="42"/>
      <c r="RUT2656" s="116"/>
      <c r="RUU2656" s="42"/>
      <c r="RUV2656" s="116"/>
      <c r="RUW2656" s="42"/>
      <c r="RUX2656" s="116"/>
      <c r="RUY2656" s="42"/>
      <c r="RUZ2656" s="116"/>
      <c r="RVA2656" s="42"/>
      <c r="RVB2656" s="116"/>
      <c r="RVC2656" s="42"/>
      <c r="RVD2656" s="116"/>
      <c r="RVE2656" s="42"/>
      <c r="RVF2656" s="116"/>
      <c r="RVG2656" s="42"/>
      <c r="RVH2656" s="116"/>
      <c r="RVI2656" s="42"/>
      <c r="RVJ2656" s="116"/>
      <c r="RVK2656" s="42"/>
      <c r="RVL2656" s="116"/>
      <c r="RVM2656" s="42"/>
      <c r="RVN2656" s="116"/>
      <c r="RVO2656" s="42"/>
      <c r="RVP2656" s="116"/>
      <c r="RVQ2656" s="42"/>
      <c r="RVR2656" s="116"/>
      <c r="RVS2656" s="42"/>
      <c r="RVT2656" s="116"/>
      <c r="RVU2656" s="42"/>
      <c r="RVV2656" s="116"/>
      <c r="RVW2656" s="42"/>
      <c r="RVX2656" s="116"/>
      <c r="RVY2656" s="42"/>
      <c r="RVZ2656" s="116"/>
      <c r="RWA2656" s="42"/>
      <c r="RWB2656" s="116"/>
      <c r="RWC2656" s="42"/>
      <c r="RWD2656" s="116"/>
      <c r="RWE2656" s="42"/>
      <c r="RWF2656" s="116"/>
      <c r="RWG2656" s="42"/>
      <c r="RWH2656" s="116"/>
      <c r="RWI2656" s="42"/>
      <c r="RWJ2656" s="116"/>
      <c r="RWK2656" s="42"/>
      <c r="RWL2656" s="116"/>
      <c r="RWM2656" s="42"/>
      <c r="RWN2656" s="116"/>
      <c r="RWO2656" s="42"/>
      <c r="RWP2656" s="116"/>
      <c r="RWQ2656" s="42"/>
      <c r="RWR2656" s="116"/>
      <c r="RWS2656" s="42"/>
      <c r="RWT2656" s="116"/>
      <c r="RWU2656" s="42"/>
      <c r="RWV2656" s="116"/>
      <c r="RWW2656" s="42"/>
      <c r="RWX2656" s="116"/>
      <c r="RWY2656" s="42"/>
      <c r="RWZ2656" s="116"/>
      <c r="RXA2656" s="42"/>
      <c r="RXB2656" s="116"/>
      <c r="RXC2656" s="42"/>
      <c r="RXD2656" s="116"/>
      <c r="RXE2656" s="42"/>
      <c r="RXF2656" s="116"/>
      <c r="RXG2656" s="42"/>
      <c r="RXH2656" s="116"/>
      <c r="RXI2656" s="42"/>
      <c r="RXJ2656" s="116"/>
      <c r="RXK2656" s="42"/>
      <c r="RXL2656" s="116"/>
      <c r="RXM2656" s="42"/>
      <c r="RXN2656" s="116"/>
      <c r="RXO2656" s="42"/>
      <c r="RXP2656" s="116"/>
      <c r="RXQ2656" s="42"/>
      <c r="RXR2656" s="116"/>
      <c r="RXS2656" s="42"/>
      <c r="RXT2656" s="116"/>
      <c r="RXU2656" s="42"/>
      <c r="RXV2656" s="116"/>
      <c r="RXW2656" s="42"/>
      <c r="RXX2656" s="116"/>
      <c r="RXY2656" s="42"/>
      <c r="RXZ2656" s="116"/>
      <c r="RYA2656" s="42"/>
      <c r="RYB2656" s="116"/>
      <c r="RYC2656" s="42"/>
      <c r="RYD2656" s="116"/>
      <c r="RYE2656" s="42"/>
      <c r="RYF2656" s="116"/>
      <c r="RYG2656" s="42"/>
      <c r="RYH2656" s="116"/>
      <c r="RYI2656" s="42"/>
      <c r="RYJ2656" s="116"/>
      <c r="RYK2656" s="42"/>
      <c r="RYL2656" s="116"/>
      <c r="RYM2656" s="42"/>
      <c r="RYN2656" s="116"/>
      <c r="RYO2656" s="42"/>
      <c r="RYP2656" s="116"/>
      <c r="RYQ2656" s="42"/>
      <c r="RYR2656" s="116"/>
      <c r="RYS2656" s="42"/>
      <c r="RYT2656" s="116"/>
      <c r="RYU2656" s="42"/>
      <c r="RYV2656" s="116"/>
      <c r="RYW2656" s="42"/>
      <c r="RYX2656" s="116"/>
      <c r="RYY2656" s="42"/>
      <c r="RYZ2656" s="116"/>
      <c r="RZA2656" s="42"/>
      <c r="RZB2656" s="116"/>
      <c r="RZC2656" s="42"/>
      <c r="RZD2656" s="116"/>
      <c r="RZE2656" s="42"/>
      <c r="RZF2656" s="116"/>
      <c r="RZG2656" s="42"/>
      <c r="RZH2656" s="116"/>
      <c r="RZI2656" s="42"/>
      <c r="RZJ2656" s="116"/>
      <c r="RZK2656" s="42"/>
      <c r="RZL2656" s="116"/>
      <c r="RZM2656" s="42"/>
      <c r="RZN2656" s="116"/>
      <c r="RZO2656" s="42"/>
      <c r="RZP2656" s="116"/>
      <c r="RZQ2656" s="42"/>
      <c r="RZR2656" s="116"/>
      <c r="RZS2656" s="42"/>
      <c r="RZT2656" s="116"/>
      <c r="RZU2656" s="42"/>
      <c r="RZV2656" s="116"/>
      <c r="RZW2656" s="42"/>
      <c r="RZX2656" s="116"/>
      <c r="RZY2656" s="42"/>
      <c r="RZZ2656" s="116"/>
      <c r="SAA2656" s="42"/>
      <c r="SAB2656" s="116"/>
      <c r="SAC2656" s="42"/>
      <c r="SAD2656" s="116"/>
      <c r="SAE2656" s="42"/>
      <c r="SAF2656" s="116"/>
      <c r="SAG2656" s="42"/>
      <c r="SAH2656" s="116"/>
      <c r="SAI2656" s="42"/>
      <c r="SAJ2656" s="116"/>
      <c r="SAK2656" s="42"/>
      <c r="SAL2656" s="116"/>
      <c r="SAM2656" s="42"/>
      <c r="SAN2656" s="116"/>
      <c r="SAO2656" s="42"/>
      <c r="SAP2656" s="116"/>
      <c r="SAQ2656" s="42"/>
      <c r="SAR2656" s="116"/>
      <c r="SAS2656" s="42"/>
      <c r="SAT2656" s="116"/>
      <c r="SAU2656" s="42"/>
      <c r="SAV2656" s="116"/>
      <c r="SAW2656" s="42"/>
      <c r="SAX2656" s="116"/>
      <c r="SAY2656" s="42"/>
      <c r="SAZ2656" s="116"/>
      <c r="SBA2656" s="42"/>
      <c r="SBB2656" s="116"/>
      <c r="SBC2656" s="42"/>
      <c r="SBD2656" s="116"/>
      <c r="SBE2656" s="42"/>
      <c r="SBF2656" s="116"/>
      <c r="SBG2656" s="42"/>
      <c r="SBH2656" s="116"/>
      <c r="SBI2656" s="42"/>
      <c r="SBJ2656" s="116"/>
      <c r="SBK2656" s="42"/>
      <c r="SBL2656" s="116"/>
      <c r="SBM2656" s="42"/>
      <c r="SBN2656" s="116"/>
      <c r="SBO2656" s="42"/>
      <c r="SBP2656" s="116"/>
      <c r="SBQ2656" s="42"/>
      <c r="SBR2656" s="116"/>
      <c r="SBS2656" s="42"/>
      <c r="SBT2656" s="116"/>
      <c r="SBU2656" s="42"/>
      <c r="SBV2656" s="116"/>
      <c r="SBW2656" s="42"/>
      <c r="SBX2656" s="116"/>
      <c r="SBY2656" s="42"/>
      <c r="SBZ2656" s="116"/>
      <c r="SCA2656" s="42"/>
      <c r="SCB2656" s="116"/>
      <c r="SCC2656" s="42"/>
      <c r="SCD2656" s="116"/>
      <c r="SCE2656" s="42"/>
      <c r="SCF2656" s="116"/>
      <c r="SCG2656" s="42"/>
      <c r="SCH2656" s="116"/>
      <c r="SCI2656" s="42"/>
      <c r="SCJ2656" s="116"/>
      <c r="SCK2656" s="42"/>
      <c r="SCL2656" s="116"/>
      <c r="SCM2656" s="42"/>
      <c r="SCN2656" s="116"/>
      <c r="SCO2656" s="42"/>
      <c r="SCP2656" s="116"/>
      <c r="SCQ2656" s="42"/>
      <c r="SCR2656" s="116"/>
      <c r="SCS2656" s="42"/>
      <c r="SCT2656" s="116"/>
      <c r="SCU2656" s="42"/>
      <c r="SCV2656" s="116"/>
      <c r="SCW2656" s="42"/>
      <c r="SCX2656" s="116"/>
      <c r="SCY2656" s="42"/>
      <c r="SCZ2656" s="116"/>
      <c r="SDA2656" s="42"/>
      <c r="SDB2656" s="116"/>
      <c r="SDC2656" s="42"/>
      <c r="SDD2656" s="116"/>
      <c r="SDE2656" s="42"/>
      <c r="SDF2656" s="116"/>
      <c r="SDG2656" s="42"/>
      <c r="SDH2656" s="116"/>
      <c r="SDI2656" s="42"/>
      <c r="SDJ2656" s="116"/>
      <c r="SDK2656" s="42"/>
      <c r="SDL2656" s="116"/>
      <c r="SDM2656" s="42"/>
      <c r="SDN2656" s="116"/>
      <c r="SDO2656" s="42"/>
      <c r="SDP2656" s="116"/>
      <c r="SDQ2656" s="42"/>
      <c r="SDR2656" s="116"/>
      <c r="SDS2656" s="42"/>
      <c r="SDT2656" s="116"/>
      <c r="SDU2656" s="42"/>
      <c r="SDV2656" s="116"/>
      <c r="SDW2656" s="42"/>
      <c r="SDX2656" s="116"/>
      <c r="SDY2656" s="42"/>
      <c r="SDZ2656" s="116"/>
      <c r="SEA2656" s="42"/>
      <c r="SEB2656" s="116"/>
      <c r="SEC2656" s="42"/>
      <c r="SED2656" s="116"/>
      <c r="SEE2656" s="42"/>
      <c r="SEF2656" s="116"/>
      <c r="SEG2656" s="42"/>
      <c r="SEH2656" s="116"/>
      <c r="SEI2656" s="42"/>
      <c r="SEJ2656" s="116"/>
      <c r="SEK2656" s="42"/>
      <c r="SEL2656" s="116"/>
      <c r="SEM2656" s="42"/>
      <c r="SEN2656" s="116"/>
      <c r="SEO2656" s="42"/>
      <c r="SEP2656" s="116"/>
      <c r="SEQ2656" s="42"/>
      <c r="SER2656" s="116"/>
      <c r="SES2656" s="42"/>
      <c r="SET2656" s="116"/>
      <c r="SEU2656" s="42"/>
      <c r="SEV2656" s="116"/>
      <c r="SEW2656" s="42"/>
      <c r="SEX2656" s="116"/>
      <c r="SEY2656" s="42"/>
      <c r="SEZ2656" s="116"/>
      <c r="SFA2656" s="42"/>
      <c r="SFB2656" s="116"/>
      <c r="SFC2656" s="42"/>
      <c r="SFD2656" s="116"/>
      <c r="SFE2656" s="42"/>
      <c r="SFF2656" s="116"/>
      <c r="SFG2656" s="42"/>
      <c r="SFH2656" s="116"/>
      <c r="SFI2656" s="42"/>
      <c r="SFJ2656" s="116"/>
      <c r="SFK2656" s="42"/>
      <c r="SFL2656" s="116"/>
      <c r="SFM2656" s="42"/>
      <c r="SFN2656" s="116"/>
      <c r="SFO2656" s="42"/>
      <c r="SFP2656" s="116"/>
      <c r="SFQ2656" s="42"/>
      <c r="SFR2656" s="116"/>
      <c r="SFS2656" s="42"/>
      <c r="SFT2656" s="116"/>
      <c r="SFU2656" s="42"/>
      <c r="SFV2656" s="116"/>
      <c r="SFW2656" s="42"/>
      <c r="SFX2656" s="116"/>
      <c r="SFY2656" s="42"/>
      <c r="SFZ2656" s="116"/>
      <c r="SGA2656" s="42"/>
      <c r="SGB2656" s="116"/>
      <c r="SGC2656" s="42"/>
      <c r="SGD2656" s="116"/>
      <c r="SGE2656" s="42"/>
      <c r="SGF2656" s="116"/>
      <c r="SGG2656" s="42"/>
      <c r="SGH2656" s="116"/>
      <c r="SGI2656" s="42"/>
      <c r="SGJ2656" s="116"/>
      <c r="SGK2656" s="42"/>
      <c r="SGL2656" s="116"/>
      <c r="SGM2656" s="42"/>
      <c r="SGN2656" s="116"/>
      <c r="SGO2656" s="42"/>
      <c r="SGP2656" s="116"/>
      <c r="SGQ2656" s="42"/>
      <c r="SGR2656" s="116"/>
      <c r="SGS2656" s="42"/>
      <c r="SGT2656" s="116"/>
      <c r="SGU2656" s="42"/>
      <c r="SGV2656" s="116"/>
      <c r="SGW2656" s="42"/>
      <c r="SGX2656" s="116"/>
      <c r="SGY2656" s="42"/>
      <c r="SGZ2656" s="116"/>
      <c r="SHA2656" s="42"/>
      <c r="SHB2656" s="116"/>
      <c r="SHC2656" s="42"/>
      <c r="SHD2656" s="116"/>
      <c r="SHE2656" s="42"/>
      <c r="SHF2656" s="116"/>
      <c r="SHG2656" s="42"/>
      <c r="SHH2656" s="116"/>
      <c r="SHI2656" s="42"/>
      <c r="SHJ2656" s="116"/>
      <c r="SHK2656" s="42"/>
      <c r="SHL2656" s="116"/>
      <c r="SHM2656" s="42"/>
      <c r="SHN2656" s="116"/>
      <c r="SHO2656" s="42"/>
      <c r="SHP2656" s="116"/>
      <c r="SHQ2656" s="42"/>
      <c r="SHR2656" s="116"/>
      <c r="SHS2656" s="42"/>
      <c r="SHT2656" s="116"/>
      <c r="SHU2656" s="42"/>
      <c r="SHV2656" s="116"/>
      <c r="SHW2656" s="42"/>
      <c r="SHX2656" s="116"/>
      <c r="SHY2656" s="42"/>
      <c r="SHZ2656" s="116"/>
      <c r="SIA2656" s="42"/>
      <c r="SIB2656" s="116"/>
      <c r="SIC2656" s="42"/>
      <c r="SID2656" s="116"/>
      <c r="SIE2656" s="42"/>
      <c r="SIF2656" s="116"/>
      <c r="SIG2656" s="42"/>
      <c r="SIH2656" s="116"/>
      <c r="SII2656" s="42"/>
      <c r="SIJ2656" s="116"/>
      <c r="SIK2656" s="42"/>
      <c r="SIL2656" s="116"/>
      <c r="SIM2656" s="42"/>
      <c r="SIN2656" s="116"/>
      <c r="SIO2656" s="42"/>
      <c r="SIP2656" s="116"/>
      <c r="SIQ2656" s="42"/>
      <c r="SIR2656" s="116"/>
      <c r="SIS2656" s="42"/>
      <c r="SIT2656" s="116"/>
      <c r="SIU2656" s="42"/>
      <c r="SIV2656" s="116"/>
      <c r="SIW2656" s="42"/>
      <c r="SIX2656" s="116"/>
      <c r="SIY2656" s="42"/>
      <c r="SIZ2656" s="116"/>
      <c r="SJA2656" s="42"/>
      <c r="SJB2656" s="116"/>
      <c r="SJC2656" s="42"/>
      <c r="SJD2656" s="116"/>
      <c r="SJE2656" s="42"/>
      <c r="SJF2656" s="116"/>
      <c r="SJG2656" s="42"/>
      <c r="SJH2656" s="116"/>
      <c r="SJI2656" s="42"/>
      <c r="SJJ2656" s="116"/>
      <c r="SJK2656" s="42"/>
      <c r="SJL2656" s="116"/>
      <c r="SJM2656" s="42"/>
      <c r="SJN2656" s="116"/>
      <c r="SJO2656" s="42"/>
      <c r="SJP2656" s="116"/>
      <c r="SJQ2656" s="42"/>
      <c r="SJR2656" s="116"/>
      <c r="SJS2656" s="42"/>
      <c r="SJT2656" s="116"/>
      <c r="SJU2656" s="42"/>
      <c r="SJV2656" s="116"/>
      <c r="SJW2656" s="42"/>
      <c r="SJX2656" s="116"/>
      <c r="SJY2656" s="42"/>
      <c r="SJZ2656" s="116"/>
      <c r="SKA2656" s="42"/>
      <c r="SKB2656" s="116"/>
      <c r="SKC2656" s="42"/>
      <c r="SKD2656" s="116"/>
      <c r="SKE2656" s="42"/>
      <c r="SKF2656" s="116"/>
      <c r="SKG2656" s="42"/>
      <c r="SKH2656" s="116"/>
      <c r="SKI2656" s="42"/>
      <c r="SKJ2656" s="116"/>
      <c r="SKK2656" s="42"/>
      <c r="SKL2656" s="116"/>
      <c r="SKM2656" s="42"/>
      <c r="SKN2656" s="116"/>
      <c r="SKO2656" s="42"/>
      <c r="SKP2656" s="116"/>
      <c r="SKQ2656" s="42"/>
      <c r="SKR2656" s="116"/>
      <c r="SKS2656" s="42"/>
      <c r="SKT2656" s="116"/>
      <c r="SKU2656" s="42"/>
      <c r="SKV2656" s="116"/>
      <c r="SKW2656" s="42"/>
      <c r="SKX2656" s="116"/>
      <c r="SKY2656" s="42"/>
      <c r="SKZ2656" s="116"/>
      <c r="SLA2656" s="42"/>
      <c r="SLB2656" s="116"/>
      <c r="SLC2656" s="42"/>
      <c r="SLD2656" s="116"/>
      <c r="SLE2656" s="42"/>
      <c r="SLF2656" s="116"/>
      <c r="SLG2656" s="42"/>
      <c r="SLH2656" s="116"/>
      <c r="SLI2656" s="42"/>
      <c r="SLJ2656" s="116"/>
      <c r="SLK2656" s="42"/>
      <c r="SLL2656" s="116"/>
      <c r="SLM2656" s="42"/>
      <c r="SLN2656" s="116"/>
      <c r="SLO2656" s="42"/>
      <c r="SLP2656" s="116"/>
      <c r="SLQ2656" s="42"/>
      <c r="SLR2656" s="116"/>
      <c r="SLS2656" s="42"/>
      <c r="SLT2656" s="116"/>
      <c r="SLU2656" s="42"/>
      <c r="SLV2656" s="116"/>
      <c r="SLW2656" s="42"/>
      <c r="SLX2656" s="116"/>
      <c r="SLY2656" s="42"/>
      <c r="SLZ2656" s="116"/>
      <c r="SMA2656" s="42"/>
      <c r="SMB2656" s="116"/>
      <c r="SMC2656" s="42"/>
      <c r="SMD2656" s="116"/>
      <c r="SME2656" s="42"/>
      <c r="SMF2656" s="116"/>
      <c r="SMG2656" s="42"/>
      <c r="SMH2656" s="116"/>
      <c r="SMI2656" s="42"/>
      <c r="SMJ2656" s="116"/>
      <c r="SMK2656" s="42"/>
      <c r="SML2656" s="116"/>
      <c r="SMM2656" s="42"/>
      <c r="SMN2656" s="116"/>
      <c r="SMO2656" s="42"/>
      <c r="SMP2656" s="116"/>
      <c r="SMQ2656" s="42"/>
      <c r="SMR2656" s="116"/>
      <c r="SMS2656" s="42"/>
      <c r="SMT2656" s="116"/>
      <c r="SMU2656" s="42"/>
      <c r="SMV2656" s="116"/>
      <c r="SMW2656" s="42"/>
      <c r="SMX2656" s="116"/>
      <c r="SMY2656" s="42"/>
      <c r="SMZ2656" s="116"/>
      <c r="SNA2656" s="42"/>
      <c r="SNB2656" s="116"/>
      <c r="SNC2656" s="42"/>
      <c r="SND2656" s="116"/>
      <c r="SNE2656" s="42"/>
      <c r="SNF2656" s="116"/>
      <c r="SNG2656" s="42"/>
      <c r="SNH2656" s="116"/>
      <c r="SNI2656" s="42"/>
      <c r="SNJ2656" s="116"/>
      <c r="SNK2656" s="42"/>
      <c r="SNL2656" s="116"/>
      <c r="SNM2656" s="42"/>
      <c r="SNN2656" s="116"/>
      <c r="SNO2656" s="42"/>
      <c r="SNP2656" s="116"/>
      <c r="SNQ2656" s="42"/>
      <c r="SNR2656" s="116"/>
      <c r="SNS2656" s="42"/>
      <c r="SNT2656" s="116"/>
      <c r="SNU2656" s="42"/>
      <c r="SNV2656" s="116"/>
      <c r="SNW2656" s="42"/>
      <c r="SNX2656" s="116"/>
      <c r="SNY2656" s="42"/>
      <c r="SNZ2656" s="116"/>
      <c r="SOA2656" s="42"/>
      <c r="SOB2656" s="116"/>
      <c r="SOC2656" s="42"/>
      <c r="SOD2656" s="116"/>
      <c r="SOE2656" s="42"/>
      <c r="SOF2656" s="116"/>
      <c r="SOG2656" s="42"/>
      <c r="SOH2656" s="116"/>
      <c r="SOI2656" s="42"/>
      <c r="SOJ2656" s="116"/>
      <c r="SOK2656" s="42"/>
      <c r="SOL2656" s="116"/>
      <c r="SOM2656" s="42"/>
      <c r="SON2656" s="116"/>
      <c r="SOO2656" s="42"/>
      <c r="SOP2656" s="116"/>
      <c r="SOQ2656" s="42"/>
      <c r="SOR2656" s="116"/>
      <c r="SOS2656" s="42"/>
      <c r="SOT2656" s="116"/>
      <c r="SOU2656" s="42"/>
      <c r="SOV2656" s="116"/>
      <c r="SOW2656" s="42"/>
      <c r="SOX2656" s="116"/>
      <c r="SOY2656" s="42"/>
      <c r="SOZ2656" s="116"/>
      <c r="SPA2656" s="42"/>
      <c r="SPB2656" s="116"/>
      <c r="SPC2656" s="42"/>
      <c r="SPD2656" s="116"/>
      <c r="SPE2656" s="42"/>
      <c r="SPF2656" s="116"/>
      <c r="SPG2656" s="42"/>
      <c r="SPH2656" s="116"/>
      <c r="SPI2656" s="42"/>
      <c r="SPJ2656" s="116"/>
      <c r="SPK2656" s="42"/>
      <c r="SPL2656" s="116"/>
      <c r="SPM2656" s="42"/>
      <c r="SPN2656" s="116"/>
      <c r="SPO2656" s="42"/>
      <c r="SPP2656" s="116"/>
      <c r="SPQ2656" s="42"/>
      <c r="SPR2656" s="116"/>
      <c r="SPS2656" s="42"/>
      <c r="SPT2656" s="116"/>
      <c r="SPU2656" s="42"/>
      <c r="SPV2656" s="116"/>
      <c r="SPW2656" s="42"/>
      <c r="SPX2656" s="116"/>
      <c r="SPY2656" s="42"/>
      <c r="SPZ2656" s="116"/>
      <c r="SQA2656" s="42"/>
      <c r="SQB2656" s="116"/>
      <c r="SQC2656" s="42"/>
      <c r="SQD2656" s="116"/>
      <c r="SQE2656" s="42"/>
      <c r="SQF2656" s="116"/>
      <c r="SQG2656" s="42"/>
      <c r="SQH2656" s="116"/>
      <c r="SQI2656" s="42"/>
      <c r="SQJ2656" s="116"/>
      <c r="SQK2656" s="42"/>
      <c r="SQL2656" s="116"/>
      <c r="SQM2656" s="42"/>
      <c r="SQN2656" s="116"/>
      <c r="SQO2656" s="42"/>
      <c r="SQP2656" s="116"/>
      <c r="SQQ2656" s="42"/>
      <c r="SQR2656" s="116"/>
      <c r="SQS2656" s="42"/>
      <c r="SQT2656" s="116"/>
      <c r="SQU2656" s="42"/>
      <c r="SQV2656" s="116"/>
      <c r="SQW2656" s="42"/>
      <c r="SQX2656" s="116"/>
      <c r="SQY2656" s="42"/>
      <c r="SQZ2656" s="116"/>
      <c r="SRA2656" s="42"/>
      <c r="SRB2656" s="116"/>
      <c r="SRC2656" s="42"/>
      <c r="SRD2656" s="116"/>
      <c r="SRE2656" s="42"/>
      <c r="SRF2656" s="116"/>
      <c r="SRG2656" s="42"/>
      <c r="SRH2656" s="116"/>
      <c r="SRI2656" s="42"/>
      <c r="SRJ2656" s="116"/>
      <c r="SRK2656" s="42"/>
      <c r="SRL2656" s="116"/>
      <c r="SRM2656" s="42"/>
      <c r="SRN2656" s="116"/>
      <c r="SRO2656" s="42"/>
      <c r="SRP2656" s="116"/>
      <c r="SRQ2656" s="42"/>
      <c r="SRR2656" s="116"/>
      <c r="SRS2656" s="42"/>
      <c r="SRT2656" s="116"/>
      <c r="SRU2656" s="42"/>
      <c r="SRV2656" s="116"/>
      <c r="SRW2656" s="42"/>
      <c r="SRX2656" s="116"/>
      <c r="SRY2656" s="42"/>
      <c r="SRZ2656" s="116"/>
      <c r="SSA2656" s="42"/>
      <c r="SSB2656" s="116"/>
      <c r="SSC2656" s="42"/>
      <c r="SSD2656" s="116"/>
      <c r="SSE2656" s="42"/>
      <c r="SSF2656" s="116"/>
      <c r="SSG2656" s="42"/>
      <c r="SSH2656" s="116"/>
      <c r="SSI2656" s="42"/>
      <c r="SSJ2656" s="116"/>
      <c r="SSK2656" s="42"/>
      <c r="SSL2656" s="116"/>
      <c r="SSM2656" s="42"/>
      <c r="SSN2656" s="116"/>
      <c r="SSO2656" s="42"/>
      <c r="SSP2656" s="116"/>
      <c r="SSQ2656" s="42"/>
      <c r="SSR2656" s="116"/>
      <c r="SSS2656" s="42"/>
      <c r="SST2656" s="116"/>
      <c r="SSU2656" s="42"/>
      <c r="SSV2656" s="116"/>
      <c r="SSW2656" s="42"/>
      <c r="SSX2656" s="116"/>
      <c r="SSY2656" s="42"/>
      <c r="SSZ2656" s="116"/>
      <c r="STA2656" s="42"/>
      <c r="STB2656" s="116"/>
      <c r="STC2656" s="42"/>
      <c r="STD2656" s="116"/>
      <c r="STE2656" s="42"/>
      <c r="STF2656" s="116"/>
      <c r="STG2656" s="42"/>
      <c r="STH2656" s="116"/>
      <c r="STI2656" s="42"/>
      <c r="STJ2656" s="116"/>
      <c r="STK2656" s="42"/>
      <c r="STL2656" s="116"/>
      <c r="STM2656" s="42"/>
      <c r="STN2656" s="116"/>
      <c r="STO2656" s="42"/>
      <c r="STP2656" s="116"/>
      <c r="STQ2656" s="42"/>
      <c r="STR2656" s="116"/>
      <c r="STS2656" s="42"/>
      <c r="STT2656" s="116"/>
      <c r="STU2656" s="42"/>
      <c r="STV2656" s="116"/>
      <c r="STW2656" s="42"/>
      <c r="STX2656" s="116"/>
      <c r="STY2656" s="42"/>
      <c r="STZ2656" s="116"/>
      <c r="SUA2656" s="42"/>
      <c r="SUB2656" s="116"/>
      <c r="SUC2656" s="42"/>
      <c r="SUD2656" s="116"/>
      <c r="SUE2656" s="42"/>
      <c r="SUF2656" s="116"/>
      <c r="SUG2656" s="42"/>
      <c r="SUH2656" s="116"/>
      <c r="SUI2656" s="42"/>
      <c r="SUJ2656" s="116"/>
      <c r="SUK2656" s="42"/>
      <c r="SUL2656" s="116"/>
      <c r="SUM2656" s="42"/>
      <c r="SUN2656" s="116"/>
      <c r="SUO2656" s="42"/>
      <c r="SUP2656" s="116"/>
      <c r="SUQ2656" s="42"/>
      <c r="SUR2656" s="116"/>
      <c r="SUS2656" s="42"/>
      <c r="SUT2656" s="116"/>
      <c r="SUU2656" s="42"/>
      <c r="SUV2656" s="116"/>
      <c r="SUW2656" s="42"/>
      <c r="SUX2656" s="116"/>
      <c r="SUY2656" s="42"/>
      <c r="SUZ2656" s="116"/>
      <c r="SVA2656" s="42"/>
      <c r="SVB2656" s="116"/>
      <c r="SVC2656" s="42"/>
      <c r="SVD2656" s="116"/>
      <c r="SVE2656" s="42"/>
      <c r="SVF2656" s="116"/>
      <c r="SVG2656" s="42"/>
      <c r="SVH2656" s="116"/>
      <c r="SVI2656" s="42"/>
      <c r="SVJ2656" s="116"/>
      <c r="SVK2656" s="42"/>
      <c r="SVL2656" s="116"/>
      <c r="SVM2656" s="42"/>
      <c r="SVN2656" s="116"/>
      <c r="SVO2656" s="42"/>
      <c r="SVP2656" s="116"/>
      <c r="SVQ2656" s="42"/>
      <c r="SVR2656" s="116"/>
      <c r="SVS2656" s="42"/>
      <c r="SVT2656" s="116"/>
      <c r="SVU2656" s="42"/>
      <c r="SVV2656" s="116"/>
      <c r="SVW2656" s="42"/>
      <c r="SVX2656" s="116"/>
      <c r="SVY2656" s="42"/>
      <c r="SVZ2656" s="116"/>
      <c r="SWA2656" s="42"/>
      <c r="SWB2656" s="116"/>
      <c r="SWC2656" s="42"/>
      <c r="SWD2656" s="116"/>
      <c r="SWE2656" s="42"/>
      <c r="SWF2656" s="116"/>
      <c r="SWG2656" s="42"/>
      <c r="SWH2656" s="116"/>
      <c r="SWI2656" s="42"/>
      <c r="SWJ2656" s="116"/>
      <c r="SWK2656" s="42"/>
      <c r="SWL2656" s="116"/>
      <c r="SWM2656" s="42"/>
      <c r="SWN2656" s="116"/>
      <c r="SWO2656" s="42"/>
      <c r="SWP2656" s="116"/>
      <c r="SWQ2656" s="42"/>
      <c r="SWR2656" s="116"/>
      <c r="SWS2656" s="42"/>
      <c r="SWT2656" s="116"/>
      <c r="SWU2656" s="42"/>
      <c r="SWV2656" s="116"/>
      <c r="SWW2656" s="42"/>
      <c r="SWX2656" s="116"/>
      <c r="SWY2656" s="42"/>
      <c r="SWZ2656" s="116"/>
      <c r="SXA2656" s="42"/>
      <c r="SXB2656" s="116"/>
      <c r="SXC2656" s="42"/>
      <c r="SXD2656" s="116"/>
      <c r="SXE2656" s="42"/>
      <c r="SXF2656" s="116"/>
      <c r="SXG2656" s="42"/>
      <c r="SXH2656" s="116"/>
      <c r="SXI2656" s="42"/>
      <c r="SXJ2656" s="116"/>
      <c r="SXK2656" s="42"/>
      <c r="SXL2656" s="116"/>
      <c r="SXM2656" s="42"/>
      <c r="SXN2656" s="116"/>
      <c r="SXO2656" s="42"/>
      <c r="SXP2656" s="116"/>
      <c r="SXQ2656" s="42"/>
      <c r="SXR2656" s="116"/>
      <c r="SXS2656" s="42"/>
      <c r="SXT2656" s="116"/>
      <c r="SXU2656" s="42"/>
      <c r="SXV2656" s="116"/>
      <c r="SXW2656" s="42"/>
      <c r="SXX2656" s="116"/>
      <c r="SXY2656" s="42"/>
      <c r="SXZ2656" s="116"/>
      <c r="SYA2656" s="42"/>
      <c r="SYB2656" s="116"/>
      <c r="SYC2656" s="42"/>
      <c r="SYD2656" s="116"/>
      <c r="SYE2656" s="42"/>
      <c r="SYF2656" s="116"/>
      <c r="SYG2656" s="42"/>
      <c r="SYH2656" s="116"/>
      <c r="SYI2656" s="42"/>
      <c r="SYJ2656" s="116"/>
      <c r="SYK2656" s="42"/>
      <c r="SYL2656" s="116"/>
      <c r="SYM2656" s="42"/>
      <c r="SYN2656" s="116"/>
      <c r="SYO2656" s="42"/>
      <c r="SYP2656" s="116"/>
      <c r="SYQ2656" s="42"/>
      <c r="SYR2656" s="116"/>
      <c r="SYS2656" s="42"/>
      <c r="SYT2656" s="116"/>
      <c r="SYU2656" s="42"/>
      <c r="SYV2656" s="116"/>
      <c r="SYW2656" s="42"/>
      <c r="SYX2656" s="116"/>
      <c r="SYY2656" s="42"/>
      <c r="SYZ2656" s="116"/>
      <c r="SZA2656" s="42"/>
      <c r="SZB2656" s="116"/>
      <c r="SZC2656" s="42"/>
      <c r="SZD2656" s="116"/>
      <c r="SZE2656" s="42"/>
      <c r="SZF2656" s="116"/>
      <c r="SZG2656" s="42"/>
      <c r="SZH2656" s="116"/>
      <c r="SZI2656" s="42"/>
      <c r="SZJ2656" s="116"/>
      <c r="SZK2656" s="42"/>
      <c r="SZL2656" s="116"/>
      <c r="SZM2656" s="42"/>
      <c r="SZN2656" s="116"/>
      <c r="SZO2656" s="42"/>
      <c r="SZP2656" s="116"/>
      <c r="SZQ2656" s="42"/>
      <c r="SZR2656" s="116"/>
      <c r="SZS2656" s="42"/>
      <c r="SZT2656" s="116"/>
      <c r="SZU2656" s="42"/>
      <c r="SZV2656" s="116"/>
      <c r="SZW2656" s="42"/>
      <c r="SZX2656" s="116"/>
      <c r="SZY2656" s="42"/>
      <c r="SZZ2656" s="116"/>
      <c r="TAA2656" s="42"/>
      <c r="TAB2656" s="116"/>
      <c r="TAC2656" s="42"/>
      <c r="TAD2656" s="116"/>
      <c r="TAE2656" s="42"/>
      <c r="TAF2656" s="116"/>
      <c r="TAG2656" s="42"/>
      <c r="TAH2656" s="116"/>
      <c r="TAI2656" s="42"/>
      <c r="TAJ2656" s="116"/>
      <c r="TAK2656" s="42"/>
      <c r="TAL2656" s="116"/>
      <c r="TAM2656" s="42"/>
      <c r="TAN2656" s="116"/>
      <c r="TAO2656" s="42"/>
      <c r="TAP2656" s="116"/>
      <c r="TAQ2656" s="42"/>
      <c r="TAR2656" s="116"/>
      <c r="TAS2656" s="42"/>
      <c r="TAT2656" s="116"/>
      <c r="TAU2656" s="42"/>
      <c r="TAV2656" s="116"/>
      <c r="TAW2656" s="42"/>
      <c r="TAX2656" s="116"/>
      <c r="TAY2656" s="42"/>
      <c r="TAZ2656" s="116"/>
      <c r="TBA2656" s="42"/>
      <c r="TBB2656" s="116"/>
      <c r="TBC2656" s="42"/>
      <c r="TBD2656" s="116"/>
      <c r="TBE2656" s="42"/>
      <c r="TBF2656" s="116"/>
      <c r="TBG2656" s="42"/>
      <c r="TBH2656" s="116"/>
      <c r="TBI2656" s="42"/>
      <c r="TBJ2656" s="116"/>
      <c r="TBK2656" s="42"/>
      <c r="TBL2656" s="116"/>
      <c r="TBM2656" s="42"/>
      <c r="TBN2656" s="116"/>
      <c r="TBO2656" s="42"/>
      <c r="TBP2656" s="116"/>
      <c r="TBQ2656" s="42"/>
      <c r="TBR2656" s="116"/>
      <c r="TBS2656" s="42"/>
      <c r="TBT2656" s="116"/>
      <c r="TBU2656" s="42"/>
      <c r="TBV2656" s="116"/>
      <c r="TBW2656" s="42"/>
      <c r="TBX2656" s="116"/>
      <c r="TBY2656" s="42"/>
      <c r="TBZ2656" s="116"/>
      <c r="TCA2656" s="42"/>
      <c r="TCB2656" s="116"/>
      <c r="TCC2656" s="42"/>
      <c r="TCD2656" s="116"/>
      <c r="TCE2656" s="42"/>
      <c r="TCF2656" s="116"/>
      <c r="TCG2656" s="42"/>
      <c r="TCH2656" s="116"/>
      <c r="TCI2656" s="42"/>
      <c r="TCJ2656" s="116"/>
      <c r="TCK2656" s="42"/>
      <c r="TCL2656" s="116"/>
      <c r="TCM2656" s="42"/>
      <c r="TCN2656" s="116"/>
      <c r="TCO2656" s="42"/>
      <c r="TCP2656" s="116"/>
      <c r="TCQ2656" s="42"/>
      <c r="TCR2656" s="116"/>
      <c r="TCS2656" s="42"/>
      <c r="TCT2656" s="116"/>
      <c r="TCU2656" s="42"/>
      <c r="TCV2656" s="116"/>
      <c r="TCW2656" s="42"/>
      <c r="TCX2656" s="116"/>
      <c r="TCY2656" s="42"/>
      <c r="TCZ2656" s="116"/>
      <c r="TDA2656" s="42"/>
      <c r="TDB2656" s="116"/>
      <c r="TDC2656" s="42"/>
      <c r="TDD2656" s="116"/>
      <c r="TDE2656" s="42"/>
      <c r="TDF2656" s="116"/>
      <c r="TDG2656" s="42"/>
      <c r="TDH2656" s="116"/>
      <c r="TDI2656" s="42"/>
      <c r="TDJ2656" s="116"/>
      <c r="TDK2656" s="42"/>
      <c r="TDL2656" s="116"/>
      <c r="TDM2656" s="42"/>
      <c r="TDN2656" s="116"/>
      <c r="TDO2656" s="42"/>
      <c r="TDP2656" s="116"/>
      <c r="TDQ2656" s="42"/>
      <c r="TDR2656" s="116"/>
      <c r="TDS2656" s="42"/>
      <c r="TDT2656" s="116"/>
      <c r="TDU2656" s="42"/>
      <c r="TDV2656" s="116"/>
      <c r="TDW2656" s="42"/>
      <c r="TDX2656" s="116"/>
      <c r="TDY2656" s="42"/>
      <c r="TDZ2656" s="116"/>
      <c r="TEA2656" s="42"/>
      <c r="TEB2656" s="116"/>
      <c r="TEC2656" s="42"/>
      <c r="TED2656" s="116"/>
      <c r="TEE2656" s="42"/>
      <c r="TEF2656" s="116"/>
      <c r="TEG2656" s="42"/>
      <c r="TEH2656" s="116"/>
      <c r="TEI2656" s="42"/>
      <c r="TEJ2656" s="116"/>
      <c r="TEK2656" s="42"/>
      <c r="TEL2656" s="116"/>
      <c r="TEM2656" s="42"/>
      <c r="TEN2656" s="116"/>
      <c r="TEO2656" s="42"/>
      <c r="TEP2656" s="116"/>
      <c r="TEQ2656" s="42"/>
      <c r="TER2656" s="116"/>
      <c r="TES2656" s="42"/>
      <c r="TET2656" s="116"/>
      <c r="TEU2656" s="42"/>
      <c r="TEV2656" s="116"/>
      <c r="TEW2656" s="42"/>
      <c r="TEX2656" s="116"/>
      <c r="TEY2656" s="42"/>
      <c r="TEZ2656" s="116"/>
      <c r="TFA2656" s="42"/>
      <c r="TFB2656" s="116"/>
      <c r="TFC2656" s="42"/>
      <c r="TFD2656" s="116"/>
      <c r="TFE2656" s="42"/>
      <c r="TFF2656" s="116"/>
      <c r="TFG2656" s="42"/>
      <c r="TFH2656" s="116"/>
      <c r="TFI2656" s="42"/>
      <c r="TFJ2656" s="116"/>
      <c r="TFK2656" s="42"/>
      <c r="TFL2656" s="116"/>
      <c r="TFM2656" s="42"/>
      <c r="TFN2656" s="116"/>
      <c r="TFO2656" s="42"/>
      <c r="TFP2656" s="116"/>
      <c r="TFQ2656" s="42"/>
      <c r="TFR2656" s="116"/>
      <c r="TFS2656" s="42"/>
      <c r="TFT2656" s="116"/>
      <c r="TFU2656" s="42"/>
      <c r="TFV2656" s="116"/>
      <c r="TFW2656" s="42"/>
      <c r="TFX2656" s="116"/>
      <c r="TFY2656" s="42"/>
      <c r="TFZ2656" s="116"/>
      <c r="TGA2656" s="42"/>
      <c r="TGB2656" s="116"/>
      <c r="TGC2656" s="42"/>
      <c r="TGD2656" s="116"/>
      <c r="TGE2656" s="42"/>
      <c r="TGF2656" s="116"/>
      <c r="TGG2656" s="42"/>
      <c r="TGH2656" s="116"/>
      <c r="TGI2656" s="42"/>
      <c r="TGJ2656" s="116"/>
      <c r="TGK2656" s="42"/>
      <c r="TGL2656" s="116"/>
      <c r="TGM2656" s="42"/>
      <c r="TGN2656" s="116"/>
      <c r="TGO2656" s="42"/>
      <c r="TGP2656" s="116"/>
      <c r="TGQ2656" s="42"/>
      <c r="TGR2656" s="116"/>
      <c r="TGS2656" s="42"/>
      <c r="TGT2656" s="116"/>
      <c r="TGU2656" s="42"/>
      <c r="TGV2656" s="116"/>
      <c r="TGW2656" s="42"/>
      <c r="TGX2656" s="116"/>
      <c r="TGY2656" s="42"/>
      <c r="TGZ2656" s="116"/>
      <c r="THA2656" s="42"/>
      <c r="THB2656" s="116"/>
      <c r="THC2656" s="42"/>
      <c r="THD2656" s="116"/>
      <c r="THE2656" s="42"/>
      <c r="THF2656" s="116"/>
      <c r="THG2656" s="42"/>
      <c r="THH2656" s="116"/>
      <c r="THI2656" s="42"/>
      <c r="THJ2656" s="116"/>
      <c r="THK2656" s="42"/>
      <c r="THL2656" s="116"/>
      <c r="THM2656" s="42"/>
      <c r="THN2656" s="116"/>
      <c r="THO2656" s="42"/>
      <c r="THP2656" s="116"/>
      <c r="THQ2656" s="42"/>
      <c r="THR2656" s="116"/>
      <c r="THS2656" s="42"/>
      <c r="THT2656" s="116"/>
      <c r="THU2656" s="42"/>
      <c r="THV2656" s="116"/>
      <c r="THW2656" s="42"/>
      <c r="THX2656" s="116"/>
      <c r="THY2656" s="42"/>
      <c r="THZ2656" s="116"/>
      <c r="TIA2656" s="42"/>
      <c r="TIB2656" s="116"/>
      <c r="TIC2656" s="42"/>
      <c r="TID2656" s="116"/>
      <c r="TIE2656" s="42"/>
      <c r="TIF2656" s="116"/>
      <c r="TIG2656" s="42"/>
      <c r="TIH2656" s="116"/>
      <c r="TII2656" s="42"/>
      <c r="TIJ2656" s="116"/>
      <c r="TIK2656" s="42"/>
      <c r="TIL2656" s="116"/>
      <c r="TIM2656" s="42"/>
      <c r="TIN2656" s="116"/>
      <c r="TIO2656" s="42"/>
      <c r="TIP2656" s="116"/>
      <c r="TIQ2656" s="42"/>
      <c r="TIR2656" s="116"/>
      <c r="TIS2656" s="42"/>
      <c r="TIT2656" s="116"/>
      <c r="TIU2656" s="42"/>
      <c r="TIV2656" s="116"/>
      <c r="TIW2656" s="42"/>
      <c r="TIX2656" s="116"/>
      <c r="TIY2656" s="42"/>
      <c r="TIZ2656" s="116"/>
      <c r="TJA2656" s="42"/>
      <c r="TJB2656" s="116"/>
      <c r="TJC2656" s="42"/>
      <c r="TJD2656" s="116"/>
      <c r="TJE2656" s="42"/>
      <c r="TJF2656" s="116"/>
      <c r="TJG2656" s="42"/>
      <c r="TJH2656" s="116"/>
      <c r="TJI2656" s="42"/>
      <c r="TJJ2656" s="116"/>
      <c r="TJK2656" s="42"/>
      <c r="TJL2656" s="116"/>
      <c r="TJM2656" s="42"/>
      <c r="TJN2656" s="116"/>
      <c r="TJO2656" s="42"/>
      <c r="TJP2656" s="116"/>
      <c r="TJQ2656" s="42"/>
      <c r="TJR2656" s="116"/>
      <c r="TJS2656" s="42"/>
      <c r="TJT2656" s="116"/>
      <c r="TJU2656" s="42"/>
      <c r="TJV2656" s="116"/>
      <c r="TJW2656" s="42"/>
      <c r="TJX2656" s="116"/>
      <c r="TJY2656" s="42"/>
      <c r="TJZ2656" s="116"/>
      <c r="TKA2656" s="42"/>
      <c r="TKB2656" s="116"/>
      <c r="TKC2656" s="42"/>
      <c r="TKD2656" s="116"/>
      <c r="TKE2656" s="42"/>
      <c r="TKF2656" s="116"/>
      <c r="TKG2656" s="42"/>
      <c r="TKH2656" s="116"/>
      <c r="TKI2656" s="42"/>
      <c r="TKJ2656" s="116"/>
      <c r="TKK2656" s="42"/>
      <c r="TKL2656" s="116"/>
      <c r="TKM2656" s="42"/>
      <c r="TKN2656" s="116"/>
      <c r="TKO2656" s="42"/>
      <c r="TKP2656" s="116"/>
      <c r="TKQ2656" s="42"/>
      <c r="TKR2656" s="116"/>
      <c r="TKS2656" s="42"/>
      <c r="TKT2656" s="116"/>
      <c r="TKU2656" s="42"/>
      <c r="TKV2656" s="116"/>
      <c r="TKW2656" s="42"/>
      <c r="TKX2656" s="116"/>
      <c r="TKY2656" s="42"/>
      <c r="TKZ2656" s="116"/>
      <c r="TLA2656" s="42"/>
      <c r="TLB2656" s="116"/>
      <c r="TLC2656" s="42"/>
      <c r="TLD2656" s="116"/>
      <c r="TLE2656" s="42"/>
      <c r="TLF2656" s="116"/>
      <c r="TLG2656" s="42"/>
      <c r="TLH2656" s="116"/>
      <c r="TLI2656" s="42"/>
      <c r="TLJ2656" s="116"/>
      <c r="TLK2656" s="42"/>
      <c r="TLL2656" s="116"/>
      <c r="TLM2656" s="42"/>
      <c r="TLN2656" s="116"/>
      <c r="TLO2656" s="42"/>
      <c r="TLP2656" s="116"/>
      <c r="TLQ2656" s="42"/>
      <c r="TLR2656" s="116"/>
      <c r="TLS2656" s="42"/>
      <c r="TLT2656" s="116"/>
      <c r="TLU2656" s="42"/>
      <c r="TLV2656" s="116"/>
      <c r="TLW2656" s="42"/>
      <c r="TLX2656" s="116"/>
      <c r="TLY2656" s="42"/>
      <c r="TLZ2656" s="116"/>
      <c r="TMA2656" s="42"/>
      <c r="TMB2656" s="116"/>
      <c r="TMC2656" s="42"/>
      <c r="TMD2656" s="116"/>
      <c r="TME2656" s="42"/>
      <c r="TMF2656" s="116"/>
      <c r="TMG2656" s="42"/>
      <c r="TMH2656" s="116"/>
      <c r="TMI2656" s="42"/>
      <c r="TMJ2656" s="116"/>
      <c r="TMK2656" s="42"/>
      <c r="TML2656" s="116"/>
      <c r="TMM2656" s="42"/>
      <c r="TMN2656" s="116"/>
      <c r="TMO2656" s="42"/>
      <c r="TMP2656" s="116"/>
      <c r="TMQ2656" s="42"/>
      <c r="TMR2656" s="116"/>
      <c r="TMS2656" s="42"/>
      <c r="TMT2656" s="116"/>
      <c r="TMU2656" s="42"/>
      <c r="TMV2656" s="116"/>
      <c r="TMW2656" s="42"/>
      <c r="TMX2656" s="116"/>
      <c r="TMY2656" s="42"/>
      <c r="TMZ2656" s="116"/>
      <c r="TNA2656" s="42"/>
      <c r="TNB2656" s="116"/>
      <c r="TNC2656" s="42"/>
      <c r="TND2656" s="116"/>
      <c r="TNE2656" s="42"/>
      <c r="TNF2656" s="116"/>
      <c r="TNG2656" s="42"/>
      <c r="TNH2656" s="116"/>
      <c r="TNI2656" s="42"/>
      <c r="TNJ2656" s="116"/>
      <c r="TNK2656" s="42"/>
      <c r="TNL2656" s="116"/>
      <c r="TNM2656" s="42"/>
      <c r="TNN2656" s="116"/>
      <c r="TNO2656" s="42"/>
      <c r="TNP2656" s="116"/>
      <c r="TNQ2656" s="42"/>
      <c r="TNR2656" s="116"/>
      <c r="TNS2656" s="42"/>
      <c r="TNT2656" s="116"/>
      <c r="TNU2656" s="42"/>
      <c r="TNV2656" s="116"/>
      <c r="TNW2656" s="42"/>
      <c r="TNX2656" s="116"/>
      <c r="TNY2656" s="42"/>
      <c r="TNZ2656" s="116"/>
      <c r="TOA2656" s="42"/>
      <c r="TOB2656" s="116"/>
      <c r="TOC2656" s="42"/>
      <c r="TOD2656" s="116"/>
      <c r="TOE2656" s="42"/>
      <c r="TOF2656" s="116"/>
      <c r="TOG2656" s="42"/>
      <c r="TOH2656" s="116"/>
      <c r="TOI2656" s="42"/>
      <c r="TOJ2656" s="116"/>
      <c r="TOK2656" s="42"/>
      <c r="TOL2656" s="116"/>
      <c r="TOM2656" s="42"/>
      <c r="TON2656" s="116"/>
      <c r="TOO2656" s="42"/>
      <c r="TOP2656" s="116"/>
      <c r="TOQ2656" s="42"/>
      <c r="TOR2656" s="116"/>
      <c r="TOS2656" s="42"/>
      <c r="TOT2656" s="116"/>
      <c r="TOU2656" s="42"/>
      <c r="TOV2656" s="116"/>
      <c r="TOW2656" s="42"/>
      <c r="TOX2656" s="116"/>
      <c r="TOY2656" s="42"/>
      <c r="TOZ2656" s="116"/>
      <c r="TPA2656" s="42"/>
      <c r="TPB2656" s="116"/>
      <c r="TPC2656" s="42"/>
      <c r="TPD2656" s="116"/>
      <c r="TPE2656" s="42"/>
      <c r="TPF2656" s="116"/>
      <c r="TPG2656" s="42"/>
      <c r="TPH2656" s="116"/>
      <c r="TPI2656" s="42"/>
      <c r="TPJ2656" s="116"/>
      <c r="TPK2656" s="42"/>
      <c r="TPL2656" s="116"/>
      <c r="TPM2656" s="42"/>
      <c r="TPN2656" s="116"/>
      <c r="TPO2656" s="42"/>
      <c r="TPP2656" s="116"/>
      <c r="TPQ2656" s="42"/>
      <c r="TPR2656" s="116"/>
      <c r="TPS2656" s="42"/>
      <c r="TPT2656" s="116"/>
      <c r="TPU2656" s="42"/>
      <c r="TPV2656" s="116"/>
      <c r="TPW2656" s="42"/>
      <c r="TPX2656" s="116"/>
      <c r="TPY2656" s="42"/>
      <c r="TPZ2656" s="116"/>
      <c r="TQA2656" s="42"/>
      <c r="TQB2656" s="116"/>
      <c r="TQC2656" s="42"/>
      <c r="TQD2656" s="116"/>
      <c r="TQE2656" s="42"/>
      <c r="TQF2656" s="116"/>
      <c r="TQG2656" s="42"/>
      <c r="TQH2656" s="116"/>
      <c r="TQI2656" s="42"/>
      <c r="TQJ2656" s="116"/>
      <c r="TQK2656" s="42"/>
      <c r="TQL2656" s="116"/>
      <c r="TQM2656" s="42"/>
      <c r="TQN2656" s="116"/>
      <c r="TQO2656" s="42"/>
      <c r="TQP2656" s="116"/>
      <c r="TQQ2656" s="42"/>
      <c r="TQR2656" s="116"/>
      <c r="TQS2656" s="42"/>
      <c r="TQT2656" s="116"/>
      <c r="TQU2656" s="42"/>
      <c r="TQV2656" s="116"/>
      <c r="TQW2656" s="42"/>
      <c r="TQX2656" s="116"/>
      <c r="TQY2656" s="42"/>
      <c r="TQZ2656" s="116"/>
      <c r="TRA2656" s="42"/>
      <c r="TRB2656" s="116"/>
      <c r="TRC2656" s="42"/>
      <c r="TRD2656" s="116"/>
      <c r="TRE2656" s="42"/>
      <c r="TRF2656" s="116"/>
      <c r="TRG2656" s="42"/>
      <c r="TRH2656" s="116"/>
      <c r="TRI2656" s="42"/>
      <c r="TRJ2656" s="116"/>
      <c r="TRK2656" s="42"/>
      <c r="TRL2656" s="116"/>
      <c r="TRM2656" s="42"/>
      <c r="TRN2656" s="116"/>
      <c r="TRO2656" s="42"/>
      <c r="TRP2656" s="116"/>
      <c r="TRQ2656" s="42"/>
      <c r="TRR2656" s="116"/>
      <c r="TRS2656" s="42"/>
      <c r="TRT2656" s="116"/>
      <c r="TRU2656" s="42"/>
      <c r="TRV2656" s="116"/>
      <c r="TRW2656" s="42"/>
      <c r="TRX2656" s="116"/>
      <c r="TRY2656" s="42"/>
      <c r="TRZ2656" s="116"/>
      <c r="TSA2656" s="42"/>
      <c r="TSB2656" s="116"/>
      <c r="TSC2656" s="42"/>
      <c r="TSD2656" s="116"/>
      <c r="TSE2656" s="42"/>
      <c r="TSF2656" s="116"/>
      <c r="TSG2656" s="42"/>
      <c r="TSH2656" s="116"/>
      <c r="TSI2656" s="42"/>
      <c r="TSJ2656" s="116"/>
      <c r="TSK2656" s="42"/>
      <c r="TSL2656" s="116"/>
      <c r="TSM2656" s="42"/>
      <c r="TSN2656" s="116"/>
      <c r="TSO2656" s="42"/>
      <c r="TSP2656" s="116"/>
      <c r="TSQ2656" s="42"/>
      <c r="TSR2656" s="116"/>
      <c r="TSS2656" s="42"/>
      <c r="TST2656" s="116"/>
      <c r="TSU2656" s="42"/>
      <c r="TSV2656" s="116"/>
      <c r="TSW2656" s="42"/>
      <c r="TSX2656" s="116"/>
      <c r="TSY2656" s="42"/>
      <c r="TSZ2656" s="116"/>
      <c r="TTA2656" s="42"/>
      <c r="TTB2656" s="116"/>
      <c r="TTC2656" s="42"/>
      <c r="TTD2656" s="116"/>
      <c r="TTE2656" s="42"/>
      <c r="TTF2656" s="116"/>
      <c r="TTG2656" s="42"/>
      <c r="TTH2656" s="116"/>
      <c r="TTI2656" s="42"/>
      <c r="TTJ2656" s="116"/>
      <c r="TTK2656" s="42"/>
      <c r="TTL2656" s="116"/>
      <c r="TTM2656" s="42"/>
      <c r="TTN2656" s="116"/>
      <c r="TTO2656" s="42"/>
      <c r="TTP2656" s="116"/>
      <c r="TTQ2656" s="42"/>
      <c r="TTR2656" s="116"/>
      <c r="TTS2656" s="42"/>
      <c r="TTT2656" s="116"/>
      <c r="TTU2656" s="42"/>
      <c r="TTV2656" s="116"/>
      <c r="TTW2656" s="42"/>
      <c r="TTX2656" s="116"/>
      <c r="TTY2656" s="42"/>
      <c r="TTZ2656" s="116"/>
      <c r="TUA2656" s="42"/>
      <c r="TUB2656" s="116"/>
      <c r="TUC2656" s="42"/>
      <c r="TUD2656" s="116"/>
      <c r="TUE2656" s="42"/>
      <c r="TUF2656" s="116"/>
      <c r="TUG2656" s="42"/>
      <c r="TUH2656" s="116"/>
      <c r="TUI2656" s="42"/>
      <c r="TUJ2656" s="116"/>
      <c r="TUK2656" s="42"/>
      <c r="TUL2656" s="116"/>
      <c r="TUM2656" s="42"/>
      <c r="TUN2656" s="116"/>
      <c r="TUO2656" s="42"/>
      <c r="TUP2656" s="116"/>
      <c r="TUQ2656" s="42"/>
      <c r="TUR2656" s="116"/>
      <c r="TUS2656" s="42"/>
      <c r="TUT2656" s="116"/>
      <c r="TUU2656" s="42"/>
      <c r="TUV2656" s="116"/>
      <c r="TUW2656" s="42"/>
      <c r="TUX2656" s="116"/>
      <c r="TUY2656" s="42"/>
      <c r="TUZ2656" s="116"/>
      <c r="TVA2656" s="42"/>
      <c r="TVB2656" s="116"/>
      <c r="TVC2656" s="42"/>
      <c r="TVD2656" s="116"/>
      <c r="TVE2656" s="42"/>
      <c r="TVF2656" s="116"/>
      <c r="TVG2656" s="42"/>
      <c r="TVH2656" s="116"/>
      <c r="TVI2656" s="42"/>
      <c r="TVJ2656" s="116"/>
      <c r="TVK2656" s="42"/>
      <c r="TVL2656" s="116"/>
      <c r="TVM2656" s="42"/>
      <c r="TVN2656" s="116"/>
      <c r="TVO2656" s="42"/>
      <c r="TVP2656" s="116"/>
      <c r="TVQ2656" s="42"/>
      <c r="TVR2656" s="116"/>
      <c r="TVS2656" s="42"/>
      <c r="TVT2656" s="116"/>
      <c r="TVU2656" s="42"/>
      <c r="TVV2656" s="116"/>
      <c r="TVW2656" s="42"/>
      <c r="TVX2656" s="116"/>
      <c r="TVY2656" s="42"/>
      <c r="TVZ2656" s="116"/>
      <c r="TWA2656" s="42"/>
      <c r="TWB2656" s="116"/>
      <c r="TWC2656" s="42"/>
      <c r="TWD2656" s="116"/>
      <c r="TWE2656" s="42"/>
      <c r="TWF2656" s="116"/>
      <c r="TWG2656" s="42"/>
      <c r="TWH2656" s="116"/>
      <c r="TWI2656" s="42"/>
      <c r="TWJ2656" s="116"/>
      <c r="TWK2656" s="42"/>
      <c r="TWL2656" s="116"/>
      <c r="TWM2656" s="42"/>
      <c r="TWN2656" s="116"/>
      <c r="TWO2656" s="42"/>
      <c r="TWP2656" s="116"/>
      <c r="TWQ2656" s="42"/>
      <c r="TWR2656" s="116"/>
      <c r="TWS2656" s="42"/>
      <c r="TWT2656" s="116"/>
      <c r="TWU2656" s="42"/>
      <c r="TWV2656" s="116"/>
      <c r="TWW2656" s="42"/>
      <c r="TWX2656" s="116"/>
      <c r="TWY2656" s="42"/>
      <c r="TWZ2656" s="116"/>
      <c r="TXA2656" s="42"/>
      <c r="TXB2656" s="116"/>
      <c r="TXC2656" s="42"/>
      <c r="TXD2656" s="116"/>
      <c r="TXE2656" s="42"/>
      <c r="TXF2656" s="116"/>
      <c r="TXG2656" s="42"/>
      <c r="TXH2656" s="116"/>
      <c r="TXI2656" s="42"/>
      <c r="TXJ2656" s="116"/>
      <c r="TXK2656" s="42"/>
      <c r="TXL2656" s="116"/>
      <c r="TXM2656" s="42"/>
      <c r="TXN2656" s="116"/>
      <c r="TXO2656" s="42"/>
      <c r="TXP2656" s="116"/>
      <c r="TXQ2656" s="42"/>
      <c r="TXR2656" s="116"/>
      <c r="TXS2656" s="42"/>
      <c r="TXT2656" s="116"/>
      <c r="TXU2656" s="42"/>
      <c r="TXV2656" s="116"/>
      <c r="TXW2656" s="42"/>
      <c r="TXX2656" s="116"/>
      <c r="TXY2656" s="42"/>
      <c r="TXZ2656" s="116"/>
      <c r="TYA2656" s="42"/>
      <c r="TYB2656" s="116"/>
      <c r="TYC2656" s="42"/>
      <c r="TYD2656" s="116"/>
      <c r="TYE2656" s="42"/>
      <c r="TYF2656" s="116"/>
      <c r="TYG2656" s="42"/>
      <c r="TYH2656" s="116"/>
      <c r="TYI2656" s="42"/>
      <c r="TYJ2656" s="116"/>
      <c r="TYK2656" s="42"/>
      <c r="TYL2656" s="116"/>
      <c r="TYM2656" s="42"/>
      <c r="TYN2656" s="116"/>
      <c r="TYO2656" s="42"/>
      <c r="TYP2656" s="116"/>
      <c r="TYQ2656" s="42"/>
      <c r="TYR2656" s="116"/>
      <c r="TYS2656" s="42"/>
      <c r="TYT2656" s="116"/>
      <c r="TYU2656" s="42"/>
      <c r="TYV2656" s="116"/>
      <c r="TYW2656" s="42"/>
      <c r="TYX2656" s="116"/>
      <c r="TYY2656" s="42"/>
      <c r="TYZ2656" s="116"/>
      <c r="TZA2656" s="42"/>
      <c r="TZB2656" s="116"/>
      <c r="TZC2656" s="42"/>
      <c r="TZD2656" s="116"/>
      <c r="TZE2656" s="42"/>
      <c r="TZF2656" s="116"/>
      <c r="TZG2656" s="42"/>
      <c r="TZH2656" s="116"/>
      <c r="TZI2656" s="42"/>
      <c r="TZJ2656" s="116"/>
      <c r="TZK2656" s="42"/>
      <c r="TZL2656" s="116"/>
      <c r="TZM2656" s="42"/>
      <c r="TZN2656" s="116"/>
      <c r="TZO2656" s="42"/>
      <c r="TZP2656" s="116"/>
      <c r="TZQ2656" s="42"/>
      <c r="TZR2656" s="116"/>
      <c r="TZS2656" s="42"/>
      <c r="TZT2656" s="116"/>
      <c r="TZU2656" s="42"/>
      <c r="TZV2656" s="116"/>
      <c r="TZW2656" s="42"/>
      <c r="TZX2656" s="116"/>
      <c r="TZY2656" s="42"/>
      <c r="TZZ2656" s="116"/>
      <c r="UAA2656" s="42"/>
      <c r="UAB2656" s="116"/>
      <c r="UAC2656" s="42"/>
      <c r="UAD2656" s="116"/>
      <c r="UAE2656" s="42"/>
      <c r="UAF2656" s="116"/>
      <c r="UAG2656" s="42"/>
      <c r="UAH2656" s="116"/>
      <c r="UAI2656" s="42"/>
      <c r="UAJ2656" s="116"/>
      <c r="UAK2656" s="42"/>
      <c r="UAL2656" s="116"/>
      <c r="UAM2656" s="42"/>
      <c r="UAN2656" s="116"/>
      <c r="UAO2656" s="42"/>
      <c r="UAP2656" s="116"/>
      <c r="UAQ2656" s="42"/>
      <c r="UAR2656" s="116"/>
      <c r="UAS2656" s="42"/>
      <c r="UAT2656" s="116"/>
      <c r="UAU2656" s="42"/>
      <c r="UAV2656" s="116"/>
      <c r="UAW2656" s="42"/>
      <c r="UAX2656" s="116"/>
      <c r="UAY2656" s="42"/>
      <c r="UAZ2656" s="116"/>
      <c r="UBA2656" s="42"/>
      <c r="UBB2656" s="116"/>
      <c r="UBC2656" s="42"/>
      <c r="UBD2656" s="116"/>
      <c r="UBE2656" s="42"/>
      <c r="UBF2656" s="116"/>
      <c r="UBG2656" s="42"/>
      <c r="UBH2656" s="116"/>
      <c r="UBI2656" s="42"/>
      <c r="UBJ2656" s="116"/>
      <c r="UBK2656" s="42"/>
      <c r="UBL2656" s="116"/>
      <c r="UBM2656" s="42"/>
      <c r="UBN2656" s="116"/>
      <c r="UBO2656" s="42"/>
      <c r="UBP2656" s="116"/>
      <c r="UBQ2656" s="42"/>
      <c r="UBR2656" s="116"/>
      <c r="UBS2656" s="42"/>
      <c r="UBT2656" s="116"/>
      <c r="UBU2656" s="42"/>
      <c r="UBV2656" s="116"/>
      <c r="UBW2656" s="42"/>
      <c r="UBX2656" s="116"/>
      <c r="UBY2656" s="42"/>
      <c r="UBZ2656" s="116"/>
      <c r="UCA2656" s="42"/>
      <c r="UCB2656" s="116"/>
      <c r="UCC2656" s="42"/>
      <c r="UCD2656" s="116"/>
      <c r="UCE2656" s="42"/>
      <c r="UCF2656" s="116"/>
      <c r="UCG2656" s="42"/>
      <c r="UCH2656" s="116"/>
      <c r="UCI2656" s="42"/>
      <c r="UCJ2656" s="116"/>
      <c r="UCK2656" s="42"/>
      <c r="UCL2656" s="116"/>
      <c r="UCM2656" s="42"/>
      <c r="UCN2656" s="116"/>
      <c r="UCO2656" s="42"/>
      <c r="UCP2656" s="116"/>
      <c r="UCQ2656" s="42"/>
      <c r="UCR2656" s="116"/>
      <c r="UCS2656" s="42"/>
      <c r="UCT2656" s="116"/>
      <c r="UCU2656" s="42"/>
      <c r="UCV2656" s="116"/>
      <c r="UCW2656" s="42"/>
      <c r="UCX2656" s="116"/>
      <c r="UCY2656" s="42"/>
      <c r="UCZ2656" s="116"/>
      <c r="UDA2656" s="42"/>
      <c r="UDB2656" s="116"/>
      <c r="UDC2656" s="42"/>
      <c r="UDD2656" s="116"/>
      <c r="UDE2656" s="42"/>
      <c r="UDF2656" s="116"/>
      <c r="UDG2656" s="42"/>
      <c r="UDH2656" s="116"/>
      <c r="UDI2656" s="42"/>
      <c r="UDJ2656" s="116"/>
      <c r="UDK2656" s="42"/>
      <c r="UDL2656" s="116"/>
      <c r="UDM2656" s="42"/>
      <c r="UDN2656" s="116"/>
      <c r="UDO2656" s="42"/>
      <c r="UDP2656" s="116"/>
      <c r="UDQ2656" s="42"/>
      <c r="UDR2656" s="116"/>
      <c r="UDS2656" s="42"/>
      <c r="UDT2656" s="116"/>
      <c r="UDU2656" s="42"/>
      <c r="UDV2656" s="116"/>
      <c r="UDW2656" s="42"/>
      <c r="UDX2656" s="116"/>
      <c r="UDY2656" s="42"/>
      <c r="UDZ2656" s="116"/>
      <c r="UEA2656" s="42"/>
      <c r="UEB2656" s="116"/>
      <c r="UEC2656" s="42"/>
      <c r="UED2656" s="116"/>
      <c r="UEE2656" s="42"/>
      <c r="UEF2656" s="116"/>
      <c r="UEG2656" s="42"/>
      <c r="UEH2656" s="116"/>
      <c r="UEI2656" s="42"/>
      <c r="UEJ2656" s="116"/>
      <c r="UEK2656" s="42"/>
      <c r="UEL2656" s="116"/>
      <c r="UEM2656" s="42"/>
      <c r="UEN2656" s="116"/>
      <c r="UEO2656" s="42"/>
      <c r="UEP2656" s="116"/>
      <c r="UEQ2656" s="42"/>
      <c r="UER2656" s="116"/>
      <c r="UES2656" s="42"/>
      <c r="UET2656" s="116"/>
      <c r="UEU2656" s="42"/>
      <c r="UEV2656" s="116"/>
      <c r="UEW2656" s="42"/>
      <c r="UEX2656" s="116"/>
      <c r="UEY2656" s="42"/>
      <c r="UEZ2656" s="116"/>
      <c r="UFA2656" s="42"/>
      <c r="UFB2656" s="116"/>
      <c r="UFC2656" s="42"/>
      <c r="UFD2656" s="116"/>
      <c r="UFE2656" s="42"/>
      <c r="UFF2656" s="116"/>
      <c r="UFG2656" s="42"/>
      <c r="UFH2656" s="116"/>
      <c r="UFI2656" s="42"/>
      <c r="UFJ2656" s="116"/>
      <c r="UFK2656" s="42"/>
      <c r="UFL2656" s="116"/>
      <c r="UFM2656" s="42"/>
      <c r="UFN2656" s="116"/>
      <c r="UFO2656" s="42"/>
      <c r="UFP2656" s="116"/>
      <c r="UFQ2656" s="42"/>
      <c r="UFR2656" s="116"/>
      <c r="UFS2656" s="42"/>
      <c r="UFT2656" s="116"/>
      <c r="UFU2656" s="42"/>
      <c r="UFV2656" s="116"/>
      <c r="UFW2656" s="42"/>
      <c r="UFX2656" s="116"/>
      <c r="UFY2656" s="42"/>
      <c r="UFZ2656" s="116"/>
      <c r="UGA2656" s="42"/>
      <c r="UGB2656" s="116"/>
      <c r="UGC2656" s="42"/>
      <c r="UGD2656" s="116"/>
      <c r="UGE2656" s="42"/>
      <c r="UGF2656" s="116"/>
      <c r="UGG2656" s="42"/>
      <c r="UGH2656" s="116"/>
      <c r="UGI2656" s="42"/>
      <c r="UGJ2656" s="116"/>
      <c r="UGK2656" s="42"/>
      <c r="UGL2656" s="116"/>
      <c r="UGM2656" s="42"/>
      <c r="UGN2656" s="116"/>
      <c r="UGO2656" s="42"/>
      <c r="UGP2656" s="116"/>
      <c r="UGQ2656" s="42"/>
      <c r="UGR2656" s="116"/>
      <c r="UGS2656" s="42"/>
      <c r="UGT2656" s="116"/>
      <c r="UGU2656" s="42"/>
      <c r="UGV2656" s="116"/>
      <c r="UGW2656" s="42"/>
      <c r="UGX2656" s="116"/>
      <c r="UGY2656" s="42"/>
      <c r="UGZ2656" s="116"/>
      <c r="UHA2656" s="42"/>
      <c r="UHB2656" s="116"/>
      <c r="UHC2656" s="42"/>
      <c r="UHD2656" s="116"/>
      <c r="UHE2656" s="42"/>
      <c r="UHF2656" s="116"/>
      <c r="UHG2656" s="42"/>
      <c r="UHH2656" s="116"/>
      <c r="UHI2656" s="42"/>
      <c r="UHJ2656" s="116"/>
      <c r="UHK2656" s="42"/>
      <c r="UHL2656" s="116"/>
      <c r="UHM2656" s="42"/>
      <c r="UHN2656" s="116"/>
      <c r="UHO2656" s="42"/>
      <c r="UHP2656" s="116"/>
      <c r="UHQ2656" s="42"/>
      <c r="UHR2656" s="116"/>
      <c r="UHS2656" s="42"/>
      <c r="UHT2656" s="116"/>
      <c r="UHU2656" s="42"/>
      <c r="UHV2656" s="116"/>
      <c r="UHW2656" s="42"/>
      <c r="UHX2656" s="116"/>
      <c r="UHY2656" s="42"/>
      <c r="UHZ2656" s="116"/>
      <c r="UIA2656" s="42"/>
      <c r="UIB2656" s="116"/>
      <c r="UIC2656" s="42"/>
      <c r="UID2656" s="116"/>
      <c r="UIE2656" s="42"/>
      <c r="UIF2656" s="116"/>
      <c r="UIG2656" s="42"/>
      <c r="UIH2656" s="116"/>
      <c r="UII2656" s="42"/>
      <c r="UIJ2656" s="116"/>
      <c r="UIK2656" s="42"/>
      <c r="UIL2656" s="116"/>
      <c r="UIM2656" s="42"/>
      <c r="UIN2656" s="116"/>
      <c r="UIO2656" s="42"/>
      <c r="UIP2656" s="116"/>
      <c r="UIQ2656" s="42"/>
      <c r="UIR2656" s="116"/>
      <c r="UIS2656" s="42"/>
      <c r="UIT2656" s="116"/>
      <c r="UIU2656" s="42"/>
      <c r="UIV2656" s="116"/>
      <c r="UIW2656" s="42"/>
      <c r="UIX2656" s="116"/>
      <c r="UIY2656" s="42"/>
      <c r="UIZ2656" s="116"/>
      <c r="UJA2656" s="42"/>
      <c r="UJB2656" s="116"/>
      <c r="UJC2656" s="42"/>
      <c r="UJD2656" s="116"/>
      <c r="UJE2656" s="42"/>
      <c r="UJF2656" s="116"/>
      <c r="UJG2656" s="42"/>
      <c r="UJH2656" s="116"/>
      <c r="UJI2656" s="42"/>
      <c r="UJJ2656" s="116"/>
      <c r="UJK2656" s="42"/>
      <c r="UJL2656" s="116"/>
      <c r="UJM2656" s="42"/>
      <c r="UJN2656" s="116"/>
      <c r="UJO2656" s="42"/>
      <c r="UJP2656" s="116"/>
      <c r="UJQ2656" s="42"/>
      <c r="UJR2656" s="116"/>
      <c r="UJS2656" s="42"/>
      <c r="UJT2656" s="116"/>
      <c r="UJU2656" s="42"/>
      <c r="UJV2656" s="116"/>
      <c r="UJW2656" s="42"/>
      <c r="UJX2656" s="116"/>
      <c r="UJY2656" s="42"/>
      <c r="UJZ2656" s="116"/>
      <c r="UKA2656" s="42"/>
      <c r="UKB2656" s="116"/>
      <c r="UKC2656" s="42"/>
      <c r="UKD2656" s="116"/>
      <c r="UKE2656" s="42"/>
      <c r="UKF2656" s="116"/>
      <c r="UKG2656" s="42"/>
      <c r="UKH2656" s="116"/>
      <c r="UKI2656" s="42"/>
      <c r="UKJ2656" s="116"/>
      <c r="UKK2656" s="42"/>
      <c r="UKL2656" s="116"/>
      <c r="UKM2656" s="42"/>
      <c r="UKN2656" s="116"/>
      <c r="UKO2656" s="42"/>
      <c r="UKP2656" s="116"/>
      <c r="UKQ2656" s="42"/>
      <c r="UKR2656" s="116"/>
      <c r="UKS2656" s="42"/>
      <c r="UKT2656" s="116"/>
      <c r="UKU2656" s="42"/>
      <c r="UKV2656" s="116"/>
      <c r="UKW2656" s="42"/>
      <c r="UKX2656" s="116"/>
      <c r="UKY2656" s="42"/>
      <c r="UKZ2656" s="116"/>
      <c r="ULA2656" s="42"/>
      <c r="ULB2656" s="116"/>
      <c r="ULC2656" s="42"/>
      <c r="ULD2656" s="116"/>
      <c r="ULE2656" s="42"/>
      <c r="ULF2656" s="116"/>
      <c r="ULG2656" s="42"/>
      <c r="ULH2656" s="116"/>
      <c r="ULI2656" s="42"/>
      <c r="ULJ2656" s="116"/>
      <c r="ULK2656" s="42"/>
      <c r="ULL2656" s="116"/>
      <c r="ULM2656" s="42"/>
      <c r="ULN2656" s="116"/>
      <c r="ULO2656" s="42"/>
      <c r="ULP2656" s="116"/>
      <c r="ULQ2656" s="42"/>
      <c r="ULR2656" s="116"/>
      <c r="ULS2656" s="42"/>
      <c r="ULT2656" s="116"/>
      <c r="ULU2656" s="42"/>
      <c r="ULV2656" s="116"/>
      <c r="ULW2656" s="42"/>
      <c r="ULX2656" s="116"/>
      <c r="ULY2656" s="42"/>
      <c r="ULZ2656" s="116"/>
      <c r="UMA2656" s="42"/>
      <c r="UMB2656" s="116"/>
      <c r="UMC2656" s="42"/>
      <c r="UMD2656" s="116"/>
      <c r="UME2656" s="42"/>
      <c r="UMF2656" s="116"/>
      <c r="UMG2656" s="42"/>
      <c r="UMH2656" s="116"/>
      <c r="UMI2656" s="42"/>
      <c r="UMJ2656" s="116"/>
      <c r="UMK2656" s="42"/>
      <c r="UML2656" s="116"/>
      <c r="UMM2656" s="42"/>
      <c r="UMN2656" s="116"/>
      <c r="UMO2656" s="42"/>
      <c r="UMP2656" s="116"/>
      <c r="UMQ2656" s="42"/>
      <c r="UMR2656" s="116"/>
      <c r="UMS2656" s="42"/>
      <c r="UMT2656" s="116"/>
      <c r="UMU2656" s="42"/>
      <c r="UMV2656" s="116"/>
      <c r="UMW2656" s="42"/>
      <c r="UMX2656" s="116"/>
      <c r="UMY2656" s="42"/>
      <c r="UMZ2656" s="116"/>
      <c r="UNA2656" s="42"/>
      <c r="UNB2656" s="116"/>
      <c r="UNC2656" s="42"/>
      <c r="UND2656" s="116"/>
      <c r="UNE2656" s="42"/>
      <c r="UNF2656" s="116"/>
      <c r="UNG2656" s="42"/>
      <c r="UNH2656" s="116"/>
      <c r="UNI2656" s="42"/>
      <c r="UNJ2656" s="116"/>
      <c r="UNK2656" s="42"/>
      <c r="UNL2656" s="116"/>
      <c r="UNM2656" s="42"/>
      <c r="UNN2656" s="116"/>
      <c r="UNO2656" s="42"/>
      <c r="UNP2656" s="116"/>
      <c r="UNQ2656" s="42"/>
      <c r="UNR2656" s="116"/>
      <c r="UNS2656" s="42"/>
      <c r="UNT2656" s="116"/>
      <c r="UNU2656" s="42"/>
      <c r="UNV2656" s="116"/>
      <c r="UNW2656" s="42"/>
      <c r="UNX2656" s="116"/>
      <c r="UNY2656" s="42"/>
      <c r="UNZ2656" s="116"/>
      <c r="UOA2656" s="42"/>
      <c r="UOB2656" s="116"/>
      <c r="UOC2656" s="42"/>
      <c r="UOD2656" s="116"/>
      <c r="UOE2656" s="42"/>
      <c r="UOF2656" s="116"/>
      <c r="UOG2656" s="42"/>
      <c r="UOH2656" s="116"/>
      <c r="UOI2656" s="42"/>
      <c r="UOJ2656" s="116"/>
      <c r="UOK2656" s="42"/>
      <c r="UOL2656" s="116"/>
      <c r="UOM2656" s="42"/>
      <c r="UON2656" s="116"/>
      <c r="UOO2656" s="42"/>
      <c r="UOP2656" s="116"/>
      <c r="UOQ2656" s="42"/>
      <c r="UOR2656" s="116"/>
      <c r="UOS2656" s="42"/>
      <c r="UOT2656" s="116"/>
      <c r="UOU2656" s="42"/>
      <c r="UOV2656" s="116"/>
      <c r="UOW2656" s="42"/>
      <c r="UOX2656" s="116"/>
      <c r="UOY2656" s="42"/>
      <c r="UOZ2656" s="116"/>
      <c r="UPA2656" s="42"/>
      <c r="UPB2656" s="116"/>
      <c r="UPC2656" s="42"/>
      <c r="UPD2656" s="116"/>
      <c r="UPE2656" s="42"/>
      <c r="UPF2656" s="116"/>
      <c r="UPG2656" s="42"/>
      <c r="UPH2656" s="116"/>
      <c r="UPI2656" s="42"/>
      <c r="UPJ2656" s="116"/>
      <c r="UPK2656" s="42"/>
      <c r="UPL2656" s="116"/>
      <c r="UPM2656" s="42"/>
      <c r="UPN2656" s="116"/>
      <c r="UPO2656" s="42"/>
      <c r="UPP2656" s="116"/>
      <c r="UPQ2656" s="42"/>
      <c r="UPR2656" s="116"/>
      <c r="UPS2656" s="42"/>
      <c r="UPT2656" s="116"/>
      <c r="UPU2656" s="42"/>
      <c r="UPV2656" s="116"/>
      <c r="UPW2656" s="42"/>
      <c r="UPX2656" s="116"/>
      <c r="UPY2656" s="42"/>
      <c r="UPZ2656" s="116"/>
      <c r="UQA2656" s="42"/>
      <c r="UQB2656" s="116"/>
      <c r="UQC2656" s="42"/>
      <c r="UQD2656" s="116"/>
      <c r="UQE2656" s="42"/>
      <c r="UQF2656" s="116"/>
      <c r="UQG2656" s="42"/>
      <c r="UQH2656" s="116"/>
      <c r="UQI2656" s="42"/>
      <c r="UQJ2656" s="116"/>
      <c r="UQK2656" s="42"/>
      <c r="UQL2656" s="116"/>
      <c r="UQM2656" s="42"/>
      <c r="UQN2656" s="116"/>
      <c r="UQO2656" s="42"/>
      <c r="UQP2656" s="116"/>
      <c r="UQQ2656" s="42"/>
      <c r="UQR2656" s="116"/>
      <c r="UQS2656" s="42"/>
      <c r="UQT2656" s="116"/>
      <c r="UQU2656" s="42"/>
      <c r="UQV2656" s="116"/>
      <c r="UQW2656" s="42"/>
      <c r="UQX2656" s="116"/>
      <c r="UQY2656" s="42"/>
      <c r="UQZ2656" s="116"/>
      <c r="URA2656" s="42"/>
      <c r="URB2656" s="116"/>
      <c r="URC2656" s="42"/>
      <c r="URD2656" s="116"/>
      <c r="URE2656" s="42"/>
      <c r="URF2656" s="116"/>
      <c r="URG2656" s="42"/>
      <c r="URH2656" s="116"/>
      <c r="URI2656" s="42"/>
      <c r="URJ2656" s="116"/>
      <c r="URK2656" s="42"/>
      <c r="URL2656" s="116"/>
      <c r="URM2656" s="42"/>
      <c r="URN2656" s="116"/>
      <c r="URO2656" s="42"/>
      <c r="URP2656" s="116"/>
      <c r="URQ2656" s="42"/>
      <c r="URR2656" s="116"/>
      <c r="URS2656" s="42"/>
      <c r="URT2656" s="116"/>
      <c r="URU2656" s="42"/>
      <c r="URV2656" s="116"/>
      <c r="URW2656" s="42"/>
      <c r="URX2656" s="116"/>
      <c r="URY2656" s="42"/>
      <c r="URZ2656" s="116"/>
      <c r="USA2656" s="42"/>
      <c r="USB2656" s="116"/>
      <c r="USC2656" s="42"/>
      <c r="USD2656" s="116"/>
      <c r="USE2656" s="42"/>
      <c r="USF2656" s="116"/>
      <c r="USG2656" s="42"/>
      <c r="USH2656" s="116"/>
      <c r="USI2656" s="42"/>
      <c r="USJ2656" s="116"/>
      <c r="USK2656" s="42"/>
      <c r="USL2656" s="116"/>
      <c r="USM2656" s="42"/>
      <c r="USN2656" s="116"/>
      <c r="USO2656" s="42"/>
      <c r="USP2656" s="116"/>
      <c r="USQ2656" s="42"/>
      <c r="USR2656" s="116"/>
      <c r="USS2656" s="42"/>
      <c r="UST2656" s="116"/>
      <c r="USU2656" s="42"/>
      <c r="USV2656" s="116"/>
      <c r="USW2656" s="42"/>
      <c r="USX2656" s="116"/>
      <c r="USY2656" s="42"/>
      <c r="USZ2656" s="116"/>
      <c r="UTA2656" s="42"/>
      <c r="UTB2656" s="116"/>
      <c r="UTC2656" s="42"/>
      <c r="UTD2656" s="116"/>
      <c r="UTE2656" s="42"/>
      <c r="UTF2656" s="116"/>
      <c r="UTG2656" s="42"/>
      <c r="UTH2656" s="116"/>
      <c r="UTI2656" s="42"/>
      <c r="UTJ2656" s="116"/>
      <c r="UTK2656" s="42"/>
      <c r="UTL2656" s="116"/>
      <c r="UTM2656" s="42"/>
      <c r="UTN2656" s="116"/>
      <c r="UTO2656" s="42"/>
      <c r="UTP2656" s="116"/>
      <c r="UTQ2656" s="42"/>
      <c r="UTR2656" s="116"/>
      <c r="UTS2656" s="42"/>
      <c r="UTT2656" s="116"/>
      <c r="UTU2656" s="42"/>
      <c r="UTV2656" s="116"/>
      <c r="UTW2656" s="42"/>
      <c r="UTX2656" s="116"/>
      <c r="UTY2656" s="42"/>
      <c r="UTZ2656" s="116"/>
      <c r="UUA2656" s="42"/>
      <c r="UUB2656" s="116"/>
      <c r="UUC2656" s="42"/>
      <c r="UUD2656" s="116"/>
      <c r="UUE2656" s="42"/>
      <c r="UUF2656" s="116"/>
      <c r="UUG2656" s="42"/>
      <c r="UUH2656" s="116"/>
      <c r="UUI2656" s="42"/>
      <c r="UUJ2656" s="116"/>
      <c r="UUK2656" s="42"/>
      <c r="UUL2656" s="116"/>
      <c r="UUM2656" s="42"/>
      <c r="UUN2656" s="116"/>
      <c r="UUO2656" s="42"/>
      <c r="UUP2656" s="116"/>
      <c r="UUQ2656" s="42"/>
      <c r="UUR2656" s="116"/>
      <c r="UUS2656" s="42"/>
      <c r="UUT2656" s="116"/>
      <c r="UUU2656" s="42"/>
      <c r="UUV2656" s="116"/>
      <c r="UUW2656" s="42"/>
      <c r="UUX2656" s="116"/>
      <c r="UUY2656" s="42"/>
      <c r="UUZ2656" s="116"/>
      <c r="UVA2656" s="42"/>
      <c r="UVB2656" s="116"/>
      <c r="UVC2656" s="42"/>
      <c r="UVD2656" s="116"/>
      <c r="UVE2656" s="42"/>
      <c r="UVF2656" s="116"/>
      <c r="UVG2656" s="42"/>
      <c r="UVH2656" s="116"/>
      <c r="UVI2656" s="42"/>
      <c r="UVJ2656" s="116"/>
      <c r="UVK2656" s="42"/>
      <c r="UVL2656" s="116"/>
      <c r="UVM2656" s="42"/>
      <c r="UVN2656" s="116"/>
      <c r="UVO2656" s="42"/>
      <c r="UVP2656" s="116"/>
      <c r="UVQ2656" s="42"/>
      <c r="UVR2656" s="116"/>
      <c r="UVS2656" s="42"/>
      <c r="UVT2656" s="116"/>
      <c r="UVU2656" s="42"/>
      <c r="UVV2656" s="116"/>
      <c r="UVW2656" s="42"/>
      <c r="UVX2656" s="116"/>
      <c r="UVY2656" s="42"/>
      <c r="UVZ2656" s="116"/>
      <c r="UWA2656" s="42"/>
      <c r="UWB2656" s="116"/>
      <c r="UWC2656" s="42"/>
      <c r="UWD2656" s="116"/>
      <c r="UWE2656" s="42"/>
      <c r="UWF2656" s="116"/>
      <c r="UWG2656" s="42"/>
      <c r="UWH2656" s="116"/>
      <c r="UWI2656" s="42"/>
      <c r="UWJ2656" s="116"/>
      <c r="UWK2656" s="42"/>
      <c r="UWL2656" s="116"/>
      <c r="UWM2656" s="42"/>
      <c r="UWN2656" s="116"/>
      <c r="UWO2656" s="42"/>
      <c r="UWP2656" s="116"/>
      <c r="UWQ2656" s="42"/>
      <c r="UWR2656" s="116"/>
      <c r="UWS2656" s="42"/>
      <c r="UWT2656" s="116"/>
      <c r="UWU2656" s="42"/>
      <c r="UWV2656" s="116"/>
      <c r="UWW2656" s="42"/>
      <c r="UWX2656" s="116"/>
      <c r="UWY2656" s="42"/>
      <c r="UWZ2656" s="116"/>
      <c r="UXA2656" s="42"/>
      <c r="UXB2656" s="116"/>
      <c r="UXC2656" s="42"/>
      <c r="UXD2656" s="116"/>
      <c r="UXE2656" s="42"/>
      <c r="UXF2656" s="116"/>
      <c r="UXG2656" s="42"/>
      <c r="UXH2656" s="116"/>
      <c r="UXI2656" s="42"/>
      <c r="UXJ2656" s="116"/>
      <c r="UXK2656" s="42"/>
      <c r="UXL2656" s="116"/>
      <c r="UXM2656" s="42"/>
      <c r="UXN2656" s="116"/>
      <c r="UXO2656" s="42"/>
      <c r="UXP2656" s="116"/>
      <c r="UXQ2656" s="42"/>
      <c r="UXR2656" s="116"/>
      <c r="UXS2656" s="42"/>
      <c r="UXT2656" s="116"/>
      <c r="UXU2656" s="42"/>
      <c r="UXV2656" s="116"/>
      <c r="UXW2656" s="42"/>
      <c r="UXX2656" s="116"/>
      <c r="UXY2656" s="42"/>
      <c r="UXZ2656" s="116"/>
      <c r="UYA2656" s="42"/>
      <c r="UYB2656" s="116"/>
      <c r="UYC2656" s="42"/>
      <c r="UYD2656" s="116"/>
      <c r="UYE2656" s="42"/>
      <c r="UYF2656" s="116"/>
      <c r="UYG2656" s="42"/>
      <c r="UYH2656" s="116"/>
      <c r="UYI2656" s="42"/>
      <c r="UYJ2656" s="116"/>
      <c r="UYK2656" s="42"/>
      <c r="UYL2656" s="116"/>
      <c r="UYM2656" s="42"/>
      <c r="UYN2656" s="116"/>
      <c r="UYO2656" s="42"/>
      <c r="UYP2656" s="116"/>
      <c r="UYQ2656" s="42"/>
      <c r="UYR2656" s="116"/>
      <c r="UYS2656" s="42"/>
      <c r="UYT2656" s="116"/>
      <c r="UYU2656" s="42"/>
      <c r="UYV2656" s="116"/>
      <c r="UYW2656" s="42"/>
      <c r="UYX2656" s="116"/>
      <c r="UYY2656" s="42"/>
      <c r="UYZ2656" s="116"/>
      <c r="UZA2656" s="42"/>
      <c r="UZB2656" s="116"/>
      <c r="UZC2656" s="42"/>
      <c r="UZD2656" s="116"/>
      <c r="UZE2656" s="42"/>
      <c r="UZF2656" s="116"/>
      <c r="UZG2656" s="42"/>
      <c r="UZH2656" s="116"/>
      <c r="UZI2656" s="42"/>
      <c r="UZJ2656" s="116"/>
      <c r="UZK2656" s="42"/>
      <c r="UZL2656" s="116"/>
      <c r="UZM2656" s="42"/>
      <c r="UZN2656" s="116"/>
      <c r="UZO2656" s="42"/>
      <c r="UZP2656" s="116"/>
      <c r="UZQ2656" s="42"/>
      <c r="UZR2656" s="116"/>
      <c r="UZS2656" s="42"/>
      <c r="UZT2656" s="116"/>
      <c r="UZU2656" s="42"/>
      <c r="UZV2656" s="116"/>
      <c r="UZW2656" s="42"/>
      <c r="UZX2656" s="116"/>
      <c r="UZY2656" s="42"/>
      <c r="UZZ2656" s="116"/>
      <c r="VAA2656" s="42"/>
      <c r="VAB2656" s="116"/>
      <c r="VAC2656" s="42"/>
      <c r="VAD2656" s="116"/>
      <c r="VAE2656" s="42"/>
      <c r="VAF2656" s="116"/>
      <c r="VAG2656" s="42"/>
      <c r="VAH2656" s="116"/>
      <c r="VAI2656" s="42"/>
      <c r="VAJ2656" s="116"/>
      <c r="VAK2656" s="42"/>
      <c r="VAL2656" s="116"/>
      <c r="VAM2656" s="42"/>
      <c r="VAN2656" s="116"/>
      <c r="VAO2656" s="42"/>
      <c r="VAP2656" s="116"/>
      <c r="VAQ2656" s="42"/>
      <c r="VAR2656" s="116"/>
      <c r="VAS2656" s="42"/>
      <c r="VAT2656" s="116"/>
      <c r="VAU2656" s="42"/>
      <c r="VAV2656" s="116"/>
      <c r="VAW2656" s="42"/>
      <c r="VAX2656" s="116"/>
      <c r="VAY2656" s="42"/>
      <c r="VAZ2656" s="116"/>
      <c r="VBA2656" s="42"/>
      <c r="VBB2656" s="116"/>
      <c r="VBC2656" s="42"/>
      <c r="VBD2656" s="116"/>
      <c r="VBE2656" s="42"/>
      <c r="VBF2656" s="116"/>
      <c r="VBG2656" s="42"/>
      <c r="VBH2656" s="116"/>
      <c r="VBI2656" s="42"/>
      <c r="VBJ2656" s="116"/>
      <c r="VBK2656" s="42"/>
      <c r="VBL2656" s="116"/>
      <c r="VBM2656" s="42"/>
      <c r="VBN2656" s="116"/>
      <c r="VBO2656" s="42"/>
      <c r="VBP2656" s="116"/>
      <c r="VBQ2656" s="42"/>
      <c r="VBR2656" s="116"/>
      <c r="VBS2656" s="42"/>
      <c r="VBT2656" s="116"/>
      <c r="VBU2656" s="42"/>
      <c r="VBV2656" s="116"/>
      <c r="VBW2656" s="42"/>
      <c r="VBX2656" s="116"/>
      <c r="VBY2656" s="42"/>
      <c r="VBZ2656" s="116"/>
      <c r="VCA2656" s="42"/>
      <c r="VCB2656" s="116"/>
      <c r="VCC2656" s="42"/>
      <c r="VCD2656" s="116"/>
      <c r="VCE2656" s="42"/>
      <c r="VCF2656" s="116"/>
      <c r="VCG2656" s="42"/>
      <c r="VCH2656" s="116"/>
      <c r="VCI2656" s="42"/>
      <c r="VCJ2656" s="116"/>
      <c r="VCK2656" s="42"/>
      <c r="VCL2656" s="116"/>
      <c r="VCM2656" s="42"/>
      <c r="VCN2656" s="116"/>
      <c r="VCO2656" s="42"/>
      <c r="VCP2656" s="116"/>
      <c r="VCQ2656" s="42"/>
      <c r="VCR2656" s="116"/>
      <c r="VCS2656" s="42"/>
      <c r="VCT2656" s="116"/>
      <c r="VCU2656" s="42"/>
      <c r="VCV2656" s="116"/>
      <c r="VCW2656" s="42"/>
      <c r="VCX2656" s="116"/>
      <c r="VCY2656" s="42"/>
      <c r="VCZ2656" s="116"/>
      <c r="VDA2656" s="42"/>
      <c r="VDB2656" s="116"/>
      <c r="VDC2656" s="42"/>
      <c r="VDD2656" s="116"/>
      <c r="VDE2656" s="42"/>
      <c r="VDF2656" s="116"/>
      <c r="VDG2656" s="42"/>
      <c r="VDH2656" s="116"/>
      <c r="VDI2656" s="42"/>
      <c r="VDJ2656" s="116"/>
      <c r="VDK2656" s="42"/>
      <c r="VDL2656" s="116"/>
      <c r="VDM2656" s="42"/>
      <c r="VDN2656" s="116"/>
      <c r="VDO2656" s="42"/>
      <c r="VDP2656" s="116"/>
      <c r="VDQ2656" s="42"/>
      <c r="VDR2656" s="116"/>
      <c r="VDS2656" s="42"/>
      <c r="VDT2656" s="116"/>
      <c r="VDU2656" s="42"/>
      <c r="VDV2656" s="116"/>
      <c r="VDW2656" s="42"/>
      <c r="VDX2656" s="116"/>
      <c r="VDY2656" s="42"/>
      <c r="VDZ2656" s="116"/>
      <c r="VEA2656" s="42"/>
      <c r="VEB2656" s="116"/>
      <c r="VEC2656" s="42"/>
      <c r="VED2656" s="116"/>
      <c r="VEE2656" s="42"/>
      <c r="VEF2656" s="116"/>
      <c r="VEG2656" s="42"/>
      <c r="VEH2656" s="116"/>
      <c r="VEI2656" s="42"/>
      <c r="VEJ2656" s="116"/>
      <c r="VEK2656" s="42"/>
      <c r="VEL2656" s="116"/>
      <c r="VEM2656" s="42"/>
      <c r="VEN2656" s="116"/>
      <c r="VEO2656" s="42"/>
      <c r="VEP2656" s="116"/>
      <c r="VEQ2656" s="42"/>
      <c r="VER2656" s="116"/>
      <c r="VES2656" s="42"/>
      <c r="VET2656" s="116"/>
      <c r="VEU2656" s="42"/>
      <c r="VEV2656" s="116"/>
      <c r="VEW2656" s="42"/>
      <c r="VEX2656" s="116"/>
      <c r="VEY2656" s="42"/>
      <c r="VEZ2656" s="116"/>
      <c r="VFA2656" s="42"/>
      <c r="VFB2656" s="116"/>
      <c r="VFC2656" s="42"/>
      <c r="VFD2656" s="116"/>
      <c r="VFE2656" s="42"/>
      <c r="VFF2656" s="116"/>
      <c r="VFG2656" s="42"/>
      <c r="VFH2656" s="116"/>
      <c r="VFI2656" s="42"/>
      <c r="VFJ2656" s="116"/>
      <c r="VFK2656" s="42"/>
      <c r="VFL2656" s="116"/>
      <c r="VFM2656" s="42"/>
      <c r="VFN2656" s="116"/>
      <c r="VFO2656" s="42"/>
      <c r="VFP2656" s="116"/>
      <c r="VFQ2656" s="42"/>
      <c r="VFR2656" s="116"/>
      <c r="VFS2656" s="42"/>
      <c r="VFT2656" s="116"/>
      <c r="VFU2656" s="42"/>
      <c r="VFV2656" s="116"/>
      <c r="VFW2656" s="42"/>
      <c r="VFX2656" s="116"/>
      <c r="VFY2656" s="42"/>
      <c r="VFZ2656" s="116"/>
      <c r="VGA2656" s="42"/>
      <c r="VGB2656" s="116"/>
      <c r="VGC2656" s="42"/>
      <c r="VGD2656" s="116"/>
      <c r="VGE2656" s="42"/>
      <c r="VGF2656" s="116"/>
      <c r="VGG2656" s="42"/>
      <c r="VGH2656" s="116"/>
      <c r="VGI2656" s="42"/>
      <c r="VGJ2656" s="116"/>
      <c r="VGK2656" s="42"/>
      <c r="VGL2656" s="116"/>
      <c r="VGM2656" s="42"/>
      <c r="VGN2656" s="116"/>
      <c r="VGO2656" s="42"/>
      <c r="VGP2656" s="116"/>
      <c r="VGQ2656" s="42"/>
      <c r="VGR2656" s="116"/>
      <c r="VGS2656" s="42"/>
      <c r="VGT2656" s="116"/>
      <c r="VGU2656" s="42"/>
      <c r="VGV2656" s="116"/>
      <c r="VGW2656" s="42"/>
      <c r="VGX2656" s="116"/>
      <c r="VGY2656" s="42"/>
      <c r="VGZ2656" s="116"/>
      <c r="VHA2656" s="42"/>
      <c r="VHB2656" s="116"/>
      <c r="VHC2656" s="42"/>
      <c r="VHD2656" s="116"/>
      <c r="VHE2656" s="42"/>
      <c r="VHF2656" s="116"/>
      <c r="VHG2656" s="42"/>
      <c r="VHH2656" s="116"/>
      <c r="VHI2656" s="42"/>
      <c r="VHJ2656" s="116"/>
      <c r="VHK2656" s="42"/>
      <c r="VHL2656" s="116"/>
      <c r="VHM2656" s="42"/>
      <c r="VHN2656" s="116"/>
      <c r="VHO2656" s="42"/>
      <c r="VHP2656" s="116"/>
      <c r="VHQ2656" s="42"/>
      <c r="VHR2656" s="116"/>
      <c r="VHS2656" s="42"/>
      <c r="VHT2656" s="116"/>
      <c r="VHU2656" s="42"/>
      <c r="VHV2656" s="116"/>
      <c r="VHW2656" s="42"/>
      <c r="VHX2656" s="116"/>
      <c r="VHY2656" s="42"/>
      <c r="VHZ2656" s="116"/>
      <c r="VIA2656" s="42"/>
      <c r="VIB2656" s="116"/>
      <c r="VIC2656" s="42"/>
      <c r="VID2656" s="116"/>
      <c r="VIE2656" s="42"/>
      <c r="VIF2656" s="116"/>
      <c r="VIG2656" s="42"/>
      <c r="VIH2656" s="116"/>
      <c r="VII2656" s="42"/>
      <c r="VIJ2656" s="116"/>
      <c r="VIK2656" s="42"/>
      <c r="VIL2656" s="116"/>
      <c r="VIM2656" s="42"/>
      <c r="VIN2656" s="116"/>
      <c r="VIO2656" s="42"/>
      <c r="VIP2656" s="116"/>
      <c r="VIQ2656" s="42"/>
      <c r="VIR2656" s="116"/>
      <c r="VIS2656" s="42"/>
      <c r="VIT2656" s="116"/>
      <c r="VIU2656" s="42"/>
      <c r="VIV2656" s="116"/>
      <c r="VIW2656" s="42"/>
      <c r="VIX2656" s="116"/>
      <c r="VIY2656" s="42"/>
      <c r="VIZ2656" s="116"/>
      <c r="VJA2656" s="42"/>
      <c r="VJB2656" s="116"/>
      <c r="VJC2656" s="42"/>
      <c r="VJD2656" s="116"/>
      <c r="VJE2656" s="42"/>
      <c r="VJF2656" s="116"/>
      <c r="VJG2656" s="42"/>
      <c r="VJH2656" s="116"/>
      <c r="VJI2656" s="42"/>
      <c r="VJJ2656" s="116"/>
      <c r="VJK2656" s="42"/>
      <c r="VJL2656" s="116"/>
      <c r="VJM2656" s="42"/>
      <c r="VJN2656" s="116"/>
      <c r="VJO2656" s="42"/>
      <c r="VJP2656" s="116"/>
      <c r="VJQ2656" s="42"/>
      <c r="VJR2656" s="116"/>
      <c r="VJS2656" s="42"/>
      <c r="VJT2656" s="116"/>
      <c r="VJU2656" s="42"/>
      <c r="VJV2656" s="116"/>
      <c r="VJW2656" s="42"/>
      <c r="VJX2656" s="116"/>
      <c r="VJY2656" s="42"/>
      <c r="VJZ2656" s="116"/>
      <c r="VKA2656" s="42"/>
      <c r="VKB2656" s="116"/>
      <c r="VKC2656" s="42"/>
      <c r="VKD2656" s="116"/>
      <c r="VKE2656" s="42"/>
      <c r="VKF2656" s="116"/>
      <c r="VKG2656" s="42"/>
      <c r="VKH2656" s="116"/>
      <c r="VKI2656" s="42"/>
      <c r="VKJ2656" s="116"/>
      <c r="VKK2656" s="42"/>
      <c r="VKL2656" s="116"/>
      <c r="VKM2656" s="42"/>
      <c r="VKN2656" s="116"/>
      <c r="VKO2656" s="42"/>
      <c r="VKP2656" s="116"/>
      <c r="VKQ2656" s="42"/>
      <c r="VKR2656" s="116"/>
      <c r="VKS2656" s="42"/>
      <c r="VKT2656" s="116"/>
      <c r="VKU2656" s="42"/>
      <c r="VKV2656" s="116"/>
      <c r="VKW2656" s="42"/>
      <c r="VKX2656" s="116"/>
      <c r="VKY2656" s="42"/>
      <c r="VKZ2656" s="116"/>
      <c r="VLA2656" s="42"/>
      <c r="VLB2656" s="116"/>
      <c r="VLC2656" s="42"/>
      <c r="VLD2656" s="116"/>
      <c r="VLE2656" s="42"/>
      <c r="VLF2656" s="116"/>
      <c r="VLG2656" s="42"/>
      <c r="VLH2656" s="116"/>
      <c r="VLI2656" s="42"/>
      <c r="VLJ2656" s="116"/>
      <c r="VLK2656" s="42"/>
      <c r="VLL2656" s="116"/>
      <c r="VLM2656" s="42"/>
      <c r="VLN2656" s="116"/>
      <c r="VLO2656" s="42"/>
      <c r="VLP2656" s="116"/>
      <c r="VLQ2656" s="42"/>
      <c r="VLR2656" s="116"/>
      <c r="VLS2656" s="42"/>
      <c r="VLT2656" s="116"/>
      <c r="VLU2656" s="42"/>
      <c r="VLV2656" s="116"/>
      <c r="VLW2656" s="42"/>
      <c r="VLX2656" s="116"/>
      <c r="VLY2656" s="42"/>
      <c r="VLZ2656" s="116"/>
      <c r="VMA2656" s="42"/>
      <c r="VMB2656" s="116"/>
      <c r="VMC2656" s="42"/>
      <c r="VMD2656" s="116"/>
      <c r="VME2656" s="42"/>
      <c r="VMF2656" s="116"/>
      <c r="VMG2656" s="42"/>
      <c r="VMH2656" s="116"/>
      <c r="VMI2656" s="42"/>
      <c r="VMJ2656" s="116"/>
      <c r="VMK2656" s="42"/>
      <c r="VML2656" s="116"/>
      <c r="VMM2656" s="42"/>
      <c r="VMN2656" s="116"/>
      <c r="VMO2656" s="42"/>
      <c r="VMP2656" s="116"/>
      <c r="VMQ2656" s="42"/>
      <c r="VMR2656" s="116"/>
      <c r="VMS2656" s="42"/>
      <c r="VMT2656" s="116"/>
      <c r="VMU2656" s="42"/>
      <c r="VMV2656" s="116"/>
      <c r="VMW2656" s="42"/>
      <c r="VMX2656" s="116"/>
      <c r="VMY2656" s="42"/>
      <c r="VMZ2656" s="116"/>
      <c r="VNA2656" s="42"/>
      <c r="VNB2656" s="116"/>
      <c r="VNC2656" s="42"/>
      <c r="VND2656" s="116"/>
      <c r="VNE2656" s="42"/>
      <c r="VNF2656" s="116"/>
      <c r="VNG2656" s="42"/>
      <c r="VNH2656" s="116"/>
      <c r="VNI2656" s="42"/>
      <c r="VNJ2656" s="116"/>
      <c r="VNK2656" s="42"/>
      <c r="VNL2656" s="116"/>
      <c r="VNM2656" s="42"/>
      <c r="VNN2656" s="116"/>
      <c r="VNO2656" s="42"/>
      <c r="VNP2656" s="116"/>
      <c r="VNQ2656" s="42"/>
      <c r="VNR2656" s="116"/>
      <c r="VNS2656" s="42"/>
      <c r="VNT2656" s="116"/>
      <c r="VNU2656" s="42"/>
      <c r="VNV2656" s="116"/>
      <c r="VNW2656" s="42"/>
      <c r="VNX2656" s="116"/>
      <c r="VNY2656" s="42"/>
      <c r="VNZ2656" s="116"/>
      <c r="VOA2656" s="42"/>
      <c r="VOB2656" s="116"/>
      <c r="VOC2656" s="42"/>
      <c r="VOD2656" s="116"/>
      <c r="VOE2656" s="42"/>
      <c r="VOF2656" s="116"/>
      <c r="VOG2656" s="42"/>
      <c r="VOH2656" s="116"/>
      <c r="VOI2656" s="42"/>
      <c r="VOJ2656" s="116"/>
      <c r="VOK2656" s="42"/>
      <c r="VOL2656" s="116"/>
      <c r="VOM2656" s="42"/>
      <c r="VON2656" s="116"/>
      <c r="VOO2656" s="42"/>
      <c r="VOP2656" s="116"/>
      <c r="VOQ2656" s="42"/>
      <c r="VOR2656" s="116"/>
      <c r="VOS2656" s="42"/>
      <c r="VOT2656" s="116"/>
      <c r="VOU2656" s="42"/>
      <c r="VOV2656" s="116"/>
      <c r="VOW2656" s="42"/>
      <c r="VOX2656" s="116"/>
      <c r="VOY2656" s="42"/>
      <c r="VOZ2656" s="116"/>
      <c r="VPA2656" s="42"/>
      <c r="VPB2656" s="116"/>
      <c r="VPC2656" s="42"/>
      <c r="VPD2656" s="116"/>
      <c r="VPE2656" s="42"/>
      <c r="VPF2656" s="116"/>
      <c r="VPG2656" s="42"/>
      <c r="VPH2656" s="116"/>
      <c r="VPI2656" s="42"/>
      <c r="VPJ2656" s="116"/>
      <c r="VPK2656" s="42"/>
      <c r="VPL2656" s="116"/>
      <c r="VPM2656" s="42"/>
      <c r="VPN2656" s="116"/>
      <c r="VPO2656" s="42"/>
      <c r="VPP2656" s="116"/>
      <c r="VPQ2656" s="42"/>
      <c r="VPR2656" s="116"/>
      <c r="VPS2656" s="42"/>
      <c r="VPT2656" s="116"/>
      <c r="VPU2656" s="42"/>
      <c r="VPV2656" s="116"/>
      <c r="VPW2656" s="42"/>
      <c r="VPX2656" s="116"/>
      <c r="VPY2656" s="42"/>
      <c r="VPZ2656" s="116"/>
      <c r="VQA2656" s="42"/>
      <c r="VQB2656" s="116"/>
      <c r="VQC2656" s="42"/>
      <c r="VQD2656" s="116"/>
      <c r="VQE2656" s="42"/>
      <c r="VQF2656" s="116"/>
      <c r="VQG2656" s="42"/>
      <c r="VQH2656" s="116"/>
      <c r="VQI2656" s="42"/>
      <c r="VQJ2656" s="116"/>
      <c r="VQK2656" s="42"/>
      <c r="VQL2656" s="116"/>
      <c r="VQM2656" s="42"/>
      <c r="VQN2656" s="116"/>
      <c r="VQO2656" s="42"/>
      <c r="VQP2656" s="116"/>
      <c r="VQQ2656" s="42"/>
      <c r="VQR2656" s="116"/>
      <c r="VQS2656" s="42"/>
      <c r="VQT2656" s="116"/>
      <c r="VQU2656" s="42"/>
      <c r="VQV2656" s="116"/>
      <c r="VQW2656" s="42"/>
      <c r="VQX2656" s="116"/>
      <c r="VQY2656" s="42"/>
      <c r="VQZ2656" s="116"/>
      <c r="VRA2656" s="42"/>
      <c r="VRB2656" s="116"/>
      <c r="VRC2656" s="42"/>
      <c r="VRD2656" s="116"/>
      <c r="VRE2656" s="42"/>
      <c r="VRF2656" s="116"/>
      <c r="VRG2656" s="42"/>
      <c r="VRH2656" s="116"/>
      <c r="VRI2656" s="42"/>
      <c r="VRJ2656" s="116"/>
      <c r="VRK2656" s="42"/>
      <c r="VRL2656" s="116"/>
      <c r="VRM2656" s="42"/>
      <c r="VRN2656" s="116"/>
      <c r="VRO2656" s="42"/>
      <c r="VRP2656" s="116"/>
      <c r="VRQ2656" s="42"/>
      <c r="VRR2656" s="116"/>
      <c r="VRS2656" s="42"/>
      <c r="VRT2656" s="116"/>
      <c r="VRU2656" s="42"/>
      <c r="VRV2656" s="116"/>
      <c r="VRW2656" s="42"/>
      <c r="VRX2656" s="116"/>
      <c r="VRY2656" s="42"/>
      <c r="VRZ2656" s="116"/>
      <c r="VSA2656" s="42"/>
      <c r="VSB2656" s="116"/>
      <c r="VSC2656" s="42"/>
      <c r="VSD2656" s="116"/>
      <c r="VSE2656" s="42"/>
      <c r="VSF2656" s="116"/>
      <c r="VSG2656" s="42"/>
      <c r="VSH2656" s="116"/>
      <c r="VSI2656" s="42"/>
      <c r="VSJ2656" s="116"/>
      <c r="VSK2656" s="42"/>
      <c r="VSL2656" s="116"/>
      <c r="VSM2656" s="42"/>
      <c r="VSN2656" s="116"/>
      <c r="VSO2656" s="42"/>
      <c r="VSP2656" s="116"/>
      <c r="VSQ2656" s="42"/>
      <c r="VSR2656" s="116"/>
      <c r="VSS2656" s="42"/>
      <c r="VST2656" s="116"/>
      <c r="VSU2656" s="42"/>
      <c r="VSV2656" s="116"/>
      <c r="VSW2656" s="42"/>
      <c r="VSX2656" s="116"/>
      <c r="VSY2656" s="42"/>
      <c r="VSZ2656" s="116"/>
      <c r="VTA2656" s="42"/>
      <c r="VTB2656" s="116"/>
      <c r="VTC2656" s="42"/>
      <c r="VTD2656" s="116"/>
      <c r="VTE2656" s="42"/>
      <c r="VTF2656" s="116"/>
      <c r="VTG2656" s="42"/>
      <c r="VTH2656" s="116"/>
      <c r="VTI2656" s="42"/>
      <c r="VTJ2656" s="116"/>
      <c r="VTK2656" s="42"/>
      <c r="VTL2656" s="116"/>
      <c r="VTM2656" s="42"/>
      <c r="VTN2656" s="116"/>
      <c r="VTO2656" s="42"/>
      <c r="VTP2656" s="116"/>
      <c r="VTQ2656" s="42"/>
      <c r="VTR2656" s="116"/>
      <c r="VTS2656" s="42"/>
      <c r="VTT2656" s="116"/>
      <c r="VTU2656" s="42"/>
      <c r="VTV2656" s="116"/>
      <c r="VTW2656" s="42"/>
      <c r="VTX2656" s="116"/>
      <c r="VTY2656" s="42"/>
      <c r="VTZ2656" s="116"/>
      <c r="VUA2656" s="42"/>
      <c r="VUB2656" s="116"/>
      <c r="VUC2656" s="42"/>
      <c r="VUD2656" s="116"/>
      <c r="VUE2656" s="42"/>
      <c r="VUF2656" s="116"/>
      <c r="VUG2656" s="42"/>
      <c r="VUH2656" s="116"/>
      <c r="VUI2656" s="42"/>
      <c r="VUJ2656" s="116"/>
      <c r="VUK2656" s="42"/>
      <c r="VUL2656" s="116"/>
      <c r="VUM2656" s="42"/>
      <c r="VUN2656" s="116"/>
      <c r="VUO2656" s="42"/>
      <c r="VUP2656" s="116"/>
      <c r="VUQ2656" s="42"/>
      <c r="VUR2656" s="116"/>
      <c r="VUS2656" s="42"/>
      <c r="VUT2656" s="116"/>
      <c r="VUU2656" s="42"/>
      <c r="VUV2656" s="116"/>
      <c r="VUW2656" s="42"/>
      <c r="VUX2656" s="116"/>
      <c r="VUY2656" s="42"/>
      <c r="VUZ2656" s="116"/>
      <c r="VVA2656" s="42"/>
      <c r="VVB2656" s="116"/>
      <c r="VVC2656" s="42"/>
      <c r="VVD2656" s="116"/>
      <c r="VVE2656" s="42"/>
      <c r="VVF2656" s="116"/>
      <c r="VVG2656" s="42"/>
      <c r="VVH2656" s="116"/>
      <c r="VVI2656" s="42"/>
      <c r="VVJ2656" s="116"/>
      <c r="VVK2656" s="42"/>
      <c r="VVL2656" s="116"/>
      <c r="VVM2656" s="42"/>
      <c r="VVN2656" s="116"/>
      <c r="VVO2656" s="42"/>
      <c r="VVP2656" s="116"/>
      <c r="VVQ2656" s="42"/>
      <c r="VVR2656" s="116"/>
      <c r="VVS2656" s="42"/>
      <c r="VVT2656" s="116"/>
      <c r="VVU2656" s="42"/>
      <c r="VVV2656" s="116"/>
      <c r="VVW2656" s="42"/>
      <c r="VVX2656" s="116"/>
      <c r="VVY2656" s="42"/>
      <c r="VVZ2656" s="116"/>
      <c r="VWA2656" s="42"/>
      <c r="VWB2656" s="116"/>
      <c r="VWC2656" s="42"/>
      <c r="VWD2656" s="116"/>
      <c r="VWE2656" s="42"/>
      <c r="VWF2656" s="116"/>
      <c r="VWG2656" s="42"/>
      <c r="VWH2656" s="116"/>
      <c r="VWI2656" s="42"/>
      <c r="VWJ2656" s="116"/>
      <c r="VWK2656" s="42"/>
      <c r="VWL2656" s="116"/>
      <c r="VWM2656" s="42"/>
      <c r="VWN2656" s="116"/>
      <c r="VWO2656" s="42"/>
      <c r="VWP2656" s="116"/>
      <c r="VWQ2656" s="42"/>
      <c r="VWR2656" s="116"/>
      <c r="VWS2656" s="42"/>
      <c r="VWT2656" s="116"/>
      <c r="VWU2656" s="42"/>
      <c r="VWV2656" s="116"/>
      <c r="VWW2656" s="42"/>
      <c r="VWX2656" s="116"/>
      <c r="VWY2656" s="42"/>
      <c r="VWZ2656" s="116"/>
      <c r="VXA2656" s="42"/>
      <c r="VXB2656" s="116"/>
      <c r="VXC2656" s="42"/>
      <c r="VXD2656" s="116"/>
      <c r="VXE2656" s="42"/>
      <c r="VXF2656" s="116"/>
      <c r="VXG2656" s="42"/>
      <c r="VXH2656" s="116"/>
      <c r="VXI2656" s="42"/>
      <c r="VXJ2656" s="116"/>
      <c r="VXK2656" s="42"/>
      <c r="VXL2656" s="116"/>
      <c r="VXM2656" s="42"/>
      <c r="VXN2656" s="116"/>
      <c r="VXO2656" s="42"/>
      <c r="VXP2656" s="116"/>
      <c r="VXQ2656" s="42"/>
      <c r="VXR2656" s="116"/>
      <c r="VXS2656" s="42"/>
      <c r="VXT2656" s="116"/>
      <c r="VXU2656" s="42"/>
      <c r="VXV2656" s="116"/>
      <c r="VXW2656" s="42"/>
      <c r="VXX2656" s="116"/>
      <c r="VXY2656" s="42"/>
      <c r="VXZ2656" s="116"/>
      <c r="VYA2656" s="42"/>
      <c r="VYB2656" s="116"/>
      <c r="VYC2656" s="42"/>
      <c r="VYD2656" s="116"/>
      <c r="VYE2656" s="42"/>
      <c r="VYF2656" s="116"/>
      <c r="VYG2656" s="42"/>
      <c r="VYH2656" s="116"/>
      <c r="VYI2656" s="42"/>
      <c r="VYJ2656" s="116"/>
      <c r="VYK2656" s="42"/>
      <c r="VYL2656" s="116"/>
      <c r="VYM2656" s="42"/>
      <c r="VYN2656" s="116"/>
      <c r="VYO2656" s="42"/>
      <c r="VYP2656" s="116"/>
      <c r="VYQ2656" s="42"/>
      <c r="VYR2656" s="116"/>
      <c r="VYS2656" s="42"/>
      <c r="VYT2656" s="116"/>
      <c r="VYU2656" s="42"/>
      <c r="VYV2656" s="116"/>
      <c r="VYW2656" s="42"/>
      <c r="VYX2656" s="116"/>
      <c r="VYY2656" s="42"/>
      <c r="VYZ2656" s="116"/>
      <c r="VZA2656" s="42"/>
      <c r="VZB2656" s="116"/>
      <c r="VZC2656" s="42"/>
      <c r="VZD2656" s="116"/>
      <c r="VZE2656" s="42"/>
      <c r="VZF2656" s="116"/>
      <c r="VZG2656" s="42"/>
      <c r="VZH2656" s="116"/>
      <c r="VZI2656" s="42"/>
      <c r="VZJ2656" s="116"/>
      <c r="VZK2656" s="42"/>
      <c r="VZL2656" s="116"/>
      <c r="VZM2656" s="42"/>
      <c r="VZN2656" s="116"/>
      <c r="VZO2656" s="42"/>
      <c r="VZP2656" s="116"/>
      <c r="VZQ2656" s="42"/>
      <c r="VZR2656" s="116"/>
      <c r="VZS2656" s="42"/>
      <c r="VZT2656" s="116"/>
      <c r="VZU2656" s="42"/>
      <c r="VZV2656" s="116"/>
      <c r="VZW2656" s="42"/>
      <c r="VZX2656" s="116"/>
      <c r="VZY2656" s="42"/>
      <c r="VZZ2656" s="116"/>
      <c r="WAA2656" s="42"/>
      <c r="WAB2656" s="116"/>
      <c r="WAC2656" s="42"/>
      <c r="WAD2656" s="116"/>
      <c r="WAE2656" s="42"/>
      <c r="WAF2656" s="116"/>
      <c r="WAG2656" s="42"/>
      <c r="WAH2656" s="116"/>
      <c r="WAI2656" s="42"/>
      <c r="WAJ2656" s="116"/>
      <c r="WAK2656" s="42"/>
      <c r="WAL2656" s="116"/>
      <c r="WAM2656" s="42"/>
      <c r="WAN2656" s="116"/>
      <c r="WAO2656" s="42"/>
      <c r="WAP2656" s="116"/>
      <c r="WAQ2656" s="42"/>
      <c r="WAR2656" s="116"/>
      <c r="WAS2656" s="42"/>
      <c r="WAT2656" s="116"/>
      <c r="WAU2656" s="42"/>
      <c r="WAV2656" s="116"/>
      <c r="WAW2656" s="42"/>
      <c r="WAX2656" s="116"/>
      <c r="WAY2656" s="42"/>
      <c r="WAZ2656" s="116"/>
      <c r="WBA2656" s="42"/>
      <c r="WBB2656" s="116"/>
      <c r="WBC2656" s="42"/>
      <c r="WBD2656" s="116"/>
      <c r="WBE2656" s="42"/>
      <c r="WBF2656" s="116"/>
      <c r="WBG2656" s="42"/>
      <c r="WBH2656" s="116"/>
      <c r="WBI2656" s="42"/>
      <c r="WBJ2656" s="116"/>
      <c r="WBK2656" s="42"/>
      <c r="WBL2656" s="116"/>
      <c r="WBM2656" s="42"/>
      <c r="WBN2656" s="116"/>
      <c r="WBO2656" s="42"/>
      <c r="WBP2656" s="116"/>
      <c r="WBQ2656" s="42"/>
      <c r="WBR2656" s="116"/>
      <c r="WBS2656" s="42"/>
      <c r="WBT2656" s="116"/>
      <c r="WBU2656" s="42"/>
      <c r="WBV2656" s="116"/>
      <c r="WBW2656" s="42"/>
      <c r="WBX2656" s="116"/>
      <c r="WBY2656" s="42"/>
      <c r="WBZ2656" s="116"/>
      <c r="WCA2656" s="42"/>
      <c r="WCB2656" s="116"/>
      <c r="WCC2656" s="42"/>
      <c r="WCD2656" s="116"/>
      <c r="WCE2656" s="42"/>
      <c r="WCF2656" s="116"/>
      <c r="WCG2656" s="42"/>
      <c r="WCH2656" s="116"/>
      <c r="WCI2656" s="42"/>
      <c r="WCJ2656" s="116"/>
      <c r="WCK2656" s="42"/>
      <c r="WCL2656" s="116"/>
      <c r="WCM2656" s="42"/>
      <c r="WCN2656" s="116"/>
      <c r="WCO2656" s="42"/>
      <c r="WCP2656" s="116"/>
      <c r="WCQ2656" s="42"/>
      <c r="WCR2656" s="116"/>
      <c r="WCS2656" s="42"/>
      <c r="WCT2656" s="116"/>
      <c r="WCU2656" s="42"/>
      <c r="WCV2656" s="116"/>
      <c r="WCW2656" s="42"/>
      <c r="WCX2656" s="116"/>
      <c r="WCY2656" s="42"/>
      <c r="WCZ2656" s="116"/>
      <c r="WDA2656" s="42"/>
      <c r="WDB2656" s="116"/>
      <c r="WDC2656" s="42"/>
      <c r="WDD2656" s="116"/>
      <c r="WDE2656" s="42"/>
      <c r="WDF2656" s="116"/>
      <c r="WDG2656" s="42"/>
      <c r="WDH2656" s="116"/>
      <c r="WDI2656" s="42"/>
      <c r="WDJ2656" s="116"/>
      <c r="WDK2656" s="42"/>
      <c r="WDL2656" s="116"/>
      <c r="WDM2656" s="42"/>
      <c r="WDN2656" s="116"/>
      <c r="WDO2656" s="42"/>
      <c r="WDP2656" s="116"/>
      <c r="WDQ2656" s="42"/>
      <c r="WDR2656" s="116"/>
      <c r="WDS2656" s="42"/>
      <c r="WDT2656" s="116"/>
      <c r="WDU2656" s="42"/>
      <c r="WDV2656" s="116"/>
      <c r="WDW2656" s="42"/>
      <c r="WDX2656" s="116"/>
      <c r="WDY2656" s="42"/>
      <c r="WDZ2656" s="116"/>
      <c r="WEA2656" s="42"/>
      <c r="WEB2656" s="116"/>
      <c r="WEC2656" s="42"/>
      <c r="WED2656" s="116"/>
      <c r="WEE2656" s="42"/>
      <c r="WEF2656" s="116"/>
      <c r="WEG2656" s="42"/>
      <c r="WEH2656" s="116"/>
      <c r="WEI2656" s="42"/>
      <c r="WEJ2656" s="116"/>
      <c r="WEK2656" s="42"/>
      <c r="WEL2656" s="116"/>
      <c r="WEM2656" s="42"/>
      <c r="WEN2656" s="116"/>
      <c r="WEO2656" s="42"/>
      <c r="WEP2656" s="116"/>
      <c r="WEQ2656" s="42"/>
      <c r="WER2656" s="116"/>
      <c r="WES2656" s="42"/>
      <c r="WET2656" s="116"/>
      <c r="WEU2656" s="42"/>
      <c r="WEV2656" s="116"/>
      <c r="WEW2656" s="42"/>
      <c r="WEX2656" s="116"/>
      <c r="WEY2656" s="42"/>
      <c r="WEZ2656" s="116"/>
      <c r="WFA2656" s="42"/>
      <c r="WFB2656" s="116"/>
      <c r="WFC2656" s="42"/>
      <c r="WFD2656" s="116"/>
      <c r="WFE2656" s="42"/>
      <c r="WFF2656" s="116"/>
      <c r="WFG2656" s="42"/>
      <c r="WFH2656" s="116"/>
      <c r="WFI2656" s="42"/>
      <c r="WFJ2656" s="116"/>
      <c r="WFK2656" s="42"/>
      <c r="WFL2656" s="116"/>
      <c r="WFM2656" s="42"/>
      <c r="WFN2656" s="116"/>
      <c r="WFO2656" s="42"/>
      <c r="WFP2656" s="116"/>
      <c r="WFQ2656" s="42"/>
      <c r="WFR2656" s="116"/>
      <c r="WFS2656" s="42"/>
      <c r="WFT2656" s="116"/>
      <c r="WFU2656" s="42"/>
      <c r="WFV2656" s="116"/>
      <c r="WFW2656" s="42"/>
      <c r="WFX2656" s="116"/>
      <c r="WFY2656" s="42"/>
      <c r="WFZ2656" s="116"/>
      <c r="WGA2656" s="42"/>
      <c r="WGB2656" s="116"/>
      <c r="WGC2656" s="42"/>
      <c r="WGD2656" s="116"/>
      <c r="WGE2656" s="42"/>
      <c r="WGF2656" s="116"/>
      <c r="WGG2656" s="42"/>
      <c r="WGH2656" s="116"/>
      <c r="WGI2656" s="42"/>
      <c r="WGJ2656" s="116"/>
      <c r="WGK2656" s="42"/>
      <c r="WGL2656" s="116"/>
      <c r="WGM2656" s="42"/>
      <c r="WGN2656" s="116"/>
      <c r="WGO2656" s="42"/>
      <c r="WGP2656" s="116"/>
      <c r="WGQ2656" s="42"/>
      <c r="WGR2656" s="116"/>
      <c r="WGS2656" s="42"/>
      <c r="WGT2656" s="116"/>
      <c r="WGU2656" s="42"/>
      <c r="WGV2656" s="116"/>
      <c r="WGW2656" s="42"/>
      <c r="WGX2656" s="116"/>
      <c r="WGY2656" s="42"/>
      <c r="WGZ2656" s="116"/>
      <c r="WHA2656" s="42"/>
      <c r="WHB2656" s="116"/>
      <c r="WHC2656" s="42"/>
      <c r="WHD2656" s="116"/>
      <c r="WHE2656" s="42"/>
      <c r="WHF2656" s="116"/>
      <c r="WHG2656" s="42"/>
      <c r="WHH2656" s="116"/>
      <c r="WHI2656" s="42"/>
      <c r="WHJ2656" s="116"/>
      <c r="WHK2656" s="42"/>
      <c r="WHL2656" s="116"/>
      <c r="WHM2656" s="42"/>
      <c r="WHN2656" s="116"/>
      <c r="WHO2656" s="42"/>
      <c r="WHP2656" s="116"/>
      <c r="WHQ2656" s="42"/>
      <c r="WHR2656" s="116"/>
      <c r="WHS2656" s="42"/>
      <c r="WHT2656" s="116"/>
      <c r="WHU2656" s="42"/>
      <c r="WHV2656" s="116"/>
      <c r="WHW2656" s="42"/>
      <c r="WHX2656" s="116"/>
      <c r="WHY2656" s="42"/>
      <c r="WHZ2656" s="116"/>
      <c r="WIA2656" s="42"/>
      <c r="WIB2656" s="116"/>
      <c r="WIC2656" s="42"/>
      <c r="WID2656" s="116"/>
      <c r="WIE2656" s="42"/>
      <c r="WIF2656" s="116"/>
      <c r="WIG2656" s="42"/>
      <c r="WIH2656" s="116"/>
      <c r="WII2656" s="42"/>
      <c r="WIJ2656" s="116"/>
      <c r="WIK2656" s="42"/>
      <c r="WIL2656" s="116"/>
      <c r="WIM2656" s="42"/>
      <c r="WIN2656" s="116"/>
      <c r="WIO2656" s="42"/>
      <c r="WIP2656" s="116"/>
      <c r="WIQ2656" s="42"/>
      <c r="WIR2656" s="116"/>
      <c r="WIS2656" s="42"/>
      <c r="WIT2656" s="116"/>
      <c r="WIU2656" s="42"/>
      <c r="WIV2656" s="116"/>
      <c r="WIW2656" s="42"/>
      <c r="WIX2656" s="116"/>
      <c r="WIY2656" s="42"/>
      <c r="WIZ2656" s="116"/>
      <c r="WJA2656" s="42"/>
      <c r="WJB2656" s="116"/>
      <c r="WJC2656" s="42"/>
      <c r="WJD2656" s="116"/>
      <c r="WJE2656" s="42"/>
      <c r="WJF2656" s="116"/>
      <c r="WJG2656" s="42"/>
      <c r="WJH2656" s="116"/>
      <c r="WJI2656" s="42"/>
      <c r="WJJ2656" s="116"/>
      <c r="WJK2656" s="42"/>
      <c r="WJL2656" s="116"/>
      <c r="WJM2656" s="42"/>
      <c r="WJN2656" s="116"/>
      <c r="WJO2656" s="42"/>
      <c r="WJP2656" s="116"/>
      <c r="WJQ2656" s="42"/>
      <c r="WJR2656" s="116"/>
      <c r="WJS2656" s="42"/>
      <c r="WJT2656" s="116"/>
      <c r="WJU2656" s="42"/>
      <c r="WJV2656" s="116"/>
      <c r="WJW2656" s="42"/>
      <c r="WJX2656" s="116"/>
      <c r="WJY2656" s="42"/>
      <c r="WJZ2656" s="116"/>
      <c r="WKA2656" s="42"/>
      <c r="WKB2656" s="116"/>
      <c r="WKC2656" s="42"/>
      <c r="WKD2656" s="116"/>
      <c r="WKE2656" s="42"/>
      <c r="WKF2656" s="116"/>
      <c r="WKG2656" s="42"/>
      <c r="WKH2656" s="116"/>
      <c r="WKI2656" s="42"/>
      <c r="WKJ2656" s="116"/>
      <c r="WKK2656" s="42"/>
      <c r="WKL2656" s="116"/>
      <c r="WKM2656" s="42"/>
      <c r="WKN2656" s="116"/>
      <c r="WKO2656" s="42"/>
      <c r="WKP2656" s="116"/>
      <c r="WKQ2656" s="42"/>
      <c r="WKR2656" s="116"/>
      <c r="WKS2656" s="42"/>
      <c r="WKT2656" s="116"/>
      <c r="WKU2656" s="42"/>
      <c r="WKV2656" s="116"/>
      <c r="WKW2656" s="42"/>
      <c r="WKX2656" s="116"/>
      <c r="WKY2656" s="42"/>
      <c r="WKZ2656" s="116"/>
      <c r="WLA2656" s="42"/>
      <c r="WLB2656" s="116"/>
      <c r="WLC2656" s="42"/>
      <c r="WLD2656" s="116"/>
      <c r="WLE2656" s="42"/>
      <c r="WLF2656" s="116"/>
      <c r="WLG2656" s="42"/>
      <c r="WLH2656" s="116"/>
      <c r="WLI2656" s="42"/>
      <c r="WLJ2656" s="116"/>
      <c r="WLK2656" s="42"/>
      <c r="WLL2656" s="116"/>
      <c r="WLM2656" s="42"/>
      <c r="WLN2656" s="116"/>
      <c r="WLO2656" s="42"/>
      <c r="WLP2656" s="116"/>
      <c r="WLQ2656" s="42"/>
      <c r="WLR2656" s="116"/>
      <c r="WLS2656" s="42"/>
      <c r="WLT2656" s="116"/>
      <c r="WLU2656" s="42"/>
      <c r="WLV2656" s="116"/>
      <c r="WLW2656" s="42"/>
      <c r="WLX2656" s="116"/>
      <c r="WLY2656" s="42"/>
      <c r="WLZ2656" s="116"/>
      <c r="WMA2656" s="42"/>
      <c r="WMB2656" s="116"/>
      <c r="WMC2656" s="42"/>
      <c r="WMD2656" s="116"/>
      <c r="WME2656" s="42"/>
      <c r="WMF2656" s="116"/>
      <c r="WMG2656" s="42"/>
      <c r="WMH2656" s="116"/>
      <c r="WMI2656" s="42"/>
      <c r="WMJ2656" s="116"/>
      <c r="WMK2656" s="42"/>
      <c r="WML2656" s="116"/>
      <c r="WMM2656" s="42"/>
      <c r="WMN2656" s="116"/>
      <c r="WMO2656" s="42"/>
      <c r="WMP2656" s="116"/>
      <c r="WMQ2656" s="42"/>
      <c r="WMR2656" s="116"/>
      <c r="WMS2656" s="42"/>
      <c r="WMT2656" s="116"/>
      <c r="WMU2656" s="42"/>
      <c r="WMV2656" s="116"/>
      <c r="WMW2656" s="42"/>
      <c r="WMX2656" s="116"/>
      <c r="WMY2656" s="42"/>
      <c r="WMZ2656" s="116"/>
      <c r="WNA2656" s="42"/>
      <c r="WNB2656" s="116"/>
      <c r="WNC2656" s="42"/>
      <c r="WND2656" s="116"/>
      <c r="WNE2656" s="42"/>
      <c r="WNF2656" s="116"/>
      <c r="WNG2656" s="42"/>
      <c r="WNH2656" s="116"/>
      <c r="WNI2656" s="42"/>
      <c r="WNJ2656" s="116"/>
      <c r="WNK2656" s="42"/>
      <c r="WNL2656" s="116"/>
      <c r="WNM2656" s="42"/>
      <c r="WNN2656" s="116"/>
      <c r="WNO2656" s="42"/>
      <c r="WNP2656" s="116"/>
      <c r="WNQ2656" s="42"/>
      <c r="WNR2656" s="116"/>
      <c r="WNS2656" s="42"/>
      <c r="WNT2656" s="116"/>
      <c r="WNU2656" s="42"/>
      <c r="WNV2656" s="116"/>
      <c r="WNW2656" s="42"/>
      <c r="WNX2656" s="116"/>
      <c r="WNY2656" s="42"/>
      <c r="WNZ2656" s="116"/>
      <c r="WOA2656" s="42"/>
      <c r="WOB2656" s="116"/>
      <c r="WOC2656" s="42"/>
      <c r="WOD2656" s="116"/>
      <c r="WOE2656" s="42"/>
      <c r="WOF2656" s="116"/>
      <c r="WOG2656" s="42"/>
      <c r="WOH2656" s="116"/>
      <c r="WOI2656" s="42"/>
      <c r="WOJ2656" s="116"/>
      <c r="WOK2656" s="42"/>
      <c r="WOL2656" s="116"/>
      <c r="WOM2656" s="42"/>
      <c r="WON2656" s="116"/>
      <c r="WOO2656" s="42"/>
      <c r="WOP2656" s="116"/>
      <c r="WOQ2656" s="42"/>
      <c r="WOR2656" s="116"/>
      <c r="WOS2656" s="42"/>
      <c r="WOT2656" s="116"/>
      <c r="WOU2656" s="42"/>
      <c r="WOV2656" s="116"/>
      <c r="WOW2656" s="42"/>
      <c r="WOX2656" s="116"/>
      <c r="WOY2656" s="42"/>
      <c r="WOZ2656" s="116"/>
      <c r="WPA2656" s="42"/>
      <c r="WPB2656" s="116"/>
      <c r="WPC2656" s="42"/>
      <c r="WPD2656" s="116"/>
      <c r="WPE2656" s="42"/>
      <c r="WPF2656" s="116"/>
      <c r="WPG2656" s="42"/>
      <c r="WPH2656" s="116"/>
      <c r="WPI2656" s="42"/>
      <c r="WPJ2656" s="116"/>
      <c r="WPK2656" s="42"/>
      <c r="WPL2656" s="116"/>
      <c r="WPM2656" s="42"/>
      <c r="WPN2656" s="116"/>
      <c r="WPO2656" s="42"/>
      <c r="WPP2656" s="116"/>
      <c r="WPQ2656" s="42"/>
      <c r="WPR2656" s="116"/>
      <c r="WPS2656" s="42"/>
      <c r="WPT2656" s="116"/>
      <c r="WPU2656" s="42"/>
      <c r="WPV2656" s="116"/>
      <c r="WPW2656" s="42"/>
      <c r="WPX2656" s="116"/>
      <c r="WPY2656" s="42"/>
      <c r="WPZ2656" s="116"/>
      <c r="WQA2656" s="42"/>
      <c r="WQB2656" s="116"/>
      <c r="WQC2656" s="42"/>
      <c r="WQD2656" s="116"/>
      <c r="WQE2656" s="42"/>
      <c r="WQF2656" s="116"/>
      <c r="WQG2656" s="42"/>
      <c r="WQH2656" s="116"/>
      <c r="WQI2656" s="42"/>
      <c r="WQJ2656" s="116"/>
      <c r="WQK2656" s="42"/>
      <c r="WQL2656" s="116"/>
      <c r="WQM2656" s="42"/>
      <c r="WQN2656" s="116"/>
      <c r="WQO2656" s="42"/>
      <c r="WQP2656" s="116"/>
      <c r="WQQ2656" s="42"/>
      <c r="WQR2656" s="116"/>
      <c r="WQS2656" s="42"/>
      <c r="WQT2656" s="116"/>
      <c r="WQU2656" s="42"/>
      <c r="WQV2656" s="116"/>
      <c r="WQW2656" s="42"/>
      <c r="WQX2656" s="116"/>
      <c r="WQY2656" s="42"/>
      <c r="WQZ2656" s="116"/>
      <c r="WRA2656" s="42"/>
      <c r="WRB2656" s="116"/>
      <c r="WRC2656" s="42"/>
      <c r="WRD2656" s="116"/>
      <c r="WRE2656" s="42"/>
      <c r="WRF2656" s="116"/>
      <c r="WRG2656" s="42"/>
      <c r="WRH2656" s="116"/>
      <c r="WRI2656" s="42"/>
      <c r="WRJ2656" s="116"/>
      <c r="WRK2656" s="42"/>
      <c r="WRL2656" s="116"/>
      <c r="WRM2656" s="42"/>
      <c r="WRN2656" s="116"/>
      <c r="WRO2656" s="42"/>
      <c r="WRP2656" s="116"/>
      <c r="WRQ2656" s="42"/>
      <c r="WRR2656" s="116"/>
      <c r="WRS2656" s="42"/>
      <c r="WRT2656" s="116"/>
      <c r="WRU2656" s="42"/>
      <c r="WRV2656" s="116"/>
      <c r="WRW2656" s="42"/>
      <c r="WRX2656" s="116"/>
      <c r="WRY2656" s="42"/>
      <c r="WRZ2656" s="116"/>
      <c r="WSA2656" s="42"/>
      <c r="WSB2656" s="116"/>
      <c r="WSC2656" s="42"/>
      <c r="WSD2656" s="116"/>
      <c r="WSE2656" s="42"/>
      <c r="WSF2656" s="116"/>
      <c r="WSG2656" s="42"/>
      <c r="WSH2656" s="116"/>
      <c r="WSI2656" s="42"/>
      <c r="WSJ2656" s="116"/>
      <c r="WSK2656" s="42"/>
      <c r="WSL2656" s="116"/>
      <c r="WSM2656" s="42"/>
      <c r="WSN2656" s="116"/>
      <c r="WSO2656" s="42"/>
      <c r="WSP2656" s="116"/>
      <c r="WSQ2656" s="42"/>
      <c r="WSR2656" s="116"/>
      <c r="WSS2656" s="42"/>
      <c r="WST2656" s="116"/>
      <c r="WSU2656" s="42"/>
      <c r="WSV2656" s="116"/>
      <c r="WSW2656" s="42"/>
      <c r="WSX2656" s="116"/>
      <c r="WSY2656" s="42"/>
      <c r="WSZ2656" s="116"/>
      <c r="WTA2656" s="42"/>
      <c r="WTB2656" s="116"/>
      <c r="WTC2656" s="42"/>
      <c r="WTD2656" s="116"/>
      <c r="WTE2656" s="42"/>
      <c r="WTF2656" s="116"/>
      <c r="WTG2656" s="42"/>
      <c r="WTH2656" s="116"/>
      <c r="WTI2656" s="42"/>
      <c r="WTJ2656" s="116"/>
      <c r="WTK2656" s="42"/>
      <c r="WTL2656" s="116"/>
      <c r="WTM2656" s="42"/>
      <c r="WTN2656" s="116"/>
      <c r="WTO2656" s="42"/>
      <c r="WTP2656" s="116"/>
      <c r="WTQ2656" s="42"/>
      <c r="WTR2656" s="116"/>
      <c r="WTS2656" s="42"/>
      <c r="WTT2656" s="116"/>
      <c r="WTU2656" s="42"/>
      <c r="WTV2656" s="116"/>
      <c r="WTW2656" s="42"/>
      <c r="WTX2656" s="116"/>
      <c r="WTY2656" s="42"/>
      <c r="WTZ2656" s="116"/>
      <c r="WUA2656" s="42"/>
      <c r="WUB2656" s="116"/>
      <c r="WUC2656" s="42"/>
      <c r="WUD2656" s="116"/>
      <c r="WUE2656" s="42"/>
      <c r="WUF2656" s="116"/>
      <c r="WUG2656" s="42"/>
      <c r="WUH2656" s="116"/>
      <c r="WUI2656" s="42"/>
      <c r="WUJ2656" s="116"/>
      <c r="WUK2656" s="42"/>
      <c r="WUL2656" s="116"/>
      <c r="WUM2656" s="42"/>
      <c r="WUN2656" s="116"/>
      <c r="WUO2656" s="42"/>
      <c r="WUP2656" s="116"/>
      <c r="WUQ2656" s="42"/>
      <c r="WUR2656" s="116"/>
      <c r="WUS2656" s="42"/>
      <c r="WUT2656" s="116"/>
      <c r="WUU2656" s="42"/>
      <c r="WUV2656" s="116"/>
      <c r="WUW2656" s="42"/>
      <c r="WUX2656" s="116"/>
      <c r="WUY2656" s="42"/>
      <c r="WUZ2656" s="116"/>
      <c r="WVA2656" s="42"/>
      <c r="WVB2656" s="116"/>
      <c r="WVC2656" s="42"/>
      <c r="WVD2656" s="116"/>
      <c r="WVE2656" s="42"/>
      <c r="WVF2656" s="116"/>
      <c r="WVG2656" s="42"/>
      <c r="WVH2656" s="116"/>
      <c r="WVI2656" s="42"/>
      <c r="WVJ2656" s="116"/>
      <c r="WVK2656" s="42"/>
      <c r="WVL2656" s="116"/>
      <c r="WVM2656" s="42"/>
      <c r="WVN2656" s="116"/>
      <c r="WVO2656" s="42"/>
      <c r="WVP2656" s="116"/>
      <c r="WVQ2656" s="42"/>
      <c r="WVR2656" s="116"/>
      <c r="WVS2656" s="42"/>
      <c r="WVT2656" s="116"/>
      <c r="WVU2656" s="42"/>
      <c r="WVV2656" s="116"/>
      <c r="WVW2656" s="42"/>
      <c r="WVX2656" s="116"/>
      <c r="WVY2656" s="42"/>
      <c r="WVZ2656" s="116"/>
      <c r="WWA2656" s="42"/>
      <c r="WWB2656" s="116"/>
      <c r="WWC2656" s="42"/>
      <c r="WWD2656" s="116"/>
      <c r="WWE2656" s="42"/>
      <c r="WWF2656" s="116"/>
      <c r="WWG2656" s="42"/>
      <c r="WWH2656" s="116"/>
      <c r="WWI2656" s="42"/>
      <c r="WWJ2656" s="116"/>
      <c r="WWK2656" s="42"/>
      <c r="WWL2656" s="116"/>
      <c r="WWM2656" s="42"/>
      <c r="WWN2656" s="116"/>
      <c r="WWO2656" s="42"/>
      <c r="WWP2656" s="116"/>
      <c r="WWQ2656" s="42"/>
      <c r="WWR2656" s="116"/>
      <c r="WWS2656" s="42"/>
      <c r="WWT2656" s="116"/>
      <c r="WWU2656" s="42"/>
      <c r="WWV2656" s="116"/>
      <c r="WWW2656" s="42"/>
      <c r="WWX2656" s="116"/>
      <c r="WWY2656" s="42"/>
      <c r="WWZ2656" s="116"/>
      <c r="WXA2656" s="42"/>
      <c r="WXB2656" s="116"/>
      <c r="WXC2656" s="42"/>
      <c r="WXD2656" s="116"/>
      <c r="WXE2656" s="42"/>
      <c r="WXF2656" s="116"/>
      <c r="WXG2656" s="42"/>
      <c r="WXH2656" s="116"/>
      <c r="WXI2656" s="42"/>
      <c r="WXJ2656" s="116"/>
      <c r="WXK2656" s="42"/>
      <c r="WXL2656" s="116"/>
      <c r="WXM2656" s="42"/>
      <c r="WXN2656" s="116"/>
      <c r="WXO2656" s="42"/>
      <c r="WXP2656" s="116"/>
      <c r="WXQ2656" s="42"/>
      <c r="WXR2656" s="116"/>
      <c r="WXS2656" s="42"/>
      <c r="WXT2656" s="116"/>
      <c r="WXU2656" s="42"/>
      <c r="WXV2656" s="116"/>
      <c r="WXW2656" s="42"/>
      <c r="WXX2656" s="116"/>
      <c r="WXY2656" s="42"/>
      <c r="WXZ2656" s="116"/>
      <c r="WYA2656" s="42"/>
      <c r="WYB2656" s="116"/>
      <c r="WYC2656" s="42"/>
      <c r="WYD2656" s="116"/>
      <c r="WYE2656" s="42"/>
      <c r="WYF2656" s="116"/>
      <c r="WYG2656" s="42"/>
      <c r="WYH2656" s="116"/>
      <c r="WYI2656" s="42"/>
      <c r="WYJ2656" s="116"/>
      <c r="WYK2656" s="42"/>
      <c r="WYL2656" s="116"/>
      <c r="WYM2656" s="42"/>
      <c r="WYN2656" s="116"/>
      <c r="WYO2656" s="42"/>
      <c r="WYP2656" s="116"/>
      <c r="WYQ2656" s="42"/>
      <c r="WYR2656" s="116"/>
      <c r="WYS2656" s="42"/>
      <c r="WYT2656" s="116"/>
      <c r="WYU2656" s="42"/>
      <c r="WYV2656" s="116"/>
      <c r="WYW2656" s="42"/>
      <c r="WYX2656" s="116"/>
      <c r="WYY2656" s="42"/>
      <c r="WYZ2656" s="116"/>
      <c r="WZA2656" s="42"/>
      <c r="WZB2656" s="116"/>
      <c r="WZC2656" s="42"/>
      <c r="WZD2656" s="116"/>
      <c r="WZE2656" s="42"/>
      <c r="WZF2656" s="116"/>
      <c r="WZG2656" s="42"/>
      <c r="WZH2656" s="116"/>
      <c r="WZI2656" s="42"/>
      <c r="WZJ2656" s="116"/>
      <c r="WZK2656" s="42"/>
      <c r="WZL2656" s="116"/>
      <c r="WZM2656" s="42"/>
      <c r="WZN2656" s="116"/>
      <c r="WZO2656" s="42"/>
      <c r="WZP2656" s="116"/>
      <c r="WZQ2656" s="42"/>
      <c r="WZR2656" s="116"/>
      <c r="WZS2656" s="42"/>
      <c r="WZT2656" s="116"/>
      <c r="WZU2656" s="42"/>
      <c r="WZV2656" s="116"/>
      <c r="WZW2656" s="42"/>
      <c r="WZX2656" s="116"/>
      <c r="WZY2656" s="42"/>
      <c r="WZZ2656" s="116"/>
      <c r="XAA2656" s="42"/>
      <c r="XAB2656" s="116"/>
      <c r="XAC2656" s="42"/>
      <c r="XAD2656" s="116"/>
      <c r="XAE2656" s="42"/>
      <c r="XAF2656" s="116"/>
      <c r="XAG2656" s="42"/>
      <c r="XAH2656" s="116"/>
      <c r="XAI2656" s="42"/>
      <c r="XAJ2656" s="116"/>
      <c r="XAK2656" s="42"/>
      <c r="XAL2656" s="116"/>
      <c r="XAM2656" s="42"/>
      <c r="XAN2656" s="116"/>
      <c r="XAO2656" s="42"/>
      <c r="XAP2656" s="116"/>
      <c r="XAQ2656" s="42"/>
      <c r="XAR2656" s="116"/>
      <c r="XAS2656" s="42"/>
      <c r="XAT2656" s="116"/>
      <c r="XAU2656" s="42"/>
      <c r="XAV2656" s="116"/>
      <c r="XAW2656" s="42"/>
      <c r="XAX2656" s="116"/>
      <c r="XAY2656" s="42"/>
      <c r="XAZ2656" s="116"/>
      <c r="XBA2656" s="42"/>
      <c r="XBB2656" s="116"/>
      <c r="XBC2656" s="42"/>
      <c r="XBD2656" s="116"/>
      <c r="XBE2656" s="42"/>
      <c r="XBF2656" s="116"/>
      <c r="XBG2656" s="42"/>
      <c r="XBH2656" s="116"/>
      <c r="XBI2656" s="42"/>
      <c r="XBJ2656" s="116"/>
      <c r="XBK2656" s="42"/>
      <c r="XBL2656" s="116"/>
      <c r="XBM2656" s="42"/>
      <c r="XBN2656" s="116"/>
      <c r="XBO2656" s="42"/>
      <c r="XBP2656" s="116"/>
      <c r="XBQ2656" s="42"/>
      <c r="XBR2656" s="116"/>
      <c r="XBS2656" s="42"/>
      <c r="XBT2656" s="116"/>
      <c r="XBU2656" s="42"/>
      <c r="XBV2656" s="116"/>
      <c r="XBW2656" s="42"/>
      <c r="XBX2656" s="116"/>
      <c r="XBY2656" s="42"/>
      <c r="XBZ2656" s="116"/>
      <c r="XCA2656" s="42"/>
      <c r="XCB2656" s="116"/>
      <c r="XCC2656" s="42"/>
      <c r="XCD2656" s="116"/>
      <c r="XCE2656" s="42"/>
      <c r="XCF2656" s="116"/>
      <c r="XCG2656" s="42"/>
      <c r="XCH2656" s="116"/>
      <c r="XCI2656" s="42"/>
      <c r="XCJ2656" s="116"/>
      <c r="XCK2656" s="42"/>
      <c r="XCL2656" s="116"/>
      <c r="XCM2656" s="42"/>
      <c r="XCN2656" s="116"/>
      <c r="XCO2656" s="42"/>
      <c r="XCP2656" s="116"/>
      <c r="XCQ2656" s="42"/>
      <c r="XCR2656" s="116"/>
      <c r="XCS2656" s="42"/>
      <c r="XCT2656" s="116"/>
      <c r="XCU2656" s="42"/>
      <c r="XCV2656" s="116"/>
      <c r="XCW2656" s="42"/>
      <c r="XCX2656" s="116"/>
      <c r="XCY2656" s="42"/>
      <c r="XCZ2656" s="116"/>
      <c r="XDA2656" s="42"/>
      <c r="XDB2656" s="116"/>
      <c r="XDC2656" s="42"/>
      <c r="XDD2656" s="116"/>
      <c r="XDE2656" s="42"/>
      <c r="XDF2656" s="116"/>
      <c r="XDG2656" s="42"/>
      <c r="XDH2656" s="116"/>
      <c r="XDI2656" s="42"/>
      <c r="XDJ2656" s="116"/>
      <c r="XDK2656" s="42"/>
      <c r="XDL2656" s="116"/>
      <c r="XDM2656" s="42"/>
      <c r="XDN2656" s="116"/>
      <c r="XDO2656" s="42"/>
      <c r="XDP2656" s="116"/>
      <c r="XDQ2656" s="42"/>
      <c r="XDR2656" s="116"/>
      <c r="XDS2656" s="42"/>
      <c r="XDT2656" s="116"/>
      <c r="XDU2656" s="42"/>
      <c r="XDV2656" s="116"/>
      <c r="XDW2656" s="42"/>
      <c r="XDX2656" s="116"/>
      <c r="XDY2656" s="42"/>
      <c r="XDZ2656" s="116"/>
      <c r="XEA2656" s="42"/>
      <c r="XEB2656" s="116"/>
      <c r="XEC2656" s="42"/>
      <c r="XED2656" s="116"/>
      <c r="XEE2656" s="42"/>
      <c r="XEF2656" s="116"/>
      <c r="XEG2656" s="42"/>
      <c r="XEH2656" s="116"/>
      <c r="XEI2656" s="42"/>
      <c r="XEJ2656" s="116"/>
      <c r="XEK2656" s="42"/>
      <c r="XEL2656" s="116"/>
      <c r="XEM2656" s="42"/>
      <c r="XEN2656" s="116"/>
      <c r="XEO2656" s="42"/>
    </row>
    <row r="2657" spans="1:16369" s="85" customFormat="1" hidden="1" x14ac:dyDescent="0.25">
      <c r="A2657" s="177" t="s">
        <v>576</v>
      </c>
      <c r="B2657" s="19" t="s">
        <v>564</v>
      </c>
      <c r="C2657" s="38" t="s">
        <v>565</v>
      </c>
      <c r="D2657" s="83">
        <v>0</v>
      </c>
      <c r="E2657" s="42"/>
      <c r="F2657" s="116"/>
      <c r="G2657" s="42"/>
      <c r="H2657" s="116"/>
      <c r="I2657" s="42"/>
      <c r="J2657" s="116"/>
      <c r="K2657" s="42"/>
      <c r="L2657" s="116"/>
      <c r="M2657" s="42"/>
      <c r="N2657" s="116"/>
      <c r="O2657" s="42"/>
      <c r="P2657" s="116"/>
      <c r="Q2657" s="42"/>
      <c r="R2657" s="116"/>
      <c r="S2657" s="42"/>
      <c r="T2657" s="116"/>
      <c r="U2657" s="42"/>
      <c r="V2657" s="116"/>
      <c r="W2657" s="42"/>
      <c r="X2657" s="116"/>
      <c r="Y2657" s="42"/>
      <c r="Z2657" s="116"/>
      <c r="AA2657" s="42"/>
      <c r="AB2657" s="116"/>
      <c r="AC2657" s="42"/>
      <c r="AD2657" s="116"/>
      <c r="AE2657" s="42"/>
      <c r="AF2657" s="116"/>
      <c r="AG2657" s="42"/>
      <c r="AH2657" s="116"/>
      <c r="AI2657" s="42"/>
      <c r="AJ2657" s="116"/>
      <c r="AK2657" s="42"/>
      <c r="AL2657" s="116"/>
      <c r="AM2657" s="42"/>
      <c r="AN2657" s="116"/>
      <c r="AO2657" s="42"/>
      <c r="AP2657" s="116"/>
      <c r="AQ2657" s="42"/>
      <c r="AR2657" s="116"/>
      <c r="AS2657" s="42"/>
      <c r="AT2657" s="116"/>
      <c r="AU2657" s="42"/>
      <c r="AV2657" s="116"/>
      <c r="AW2657" s="42"/>
      <c r="AX2657" s="116"/>
      <c r="AY2657" s="42"/>
      <c r="AZ2657" s="116"/>
      <c r="BA2657" s="42"/>
      <c r="BB2657" s="116"/>
      <c r="BC2657" s="42"/>
      <c r="BD2657" s="116"/>
      <c r="BE2657" s="42"/>
      <c r="BF2657" s="116"/>
      <c r="BG2657" s="42"/>
      <c r="BH2657" s="116"/>
      <c r="BI2657" s="42"/>
      <c r="BJ2657" s="116"/>
      <c r="BK2657" s="42"/>
      <c r="BL2657" s="116"/>
      <c r="BM2657" s="42"/>
      <c r="BN2657" s="116"/>
      <c r="BO2657" s="42"/>
      <c r="BP2657" s="116"/>
      <c r="BQ2657" s="42"/>
      <c r="BR2657" s="116"/>
      <c r="BS2657" s="42"/>
      <c r="BT2657" s="116"/>
      <c r="BU2657" s="42"/>
      <c r="BV2657" s="116"/>
      <c r="BW2657" s="42"/>
      <c r="BX2657" s="116"/>
      <c r="BY2657" s="42"/>
      <c r="BZ2657" s="116"/>
      <c r="CA2657" s="42"/>
      <c r="CB2657" s="116"/>
      <c r="CC2657" s="42"/>
      <c r="CD2657" s="116"/>
      <c r="CE2657" s="42"/>
      <c r="CF2657" s="116"/>
      <c r="CG2657" s="42"/>
      <c r="CH2657" s="116"/>
      <c r="CI2657" s="42"/>
      <c r="CJ2657" s="116"/>
      <c r="CK2657" s="42"/>
      <c r="CL2657" s="116"/>
      <c r="CM2657" s="42"/>
      <c r="CN2657" s="116"/>
      <c r="CO2657" s="42"/>
      <c r="CP2657" s="116"/>
      <c r="CQ2657" s="42"/>
      <c r="CR2657" s="116"/>
      <c r="CS2657" s="42"/>
      <c r="CT2657" s="116"/>
      <c r="CU2657" s="42"/>
      <c r="CV2657" s="116"/>
      <c r="CW2657" s="42"/>
      <c r="CX2657" s="116"/>
      <c r="CY2657" s="42"/>
      <c r="CZ2657" s="116"/>
      <c r="DA2657" s="42"/>
      <c r="DB2657" s="116"/>
      <c r="DC2657" s="42"/>
      <c r="DD2657" s="116"/>
      <c r="DE2657" s="42"/>
      <c r="DF2657" s="116"/>
      <c r="DG2657" s="42"/>
      <c r="DH2657" s="116"/>
      <c r="DI2657" s="42"/>
      <c r="DJ2657" s="116"/>
      <c r="DK2657" s="42"/>
      <c r="DL2657" s="116"/>
      <c r="DM2657" s="42"/>
      <c r="DN2657" s="116"/>
      <c r="DO2657" s="42"/>
      <c r="DP2657" s="116"/>
      <c r="DQ2657" s="42"/>
      <c r="DR2657" s="116"/>
      <c r="DS2657" s="42"/>
      <c r="DT2657" s="116"/>
      <c r="DU2657" s="42"/>
      <c r="DV2657" s="116"/>
      <c r="DW2657" s="42"/>
      <c r="DX2657" s="116"/>
      <c r="DY2657" s="42"/>
      <c r="DZ2657" s="116"/>
      <c r="EA2657" s="42"/>
      <c r="EB2657" s="116"/>
      <c r="EC2657" s="42"/>
      <c r="ED2657" s="116"/>
      <c r="EE2657" s="42"/>
      <c r="EF2657" s="116"/>
      <c r="EG2657" s="42"/>
      <c r="EH2657" s="116"/>
      <c r="EI2657" s="42"/>
      <c r="EJ2657" s="116"/>
      <c r="EK2657" s="42"/>
      <c r="EL2657" s="116"/>
      <c r="EM2657" s="42"/>
      <c r="EN2657" s="116"/>
      <c r="EO2657" s="42"/>
      <c r="EP2657" s="116"/>
      <c r="EQ2657" s="42"/>
      <c r="ER2657" s="116"/>
      <c r="ES2657" s="42"/>
      <c r="ET2657" s="116"/>
      <c r="EU2657" s="42"/>
      <c r="EV2657" s="116"/>
      <c r="EW2657" s="42"/>
      <c r="EX2657" s="116"/>
      <c r="EY2657" s="42"/>
      <c r="EZ2657" s="116"/>
      <c r="FA2657" s="42"/>
      <c r="FB2657" s="116"/>
      <c r="FC2657" s="42"/>
      <c r="FD2657" s="116"/>
      <c r="FE2657" s="42"/>
      <c r="FF2657" s="116"/>
      <c r="FG2657" s="42"/>
      <c r="FH2657" s="116"/>
      <c r="FI2657" s="42"/>
      <c r="FJ2657" s="116"/>
      <c r="FK2657" s="42"/>
      <c r="FL2657" s="116"/>
      <c r="FM2657" s="42"/>
      <c r="FN2657" s="116"/>
      <c r="FO2657" s="42"/>
      <c r="FP2657" s="116"/>
      <c r="FQ2657" s="42"/>
      <c r="FR2657" s="116"/>
      <c r="FS2657" s="42"/>
      <c r="FT2657" s="116"/>
      <c r="FU2657" s="42"/>
      <c r="FV2657" s="116"/>
      <c r="FW2657" s="42"/>
      <c r="FX2657" s="116"/>
      <c r="FY2657" s="42"/>
      <c r="FZ2657" s="116"/>
      <c r="GA2657" s="42"/>
      <c r="GB2657" s="116"/>
      <c r="GC2657" s="42"/>
      <c r="GD2657" s="116"/>
      <c r="GE2657" s="42"/>
      <c r="GF2657" s="116"/>
      <c r="GG2657" s="42"/>
      <c r="GH2657" s="116"/>
      <c r="GI2657" s="42"/>
      <c r="GJ2657" s="116"/>
      <c r="GK2657" s="42"/>
      <c r="GL2657" s="116"/>
      <c r="GM2657" s="42"/>
      <c r="GN2657" s="116"/>
      <c r="GO2657" s="42"/>
      <c r="GP2657" s="116"/>
      <c r="GQ2657" s="42"/>
      <c r="GR2657" s="116"/>
      <c r="GS2657" s="42"/>
      <c r="GT2657" s="116"/>
      <c r="GU2657" s="42"/>
      <c r="GV2657" s="116"/>
      <c r="GW2657" s="42"/>
      <c r="GX2657" s="116"/>
      <c r="GY2657" s="42"/>
      <c r="GZ2657" s="116"/>
      <c r="HA2657" s="42"/>
      <c r="HB2657" s="116"/>
      <c r="HC2657" s="42"/>
      <c r="HD2657" s="116"/>
      <c r="HE2657" s="42"/>
      <c r="HF2657" s="116"/>
      <c r="HG2657" s="42"/>
      <c r="HH2657" s="116"/>
      <c r="HI2657" s="42"/>
      <c r="HJ2657" s="116"/>
      <c r="HK2657" s="42"/>
      <c r="HL2657" s="116"/>
      <c r="HM2657" s="42"/>
      <c r="HN2657" s="116"/>
      <c r="HO2657" s="42"/>
      <c r="HP2657" s="116"/>
      <c r="HQ2657" s="42"/>
      <c r="HR2657" s="116"/>
      <c r="HS2657" s="42"/>
      <c r="HT2657" s="116"/>
      <c r="HU2657" s="42"/>
      <c r="HV2657" s="116"/>
      <c r="HW2657" s="42"/>
      <c r="HX2657" s="116"/>
      <c r="HY2657" s="42"/>
      <c r="HZ2657" s="116"/>
      <c r="IA2657" s="42"/>
      <c r="IB2657" s="116"/>
      <c r="IC2657" s="42"/>
      <c r="ID2657" s="116"/>
      <c r="IE2657" s="42"/>
      <c r="IF2657" s="116"/>
      <c r="IG2657" s="42"/>
      <c r="IH2657" s="116"/>
      <c r="II2657" s="42"/>
      <c r="IJ2657" s="116"/>
      <c r="IK2657" s="42"/>
      <c r="IL2657" s="116"/>
      <c r="IM2657" s="42"/>
      <c r="IN2657" s="116"/>
      <c r="IO2657" s="42"/>
      <c r="IP2657" s="116"/>
      <c r="IQ2657" s="42"/>
      <c r="IR2657" s="116"/>
      <c r="IS2657" s="42"/>
      <c r="IT2657" s="116"/>
      <c r="IU2657" s="42"/>
      <c r="IV2657" s="116"/>
      <c r="IW2657" s="42"/>
      <c r="IX2657" s="116"/>
      <c r="IY2657" s="42"/>
      <c r="IZ2657" s="116"/>
      <c r="JA2657" s="42"/>
      <c r="JB2657" s="116"/>
      <c r="JC2657" s="42"/>
      <c r="JD2657" s="116"/>
      <c r="JE2657" s="42"/>
      <c r="JF2657" s="116"/>
      <c r="JG2657" s="42"/>
      <c r="JH2657" s="116"/>
      <c r="JI2657" s="42"/>
      <c r="JJ2657" s="116"/>
      <c r="JK2657" s="42"/>
      <c r="JL2657" s="116"/>
      <c r="JM2657" s="42"/>
      <c r="JN2657" s="116"/>
      <c r="JO2657" s="42"/>
      <c r="JP2657" s="116"/>
      <c r="JQ2657" s="42"/>
      <c r="JR2657" s="116"/>
      <c r="JS2657" s="42"/>
      <c r="JT2657" s="116"/>
      <c r="JU2657" s="42"/>
      <c r="JV2657" s="116"/>
      <c r="JW2657" s="42"/>
      <c r="JX2657" s="116"/>
      <c r="JY2657" s="42"/>
      <c r="JZ2657" s="116"/>
      <c r="KA2657" s="42"/>
      <c r="KB2657" s="116"/>
      <c r="KC2657" s="42"/>
      <c r="KD2657" s="116"/>
      <c r="KE2657" s="42"/>
      <c r="KF2657" s="116"/>
      <c r="KG2657" s="42"/>
      <c r="KH2657" s="116"/>
      <c r="KI2657" s="42"/>
      <c r="KJ2657" s="116"/>
      <c r="KK2657" s="42"/>
      <c r="KL2657" s="116"/>
      <c r="KM2657" s="42"/>
      <c r="KN2657" s="116"/>
      <c r="KO2657" s="42"/>
      <c r="KP2657" s="116"/>
      <c r="KQ2657" s="42"/>
      <c r="KR2657" s="116"/>
      <c r="KS2657" s="42"/>
      <c r="KT2657" s="116"/>
      <c r="KU2657" s="42"/>
      <c r="KV2657" s="116"/>
      <c r="KW2657" s="42"/>
      <c r="KX2657" s="116"/>
      <c r="KY2657" s="42"/>
      <c r="KZ2657" s="116"/>
      <c r="LA2657" s="42"/>
      <c r="LB2657" s="116"/>
      <c r="LC2657" s="42"/>
      <c r="LD2657" s="116"/>
      <c r="LE2657" s="42"/>
      <c r="LF2657" s="116"/>
      <c r="LG2657" s="42"/>
      <c r="LH2657" s="116"/>
      <c r="LI2657" s="42"/>
      <c r="LJ2657" s="116"/>
      <c r="LK2657" s="42"/>
      <c r="LL2657" s="116"/>
      <c r="LM2657" s="42"/>
      <c r="LN2657" s="116"/>
      <c r="LO2657" s="42"/>
      <c r="LP2657" s="116"/>
      <c r="LQ2657" s="42"/>
      <c r="LR2657" s="116"/>
      <c r="LS2657" s="42"/>
      <c r="LT2657" s="116"/>
      <c r="LU2657" s="42"/>
      <c r="LV2657" s="116"/>
      <c r="LW2657" s="42"/>
      <c r="LX2657" s="116"/>
      <c r="LY2657" s="42"/>
      <c r="LZ2657" s="116"/>
      <c r="MA2657" s="42"/>
      <c r="MB2657" s="116"/>
      <c r="MC2657" s="42"/>
      <c r="MD2657" s="116"/>
      <c r="ME2657" s="42"/>
      <c r="MF2657" s="116"/>
      <c r="MG2657" s="42"/>
      <c r="MH2657" s="116"/>
      <c r="MI2657" s="42"/>
      <c r="MJ2657" s="116"/>
      <c r="MK2657" s="42"/>
      <c r="ML2657" s="116"/>
      <c r="MM2657" s="42"/>
      <c r="MN2657" s="116"/>
      <c r="MO2657" s="42"/>
      <c r="MP2657" s="116"/>
      <c r="MQ2657" s="42"/>
      <c r="MR2657" s="116"/>
      <c r="MS2657" s="42"/>
      <c r="MT2657" s="116"/>
      <c r="MU2657" s="42"/>
      <c r="MV2657" s="116"/>
      <c r="MW2657" s="42"/>
      <c r="MX2657" s="116"/>
      <c r="MY2657" s="42"/>
      <c r="MZ2657" s="116"/>
      <c r="NA2657" s="42"/>
      <c r="NB2657" s="116"/>
      <c r="NC2657" s="42"/>
      <c r="ND2657" s="116"/>
      <c r="NE2657" s="42"/>
      <c r="NF2657" s="116"/>
      <c r="NG2657" s="42"/>
      <c r="NH2657" s="116"/>
      <c r="NI2657" s="42"/>
      <c r="NJ2657" s="116"/>
      <c r="NK2657" s="42"/>
      <c r="NL2657" s="116"/>
      <c r="NM2657" s="42"/>
      <c r="NN2657" s="116"/>
      <c r="NO2657" s="42"/>
      <c r="NP2657" s="116"/>
      <c r="NQ2657" s="42"/>
      <c r="NR2657" s="116"/>
      <c r="NS2657" s="42"/>
      <c r="NT2657" s="116"/>
      <c r="NU2657" s="42"/>
      <c r="NV2657" s="116"/>
      <c r="NW2657" s="42"/>
      <c r="NX2657" s="116"/>
      <c r="NY2657" s="42"/>
      <c r="NZ2657" s="116"/>
      <c r="OA2657" s="42"/>
      <c r="OB2657" s="116"/>
      <c r="OC2657" s="42"/>
      <c r="OD2657" s="116"/>
      <c r="OE2657" s="42"/>
      <c r="OF2657" s="116"/>
      <c r="OG2657" s="42"/>
      <c r="OH2657" s="116"/>
      <c r="OI2657" s="42"/>
      <c r="OJ2657" s="116"/>
      <c r="OK2657" s="42"/>
      <c r="OL2657" s="116"/>
      <c r="OM2657" s="42"/>
      <c r="ON2657" s="116"/>
      <c r="OO2657" s="42"/>
      <c r="OP2657" s="116"/>
      <c r="OQ2657" s="42"/>
      <c r="OR2657" s="116"/>
      <c r="OS2657" s="42"/>
      <c r="OT2657" s="116"/>
      <c r="OU2657" s="42"/>
      <c r="OV2657" s="116"/>
      <c r="OW2657" s="42"/>
      <c r="OX2657" s="116"/>
      <c r="OY2657" s="42"/>
      <c r="OZ2657" s="116"/>
      <c r="PA2657" s="42"/>
      <c r="PB2657" s="116"/>
      <c r="PC2657" s="42"/>
      <c r="PD2657" s="116"/>
      <c r="PE2657" s="42"/>
      <c r="PF2657" s="116"/>
      <c r="PG2657" s="42"/>
      <c r="PH2657" s="116"/>
      <c r="PI2657" s="42"/>
      <c r="PJ2657" s="116"/>
      <c r="PK2657" s="42"/>
      <c r="PL2657" s="116"/>
      <c r="PM2657" s="42"/>
      <c r="PN2657" s="116"/>
      <c r="PO2657" s="42"/>
      <c r="PP2657" s="116"/>
      <c r="PQ2657" s="42"/>
      <c r="PR2657" s="116"/>
      <c r="PS2657" s="42"/>
      <c r="PT2657" s="116"/>
      <c r="PU2657" s="42"/>
      <c r="PV2657" s="116"/>
      <c r="PW2657" s="42"/>
      <c r="PX2657" s="116"/>
      <c r="PY2657" s="42"/>
      <c r="PZ2657" s="116"/>
      <c r="QA2657" s="42"/>
      <c r="QB2657" s="116"/>
      <c r="QC2657" s="42"/>
      <c r="QD2657" s="116"/>
      <c r="QE2657" s="42"/>
      <c r="QF2657" s="116"/>
      <c r="QG2657" s="42"/>
      <c r="QH2657" s="116"/>
      <c r="QI2657" s="42"/>
      <c r="QJ2657" s="116"/>
      <c r="QK2657" s="42"/>
      <c r="QL2657" s="116"/>
      <c r="QM2657" s="42"/>
      <c r="QN2657" s="116"/>
      <c r="QO2657" s="42"/>
      <c r="QP2657" s="116"/>
      <c r="QQ2657" s="42"/>
      <c r="QR2657" s="116"/>
      <c r="QS2657" s="42"/>
      <c r="QT2657" s="116"/>
      <c r="QU2657" s="42"/>
      <c r="QV2657" s="116"/>
      <c r="QW2657" s="42"/>
      <c r="QX2657" s="116"/>
      <c r="QY2657" s="42"/>
      <c r="QZ2657" s="116"/>
      <c r="RA2657" s="42"/>
      <c r="RB2657" s="116"/>
      <c r="RC2657" s="42"/>
      <c r="RD2657" s="116"/>
      <c r="RE2657" s="42"/>
      <c r="RF2657" s="116"/>
      <c r="RG2657" s="42"/>
      <c r="RH2657" s="116"/>
      <c r="RI2657" s="42"/>
      <c r="RJ2657" s="116"/>
      <c r="RK2657" s="42"/>
      <c r="RL2657" s="116"/>
      <c r="RM2657" s="42"/>
      <c r="RN2657" s="116"/>
      <c r="RO2657" s="42"/>
      <c r="RP2657" s="116"/>
      <c r="RQ2657" s="42"/>
      <c r="RR2657" s="116"/>
      <c r="RS2657" s="42"/>
      <c r="RT2657" s="116"/>
      <c r="RU2657" s="42"/>
      <c r="RV2657" s="116"/>
      <c r="RW2657" s="42"/>
      <c r="RX2657" s="116"/>
      <c r="RY2657" s="42"/>
      <c r="RZ2657" s="116"/>
      <c r="SA2657" s="42"/>
      <c r="SB2657" s="116"/>
      <c r="SC2657" s="42"/>
      <c r="SD2657" s="116"/>
      <c r="SE2657" s="42"/>
      <c r="SF2657" s="116"/>
      <c r="SG2657" s="42"/>
      <c r="SH2657" s="116"/>
      <c r="SI2657" s="42"/>
      <c r="SJ2657" s="116"/>
      <c r="SK2657" s="42"/>
      <c r="SL2657" s="116"/>
      <c r="SM2657" s="42"/>
      <c r="SN2657" s="116"/>
      <c r="SO2657" s="42"/>
      <c r="SP2657" s="116"/>
      <c r="SQ2657" s="42"/>
      <c r="SR2657" s="116"/>
      <c r="SS2657" s="42"/>
      <c r="ST2657" s="116"/>
      <c r="SU2657" s="42"/>
      <c r="SV2657" s="116"/>
      <c r="SW2657" s="42"/>
      <c r="SX2657" s="116"/>
      <c r="SY2657" s="42"/>
      <c r="SZ2657" s="116"/>
      <c r="TA2657" s="42"/>
      <c r="TB2657" s="116"/>
      <c r="TC2657" s="42"/>
      <c r="TD2657" s="116"/>
      <c r="TE2657" s="42"/>
      <c r="TF2657" s="116"/>
      <c r="TG2657" s="42"/>
      <c r="TH2657" s="116"/>
      <c r="TI2657" s="42"/>
      <c r="TJ2657" s="116"/>
      <c r="TK2657" s="42"/>
      <c r="TL2657" s="116"/>
      <c r="TM2657" s="42"/>
      <c r="TN2657" s="116"/>
      <c r="TO2657" s="42"/>
      <c r="TP2657" s="116"/>
      <c r="TQ2657" s="42"/>
      <c r="TR2657" s="116"/>
      <c r="TS2657" s="42"/>
      <c r="TT2657" s="116"/>
      <c r="TU2657" s="42"/>
      <c r="TV2657" s="116"/>
      <c r="TW2657" s="42"/>
      <c r="TX2657" s="116"/>
      <c r="TY2657" s="42"/>
      <c r="TZ2657" s="116"/>
      <c r="UA2657" s="42"/>
      <c r="UB2657" s="116"/>
      <c r="UC2657" s="42"/>
      <c r="UD2657" s="116"/>
      <c r="UE2657" s="42"/>
      <c r="UF2657" s="116"/>
      <c r="UG2657" s="42"/>
      <c r="UH2657" s="116"/>
      <c r="UI2657" s="42"/>
      <c r="UJ2657" s="116"/>
      <c r="UK2657" s="42"/>
      <c r="UL2657" s="116"/>
      <c r="UM2657" s="42"/>
      <c r="UN2657" s="116"/>
      <c r="UO2657" s="42"/>
      <c r="UP2657" s="116"/>
      <c r="UQ2657" s="42"/>
      <c r="UR2657" s="116"/>
      <c r="US2657" s="42"/>
      <c r="UT2657" s="116"/>
      <c r="UU2657" s="42"/>
      <c r="UV2657" s="116"/>
      <c r="UW2657" s="42"/>
      <c r="UX2657" s="116"/>
      <c r="UY2657" s="42"/>
      <c r="UZ2657" s="116"/>
      <c r="VA2657" s="42"/>
      <c r="VB2657" s="116"/>
      <c r="VC2657" s="42"/>
      <c r="VD2657" s="116"/>
      <c r="VE2657" s="42"/>
      <c r="VF2657" s="116"/>
      <c r="VG2657" s="42"/>
      <c r="VH2657" s="116"/>
      <c r="VI2657" s="42"/>
      <c r="VJ2657" s="116"/>
      <c r="VK2657" s="42"/>
      <c r="VL2657" s="116"/>
      <c r="VM2657" s="42"/>
      <c r="VN2657" s="116"/>
      <c r="VO2657" s="42"/>
      <c r="VP2657" s="116"/>
      <c r="VQ2657" s="42"/>
      <c r="VR2657" s="116"/>
      <c r="VS2657" s="42"/>
      <c r="VT2657" s="116"/>
      <c r="VU2657" s="42"/>
      <c r="VV2657" s="116"/>
      <c r="VW2657" s="42"/>
      <c r="VX2657" s="116"/>
      <c r="VY2657" s="42"/>
      <c r="VZ2657" s="116"/>
      <c r="WA2657" s="42"/>
      <c r="WB2657" s="116"/>
      <c r="WC2657" s="42"/>
      <c r="WD2657" s="116"/>
      <c r="WE2657" s="42"/>
      <c r="WF2657" s="116"/>
      <c r="WG2657" s="42"/>
      <c r="WH2657" s="116"/>
      <c r="WI2657" s="42"/>
      <c r="WJ2657" s="116"/>
      <c r="WK2657" s="42"/>
      <c r="WL2657" s="116"/>
      <c r="WM2657" s="42"/>
      <c r="WN2657" s="116"/>
      <c r="WO2657" s="42"/>
      <c r="WP2657" s="116"/>
      <c r="WQ2657" s="42"/>
      <c r="WR2657" s="116"/>
      <c r="WS2657" s="42"/>
      <c r="WT2657" s="116"/>
      <c r="WU2657" s="42"/>
      <c r="WV2657" s="116"/>
      <c r="WW2657" s="42"/>
      <c r="WX2657" s="116"/>
      <c r="WY2657" s="42"/>
      <c r="WZ2657" s="116"/>
      <c r="XA2657" s="42"/>
      <c r="XB2657" s="116"/>
      <c r="XC2657" s="42"/>
      <c r="XD2657" s="116"/>
      <c r="XE2657" s="42"/>
      <c r="XF2657" s="116"/>
      <c r="XG2657" s="42"/>
      <c r="XH2657" s="116"/>
      <c r="XI2657" s="42"/>
      <c r="XJ2657" s="116"/>
      <c r="XK2657" s="42"/>
      <c r="XL2657" s="116"/>
      <c r="XM2657" s="42"/>
      <c r="XN2657" s="116"/>
      <c r="XO2657" s="42"/>
      <c r="XP2657" s="116"/>
      <c r="XQ2657" s="42"/>
      <c r="XR2657" s="116"/>
      <c r="XS2657" s="42"/>
      <c r="XT2657" s="116"/>
      <c r="XU2657" s="42"/>
      <c r="XV2657" s="116"/>
      <c r="XW2657" s="42"/>
      <c r="XX2657" s="116"/>
      <c r="XY2657" s="42"/>
      <c r="XZ2657" s="116"/>
      <c r="YA2657" s="42"/>
      <c r="YB2657" s="116"/>
      <c r="YC2657" s="42"/>
      <c r="YD2657" s="116"/>
      <c r="YE2657" s="42"/>
      <c r="YF2657" s="116"/>
      <c r="YG2657" s="42"/>
      <c r="YH2657" s="116"/>
      <c r="YI2657" s="42"/>
      <c r="YJ2657" s="116"/>
      <c r="YK2657" s="42"/>
      <c r="YL2657" s="116"/>
      <c r="YM2657" s="42"/>
      <c r="YN2657" s="116"/>
      <c r="YO2657" s="42"/>
      <c r="YP2657" s="116"/>
      <c r="YQ2657" s="42"/>
      <c r="YR2657" s="116"/>
      <c r="YS2657" s="42"/>
      <c r="YT2657" s="116"/>
      <c r="YU2657" s="42"/>
      <c r="YV2657" s="116"/>
      <c r="YW2657" s="42"/>
      <c r="YX2657" s="116"/>
      <c r="YY2657" s="42"/>
      <c r="YZ2657" s="116"/>
      <c r="ZA2657" s="42"/>
      <c r="ZB2657" s="116"/>
      <c r="ZC2657" s="42"/>
      <c r="ZD2657" s="116"/>
      <c r="ZE2657" s="42"/>
      <c r="ZF2657" s="116"/>
      <c r="ZG2657" s="42"/>
      <c r="ZH2657" s="116"/>
      <c r="ZI2657" s="42"/>
      <c r="ZJ2657" s="116"/>
      <c r="ZK2657" s="42"/>
      <c r="ZL2657" s="116"/>
      <c r="ZM2657" s="42"/>
      <c r="ZN2657" s="116"/>
      <c r="ZO2657" s="42"/>
      <c r="ZP2657" s="116"/>
      <c r="ZQ2657" s="42"/>
      <c r="ZR2657" s="116"/>
      <c r="ZS2657" s="42"/>
      <c r="ZT2657" s="116"/>
      <c r="ZU2657" s="42"/>
      <c r="ZV2657" s="116"/>
      <c r="ZW2657" s="42"/>
      <c r="ZX2657" s="116"/>
      <c r="ZY2657" s="42"/>
      <c r="ZZ2657" s="116"/>
      <c r="AAA2657" s="42"/>
      <c r="AAB2657" s="116"/>
      <c r="AAC2657" s="42"/>
      <c r="AAD2657" s="116"/>
      <c r="AAE2657" s="42"/>
      <c r="AAF2657" s="116"/>
      <c r="AAG2657" s="42"/>
      <c r="AAH2657" s="116"/>
      <c r="AAI2657" s="42"/>
      <c r="AAJ2657" s="116"/>
      <c r="AAK2657" s="42"/>
      <c r="AAL2657" s="116"/>
      <c r="AAM2657" s="42"/>
      <c r="AAN2657" s="116"/>
      <c r="AAO2657" s="42"/>
      <c r="AAP2657" s="116"/>
      <c r="AAQ2657" s="42"/>
      <c r="AAR2657" s="116"/>
      <c r="AAS2657" s="42"/>
      <c r="AAT2657" s="116"/>
      <c r="AAU2657" s="42"/>
      <c r="AAV2657" s="116"/>
      <c r="AAW2657" s="42"/>
      <c r="AAX2657" s="116"/>
      <c r="AAY2657" s="42"/>
      <c r="AAZ2657" s="116"/>
      <c r="ABA2657" s="42"/>
      <c r="ABB2657" s="116"/>
      <c r="ABC2657" s="42"/>
      <c r="ABD2657" s="116"/>
      <c r="ABE2657" s="42"/>
      <c r="ABF2657" s="116"/>
      <c r="ABG2657" s="42"/>
      <c r="ABH2657" s="116"/>
      <c r="ABI2657" s="42"/>
      <c r="ABJ2657" s="116"/>
      <c r="ABK2657" s="42"/>
      <c r="ABL2657" s="116"/>
      <c r="ABM2657" s="42"/>
      <c r="ABN2657" s="116"/>
      <c r="ABO2657" s="42"/>
      <c r="ABP2657" s="116"/>
      <c r="ABQ2657" s="42"/>
      <c r="ABR2657" s="116"/>
      <c r="ABS2657" s="42"/>
      <c r="ABT2657" s="116"/>
      <c r="ABU2657" s="42"/>
      <c r="ABV2657" s="116"/>
      <c r="ABW2657" s="42"/>
      <c r="ABX2657" s="116"/>
      <c r="ABY2657" s="42"/>
      <c r="ABZ2657" s="116"/>
      <c r="ACA2657" s="42"/>
      <c r="ACB2657" s="116"/>
      <c r="ACC2657" s="42"/>
      <c r="ACD2657" s="116"/>
      <c r="ACE2657" s="42"/>
      <c r="ACF2657" s="116"/>
      <c r="ACG2657" s="42"/>
      <c r="ACH2657" s="116"/>
      <c r="ACI2657" s="42"/>
      <c r="ACJ2657" s="116"/>
      <c r="ACK2657" s="42"/>
      <c r="ACL2657" s="116"/>
      <c r="ACM2657" s="42"/>
      <c r="ACN2657" s="116"/>
      <c r="ACO2657" s="42"/>
      <c r="ACP2657" s="116"/>
      <c r="ACQ2657" s="42"/>
      <c r="ACR2657" s="116"/>
      <c r="ACS2657" s="42"/>
      <c r="ACT2657" s="116"/>
      <c r="ACU2657" s="42"/>
      <c r="ACV2657" s="116"/>
      <c r="ACW2657" s="42"/>
      <c r="ACX2657" s="116"/>
      <c r="ACY2657" s="42"/>
      <c r="ACZ2657" s="116"/>
      <c r="ADA2657" s="42"/>
      <c r="ADB2657" s="116"/>
      <c r="ADC2657" s="42"/>
      <c r="ADD2657" s="116"/>
      <c r="ADE2657" s="42"/>
      <c r="ADF2657" s="116"/>
      <c r="ADG2657" s="42"/>
      <c r="ADH2657" s="116"/>
      <c r="ADI2657" s="42"/>
      <c r="ADJ2657" s="116"/>
      <c r="ADK2657" s="42"/>
      <c r="ADL2657" s="116"/>
      <c r="ADM2657" s="42"/>
      <c r="ADN2657" s="116"/>
      <c r="ADO2657" s="42"/>
      <c r="ADP2657" s="116"/>
      <c r="ADQ2657" s="42"/>
      <c r="ADR2657" s="116"/>
      <c r="ADS2657" s="42"/>
      <c r="ADT2657" s="116"/>
      <c r="ADU2657" s="42"/>
      <c r="ADV2657" s="116"/>
      <c r="ADW2657" s="42"/>
      <c r="ADX2657" s="116"/>
      <c r="ADY2657" s="42"/>
      <c r="ADZ2657" s="116"/>
      <c r="AEA2657" s="42"/>
      <c r="AEB2657" s="116"/>
      <c r="AEC2657" s="42"/>
      <c r="AED2657" s="116"/>
      <c r="AEE2657" s="42"/>
      <c r="AEF2657" s="116"/>
      <c r="AEG2657" s="42"/>
      <c r="AEH2657" s="116"/>
      <c r="AEI2657" s="42"/>
      <c r="AEJ2657" s="116"/>
      <c r="AEK2657" s="42"/>
      <c r="AEL2657" s="116"/>
      <c r="AEM2657" s="42"/>
      <c r="AEN2657" s="116"/>
      <c r="AEO2657" s="42"/>
      <c r="AEP2657" s="116"/>
      <c r="AEQ2657" s="42"/>
      <c r="AER2657" s="116"/>
      <c r="AES2657" s="42"/>
      <c r="AET2657" s="116"/>
      <c r="AEU2657" s="42"/>
      <c r="AEV2657" s="116"/>
      <c r="AEW2657" s="42"/>
      <c r="AEX2657" s="116"/>
      <c r="AEY2657" s="42"/>
      <c r="AEZ2657" s="116"/>
      <c r="AFA2657" s="42"/>
      <c r="AFB2657" s="116"/>
      <c r="AFC2657" s="42"/>
      <c r="AFD2657" s="116"/>
      <c r="AFE2657" s="42"/>
      <c r="AFF2657" s="116"/>
      <c r="AFG2657" s="42"/>
      <c r="AFH2657" s="116"/>
      <c r="AFI2657" s="42"/>
      <c r="AFJ2657" s="116"/>
      <c r="AFK2657" s="42"/>
      <c r="AFL2657" s="116"/>
      <c r="AFM2657" s="42"/>
      <c r="AFN2657" s="116"/>
      <c r="AFO2657" s="42"/>
      <c r="AFP2657" s="116"/>
      <c r="AFQ2657" s="42"/>
      <c r="AFR2657" s="116"/>
      <c r="AFS2657" s="42"/>
      <c r="AFT2657" s="116"/>
      <c r="AFU2657" s="42"/>
      <c r="AFV2657" s="116"/>
      <c r="AFW2657" s="42"/>
      <c r="AFX2657" s="116"/>
      <c r="AFY2657" s="42"/>
      <c r="AFZ2657" s="116"/>
      <c r="AGA2657" s="42"/>
      <c r="AGB2657" s="116"/>
      <c r="AGC2657" s="42"/>
      <c r="AGD2657" s="116"/>
      <c r="AGE2657" s="42"/>
      <c r="AGF2657" s="116"/>
      <c r="AGG2657" s="42"/>
      <c r="AGH2657" s="116"/>
      <c r="AGI2657" s="42"/>
      <c r="AGJ2657" s="116"/>
      <c r="AGK2657" s="42"/>
      <c r="AGL2657" s="116"/>
      <c r="AGM2657" s="42"/>
      <c r="AGN2657" s="116"/>
      <c r="AGO2657" s="42"/>
      <c r="AGP2657" s="116"/>
      <c r="AGQ2657" s="42"/>
      <c r="AGR2657" s="116"/>
      <c r="AGS2657" s="42"/>
      <c r="AGT2657" s="116"/>
      <c r="AGU2657" s="42"/>
      <c r="AGV2657" s="116"/>
      <c r="AGW2657" s="42"/>
      <c r="AGX2657" s="116"/>
      <c r="AGY2657" s="42"/>
      <c r="AGZ2657" s="116"/>
      <c r="AHA2657" s="42"/>
      <c r="AHB2657" s="116"/>
      <c r="AHC2657" s="42"/>
      <c r="AHD2657" s="116"/>
      <c r="AHE2657" s="42"/>
      <c r="AHF2657" s="116"/>
      <c r="AHG2657" s="42"/>
      <c r="AHH2657" s="116"/>
      <c r="AHI2657" s="42"/>
      <c r="AHJ2657" s="116"/>
      <c r="AHK2657" s="42"/>
      <c r="AHL2657" s="116"/>
      <c r="AHM2657" s="42"/>
      <c r="AHN2657" s="116"/>
      <c r="AHO2657" s="42"/>
      <c r="AHP2657" s="116"/>
      <c r="AHQ2657" s="42"/>
      <c r="AHR2657" s="116"/>
      <c r="AHS2657" s="42"/>
      <c r="AHT2657" s="116"/>
      <c r="AHU2657" s="42"/>
      <c r="AHV2657" s="116"/>
      <c r="AHW2657" s="42"/>
      <c r="AHX2657" s="116"/>
      <c r="AHY2657" s="42"/>
      <c r="AHZ2657" s="116"/>
      <c r="AIA2657" s="42"/>
      <c r="AIB2657" s="116"/>
      <c r="AIC2657" s="42"/>
      <c r="AID2657" s="116"/>
      <c r="AIE2657" s="42"/>
      <c r="AIF2657" s="116"/>
      <c r="AIG2657" s="42"/>
      <c r="AIH2657" s="116"/>
      <c r="AII2657" s="42"/>
      <c r="AIJ2657" s="116"/>
      <c r="AIK2657" s="42"/>
      <c r="AIL2657" s="116"/>
      <c r="AIM2657" s="42"/>
      <c r="AIN2657" s="116"/>
      <c r="AIO2657" s="42"/>
      <c r="AIP2657" s="116"/>
      <c r="AIQ2657" s="42"/>
      <c r="AIR2657" s="116"/>
      <c r="AIS2657" s="42"/>
      <c r="AIT2657" s="116"/>
      <c r="AIU2657" s="42"/>
      <c r="AIV2657" s="116"/>
      <c r="AIW2657" s="42"/>
      <c r="AIX2657" s="116"/>
      <c r="AIY2657" s="42"/>
      <c r="AIZ2657" s="116"/>
      <c r="AJA2657" s="42"/>
      <c r="AJB2657" s="116"/>
      <c r="AJC2657" s="42"/>
      <c r="AJD2657" s="116"/>
      <c r="AJE2657" s="42"/>
      <c r="AJF2657" s="116"/>
      <c r="AJG2657" s="42"/>
      <c r="AJH2657" s="116"/>
      <c r="AJI2657" s="42"/>
      <c r="AJJ2657" s="116"/>
      <c r="AJK2657" s="42"/>
      <c r="AJL2657" s="116"/>
      <c r="AJM2657" s="42"/>
      <c r="AJN2657" s="116"/>
      <c r="AJO2657" s="42"/>
      <c r="AJP2657" s="116"/>
      <c r="AJQ2657" s="42"/>
      <c r="AJR2657" s="116"/>
      <c r="AJS2657" s="42"/>
      <c r="AJT2657" s="116"/>
      <c r="AJU2657" s="42"/>
      <c r="AJV2657" s="116"/>
      <c r="AJW2657" s="42"/>
      <c r="AJX2657" s="116"/>
      <c r="AJY2657" s="42"/>
      <c r="AJZ2657" s="116"/>
      <c r="AKA2657" s="42"/>
      <c r="AKB2657" s="116"/>
      <c r="AKC2657" s="42"/>
      <c r="AKD2657" s="116"/>
      <c r="AKE2657" s="42"/>
      <c r="AKF2657" s="116"/>
      <c r="AKG2657" s="42"/>
      <c r="AKH2657" s="116"/>
      <c r="AKI2657" s="42"/>
      <c r="AKJ2657" s="116"/>
      <c r="AKK2657" s="42"/>
      <c r="AKL2657" s="116"/>
      <c r="AKM2657" s="42"/>
      <c r="AKN2657" s="116"/>
      <c r="AKO2657" s="42"/>
      <c r="AKP2657" s="116"/>
      <c r="AKQ2657" s="42"/>
      <c r="AKR2657" s="116"/>
      <c r="AKS2657" s="42"/>
      <c r="AKT2657" s="116"/>
      <c r="AKU2657" s="42"/>
      <c r="AKV2657" s="116"/>
      <c r="AKW2657" s="42"/>
      <c r="AKX2657" s="116"/>
      <c r="AKY2657" s="42"/>
      <c r="AKZ2657" s="116"/>
      <c r="ALA2657" s="42"/>
      <c r="ALB2657" s="116"/>
      <c r="ALC2657" s="42"/>
      <c r="ALD2657" s="116"/>
      <c r="ALE2657" s="42"/>
      <c r="ALF2657" s="116"/>
      <c r="ALG2657" s="42"/>
      <c r="ALH2657" s="116"/>
      <c r="ALI2657" s="42"/>
      <c r="ALJ2657" s="116"/>
      <c r="ALK2657" s="42"/>
      <c r="ALL2657" s="116"/>
      <c r="ALM2657" s="42"/>
      <c r="ALN2657" s="116"/>
      <c r="ALO2657" s="42"/>
      <c r="ALP2657" s="116"/>
      <c r="ALQ2657" s="42"/>
      <c r="ALR2657" s="116"/>
      <c r="ALS2657" s="42"/>
      <c r="ALT2657" s="116"/>
      <c r="ALU2657" s="42"/>
      <c r="ALV2657" s="116"/>
      <c r="ALW2657" s="42"/>
      <c r="ALX2657" s="116"/>
      <c r="ALY2657" s="42"/>
      <c r="ALZ2657" s="116"/>
      <c r="AMA2657" s="42"/>
      <c r="AMB2657" s="116"/>
      <c r="AMC2657" s="42"/>
      <c r="AMD2657" s="116"/>
      <c r="AME2657" s="42"/>
      <c r="AMF2657" s="116"/>
      <c r="AMG2657" s="42"/>
      <c r="AMH2657" s="116"/>
      <c r="AMI2657" s="42"/>
      <c r="AMJ2657" s="116"/>
      <c r="AMK2657" s="42"/>
      <c r="AML2657" s="116"/>
      <c r="AMM2657" s="42"/>
      <c r="AMN2657" s="116"/>
      <c r="AMO2657" s="42"/>
      <c r="AMP2657" s="116"/>
      <c r="AMQ2657" s="42"/>
      <c r="AMR2657" s="116"/>
      <c r="AMS2657" s="42"/>
      <c r="AMT2657" s="116"/>
      <c r="AMU2657" s="42"/>
      <c r="AMV2657" s="116"/>
      <c r="AMW2657" s="42"/>
      <c r="AMX2657" s="116"/>
      <c r="AMY2657" s="42"/>
      <c r="AMZ2657" s="116"/>
      <c r="ANA2657" s="42"/>
      <c r="ANB2657" s="116"/>
      <c r="ANC2657" s="42"/>
      <c r="AND2657" s="116"/>
      <c r="ANE2657" s="42"/>
      <c r="ANF2657" s="116"/>
      <c r="ANG2657" s="42"/>
      <c r="ANH2657" s="116"/>
      <c r="ANI2657" s="42"/>
      <c r="ANJ2657" s="116"/>
      <c r="ANK2657" s="42"/>
      <c r="ANL2657" s="116"/>
      <c r="ANM2657" s="42"/>
      <c r="ANN2657" s="116"/>
      <c r="ANO2657" s="42"/>
      <c r="ANP2657" s="116"/>
      <c r="ANQ2657" s="42"/>
      <c r="ANR2657" s="116"/>
      <c r="ANS2657" s="42"/>
      <c r="ANT2657" s="116"/>
      <c r="ANU2657" s="42"/>
      <c r="ANV2657" s="116"/>
      <c r="ANW2657" s="42"/>
      <c r="ANX2657" s="116"/>
      <c r="ANY2657" s="42"/>
      <c r="ANZ2657" s="116"/>
      <c r="AOA2657" s="42"/>
      <c r="AOB2657" s="116"/>
      <c r="AOC2657" s="42"/>
      <c r="AOD2657" s="116"/>
      <c r="AOE2657" s="42"/>
      <c r="AOF2657" s="116"/>
      <c r="AOG2657" s="42"/>
      <c r="AOH2657" s="116"/>
      <c r="AOI2657" s="42"/>
      <c r="AOJ2657" s="116"/>
      <c r="AOK2657" s="42"/>
      <c r="AOL2657" s="116"/>
      <c r="AOM2657" s="42"/>
      <c r="AON2657" s="116"/>
      <c r="AOO2657" s="42"/>
      <c r="AOP2657" s="116"/>
      <c r="AOQ2657" s="42"/>
      <c r="AOR2657" s="116"/>
      <c r="AOS2657" s="42"/>
      <c r="AOT2657" s="116"/>
      <c r="AOU2657" s="42"/>
      <c r="AOV2657" s="116"/>
      <c r="AOW2657" s="42"/>
      <c r="AOX2657" s="116"/>
      <c r="AOY2657" s="42"/>
      <c r="AOZ2657" s="116"/>
      <c r="APA2657" s="42"/>
      <c r="APB2657" s="116"/>
      <c r="APC2657" s="42"/>
      <c r="APD2657" s="116"/>
      <c r="APE2657" s="42"/>
      <c r="APF2657" s="116"/>
      <c r="APG2657" s="42"/>
      <c r="APH2657" s="116"/>
      <c r="API2657" s="42"/>
      <c r="APJ2657" s="116"/>
      <c r="APK2657" s="42"/>
      <c r="APL2657" s="116"/>
      <c r="APM2657" s="42"/>
      <c r="APN2657" s="116"/>
      <c r="APO2657" s="42"/>
      <c r="APP2657" s="116"/>
      <c r="APQ2657" s="42"/>
      <c r="APR2657" s="116"/>
      <c r="APS2657" s="42"/>
      <c r="APT2657" s="116"/>
      <c r="APU2657" s="42"/>
      <c r="APV2657" s="116"/>
      <c r="APW2657" s="42"/>
      <c r="APX2657" s="116"/>
      <c r="APY2657" s="42"/>
      <c r="APZ2657" s="116"/>
      <c r="AQA2657" s="42"/>
      <c r="AQB2657" s="116"/>
      <c r="AQC2657" s="42"/>
      <c r="AQD2657" s="116"/>
      <c r="AQE2657" s="42"/>
      <c r="AQF2657" s="116"/>
      <c r="AQG2657" s="42"/>
      <c r="AQH2657" s="116"/>
      <c r="AQI2657" s="42"/>
      <c r="AQJ2657" s="116"/>
      <c r="AQK2657" s="42"/>
      <c r="AQL2657" s="116"/>
      <c r="AQM2657" s="42"/>
      <c r="AQN2657" s="116"/>
      <c r="AQO2657" s="42"/>
      <c r="AQP2657" s="116"/>
      <c r="AQQ2657" s="42"/>
      <c r="AQR2657" s="116"/>
      <c r="AQS2657" s="42"/>
      <c r="AQT2657" s="116"/>
      <c r="AQU2657" s="42"/>
      <c r="AQV2657" s="116"/>
      <c r="AQW2657" s="42"/>
      <c r="AQX2657" s="116"/>
      <c r="AQY2657" s="42"/>
      <c r="AQZ2657" s="116"/>
      <c r="ARA2657" s="42"/>
      <c r="ARB2657" s="116"/>
      <c r="ARC2657" s="42"/>
      <c r="ARD2657" s="116"/>
      <c r="ARE2657" s="42"/>
      <c r="ARF2657" s="116"/>
      <c r="ARG2657" s="42"/>
      <c r="ARH2657" s="116"/>
      <c r="ARI2657" s="42"/>
      <c r="ARJ2657" s="116"/>
      <c r="ARK2657" s="42"/>
      <c r="ARL2657" s="116"/>
      <c r="ARM2657" s="42"/>
      <c r="ARN2657" s="116"/>
      <c r="ARO2657" s="42"/>
      <c r="ARP2657" s="116"/>
      <c r="ARQ2657" s="42"/>
      <c r="ARR2657" s="116"/>
      <c r="ARS2657" s="42"/>
      <c r="ART2657" s="116"/>
      <c r="ARU2657" s="42"/>
      <c r="ARV2657" s="116"/>
      <c r="ARW2657" s="42"/>
      <c r="ARX2657" s="116"/>
      <c r="ARY2657" s="42"/>
      <c r="ARZ2657" s="116"/>
      <c r="ASA2657" s="42"/>
      <c r="ASB2657" s="116"/>
      <c r="ASC2657" s="42"/>
      <c r="ASD2657" s="116"/>
      <c r="ASE2657" s="42"/>
      <c r="ASF2657" s="116"/>
      <c r="ASG2657" s="42"/>
      <c r="ASH2657" s="116"/>
      <c r="ASI2657" s="42"/>
      <c r="ASJ2657" s="116"/>
      <c r="ASK2657" s="42"/>
      <c r="ASL2657" s="116"/>
      <c r="ASM2657" s="42"/>
      <c r="ASN2657" s="116"/>
      <c r="ASO2657" s="42"/>
      <c r="ASP2657" s="116"/>
      <c r="ASQ2657" s="42"/>
      <c r="ASR2657" s="116"/>
      <c r="ASS2657" s="42"/>
      <c r="AST2657" s="116"/>
      <c r="ASU2657" s="42"/>
      <c r="ASV2657" s="116"/>
      <c r="ASW2657" s="42"/>
      <c r="ASX2657" s="116"/>
      <c r="ASY2657" s="42"/>
      <c r="ASZ2657" s="116"/>
      <c r="ATA2657" s="42"/>
      <c r="ATB2657" s="116"/>
      <c r="ATC2657" s="42"/>
      <c r="ATD2657" s="116"/>
      <c r="ATE2657" s="42"/>
      <c r="ATF2657" s="116"/>
      <c r="ATG2657" s="42"/>
      <c r="ATH2657" s="116"/>
      <c r="ATI2657" s="42"/>
      <c r="ATJ2657" s="116"/>
      <c r="ATK2657" s="42"/>
      <c r="ATL2657" s="116"/>
      <c r="ATM2657" s="42"/>
      <c r="ATN2657" s="116"/>
      <c r="ATO2657" s="42"/>
      <c r="ATP2657" s="116"/>
      <c r="ATQ2657" s="42"/>
      <c r="ATR2657" s="116"/>
      <c r="ATS2657" s="42"/>
      <c r="ATT2657" s="116"/>
      <c r="ATU2657" s="42"/>
      <c r="ATV2657" s="116"/>
      <c r="ATW2657" s="42"/>
      <c r="ATX2657" s="116"/>
      <c r="ATY2657" s="42"/>
      <c r="ATZ2657" s="116"/>
      <c r="AUA2657" s="42"/>
      <c r="AUB2657" s="116"/>
      <c r="AUC2657" s="42"/>
      <c r="AUD2657" s="116"/>
      <c r="AUE2657" s="42"/>
      <c r="AUF2657" s="116"/>
      <c r="AUG2657" s="42"/>
      <c r="AUH2657" s="116"/>
      <c r="AUI2657" s="42"/>
      <c r="AUJ2657" s="116"/>
      <c r="AUK2657" s="42"/>
      <c r="AUL2657" s="116"/>
      <c r="AUM2657" s="42"/>
      <c r="AUN2657" s="116"/>
      <c r="AUO2657" s="42"/>
      <c r="AUP2657" s="116"/>
      <c r="AUQ2657" s="42"/>
      <c r="AUR2657" s="116"/>
      <c r="AUS2657" s="42"/>
      <c r="AUT2657" s="116"/>
      <c r="AUU2657" s="42"/>
      <c r="AUV2657" s="116"/>
      <c r="AUW2657" s="42"/>
      <c r="AUX2657" s="116"/>
      <c r="AUY2657" s="42"/>
      <c r="AUZ2657" s="116"/>
      <c r="AVA2657" s="42"/>
      <c r="AVB2657" s="116"/>
      <c r="AVC2657" s="42"/>
      <c r="AVD2657" s="116"/>
      <c r="AVE2657" s="42"/>
      <c r="AVF2657" s="116"/>
      <c r="AVG2657" s="42"/>
      <c r="AVH2657" s="116"/>
      <c r="AVI2657" s="42"/>
      <c r="AVJ2657" s="116"/>
      <c r="AVK2657" s="42"/>
      <c r="AVL2657" s="116"/>
      <c r="AVM2657" s="42"/>
      <c r="AVN2657" s="116"/>
      <c r="AVO2657" s="42"/>
      <c r="AVP2657" s="116"/>
      <c r="AVQ2657" s="42"/>
      <c r="AVR2657" s="116"/>
      <c r="AVS2657" s="42"/>
      <c r="AVT2657" s="116"/>
      <c r="AVU2657" s="42"/>
      <c r="AVV2657" s="116"/>
      <c r="AVW2657" s="42"/>
      <c r="AVX2657" s="116"/>
      <c r="AVY2657" s="42"/>
      <c r="AVZ2657" s="116"/>
      <c r="AWA2657" s="42"/>
      <c r="AWB2657" s="116"/>
      <c r="AWC2657" s="42"/>
      <c r="AWD2657" s="116"/>
      <c r="AWE2657" s="42"/>
      <c r="AWF2657" s="116"/>
      <c r="AWG2657" s="42"/>
      <c r="AWH2657" s="116"/>
      <c r="AWI2657" s="42"/>
      <c r="AWJ2657" s="116"/>
      <c r="AWK2657" s="42"/>
      <c r="AWL2657" s="116"/>
      <c r="AWM2657" s="42"/>
      <c r="AWN2657" s="116"/>
      <c r="AWO2657" s="42"/>
      <c r="AWP2657" s="116"/>
      <c r="AWQ2657" s="42"/>
      <c r="AWR2657" s="116"/>
      <c r="AWS2657" s="42"/>
      <c r="AWT2657" s="116"/>
      <c r="AWU2657" s="42"/>
      <c r="AWV2657" s="116"/>
      <c r="AWW2657" s="42"/>
      <c r="AWX2657" s="116"/>
      <c r="AWY2657" s="42"/>
      <c r="AWZ2657" s="116"/>
      <c r="AXA2657" s="42"/>
      <c r="AXB2657" s="116"/>
      <c r="AXC2657" s="42"/>
      <c r="AXD2657" s="116"/>
      <c r="AXE2657" s="42"/>
      <c r="AXF2657" s="116"/>
      <c r="AXG2657" s="42"/>
      <c r="AXH2657" s="116"/>
      <c r="AXI2657" s="42"/>
      <c r="AXJ2657" s="116"/>
      <c r="AXK2657" s="42"/>
      <c r="AXL2657" s="116"/>
      <c r="AXM2657" s="42"/>
      <c r="AXN2657" s="116"/>
      <c r="AXO2657" s="42"/>
      <c r="AXP2657" s="116"/>
      <c r="AXQ2657" s="42"/>
      <c r="AXR2657" s="116"/>
      <c r="AXS2657" s="42"/>
      <c r="AXT2657" s="116"/>
      <c r="AXU2657" s="42"/>
      <c r="AXV2657" s="116"/>
      <c r="AXW2657" s="42"/>
      <c r="AXX2657" s="116"/>
      <c r="AXY2657" s="42"/>
      <c r="AXZ2657" s="116"/>
      <c r="AYA2657" s="42"/>
      <c r="AYB2657" s="116"/>
      <c r="AYC2657" s="42"/>
      <c r="AYD2657" s="116"/>
      <c r="AYE2657" s="42"/>
      <c r="AYF2657" s="116"/>
      <c r="AYG2657" s="42"/>
      <c r="AYH2657" s="116"/>
      <c r="AYI2657" s="42"/>
      <c r="AYJ2657" s="116"/>
      <c r="AYK2657" s="42"/>
      <c r="AYL2657" s="116"/>
      <c r="AYM2657" s="42"/>
      <c r="AYN2657" s="116"/>
      <c r="AYO2657" s="42"/>
      <c r="AYP2657" s="116"/>
      <c r="AYQ2657" s="42"/>
      <c r="AYR2657" s="116"/>
      <c r="AYS2657" s="42"/>
      <c r="AYT2657" s="116"/>
      <c r="AYU2657" s="42"/>
      <c r="AYV2657" s="116"/>
      <c r="AYW2657" s="42"/>
      <c r="AYX2657" s="116"/>
      <c r="AYY2657" s="42"/>
      <c r="AYZ2657" s="116"/>
      <c r="AZA2657" s="42"/>
      <c r="AZB2657" s="116"/>
      <c r="AZC2657" s="42"/>
      <c r="AZD2657" s="116"/>
      <c r="AZE2657" s="42"/>
      <c r="AZF2657" s="116"/>
      <c r="AZG2657" s="42"/>
      <c r="AZH2657" s="116"/>
      <c r="AZI2657" s="42"/>
      <c r="AZJ2657" s="116"/>
      <c r="AZK2657" s="42"/>
      <c r="AZL2657" s="116"/>
      <c r="AZM2657" s="42"/>
      <c r="AZN2657" s="116"/>
      <c r="AZO2657" s="42"/>
      <c r="AZP2657" s="116"/>
      <c r="AZQ2657" s="42"/>
      <c r="AZR2657" s="116"/>
      <c r="AZS2657" s="42"/>
      <c r="AZT2657" s="116"/>
      <c r="AZU2657" s="42"/>
      <c r="AZV2657" s="116"/>
      <c r="AZW2657" s="42"/>
      <c r="AZX2657" s="116"/>
      <c r="AZY2657" s="42"/>
      <c r="AZZ2657" s="116"/>
      <c r="BAA2657" s="42"/>
      <c r="BAB2657" s="116"/>
      <c r="BAC2657" s="42"/>
      <c r="BAD2657" s="116"/>
      <c r="BAE2657" s="42"/>
      <c r="BAF2657" s="116"/>
      <c r="BAG2657" s="42"/>
      <c r="BAH2657" s="116"/>
      <c r="BAI2657" s="42"/>
      <c r="BAJ2657" s="116"/>
      <c r="BAK2657" s="42"/>
      <c r="BAL2657" s="116"/>
      <c r="BAM2657" s="42"/>
      <c r="BAN2657" s="116"/>
      <c r="BAO2657" s="42"/>
      <c r="BAP2657" s="116"/>
      <c r="BAQ2657" s="42"/>
      <c r="BAR2657" s="116"/>
      <c r="BAS2657" s="42"/>
      <c r="BAT2657" s="116"/>
      <c r="BAU2657" s="42"/>
      <c r="BAV2657" s="116"/>
      <c r="BAW2657" s="42"/>
      <c r="BAX2657" s="116"/>
      <c r="BAY2657" s="42"/>
      <c r="BAZ2657" s="116"/>
      <c r="BBA2657" s="42"/>
      <c r="BBB2657" s="116"/>
      <c r="BBC2657" s="42"/>
      <c r="BBD2657" s="116"/>
      <c r="BBE2657" s="42"/>
      <c r="BBF2657" s="116"/>
      <c r="BBG2657" s="42"/>
      <c r="BBH2657" s="116"/>
      <c r="BBI2657" s="42"/>
      <c r="BBJ2657" s="116"/>
      <c r="BBK2657" s="42"/>
      <c r="BBL2657" s="116"/>
      <c r="BBM2657" s="42"/>
      <c r="BBN2657" s="116"/>
      <c r="BBO2657" s="42"/>
      <c r="BBP2657" s="116"/>
      <c r="BBQ2657" s="42"/>
      <c r="BBR2657" s="116"/>
      <c r="BBS2657" s="42"/>
      <c r="BBT2657" s="116"/>
      <c r="BBU2657" s="42"/>
      <c r="BBV2657" s="116"/>
      <c r="BBW2657" s="42"/>
      <c r="BBX2657" s="116"/>
      <c r="BBY2657" s="42"/>
      <c r="BBZ2657" s="116"/>
      <c r="BCA2657" s="42"/>
      <c r="BCB2657" s="116"/>
      <c r="BCC2657" s="42"/>
      <c r="BCD2657" s="116"/>
      <c r="BCE2657" s="42"/>
      <c r="BCF2657" s="116"/>
      <c r="BCG2657" s="42"/>
      <c r="BCH2657" s="116"/>
      <c r="BCI2657" s="42"/>
      <c r="BCJ2657" s="116"/>
      <c r="BCK2657" s="42"/>
      <c r="BCL2657" s="116"/>
      <c r="BCM2657" s="42"/>
      <c r="BCN2657" s="116"/>
      <c r="BCO2657" s="42"/>
      <c r="BCP2657" s="116"/>
      <c r="BCQ2657" s="42"/>
      <c r="BCR2657" s="116"/>
      <c r="BCS2657" s="42"/>
      <c r="BCT2657" s="116"/>
      <c r="BCU2657" s="42"/>
      <c r="BCV2657" s="116"/>
      <c r="BCW2657" s="42"/>
      <c r="BCX2657" s="116"/>
      <c r="BCY2657" s="42"/>
      <c r="BCZ2657" s="116"/>
      <c r="BDA2657" s="42"/>
      <c r="BDB2657" s="116"/>
      <c r="BDC2657" s="42"/>
      <c r="BDD2657" s="116"/>
      <c r="BDE2657" s="42"/>
      <c r="BDF2657" s="116"/>
      <c r="BDG2657" s="42"/>
      <c r="BDH2657" s="116"/>
      <c r="BDI2657" s="42"/>
      <c r="BDJ2657" s="116"/>
      <c r="BDK2657" s="42"/>
      <c r="BDL2657" s="116"/>
      <c r="BDM2657" s="42"/>
      <c r="BDN2657" s="116"/>
      <c r="BDO2657" s="42"/>
      <c r="BDP2657" s="116"/>
      <c r="BDQ2657" s="42"/>
      <c r="BDR2657" s="116"/>
      <c r="BDS2657" s="42"/>
      <c r="BDT2657" s="116"/>
      <c r="BDU2657" s="42"/>
      <c r="BDV2657" s="116"/>
      <c r="BDW2657" s="42"/>
      <c r="BDX2657" s="116"/>
      <c r="BDY2657" s="42"/>
      <c r="BDZ2657" s="116"/>
      <c r="BEA2657" s="42"/>
      <c r="BEB2657" s="116"/>
      <c r="BEC2657" s="42"/>
      <c r="BED2657" s="116"/>
      <c r="BEE2657" s="42"/>
      <c r="BEF2657" s="116"/>
      <c r="BEG2657" s="42"/>
      <c r="BEH2657" s="116"/>
      <c r="BEI2657" s="42"/>
      <c r="BEJ2657" s="116"/>
      <c r="BEK2657" s="42"/>
      <c r="BEL2657" s="116"/>
      <c r="BEM2657" s="42"/>
      <c r="BEN2657" s="116"/>
      <c r="BEO2657" s="42"/>
      <c r="BEP2657" s="116"/>
      <c r="BEQ2657" s="42"/>
      <c r="BER2657" s="116"/>
      <c r="BES2657" s="42"/>
      <c r="BET2657" s="116"/>
      <c r="BEU2657" s="42"/>
      <c r="BEV2657" s="116"/>
      <c r="BEW2657" s="42"/>
      <c r="BEX2657" s="116"/>
      <c r="BEY2657" s="42"/>
      <c r="BEZ2657" s="116"/>
      <c r="BFA2657" s="42"/>
      <c r="BFB2657" s="116"/>
      <c r="BFC2657" s="42"/>
      <c r="BFD2657" s="116"/>
      <c r="BFE2657" s="42"/>
      <c r="BFF2657" s="116"/>
      <c r="BFG2657" s="42"/>
      <c r="BFH2657" s="116"/>
      <c r="BFI2657" s="42"/>
      <c r="BFJ2657" s="116"/>
      <c r="BFK2657" s="42"/>
      <c r="BFL2657" s="116"/>
      <c r="BFM2657" s="42"/>
      <c r="BFN2657" s="116"/>
      <c r="BFO2657" s="42"/>
      <c r="BFP2657" s="116"/>
      <c r="BFQ2657" s="42"/>
      <c r="BFR2657" s="116"/>
      <c r="BFS2657" s="42"/>
      <c r="BFT2657" s="116"/>
      <c r="BFU2657" s="42"/>
      <c r="BFV2657" s="116"/>
      <c r="BFW2657" s="42"/>
      <c r="BFX2657" s="116"/>
      <c r="BFY2657" s="42"/>
      <c r="BFZ2657" s="116"/>
      <c r="BGA2657" s="42"/>
      <c r="BGB2657" s="116"/>
      <c r="BGC2657" s="42"/>
      <c r="BGD2657" s="116"/>
      <c r="BGE2657" s="42"/>
      <c r="BGF2657" s="116"/>
      <c r="BGG2657" s="42"/>
      <c r="BGH2657" s="116"/>
      <c r="BGI2657" s="42"/>
      <c r="BGJ2657" s="116"/>
      <c r="BGK2657" s="42"/>
      <c r="BGL2657" s="116"/>
      <c r="BGM2657" s="42"/>
      <c r="BGN2657" s="116"/>
      <c r="BGO2657" s="42"/>
      <c r="BGP2657" s="116"/>
      <c r="BGQ2657" s="42"/>
      <c r="BGR2657" s="116"/>
      <c r="BGS2657" s="42"/>
      <c r="BGT2657" s="116"/>
      <c r="BGU2657" s="42"/>
      <c r="BGV2657" s="116"/>
      <c r="BGW2657" s="42"/>
      <c r="BGX2657" s="116"/>
      <c r="BGY2657" s="42"/>
      <c r="BGZ2657" s="116"/>
      <c r="BHA2657" s="42"/>
      <c r="BHB2657" s="116"/>
      <c r="BHC2657" s="42"/>
      <c r="BHD2657" s="116"/>
      <c r="BHE2657" s="42"/>
      <c r="BHF2657" s="116"/>
      <c r="BHG2657" s="42"/>
      <c r="BHH2657" s="116"/>
      <c r="BHI2657" s="42"/>
      <c r="BHJ2657" s="116"/>
      <c r="BHK2657" s="42"/>
      <c r="BHL2657" s="116"/>
      <c r="BHM2657" s="42"/>
      <c r="BHN2657" s="116"/>
      <c r="BHO2657" s="42"/>
      <c r="BHP2657" s="116"/>
      <c r="BHQ2657" s="42"/>
      <c r="BHR2657" s="116"/>
      <c r="BHS2657" s="42"/>
      <c r="BHT2657" s="116"/>
      <c r="BHU2657" s="42"/>
      <c r="BHV2657" s="116"/>
      <c r="BHW2657" s="42"/>
      <c r="BHX2657" s="116"/>
      <c r="BHY2657" s="42"/>
      <c r="BHZ2657" s="116"/>
      <c r="BIA2657" s="42"/>
      <c r="BIB2657" s="116"/>
      <c r="BIC2657" s="42"/>
      <c r="BID2657" s="116"/>
      <c r="BIE2657" s="42"/>
      <c r="BIF2657" s="116"/>
      <c r="BIG2657" s="42"/>
      <c r="BIH2657" s="116"/>
      <c r="BII2657" s="42"/>
      <c r="BIJ2657" s="116"/>
      <c r="BIK2657" s="42"/>
      <c r="BIL2657" s="116"/>
      <c r="BIM2657" s="42"/>
      <c r="BIN2657" s="116"/>
      <c r="BIO2657" s="42"/>
      <c r="BIP2657" s="116"/>
      <c r="BIQ2657" s="42"/>
      <c r="BIR2657" s="116"/>
      <c r="BIS2657" s="42"/>
      <c r="BIT2657" s="116"/>
      <c r="BIU2657" s="42"/>
      <c r="BIV2657" s="116"/>
      <c r="BIW2657" s="42"/>
      <c r="BIX2657" s="116"/>
      <c r="BIY2657" s="42"/>
      <c r="BIZ2657" s="116"/>
      <c r="BJA2657" s="42"/>
      <c r="BJB2657" s="116"/>
      <c r="BJC2657" s="42"/>
      <c r="BJD2657" s="116"/>
      <c r="BJE2657" s="42"/>
      <c r="BJF2657" s="116"/>
      <c r="BJG2657" s="42"/>
      <c r="BJH2657" s="116"/>
      <c r="BJI2657" s="42"/>
      <c r="BJJ2657" s="116"/>
      <c r="BJK2657" s="42"/>
      <c r="BJL2657" s="116"/>
      <c r="BJM2657" s="42"/>
      <c r="BJN2657" s="116"/>
      <c r="BJO2657" s="42"/>
      <c r="BJP2657" s="116"/>
      <c r="BJQ2657" s="42"/>
      <c r="BJR2657" s="116"/>
      <c r="BJS2657" s="42"/>
      <c r="BJT2657" s="116"/>
      <c r="BJU2657" s="42"/>
      <c r="BJV2657" s="116"/>
      <c r="BJW2657" s="42"/>
      <c r="BJX2657" s="116"/>
      <c r="BJY2657" s="42"/>
      <c r="BJZ2657" s="116"/>
      <c r="BKA2657" s="42"/>
      <c r="BKB2657" s="116"/>
      <c r="BKC2657" s="42"/>
      <c r="BKD2657" s="116"/>
      <c r="BKE2657" s="42"/>
      <c r="BKF2657" s="116"/>
      <c r="BKG2657" s="42"/>
      <c r="BKH2657" s="116"/>
      <c r="BKI2657" s="42"/>
      <c r="BKJ2657" s="116"/>
      <c r="BKK2657" s="42"/>
      <c r="BKL2657" s="116"/>
      <c r="BKM2657" s="42"/>
      <c r="BKN2657" s="116"/>
      <c r="BKO2657" s="42"/>
      <c r="BKP2657" s="116"/>
      <c r="BKQ2657" s="42"/>
      <c r="BKR2657" s="116"/>
      <c r="BKS2657" s="42"/>
      <c r="BKT2657" s="116"/>
      <c r="BKU2657" s="42"/>
      <c r="BKV2657" s="116"/>
      <c r="BKW2657" s="42"/>
      <c r="BKX2657" s="116"/>
      <c r="BKY2657" s="42"/>
      <c r="BKZ2657" s="116"/>
      <c r="BLA2657" s="42"/>
      <c r="BLB2657" s="116"/>
      <c r="BLC2657" s="42"/>
      <c r="BLD2657" s="116"/>
      <c r="BLE2657" s="42"/>
      <c r="BLF2657" s="116"/>
      <c r="BLG2657" s="42"/>
      <c r="BLH2657" s="116"/>
      <c r="BLI2657" s="42"/>
      <c r="BLJ2657" s="116"/>
      <c r="BLK2657" s="42"/>
      <c r="BLL2657" s="116"/>
      <c r="BLM2657" s="42"/>
      <c r="BLN2657" s="116"/>
      <c r="BLO2657" s="42"/>
      <c r="BLP2657" s="116"/>
      <c r="BLQ2657" s="42"/>
      <c r="BLR2657" s="116"/>
      <c r="BLS2657" s="42"/>
      <c r="BLT2657" s="116"/>
      <c r="BLU2657" s="42"/>
      <c r="BLV2657" s="116"/>
      <c r="BLW2657" s="42"/>
      <c r="BLX2657" s="116"/>
      <c r="BLY2657" s="42"/>
      <c r="BLZ2657" s="116"/>
      <c r="BMA2657" s="42"/>
      <c r="BMB2657" s="116"/>
      <c r="BMC2657" s="42"/>
      <c r="BMD2657" s="116"/>
      <c r="BME2657" s="42"/>
      <c r="BMF2657" s="116"/>
      <c r="BMG2657" s="42"/>
      <c r="BMH2657" s="116"/>
      <c r="BMI2657" s="42"/>
      <c r="BMJ2657" s="116"/>
      <c r="BMK2657" s="42"/>
      <c r="BML2657" s="116"/>
      <c r="BMM2657" s="42"/>
      <c r="BMN2657" s="116"/>
      <c r="BMO2657" s="42"/>
      <c r="BMP2657" s="116"/>
      <c r="BMQ2657" s="42"/>
      <c r="BMR2657" s="116"/>
      <c r="BMS2657" s="42"/>
      <c r="BMT2657" s="116"/>
      <c r="BMU2657" s="42"/>
      <c r="BMV2657" s="116"/>
      <c r="BMW2657" s="42"/>
      <c r="BMX2657" s="116"/>
      <c r="BMY2657" s="42"/>
      <c r="BMZ2657" s="116"/>
      <c r="BNA2657" s="42"/>
      <c r="BNB2657" s="116"/>
      <c r="BNC2657" s="42"/>
      <c r="BND2657" s="116"/>
      <c r="BNE2657" s="42"/>
      <c r="BNF2657" s="116"/>
      <c r="BNG2657" s="42"/>
      <c r="BNH2657" s="116"/>
      <c r="BNI2657" s="42"/>
      <c r="BNJ2657" s="116"/>
      <c r="BNK2657" s="42"/>
      <c r="BNL2657" s="116"/>
      <c r="BNM2657" s="42"/>
      <c r="BNN2657" s="116"/>
      <c r="BNO2657" s="42"/>
      <c r="BNP2657" s="116"/>
      <c r="BNQ2657" s="42"/>
      <c r="BNR2657" s="116"/>
      <c r="BNS2657" s="42"/>
      <c r="BNT2657" s="116"/>
      <c r="BNU2657" s="42"/>
      <c r="BNV2657" s="116"/>
      <c r="BNW2657" s="42"/>
      <c r="BNX2657" s="116"/>
      <c r="BNY2657" s="42"/>
      <c r="BNZ2657" s="116"/>
      <c r="BOA2657" s="42"/>
      <c r="BOB2657" s="116"/>
      <c r="BOC2657" s="42"/>
      <c r="BOD2657" s="116"/>
      <c r="BOE2657" s="42"/>
      <c r="BOF2657" s="116"/>
      <c r="BOG2657" s="42"/>
      <c r="BOH2657" s="116"/>
      <c r="BOI2657" s="42"/>
      <c r="BOJ2657" s="116"/>
      <c r="BOK2657" s="42"/>
      <c r="BOL2657" s="116"/>
      <c r="BOM2657" s="42"/>
      <c r="BON2657" s="116"/>
      <c r="BOO2657" s="42"/>
      <c r="BOP2657" s="116"/>
      <c r="BOQ2657" s="42"/>
      <c r="BOR2657" s="116"/>
      <c r="BOS2657" s="42"/>
      <c r="BOT2657" s="116"/>
      <c r="BOU2657" s="42"/>
      <c r="BOV2657" s="116"/>
      <c r="BOW2657" s="42"/>
      <c r="BOX2657" s="116"/>
      <c r="BOY2657" s="42"/>
      <c r="BOZ2657" s="116"/>
      <c r="BPA2657" s="42"/>
      <c r="BPB2657" s="116"/>
      <c r="BPC2657" s="42"/>
      <c r="BPD2657" s="116"/>
      <c r="BPE2657" s="42"/>
      <c r="BPF2657" s="116"/>
      <c r="BPG2657" s="42"/>
      <c r="BPH2657" s="116"/>
      <c r="BPI2657" s="42"/>
      <c r="BPJ2657" s="116"/>
      <c r="BPK2657" s="42"/>
      <c r="BPL2657" s="116"/>
      <c r="BPM2657" s="42"/>
      <c r="BPN2657" s="116"/>
      <c r="BPO2657" s="42"/>
      <c r="BPP2657" s="116"/>
      <c r="BPQ2657" s="42"/>
      <c r="BPR2657" s="116"/>
      <c r="BPS2657" s="42"/>
      <c r="BPT2657" s="116"/>
      <c r="BPU2657" s="42"/>
      <c r="BPV2657" s="116"/>
      <c r="BPW2657" s="42"/>
      <c r="BPX2657" s="116"/>
      <c r="BPY2657" s="42"/>
      <c r="BPZ2657" s="116"/>
      <c r="BQA2657" s="42"/>
      <c r="BQB2657" s="116"/>
      <c r="BQC2657" s="42"/>
      <c r="BQD2657" s="116"/>
      <c r="BQE2657" s="42"/>
      <c r="BQF2657" s="116"/>
      <c r="BQG2657" s="42"/>
      <c r="BQH2657" s="116"/>
      <c r="BQI2657" s="42"/>
      <c r="BQJ2657" s="116"/>
      <c r="BQK2657" s="42"/>
      <c r="BQL2657" s="116"/>
      <c r="BQM2657" s="42"/>
      <c r="BQN2657" s="116"/>
      <c r="BQO2657" s="42"/>
      <c r="BQP2657" s="116"/>
      <c r="BQQ2657" s="42"/>
      <c r="BQR2657" s="116"/>
      <c r="BQS2657" s="42"/>
      <c r="BQT2657" s="116"/>
      <c r="BQU2657" s="42"/>
      <c r="BQV2657" s="116"/>
      <c r="BQW2657" s="42"/>
      <c r="BQX2657" s="116"/>
      <c r="BQY2657" s="42"/>
      <c r="BQZ2657" s="116"/>
      <c r="BRA2657" s="42"/>
      <c r="BRB2657" s="116"/>
      <c r="BRC2657" s="42"/>
      <c r="BRD2657" s="116"/>
      <c r="BRE2657" s="42"/>
      <c r="BRF2657" s="116"/>
      <c r="BRG2657" s="42"/>
      <c r="BRH2657" s="116"/>
      <c r="BRI2657" s="42"/>
      <c r="BRJ2657" s="116"/>
      <c r="BRK2657" s="42"/>
      <c r="BRL2657" s="116"/>
      <c r="BRM2657" s="42"/>
      <c r="BRN2657" s="116"/>
      <c r="BRO2657" s="42"/>
      <c r="BRP2657" s="116"/>
      <c r="BRQ2657" s="42"/>
      <c r="BRR2657" s="116"/>
      <c r="BRS2657" s="42"/>
      <c r="BRT2657" s="116"/>
      <c r="BRU2657" s="42"/>
      <c r="BRV2657" s="116"/>
      <c r="BRW2657" s="42"/>
      <c r="BRX2657" s="116"/>
      <c r="BRY2657" s="42"/>
      <c r="BRZ2657" s="116"/>
      <c r="BSA2657" s="42"/>
      <c r="BSB2657" s="116"/>
      <c r="BSC2657" s="42"/>
      <c r="BSD2657" s="116"/>
      <c r="BSE2657" s="42"/>
      <c r="BSF2657" s="116"/>
      <c r="BSG2657" s="42"/>
      <c r="BSH2657" s="116"/>
      <c r="BSI2657" s="42"/>
      <c r="BSJ2657" s="116"/>
      <c r="BSK2657" s="42"/>
      <c r="BSL2657" s="116"/>
      <c r="BSM2657" s="42"/>
      <c r="BSN2657" s="116"/>
      <c r="BSO2657" s="42"/>
      <c r="BSP2657" s="116"/>
      <c r="BSQ2657" s="42"/>
      <c r="BSR2657" s="116"/>
      <c r="BSS2657" s="42"/>
      <c r="BST2657" s="116"/>
      <c r="BSU2657" s="42"/>
      <c r="BSV2657" s="116"/>
      <c r="BSW2657" s="42"/>
      <c r="BSX2657" s="116"/>
      <c r="BSY2657" s="42"/>
      <c r="BSZ2657" s="116"/>
      <c r="BTA2657" s="42"/>
      <c r="BTB2657" s="116"/>
      <c r="BTC2657" s="42"/>
      <c r="BTD2657" s="116"/>
      <c r="BTE2657" s="42"/>
      <c r="BTF2657" s="116"/>
      <c r="BTG2657" s="42"/>
      <c r="BTH2657" s="116"/>
      <c r="BTI2657" s="42"/>
      <c r="BTJ2657" s="116"/>
      <c r="BTK2657" s="42"/>
      <c r="BTL2657" s="116"/>
      <c r="BTM2657" s="42"/>
      <c r="BTN2657" s="116"/>
      <c r="BTO2657" s="42"/>
      <c r="BTP2657" s="116"/>
      <c r="BTQ2657" s="42"/>
      <c r="BTR2657" s="116"/>
      <c r="BTS2657" s="42"/>
      <c r="BTT2657" s="116"/>
      <c r="BTU2657" s="42"/>
      <c r="BTV2657" s="116"/>
      <c r="BTW2657" s="42"/>
      <c r="BTX2657" s="116"/>
      <c r="BTY2657" s="42"/>
      <c r="BTZ2657" s="116"/>
      <c r="BUA2657" s="42"/>
      <c r="BUB2657" s="116"/>
      <c r="BUC2657" s="42"/>
      <c r="BUD2657" s="116"/>
      <c r="BUE2657" s="42"/>
      <c r="BUF2657" s="116"/>
      <c r="BUG2657" s="42"/>
      <c r="BUH2657" s="116"/>
      <c r="BUI2657" s="42"/>
      <c r="BUJ2657" s="116"/>
      <c r="BUK2657" s="42"/>
      <c r="BUL2657" s="116"/>
      <c r="BUM2657" s="42"/>
      <c r="BUN2657" s="116"/>
      <c r="BUO2657" s="42"/>
      <c r="BUP2657" s="116"/>
      <c r="BUQ2657" s="42"/>
      <c r="BUR2657" s="116"/>
      <c r="BUS2657" s="42"/>
      <c r="BUT2657" s="116"/>
      <c r="BUU2657" s="42"/>
      <c r="BUV2657" s="116"/>
      <c r="BUW2657" s="42"/>
      <c r="BUX2657" s="116"/>
      <c r="BUY2657" s="42"/>
      <c r="BUZ2657" s="116"/>
      <c r="BVA2657" s="42"/>
      <c r="BVB2657" s="116"/>
      <c r="BVC2657" s="42"/>
      <c r="BVD2657" s="116"/>
      <c r="BVE2657" s="42"/>
      <c r="BVF2657" s="116"/>
      <c r="BVG2657" s="42"/>
      <c r="BVH2657" s="116"/>
      <c r="BVI2657" s="42"/>
      <c r="BVJ2657" s="116"/>
      <c r="BVK2657" s="42"/>
      <c r="BVL2657" s="116"/>
      <c r="BVM2657" s="42"/>
      <c r="BVN2657" s="116"/>
      <c r="BVO2657" s="42"/>
      <c r="BVP2657" s="116"/>
      <c r="BVQ2657" s="42"/>
      <c r="BVR2657" s="116"/>
      <c r="BVS2657" s="42"/>
      <c r="BVT2657" s="116"/>
      <c r="BVU2657" s="42"/>
      <c r="BVV2657" s="116"/>
      <c r="BVW2657" s="42"/>
      <c r="BVX2657" s="116"/>
      <c r="BVY2657" s="42"/>
      <c r="BVZ2657" s="116"/>
      <c r="BWA2657" s="42"/>
      <c r="BWB2657" s="116"/>
      <c r="BWC2657" s="42"/>
      <c r="BWD2657" s="116"/>
      <c r="BWE2657" s="42"/>
      <c r="BWF2657" s="116"/>
      <c r="BWG2657" s="42"/>
      <c r="BWH2657" s="116"/>
      <c r="BWI2657" s="42"/>
      <c r="BWJ2657" s="116"/>
      <c r="BWK2657" s="42"/>
      <c r="BWL2657" s="116"/>
      <c r="BWM2657" s="42"/>
      <c r="BWN2657" s="116"/>
      <c r="BWO2657" s="42"/>
      <c r="BWP2657" s="116"/>
      <c r="BWQ2657" s="42"/>
      <c r="BWR2657" s="116"/>
      <c r="BWS2657" s="42"/>
      <c r="BWT2657" s="116"/>
      <c r="BWU2657" s="42"/>
      <c r="BWV2657" s="116"/>
      <c r="BWW2657" s="42"/>
      <c r="BWX2657" s="116"/>
      <c r="BWY2657" s="42"/>
      <c r="BWZ2657" s="116"/>
      <c r="BXA2657" s="42"/>
      <c r="BXB2657" s="116"/>
      <c r="BXC2657" s="42"/>
      <c r="BXD2657" s="116"/>
      <c r="BXE2657" s="42"/>
      <c r="BXF2657" s="116"/>
      <c r="BXG2657" s="42"/>
      <c r="BXH2657" s="116"/>
      <c r="BXI2657" s="42"/>
      <c r="BXJ2657" s="116"/>
      <c r="BXK2657" s="42"/>
      <c r="BXL2657" s="116"/>
      <c r="BXM2657" s="42"/>
      <c r="BXN2657" s="116"/>
      <c r="BXO2657" s="42"/>
      <c r="BXP2657" s="116"/>
      <c r="BXQ2657" s="42"/>
      <c r="BXR2657" s="116"/>
      <c r="BXS2657" s="42"/>
      <c r="BXT2657" s="116"/>
      <c r="BXU2657" s="42"/>
      <c r="BXV2657" s="116"/>
      <c r="BXW2657" s="42"/>
      <c r="BXX2657" s="116"/>
      <c r="BXY2657" s="42"/>
      <c r="BXZ2657" s="116"/>
      <c r="BYA2657" s="42"/>
      <c r="BYB2657" s="116"/>
      <c r="BYC2657" s="42"/>
      <c r="BYD2657" s="116"/>
      <c r="BYE2657" s="42"/>
      <c r="BYF2657" s="116"/>
      <c r="BYG2657" s="42"/>
      <c r="BYH2657" s="116"/>
      <c r="BYI2657" s="42"/>
      <c r="BYJ2657" s="116"/>
      <c r="BYK2657" s="42"/>
      <c r="BYL2657" s="116"/>
      <c r="BYM2657" s="42"/>
      <c r="BYN2657" s="116"/>
      <c r="BYO2657" s="42"/>
      <c r="BYP2657" s="116"/>
      <c r="BYQ2657" s="42"/>
      <c r="BYR2657" s="116"/>
      <c r="BYS2657" s="42"/>
      <c r="BYT2657" s="116"/>
      <c r="BYU2657" s="42"/>
      <c r="BYV2657" s="116"/>
      <c r="BYW2657" s="42"/>
      <c r="BYX2657" s="116"/>
      <c r="BYY2657" s="42"/>
      <c r="BYZ2657" s="116"/>
      <c r="BZA2657" s="42"/>
      <c r="BZB2657" s="116"/>
      <c r="BZC2657" s="42"/>
      <c r="BZD2657" s="116"/>
      <c r="BZE2657" s="42"/>
      <c r="BZF2657" s="116"/>
      <c r="BZG2657" s="42"/>
      <c r="BZH2657" s="116"/>
      <c r="BZI2657" s="42"/>
      <c r="BZJ2657" s="116"/>
      <c r="BZK2657" s="42"/>
      <c r="BZL2657" s="116"/>
      <c r="BZM2657" s="42"/>
      <c r="BZN2657" s="116"/>
      <c r="BZO2657" s="42"/>
      <c r="BZP2657" s="116"/>
      <c r="BZQ2657" s="42"/>
      <c r="BZR2657" s="116"/>
      <c r="BZS2657" s="42"/>
      <c r="BZT2657" s="116"/>
      <c r="BZU2657" s="42"/>
      <c r="BZV2657" s="116"/>
      <c r="BZW2657" s="42"/>
      <c r="BZX2657" s="116"/>
      <c r="BZY2657" s="42"/>
      <c r="BZZ2657" s="116"/>
      <c r="CAA2657" s="42"/>
      <c r="CAB2657" s="116"/>
      <c r="CAC2657" s="42"/>
      <c r="CAD2657" s="116"/>
      <c r="CAE2657" s="42"/>
      <c r="CAF2657" s="116"/>
      <c r="CAG2657" s="42"/>
      <c r="CAH2657" s="116"/>
      <c r="CAI2657" s="42"/>
      <c r="CAJ2657" s="116"/>
      <c r="CAK2657" s="42"/>
      <c r="CAL2657" s="116"/>
      <c r="CAM2657" s="42"/>
      <c r="CAN2657" s="116"/>
      <c r="CAO2657" s="42"/>
      <c r="CAP2657" s="116"/>
      <c r="CAQ2657" s="42"/>
      <c r="CAR2657" s="116"/>
      <c r="CAS2657" s="42"/>
      <c r="CAT2657" s="116"/>
      <c r="CAU2657" s="42"/>
      <c r="CAV2657" s="116"/>
      <c r="CAW2657" s="42"/>
      <c r="CAX2657" s="116"/>
      <c r="CAY2657" s="42"/>
      <c r="CAZ2657" s="116"/>
      <c r="CBA2657" s="42"/>
      <c r="CBB2657" s="116"/>
      <c r="CBC2657" s="42"/>
      <c r="CBD2657" s="116"/>
      <c r="CBE2657" s="42"/>
      <c r="CBF2657" s="116"/>
      <c r="CBG2657" s="42"/>
      <c r="CBH2657" s="116"/>
      <c r="CBI2657" s="42"/>
      <c r="CBJ2657" s="116"/>
      <c r="CBK2657" s="42"/>
      <c r="CBL2657" s="116"/>
      <c r="CBM2657" s="42"/>
      <c r="CBN2657" s="116"/>
      <c r="CBO2657" s="42"/>
      <c r="CBP2657" s="116"/>
      <c r="CBQ2657" s="42"/>
      <c r="CBR2657" s="116"/>
      <c r="CBS2657" s="42"/>
      <c r="CBT2657" s="116"/>
      <c r="CBU2657" s="42"/>
      <c r="CBV2657" s="116"/>
      <c r="CBW2657" s="42"/>
      <c r="CBX2657" s="116"/>
      <c r="CBY2657" s="42"/>
      <c r="CBZ2657" s="116"/>
      <c r="CCA2657" s="42"/>
      <c r="CCB2657" s="116"/>
      <c r="CCC2657" s="42"/>
      <c r="CCD2657" s="116"/>
      <c r="CCE2657" s="42"/>
      <c r="CCF2657" s="116"/>
      <c r="CCG2657" s="42"/>
      <c r="CCH2657" s="116"/>
      <c r="CCI2657" s="42"/>
      <c r="CCJ2657" s="116"/>
      <c r="CCK2657" s="42"/>
      <c r="CCL2657" s="116"/>
      <c r="CCM2657" s="42"/>
      <c r="CCN2657" s="116"/>
      <c r="CCO2657" s="42"/>
      <c r="CCP2657" s="116"/>
      <c r="CCQ2657" s="42"/>
      <c r="CCR2657" s="116"/>
      <c r="CCS2657" s="42"/>
      <c r="CCT2657" s="116"/>
      <c r="CCU2657" s="42"/>
      <c r="CCV2657" s="116"/>
      <c r="CCW2657" s="42"/>
      <c r="CCX2657" s="116"/>
      <c r="CCY2657" s="42"/>
      <c r="CCZ2657" s="116"/>
      <c r="CDA2657" s="42"/>
      <c r="CDB2657" s="116"/>
      <c r="CDC2657" s="42"/>
      <c r="CDD2657" s="116"/>
      <c r="CDE2657" s="42"/>
      <c r="CDF2657" s="116"/>
      <c r="CDG2657" s="42"/>
      <c r="CDH2657" s="116"/>
      <c r="CDI2657" s="42"/>
      <c r="CDJ2657" s="116"/>
      <c r="CDK2657" s="42"/>
      <c r="CDL2657" s="116"/>
      <c r="CDM2657" s="42"/>
      <c r="CDN2657" s="116"/>
      <c r="CDO2657" s="42"/>
      <c r="CDP2657" s="116"/>
      <c r="CDQ2657" s="42"/>
      <c r="CDR2657" s="116"/>
      <c r="CDS2657" s="42"/>
      <c r="CDT2657" s="116"/>
      <c r="CDU2657" s="42"/>
      <c r="CDV2657" s="116"/>
      <c r="CDW2657" s="42"/>
      <c r="CDX2657" s="116"/>
      <c r="CDY2657" s="42"/>
      <c r="CDZ2657" s="116"/>
      <c r="CEA2657" s="42"/>
      <c r="CEB2657" s="116"/>
      <c r="CEC2657" s="42"/>
      <c r="CED2657" s="116"/>
      <c r="CEE2657" s="42"/>
      <c r="CEF2657" s="116"/>
      <c r="CEG2657" s="42"/>
      <c r="CEH2657" s="116"/>
      <c r="CEI2657" s="42"/>
      <c r="CEJ2657" s="116"/>
      <c r="CEK2657" s="42"/>
      <c r="CEL2657" s="116"/>
      <c r="CEM2657" s="42"/>
      <c r="CEN2657" s="116"/>
      <c r="CEO2657" s="42"/>
      <c r="CEP2657" s="116"/>
      <c r="CEQ2657" s="42"/>
      <c r="CER2657" s="116"/>
      <c r="CES2657" s="42"/>
      <c r="CET2657" s="116"/>
      <c r="CEU2657" s="42"/>
      <c r="CEV2657" s="116"/>
      <c r="CEW2657" s="42"/>
      <c r="CEX2657" s="116"/>
      <c r="CEY2657" s="42"/>
      <c r="CEZ2657" s="116"/>
      <c r="CFA2657" s="42"/>
      <c r="CFB2657" s="116"/>
      <c r="CFC2657" s="42"/>
      <c r="CFD2657" s="116"/>
      <c r="CFE2657" s="42"/>
      <c r="CFF2657" s="116"/>
      <c r="CFG2657" s="42"/>
      <c r="CFH2657" s="116"/>
      <c r="CFI2657" s="42"/>
      <c r="CFJ2657" s="116"/>
      <c r="CFK2657" s="42"/>
      <c r="CFL2657" s="116"/>
      <c r="CFM2657" s="42"/>
      <c r="CFN2657" s="116"/>
      <c r="CFO2657" s="42"/>
      <c r="CFP2657" s="116"/>
      <c r="CFQ2657" s="42"/>
      <c r="CFR2657" s="116"/>
      <c r="CFS2657" s="42"/>
      <c r="CFT2657" s="116"/>
      <c r="CFU2657" s="42"/>
      <c r="CFV2657" s="116"/>
      <c r="CFW2657" s="42"/>
      <c r="CFX2657" s="116"/>
      <c r="CFY2657" s="42"/>
      <c r="CFZ2657" s="116"/>
      <c r="CGA2657" s="42"/>
      <c r="CGB2657" s="116"/>
      <c r="CGC2657" s="42"/>
      <c r="CGD2657" s="116"/>
      <c r="CGE2657" s="42"/>
      <c r="CGF2657" s="116"/>
      <c r="CGG2657" s="42"/>
      <c r="CGH2657" s="116"/>
      <c r="CGI2657" s="42"/>
      <c r="CGJ2657" s="116"/>
      <c r="CGK2657" s="42"/>
      <c r="CGL2657" s="116"/>
      <c r="CGM2657" s="42"/>
      <c r="CGN2657" s="116"/>
      <c r="CGO2657" s="42"/>
      <c r="CGP2657" s="116"/>
      <c r="CGQ2657" s="42"/>
      <c r="CGR2657" s="116"/>
      <c r="CGS2657" s="42"/>
      <c r="CGT2657" s="116"/>
      <c r="CGU2657" s="42"/>
      <c r="CGV2657" s="116"/>
      <c r="CGW2657" s="42"/>
      <c r="CGX2657" s="116"/>
      <c r="CGY2657" s="42"/>
      <c r="CGZ2657" s="116"/>
      <c r="CHA2657" s="42"/>
      <c r="CHB2657" s="116"/>
      <c r="CHC2657" s="42"/>
      <c r="CHD2657" s="116"/>
      <c r="CHE2657" s="42"/>
      <c r="CHF2657" s="116"/>
      <c r="CHG2657" s="42"/>
      <c r="CHH2657" s="116"/>
      <c r="CHI2657" s="42"/>
      <c r="CHJ2657" s="116"/>
      <c r="CHK2657" s="42"/>
      <c r="CHL2657" s="116"/>
      <c r="CHM2657" s="42"/>
      <c r="CHN2657" s="116"/>
      <c r="CHO2657" s="42"/>
      <c r="CHP2657" s="116"/>
      <c r="CHQ2657" s="42"/>
      <c r="CHR2657" s="116"/>
      <c r="CHS2657" s="42"/>
      <c r="CHT2657" s="116"/>
      <c r="CHU2657" s="42"/>
      <c r="CHV2657" s="116"/>
      <c r="CHW2657" s="42"/>
      <c r="CHX2657" s="116"/>
      <c r="CHY2657" s="42"/>
      <c r="CHZ2657" s="116"/>
      <c r="CIA2657" s="42"/>
      <c r="CIB2657" s="116"/>
      <c r="CIC2657" s="42"/>
      <c r="CID2657" s="116"/>
      <c r="CIE2657" s="42"/>
      <c r="CIF2657" s="116"/>
      <c r="CIG2657" s="42"/>
      <c r="CIH2657" s="116"/>
      <c r="CII2657" s="42"/>
      <c r="CIJ2657" s="116"/>
      <c r="CIK2657" s="42"/>
      <c r="CIL2657" s="116"/>
      <c r="CIM2657" s="42"/>
      <c r="CIN2657" s="116"/>
      <c r="CIO2657" s="42"/>
      <c r="CIP2657" s="116"/>
      <c r="CIQ2657" s="42"/>
      <c r="CIR2657" s="116"/>
      <c r="CIS2657" s="42"/>
      <c r="CIT2657" s="116"/>
      <c r="CIU2657" s="42"/>
      <c r="CIV2657" s="116"/>
      <c r="CIW2657" s="42"/>
      <c r="CIX2657" s="116"/>
      <c r="CIY2657" s="42"/>
      <c r="CIZ2657" s="116"/>
      <c r="CJA2657" s="42"/>
      <c r="CJB2657" s="116"/>
      <c r="CJC2657" s="42"/>
      <c r="CJD2657" s="116"/>
      <c r="CJE2657" s="42"/>
      <c r="CJF2657" s="116"/>
      <c r="CJG2657" s="42"/>
      <c r="CJH2657" s="116"/>
      <c r="CJI2657" s="42"/>
      <c r="CJJ2657" s="116"/>
      <c r="CJK2657" s="42"/>
      <c r="CJL2657" s="116"/>
      <c r="CJM2657" s="42"/>
      <c r="CJN2657" s="116"/>
      <c r="CJO2657" s="42"/>
      <c r="CJP2657" s="116"/>
      <c r="CJQ2657" s="42"/>
      <c r="CJR2657" s="116"/>
      <c r="CJS2657" s="42"/>
      <c r="CJT2657" s="116"/>
      <c r="CJU2657" s="42"/>
      <c r="CJV2657" s="116"/>
      <c r="CJW2657" s="42"/>
      <c r="CJX2657" s="116"/>
      <c r="CJY2657" s="42"/>
      <c r="CJZ2657" s="116"/>
      <c r="CKA2657" s="42"/>
      <c r="CKB2657" s="116"/>
      <c r="CKC2657" s="42"/>
      <c r="CKD2657" s="116"/>
      <c r="CKE2657" s="42"/>
      <c r="CKF2657" s="116"/>
      <c r="CKG2657" s="42"/>
      <c r="CKH2657" s="116"/>
      <c r="CKI2657" s="42"/>
      <c r="CKJ2657" s="116"/>
      <c r="CKK2657" s="42"/>
      <c r="CKL2657" s="116"/>
      <c r="CKM2657" s="42"/>
      <c r="CKN2657" s="116"/>
      <c r="CKO2657" s="42"/>
      <c r="CKP2657" s="116"/>
      <c r="CKQ2657" s="42"/>
      <c r="CKR2657" s="116"/>
      <c r="CKS2657" s="42"/>
      <c r="CKT2657" s="116"/>
      <c r="CKU2657" s="42"/>
      <c r="CKV2657" s="116"/>
      <c r="CKW2657" s="42"/>
      <c r="CKX2657" s="116"/>
      <c r="CKY2657" s="42"/>
      <c r="CKZ2657" s="116"/>
      <c r="CLA2657" s="42"/>
      <c r="CLB2657" s="116"/>
      <c r="CLC2657" s="42"/>
      <c r="CLD2657" s="116"/>
      <c r="CLE2657" s="42"/>
      <c r="CLF2657" s="116"/>
      <c r="CLG2657" s="42"/>
      <c r="CLH2657" s="116"/>
      <c r="CLI2657" s="42"/>
      <c r="CLJ2657" s="116"/>
      <c r="CLK2657" s="42"/>
      <c r="CLL2657" s="116"/>
      <c r="CLM2657" s="42"/>
      <c r="CLN2657" s="116"/>
      <c r="CLO2657" s="42"/>
      <c r="CLP2657" s="116"/>
      <c r="CLQ2657" s="42"/>
      <c r="CLR2657" s="116"/>
      <c r="CLS2657" s="42"/>
      <c r="CLT2657" s="116"/>
      <c r="CLU2657" s="42"/>
      <c r="CLV2657" s="116"/>
      <c r="CLW2657" s="42"/>
      <c r="CLX2657" s="116"/>
      <c r="CLY2657" s="42"/>
      <c r="CLZ2657" s="116"/>
      <c r="CMA2657" s="42"/>
      <c r="CMB2657" s="116"/>
      <c r="CMC2657" s="42"/>
      <c r="CMD2657" s="116"/>
      <c r="CME2657" s="42"/>
      <c r="CMF2657" s="116"/>
      <c r="CMG2657" s="42"/>
      <c r="CMH2657" s="116"/>
      <c r="CMI2657" s="42"/>
      <c r="CMJ2657" s="116"/>
      <c r="CMK2657" s="42"/>
      <c r="CML2657" s="116"/>
      <c r="CMM2657" s="42"/>
      <c r="CMN2657" s="116"/>
      <c r="CMO2657" s="42"/>
      <c r="CMP2657" s="116"/>
      <c r="CMQ2657" s="42"/>
      <c r="CMR2657" s="116"/>
      <c r="CMS2657" s="42"/>
      <c r="CMT2657" s="116"/>
      <c r="CMU2657" s="42"/>
      <c r="CMV2657" s="116"/>
      <c r="CMW2657" s="42"/>
      <c r="CMX2657" s="116"/>
      <c r="CMY2657" s="42"/>
      <c r="CMZ2657" s="116"/>
      <c r="CNA2657" s="42"/>
      <c r="CNB2657" s="116"/>
      <c r="CNC2657" s="42"/>
      <c r="CND2657" s="116"/>
      <c r="CNE2657" s="42"/>
      <c r="CNF2657" s="116"/>
      <c r="CNG2657" s="42"/>
      <c r="CNH2657" s="116"/>
      <c r="CNI2657" s="42"/>
      <c r="CNJ2657" s="116"/>
      <c r="CNK2657" s="42"/>
      <c r="CNL2657" s="116"/>
      <c r="CNM2657" s="42"/>
      <c r="CNN2657" s="116"/>
      <c r="CNO2657" s="42"/>
      <c r="CNP2657" s="116"/>
      <c r="CNQ2657" s="42"/>
      <c r="CNR2657" s="116"/>
      <c r="CNS2657" s="42"/>
      <c r="CNT2657" s="116"/>
      <c r="CNU2657" s="42"/>
      <c r="CNV2657" s="116"/>
      <c r="CNW2657" s="42"/>
      <c r="CNX2657" s="116"/>
      <c r="CNY2657" s="42"/>
      <c r="CNZ2657" s="116"/>
      <c r="COA2657" s="42"/>
      <c r="COB2657" s="116"/>
      <c r="COC2657" s="42"/>
      <c r="COD2657" s="116"/>
      <c r="COE2657" s="42"/>
      <c r="COF2657" s="116"/>
      <c r="COG2657" s="42"/>
      <c r="COH2657" s="116"/>
      <c r="COI2657" s="42"/>
      <c r="COJ2657" s="116"/>
      <c r="COK2657" s="42"/>
      <c r="COL2657" s="116"/>
      <c r="COM2657" s="42"/>
      <c r="CON2657" s="116"/>
      <c r="COO2657" s="42"/>
      <c r="COP2657" s="116"/>
      <c r="COQ2657" s="42"/>
      <c r="COR2657" s="116"/>
      <c r="COS2657" s="42"/>
      <c r="COT2657" s="116"/>
      <c r="COU2657" s="42"/>
      <c r="COV2657" s="116"/>
      <c r="COW2657" s="42"/>
      <c r="COX2657" s="116"/>
      <c r="COY2657" s="42"/>
      <c r="COZ2657" s="116"/>
      <c r="CPA2657" s="42"/>
      <c r="CPB2657" s="116"/>
      <c r="CPC2657" s="42"/>
      <c r="CPD2657" s="116"/>
      <c r="CPE2657" s="42"/>
      <c r="CPF2657" s="116"/>
      <c r="CPG2657" s="42"/>
      <c r="CPH2657" s="116"/>
      <c r="CPI2657" s="42"/>
      <c r="CPJ2657" s="116"/>
      <c r="CPK2657" s="42"/>
      <c r="CPL2657" s="116"/>
      <c r="CPM2657" s="42"/>
      <c r="CPN2657" s="116"/>
      <c r="CPO2657" s="42"/>
      <c r="CPP2657" s="116"/>
      <c r="CPQ2657" s="42"/>
      <c r="CPR2657" s="116"/>
      <c r="CPS2657" s="42"/>
      <c r="CPT2657" s="116"/>
      <c r="CPU2657" s="42"/>
      <c r="CPV2657" s="116"/>
      <c r="CPW2657" s="42"/>
      <c r="CPX2657" s="116"/>
      <c r="CPY2657" s="42"/>
      <c r="CPZ2657" s="116"/>
      <c r="CQA2657" s="42"/>
      <c r="CQB2657" s="116"/>
      <c r="CQC2657" s="42"/>
      <c r="CQD2657" s="116"/>
      <c r="CQE2657" s="42"/>
      <c r="CQF2657" s="116"/>
      <c r="CQG2657" s="42"/>
      <c r="CQH2657" s="116"/>
      <c r="CQI2657" s="42"/>
      <c r="CQJ2657" s="116"/>
      <c r="CQK2657" s="42"/>
      <c r="CQL2657" s="116"/>
      <c r="CQM2657" s="42"/>
      <c r="CQN2657" s="116"/>
      <c r="CQO2657" s="42"/>
      <c r="CQP2657" s="116"/>
      <c r="CQQ2657" s="42"/>
      <c r="CQR2657" s="116"/>
      <c r="CQS2657" s="42"/>
      <c r="CQT2657" s="116"/>
      <c r="CQU2657" s="42"/>
      <c r="CQV2657" s="116"/>
      <c r="CQW2657" s="42"/>
      <c r="CQX2657" s="116"/>
      <c r="CQY2657" s="42"/>
      <c r="CQZ2657" s="116"/>
      <c r="CRA2657" s="42"/>
      <c r="CRB2657" s="116"/>
      <c r="CRC2657" s="42"/>
      <c r="CRD2657" s="116"/>
      <c r="CRE2657" s="42"/>
      <c r="CRF2657" s="116"/>
      <c r="CRG2657" s="42"/>
      <c r="CRH2657" s="116"/>
      <c r="CRI2657" s="42"/>
      <c r="CRJ2657" s="116"/>
      <c r="CRK2657" s="42"/>
      <c r="CRL2657" s="116"/>
      <c r="CRM2657" s="42"/>
      <c r="CRN2657" s="116"/>
      <c r="CRO2657" s="42"/>
      <c r="CRP2657" s="116"/>
      <c r="CRQ2657" s="42"/>
      <c r="CRR2657" s="116"/>
      <c r="CRS2657" s="42"/>
      <c r="CRT2657" s="116"/>
      <c r="CRU2657" s="42"/>
      <c r="CRV2657" s="116"/>
      <c r="CRW2657" s="42"/>
      <c r="CRX2657" s="116"/>
      <c r="CRY2657" s="42"/>
      <c r="CRZ2657" s="116"/>
      <c r="CSA2657" s="42"/>
      <c r="CSB2657" s="116"/>
      <c r="CSC2657" s="42"/>
      <c r="CSD2657" s="116"/>
      <c r="CSE2657" s="42"/>
      <c r="CSF2657" s="116"/>
      <c r="CSG2657" s="42"/>
      <c r="CSH2657" s="116"/>
      <c r="CSI2657" s="42"/>
      <c r="CSJ2657" s="116"/>
      <c r="CSK2657" s="42"/>
      <c r="CSL2657" s="116"/>
      <c r="CSM2657" s="42"/>
      <c r="CSN2657" s="116"/>
      <c r="CSO2657" s="42"/>
      <c r="CSP2657" s="116"/>
      <c r="CSQ2657" s="42"/>
      <c r="CSR2657" s="116"/>
      <c r="CSS2657" s="42"/>
      <c r="CST2657" s="116"/>
      <c r="CSU2657" s="42"/>
      <c r="CSV2657" s="116"/>
      <c r="CSW2657" s="42"/>
      <c r="CSX2657" s="116"/>
      <c r="CSY2657" s="42"/>
      <c r="CSZ2657" s="116"/>
      <c r="CTA2657" s="42"/>
      <c r="CTB2657" s="116"/>
      <c r="CTC2657" s="42"/>
      <c r="CTD2657" s="116"/>
      <c r="CTE2657" s="42"/>
      <c r="CTF2657" s="116"/>
      <c r="CTG2657" s="42"/>
      <c r="CTH2657" s="116"/>
      <c r="CTI2657" s="42"/>
      <c r="CTJ2657" s="116"/>
      <c r="CTK2657" s="42"/>
      <c r="CTL2657" s="116"/>
      <c r="CTM2657" s="42"/>
      <c r="CTN2657" s="116"/>
      <c r="CTO2657" s="42"/>
      <c r="CTP2657" s="116"/>
      <c r="CTQ2657" s="42"/>
      <c r="CTR2657" s="116"/>
      <c r="CTS2657" s="42"/>
      <c r="CTT2657" s="116"/>
      <c r="CTU2657" s="42"/>
      <c r="CTV2657" s="116"/>
      <c r="CTW2657" s="42"/>
      <c r="CTX2657" s="116"/>
      <c r="CTY2657" s="42"/>
      <c r="CTZ2657" s="116"/>
      <c r="CUA2657" s="42"/>
      <c r="CUB2657" s="116"/>
      <c r="CUC2657" s="42"/>
      <c r="CUD2657" s="116"/>
      <c r="CUE2657" s="42"/>
      <c r="CUF2657" s="116"/>
      <c r="CUG2657" s="42"/>
      <c r="CUH2657" s="116"/>
      <c r="CUI2657" s="42"/>
      <c r="CUJ2657" s="116"/>
      <c r="CUK2657" s="42"/>
      <c r="CUL2657" s="116"/>
      <c r="CUM2657" s="42"/>
      <c r="CUN2657" s="116"/>
      <c r="CUO2657" s="42"/>
      <c r="CUP2657" s="116"/>
      <c r="CUQ2657" s="42"/>
      <c r="CUR2657" s="116"/>
      <c r="CUS2657" s="42"/>
      <c r="CUT2657" s="116"/>
      <c r="CUU2657" s="42"/>
      <c r="CUV2657" s="116"/>
      <c r="CUW2657" s="42"/>
      <c r="CUX2657" s="116"/>
      <c r="CUY2657" s="42"/>
      <c r="CUZ2657" s="116"/>
      <c r="CVA2657" s="42"/>
      <c r="CVB2657" s="116"/>
      <c r="CVC2657" s="42"/>
      <c r="CVD2657" s="116"/>
      <c r="CVE2657" s="42"/>
      <c r="CVF2657" s="116"/>
      <c r="CVG2657" s="42"/>
      <c r="CVH2657" s="116"/>
      <c r="CVI2657" s="42"/>
      <c r="CVJ2657" s="116"/>
      <c r="CVK2657" s="42"/>
      <c r="CVL2657" s="116"/>
      <c r="CVM2657" s="42"/>
      <c r="CVN2657" s="116"/>
      <c r="CVO2657" s="42"/>
      <c r="CVP2657" s="116"/>
      <c r="CVQ2657" s="42"/>
      <c r="CVR2657" s="116"/>
      <c r="CVS2657" s="42"/>
      <c r="CVT2657" s="116"/>
      <c r="CVU2657" s="42"/>
      <c r="CVV2657" s="116"/>
      <c r="CVW2657" s="42"/>
      <c r="CVX2657" s="116"/>
      <c r="CVY2657" s="42"/>
      <c r="CVZ2657" s="116"/>
      <c r="CWA2657" s="42"/>
      <c r="CWB2657" s="116"/>
      <c r="CWC2657" s="42"/>
      <c r="CWD2657" s="116"/>
      <c r="CWE2657" s="42"/>
      <c r="CWF2657" s="116"/>
      <c r="CWG2657" s="42"/>
      <c r="CWH2657" s="116"/>
      <c r="CWI2657" s="42"/>
      <c r="CWJ2657" s="116"/>
      <c r="CWK2657" s="42"/>
      <c r="CWL2657" s="116"/>
      <c r="CWM2657" s="42"/>
      <c r="CWN2657" s="116"/>
      <c r="CWO2657" s="42"/>
      <c r="CWP2657" s="116"/>
      <c r="CWQ2657" s="42"/>
      <c r="CWR2657" s="116"/>
      <c r="CWS2657" s="42"/>
      <c r="CWT2657" s="116"/>
      <c r="CWU2657" s="42"/>
      <c r="CWV2657" s="116"/>
      <c r="CWW2657" s="42"/>
      <c r="CWX2657" s="116"/>
      <c r="CWY2657" s="42"/>
      <c r="CWZ2657" s="116"/>
      <c r="CXA2657" s="42"/>
      <c r="CXB2657" s="116"/>
      <c r="CXC2657" s="42"/>
      <c r="CXD2657" s="116"/>
      <c r="CXE2657" s="42"/>
      <c r="CXF2657" s="116"/>
      <c r="CXG2657" s="42"/>
      <c r="CXH2657" s="116"/>
      <c r="CXI2657" s="42"/>
      <c r="CXJ2657" s="116"/>
      <c r="CXK2657" s="42"/>
      <c r="CXL2657" s="116"/>
      <c r="CXM2657" s="42"/>
      <c r="CXN2657" s="116"/>
      <c r="CXO2657" s="42"/>
      <c r="CXP2657" s="116"/>
      <c r="CXQ2657" s="42"/>
      <c r="CXR2657" s="116"/>
      <c r="CXS2657" s="42"/>
      <c r="CXT2657" s="116"/>
      <c r="CXU2657" s="42"/>
      <c r="CXV2657" s="116"/>
      <c r="CXW2657" s="42"/>
      <c r="CXX2657" s="116"/>
      <c r="CXY2657" s="42"/>
      <c r="CXZ2657" s="116"/>
      <c r="CYA2657" s="42"/>
      <c r="CYB2657" s="116"/>
      <c r="CYC2657" s="42"/>
      <c r="CYD2657" s="116"/>
      <c r="CYE2657" s="42"/>
      <c r="CYF2657" s="116"/>
      <c r="CYG2657" s="42"/>
      <c r="CYH2657" s="116"/>
      <c r="CYI2657" s="42"/>
      <c r="CYJ2657" s="116"/>
      <c r="CYK2657" s="42"/>
      <c r="CYL2657" s="116"/>
      <c r="CYM2657" s="42"/>
      <c r="CYN2657" s="116"/>
      <c r="CYO2657" s="42"/>
      <c r="CYP2657" s="116"/>
      <c r="CYQ2657" s="42"/>
      <c r="CYR2657" s="116"/>
      <c r="CYS2657" s="42"/>
      <c r="CYT2657" s="116"/>
      <c r="CYU2657" s="42"/>
      <c r="CYV2657" s="116"/>
      <c r="CYW2657" s="42"/>
      <c r="CYX2657" s="116"/>
      <c r="CYY2657" s="42"/>
      <c r="CYZ2657" s="116"/>
      <c r="CZA2657" s="42"/>
      <c r="CZB2657" s="116"/>
      <c r="CZC2657" s="42"/>
      <c r="CZD2657" s="116"/>
      <c r="CZE2657" s="42"/>
      <c r="CZF2657" s="116"/>
      <c r="CZG2657" s="42"/>
      <c r="CZH2657" s="116"/>
      <c r="CZI2657" s="42"/>
      <c r="CZJ2657" s="116"/>
      <c r="CZK2657" s="42"/>
      <c r="CZL2657" s="116"/>
      <c r="CZM2657" s="42"/>
      <c r="CZN2657" s="116"/>
      <c r="CZO2657" s="42"/>
      <c r="CZP2657" s="116"/>
      <c r="CZQ2657" s="42"/>
      <c r="CZR2657" s="116"/>
      <c r="CZS2657" s="42"/>
      <c r="CZT2657" s="116"/>
      <c r="CZU2657" s="42"/>
      <c r="CZV2657" s="116"/>
      <c r="CZW2657" s="42"/>
      <c r="CZX2657" s="116"/>
      <c r="CZY2657" s="42"/>
      <c r="CZZ2657" s="116"/>
      <c r="DAA2657" s="42"/>
      <c r="DAB2657" s="116"/>
      <c r="DAC2657" s="42"/>
      <c r="DAD2657" s="116"/>
      <c r="DAE2657" s="42"/>
      <c r="DAF2657" s="116"/>
      <c r="DAG2657" s="42"/>
      <c r="DAH2657" s="116"/>
      <c r="DAI2657" s="42"/>
      <c r="DAJ2657" s="116"/>
      <c r="DAK2657" s="42"/>
      <c r="DAL2657" s="116"/>
      <c r="DAM2657" s="42"/>
      <c r="DAN2657" s="116"/>
      <c r="DAO2657" s="42"/>
      <c r="DAP2657" s="116"/>
      <c r="DAQ2657" s="42"/>
      <c r="DAR2657" s="116"/>
      <c r="DAS2657" s="42"/>
      <c r="DAT2657" s="116"/>
      <c r="DAU2657" s="42"/>
      <c r="DAV2657" s="116"/>
      <c r="DAW2657" s="42"/>
      <c r="DAX2657" s="116"/>
      <c r="DAY2657" s="42"/>
      <c r="DAZ2657" s="116"/>
      <c r="DBA2657" s="42"/>
      <c r="DBB2657" s="116"/>
      <c r="DBC2657" s="42"/>
      <c r="DBD2657" s="116"/>
      <c r="DBE2657" s="42"/>
      <c r="DBF2657" s="116"/>
      <c r="DBG2657" s="42"/>
      <c r="DBH2657" s="116"/>
      <c r="DBI2657" s="42"/>
      <c r="DBJ2657" s="116"/>
      <c r="DBK2657" s="42"/>
      <c r="DBL2657" s="116"/>
      <c r="DBM2657" s="42"/>
      <c r="DBN2657" s="116"/>
      <c r="DBO2657" s="42"/>
      <c r="DBP2657" s="116"/>
      <c r="DBQ2657" s="42"/>
      <c r="DBR2657" s="116"/>
      <c r="DBS2657" s="42"/>
      <c r="DBT2657" s="116"/>
      <c r="DBU2657" s="42"/>
      <c r="DBV2657" s="116"/>
      <c r="DBW2657" s="42"/>
      <c r="DBX2657" s="116"/>
      <c r="DBY2657" s="42"/>
      <c r="DBZ2657" s="116"/>
      <c r="DCA2657" s="42"/>
      <c r="DCB2657" s="116"/>
      <c r="DCC2657" s="42"/>
      <c r="DCD2657" s="116"/>
      <c r="DCE2657" s="42"/>
      <c r="DCF2657" s="116"/>
      <c r="DCG2657" s="42"/>
      <c r="DCH2657" s="116"/>
      <c r="DCI2657" s="42"/>
      <c r="DCJ2657" s="116"/>
      <c r="DCK2657" s="42"/>
      <c r="DCL2657" s="116"/>
      <c r="DCM2657" s="42"/>
      <c r="DCN2657" s="116"/>
      <c r="DCO2657" s="42"/>
      <c r="DCP2657" s="116"/>
      <c r="DCQ2657" s="42"/>
      <c r="DCR2657" s="116"/>
      <c r="DCS2657" s="42"/>
      <c r="DCT2657" s="116"/>
      <c r="DCU2657" s="42"/>
      <c r="DCV2657" s="116"/>
      <c r="DCW2657" s="42"/>
      <c r="DCX2657" s="116"/>
      <c r="DCY2657" s="42"/>
      <c r="DCZ2657" s="116"/>
      <c r="DDA2657" s="42"/>
      <c r="DDB2657" s="116"/>
      <c r="DDC2657" s="42"/>
      <c r="DDD2657" s="116"/>
      <c r="DDE2657" s="42"/>
      <c r="DDF2657" s="116"/>
      <c r="DDG2657" s="42"/>
      <c r="DDH2657" s="116"/>
      <c r="DDI2657" s="42"/>
      <c r="DDJ2657" s="116"/>
      <c r="DDK2657" s="42"/>
      <c r="DDL2657" s="116"/>
      <c r="DDM2657" s="42"/>
      <c r="DDN2657" s="116"/>
      <c r="DDO2657" s="42"/>
      <c r="DDP2657" s="116"/>
      <c r="DDQ2657" s="42"/>
      <c r="DDR2657" s="116"/>
      <c r="DDS2657" s="42"/>
      <c r="DDT2657" s="116"/>
      <c r="DDU2657" s="42"/>
      <c r="DDV2657" s="116"/>
      <c r="DDW2657" s="42"/>
      <c r="DDX2657" s="116"/>
      <c r="DDY2657" s="42"/>
      <c r="DDZ2657" s="116"/>
      <c r="DEA2657" s="42"/>
      <c r="DEB2657" s="116"/>
      <c r="DEC2657" s="42"/>
      <c r="DED2657" s="116"/>
      <c r="DEE2657" s="42"/>
      <c r="DEF2657" s="116"/>
      <c r="DEG2657" s="42"/>
      <c r="DEH2657" s="116"/>
      <c r="DEI2657" s="42"/>
      <c r="DEJ2657" s="116"/>
      <c r="DEK2657" s="42"/>
      <c r="DEL2657" s="116"/>
      <c r="DEM2657" s="42"/>
      <c r="DEN2657" s="116"/>
      <c r="DEO2657" s="42"/>
      <c r="DEP2657" s="116"/>
      <c r="DEQ2657" s="42"/>
      <c r="DER2657" s="116"/>
      <c r="DES2657" s="42"/>
      <c r="DET2657" s="116"/>
      <c r="DEU2657" s="42"/>
      <c r="DEV2657" s="116"/>
      <c r="DEW2657" s="42"/>
      <c r="DEX2657" s="116"/>
      <c r="DEY2657" s="42"/>
      <c r="DEZ2657" s="116"/>
      <c r="DFA2657" s="42"/>
      <c r="DFB2657" s="116"/>
      <c r="DFC2657" s="42"/>
      <c r="DFD2657" s="116"/>
      <c r="DFE2657" s="42"/>
      <c r="DFF2657" s="116"/>
      <c r="DFG2657" s="42"/>
      <c r="DFH2657" s="116"/>
      <c r="DFI2657" s="42"/>
      <c r="DFJ2657" s="116"/>
      <c r="DFK2657" s="42"/>
      <c r="DFL2657" s="116"/>
      <c r="DFM2657" s="42"/>
      <c r="DFN2657" s="116"/>
      <c r="DFO2657" s="42"/>
      <c r="DFP2657" s="116"/>
      <c r="DFQ2657" s="42"/>
      <c r="DFR2657" s="116"/>
      <c r="DFS2657" s="42"/>
      <c r="DFT2657" s="116"/>
      <c r="DFU2657" s="42"/>
      <c r="DFV2657" s="116"/>
      <c r="DFW2657" s="42"/>
      <c r="DFX2657" s="116"/>
      <c r="DFY2657" s="42"/>
      <c r="DFZ2657" s="116"/>
      <c r="DGA2657" s="42"/>
      <c r="DGB2657" s="116"/>
      <c r="DGC2657" s="42"/>
      <c r="DGD2657" s="116"/>
      <c r="DGE2657" s="42"/>
      <c r="DGF2657" s="116"/>
      <c r="DGG2657" s="42"/>
      <c r="DGH2657" s="116"/>
      <c r="DGI2657" s="42"/>
      <c r="DGJ2657" s="116"/>
      <c r="DGK2657" s="42"/>
      <c r="DGL2657" s="116"/>
      <c r="DGM2657" s="42"/>
      <c r="DGN2657" s="116"/>
      <c r="DGO2657" s="42"/>
      <c r="DGP2657" s="116"/>
      <c r="DGQ2657" s="42"/>
      <c r="DGR2657" s="116"/>
      <c r="DGS2657" s="42"/>
      <c r="DGT2657" s="116"/>
      <c r="DGU2657" s="42"/>
      <c r="DGV2657" s="116"/>
      <c r="DGW2657" s="42"/>
      <c r="DGX2657" s="116"/>
      <c r="DGY2657" s="42"/>
      <c r="DGZ2657" s="116"/>
      <c r="DHA2657" s="42"/>
      <c r="DHB2657" s="116"/>
      <c r="DHC2657" s="42"/>
      <c r="DHD2657" s="116"/>
      <c r="DHE2657" s="42"/>
      <c r="DHF2657" s="116"/>
      <c r="DHG2657" s="42"/>
      <c r="DHH2657" s="116"/>
      <c r="DHI2657" s="42"/>
      <c r="DHJ2657" s="116"/>
      <c r="DHK2657" s="42"/>
      <c r="DHL2657" s="116"/>
      <c r="DHM2657" s="42"/>
      <c r="DHN2657" s="116"/>
      <c r="DHO2657" s="42"/>
      <c r="DHP2657" s="116"/>
      <c r="DHQ2657" s="42"/>
      <c r="DHR2657" s="116"/>
      <c r="DHS2657" s="42"/>
      <c r="DHT2657" s="116"/>
      <c r="DHU2657" s="42"/>
      <c r="DHV2657" s="116"/>
      <c r="DHW2657" s="42"/>
      <c r="DHX2657" s="116"/>
      <c r="DHY2657" s="42"/>
      <c r="DHZ2657" s="116"/>
      <c r="DIA2657" s="42"/>
      <c r="DIB2657" s="116"/>
      <c r="DIC2657" s="42"/>
      <c r="DID2657" s="116"/>
      <c r="DIE2657" s="42"/>
      <c r="DIF2657" s="116"/>
      <c r="DIG2657" s="42"/>
      <c r="DIH2657" s="116"/>
      <c r="DII2657" s="42"/>
      <c r="DIJ2657" s="116"/>
      <c r="DIK2657" s="42"/>
      <c r="DIL2657" s="116"/>
      <c r="DIM2657" s="42"/>
      <c r="DIN2657" s="116"/>
      <c r="DIO2657" s="42"/>
      <c r="DIP2657" s="116"/>
      <c r="DIQ2657" s="42"/>
      <c r="DIR2657" s="116"/>
      <c r="DIS2657" s="42"/>
      <c r="DIT2657" s="116"/>
      <c r="DIU2657" s="42"/>
      <c r="DIV2657" s="116"/>
      <c r="DIW2657" s="42"/>
      <c r="DIX2657" s="116"/>
      <c r="DIY2657" s="42"/>
      <c r="DIZ2657" s="116"/>
      <c r="DJA2657" s="42"/>
      <c r="DJB2657" s="116"/>
      <c r="DJC2657" s="42"/>
      <c r="DJD2657" s="116"/>
      <c r="DJE2657" s="42"/>
      <c r="DJF2657" s="116"/>
      <c r="DJG2657" s="42"/>
      <c r="DJH2657" s="116"/>
      <c r="DJI2657" s="42"/>
      <c r="DJJ2657" s="116"/>
      <c r="DJK2657" s="42"/>
      <c r="DJL2657" s="116"/>
      <c r="DJM2657" s="42"/>
      <c r="DJN2657" s="116"/>
      <c r="DJO2657" s="42"/>
      <c r="DJP2657" s="116"/>
      <c r="DJQ2657" s="42"/>
      <c r="DJR2657" s="116"/>
      <c r="DJS2657" s="42"/>
      <c r="DJT2657" s="116"/>
      <c r="DJU2657" s="42"/>
      <c r="DJV2657" s="116"/>
      <c r="DJW2657" s="42"/>
      <c r="DJX2657" s="116"/>
      <c r="DJY2657" s="42"/>
      <c r="DJZ2657" s="116"/>
      <c r="DKA2657" s="42"/>
      <c r="DKB2657" s="116"/>
      <c r="DKC2657" s="42"/>
      <c r="DKD2657" s="116"/>
      <c r="DKE2657" s="42"/>
      <c r="DKF2657" s="116"/>
      <c r="DKG2657" s="42"/>
      <c r="DKH2657" s="116"/>
      <c r="DKI2657" s="42"/>
      <c r="DKJ2657" s="116"/>
      <c r="DKK2657" s="42"/>
      <c r="DKL2657" s="116"/>
      <c r="DKM2657" s="42"/>
      <c r="DKN2657" s="116"/>
      <c r="DKO2657" s="42"/>
      <c r="DKP2657" s="116"/>
      <c r="DKQ2657" s="42"/>
      <c r="DKR2657" s="116"/>
      <c r="DKS2657" s="42"/>
      <c r="DKT2657" s="116"/>
      <c r="DKU2657" s="42"/>
      <c r="DKV2657" s="116"/>
      <c r="DKW2657" s="42"/>
      <c r="DKX2657" s="116"/>
      <c r="DKY2657" s="42"/>
      <c r="DKZ2657" s="116"/>
      <c r="DLA2657" s="42"/>
      <c r="DLB2657" s="116"/>
      <c r="DLC2657" s="42"/>
      <c r="DLD2657" s="116"/>
      <c r="DLE2657" s="42"/>
      <c r="DLF2657" s="116"/>
      <c r="DLG2657" s="42"/>
      <c r="DLH2657" s="116"/>
      <c r="DLI2657" s="42"/>
      <c r="DLJ2657" s="116"/>
      <c r="DLK2657" s="42"/>
      <c r="DLL2657" s="116"/>
      <c r="DLM2657" s="42"/>
      <c r="DLN2657" s="116"/>
      <c r="DLO2657" s="42"/>
      <c r="DLP2657" s="116"/>
      <c r="DLQ2657" s="42"/>
      <c r="DLR2657" s="116"/>
      <c r="DLS2657" s="42"/>
      <c r="DLT2657" s="116"/>
      <c r="DLU2657" s="42"/>
      <c r="DLV2657" s="116"/>
      <c r="DLW2657" s="42"/>
      <c r="DLX2657" s="116"/>
      <c r="DLY2657" s="42"/>
      <c r="DLZ2657" s="116"/>
      <c r="DMA2657" s="42"/>
      <c r="DMB2657" s="116"/>
      <c r="DMC2657" s="42"/>
      <c r="DMD2657" s="116"/>
      <c r="DME2657" s="42"/>
      <c r="DMF2657" s="116"/>
      <c r="DMG2657" s="42"/>
      <c r="DMH2657" s="116"/>
      <c r="DMI2657" s="42"/>
      <c r="DMJ2657" s="116"/>
      <c r="DMK2657" s="42"/>
      <c r="DML2657" s="116"/>
      <c r="DMM2657" s="42"/>
      <c r="DMN2657" s="116"/>
      <c r="DMO2657" s="42"/>
      <c r="DMP2657" s="116"/>
      <c r="DMQ2657" s="42"/>
      <c r="DMR2657" s="116"/>
      <c r="DMS2657" s="42"/>
      <c r="DMT2657" s="116"/>
      <c r="DMU2657" s="42"/>
      <c r="DMV2657" s="116"/>
      <c r="DMW2657" s="42"/>
      <c r="DMX2657" s="116"/>
      <c r="DMY2657" s="42"/>
      <c r="DMZ2657" s="116"/>
      <c r="DNA2657" s="42"/>
      <c r="DNB2657" s="116"/>
      <c r="DNC2657" s="42"/>
      <c r="DND2657" s="116"/>
      <c r="DNE2657" s="42"/>
      <c r="DNF2657" s="116"/>
      <c r="DNG2657" s="42"/>
      <c r="DNH2657" s="116"/>
      <c r="DNI2657" s="42"/>
      <c r="DNJ2657" s="116"/>
      <c r="DNK2657" s="42"/>
      <c r="DNL2657" s="116"/>
      <c r="DNM2657" s="42"/>
      <c r="DNN2657" s="116"/>
      <c r="DNO2657" s="42"/>
      <c r="DNP2657" s="116"/>
      <c r="DNQ2657" s="42"/>
      <c r="DNR2657" s="116"/>
      <c r="DNS2657" s="42"/>
      <c r="DNT2657" s="116"/>
      <c r="DNU2657" s="42"/>
      <c r="DNV2657" s="116"/>
      <c r="DNW2657" s="42"/>
      <c r="DNX2657" s="116"/>
      <c r="DNY2657" s="42"/>
      <c r="DNZ2657" s="116"/>
      <c r="DOA2657" s="42"/>
      <c r="DOB2657" s="116"/>
      <c r="DOC2657" s="42"/>
      <c r="DOD2657" s="116"/>
      <c r="DOE2657" s="42"/>
      <c r="DOF2657" s="116"/>
      <c r="DOG2657" s="42"/>
      <c r="DOH2657" s="116"/>
      <c r="DOI2657" s="42"/>
      <c r="DOJ2657" s="116"/>
      <c r="DOK2657" s="42"/>
      <c r="DOL2657" s="116"/>
      <c r="DOM2657" s="42"/>
      <c r="DON2657" s="116"/>
      <c r="DOO2657" s="42"/>
      <c r="DOP2657" s="116"/>
      <c r="DOQ2657" s="42"/>
      <c r="DOR2657" s="116"/>
      <c r="DOS2657" s="42"/>
      <c r="DOT2657" s="116"/>
      <c r="DOU2657" s="42"/>
      <c r="DOV2657" s="116"/>
      <c r="DOW2657" s="42"/>
      <c r="DOX2657" s="116"/>
      <c r="DOY2657" s="42"/>
      <c r="DOZ2657" s="116"/>
      <c r="DPA2657" s="42"/>
      <c r="DPB2657" s="116"/>
      <c r="DPC2657" s="42"/>
      <c r="DPD2657" s="116"/>
      <c r="DPE2657" s="42"/>
      <c r="DPF2657" s="116"/>
      <c r="DPG2657" s="42"/>
      <c r="DPH2657" s="116"/>
      <c r="DPI2657" s="42"/>
      <c r="DPJ2657" s="116"/>
      <c r="DPK2657" s="42"/>
      <c r="DPL2657" s="116"/>
      <c r="DPM2657" s="42"/>
      <c r="DPN2657" s="116"/>
      <c r="DPO2657" s="42"/>
      <c r="DPP2657" s="116"/>
      <c r="DPQ2657" s="42"/>
      <c r="DPR2657" s="116"/>
      <c r="DPS2657" s="42"/>
      <c r="DPT2657" s="116"/>
      <c r="DPU2657" s="42"/>
      <c r="DPV2657" s="116"/>
      <c r="DPW2657" s="42"/>
      <c r="DPX2657" s="116"/>
      <c r="DPY2657" s="42"/>
      <c r="DPZ2657" s="116"/>
      <c r="DQA2657" s="42"/>
      <c r="DQB2657" s="116"/>
      <c r="DQC2657" s="42"/>
      <c r="DQD2657" s="116"/>
      <c r="DQE2657" s="42"/>
      <c r="DQF2657" s="116"/>
      <c r="DQG2657" s="42"/>
      <c r="DQH2657" s="116"/>
      <c r="DQI2657" s="42"/>
      <c r="DQJ2657" s="116"/>
      <c r="DQK2657" s="42"/>
      <c r="DQL2657" s="116"/>
      <c r="DQM2657" s="42"/>
      <c r="DQN2657" s="116"/>
      <c r="DQO2657" s="42"/>
      <c r="DQP2657" s="116"/>
      <c r="DQQ2657" s="42"/>
      <c r="DQR2657" s="116"/>
      <c r="DQS2657" s="42"/>
      <c r="DQT2657" s="116"/>
      <c r="DQU2657" s="42"/>
      <c r="DQV2657" s="116"/>
      <c r="DQW2657" s="42"/>
      <c r="DQX2657" s="116"/>
      <c r="DQY2657" s="42"/>
      <c r="DQZ2657" s="116"/>
      <c r="DRA2657" s="42"/>
      <c r="DRB2657" s="116"/>
      <c r="DRC2657" s="42"/>
      <c r="DRD2657" s="116"/>
      <c r="DRE2657" s="42"/>
      <c r="DRF2657" s="116"/>
      <c r="DRG2657" s="42"/>
      <c r="DRH2657" s="116"/>
      <c r="DRI2657" s="42"/>
      <c r="DRJ2657" s="116"/>
      <c r="DRK2657" s="42"/>
      <c r="DRL2657" s="116"/>
      <c r="DRM2657" s="42"/>
      <c r="DRN2657" s="116"/>
      <c r="DRO2657" s="42"/>
      <c r="DRP2657" s="116"/>
      <c r="DRQ2657" s="42"/>
      <c r="DRR2657" s="116"/>
      <c r="DRS2657" s="42"/>
      <c r="DRT2657" s="116"/>
      <c r="DRU2657" s="42"/>
      <c r="DRV2657" s="116"/>
      <c r="DRW2657" s="42"/>
      <c r="DRX2657" s="116"/>
      <c r="DRY2657" s="42"/>
      <c r="DRZ2657" s="116"/>
      <c r="DSA2657" s="42"/>
      <c r="DSB2657" s="116"/>
      <c r="DSC2657" s="42"/>
      <c r="DSD2657" s="116"/>
      <c r="DSE2657" s="42"/>
      <c r="DSF2657" s="116"/>
      <c r="DSG2657" s="42"/>
      <c r="DSH2657" s="116"/>
      <c r="DSI2657" s="42"/>
      <c r="DSJ2657" s="116"/>
      <c r="DSK2657" s="42"/>
      <c r="DSL2657" s="116"/>
      <c r="DSM2657" s="42"/>
      <c r="DSN2657" s="116"/>
      <c r="DSO2657" s="42"/>
      <c r="DSP2657" s="116"/>
      <c r="DSQ2657" s="42"/>
      <c r="DSR2657" s="116"/>
      <c r="DSS2657" s="42"/>
      <c r="DST2657" s="116"/>
      <c r="DSU2657" s="42"/>
      <c r="DSV2657" s="116"/>
      <c r="DSW2657" s="42"/>
      <c r="DSX2657" s="116"/>
      <c r="DSY2657" s="42"/>
      <c r="DSZ2657" s="116"/>
      <c r="DTA2657" s="42"/>
      <c r="DTB2657" s="116"/>
      <c r="DTC2657" s="42"/>
      <c r="DTD2657" s="116"/>
      <c r="DTE2657" s="42"/>
      <c r="DTF2657" s="116"/>
      <c r="DTG2657" s="42"/>
      <c r="DTH2657" s="116"/>
      <c r="DTI2657" s="42"/>
      <c r="DTJ2657" s="116"/>
      <c r="DTK2657" s="42"/>
      <c r="DTL2657" s="116"/>
      <c r="DTM2657" s="42"/>
      <c r="DTN2657" s="116"/>
      <c r="DTO2657" s="42"/>
      <c r="DTP2657" s="116"/>
      <c r="DTQ2657" s="42"/>
      <c r="DTR2657" s="116"/>
      <c r="DTS2657" s="42"/>
      <c r="DTT2657" s="116"/>
      <c r="DTU2657" s="42"/>
      <c r="DTV2657" s="116"/>
      <c r="DTW2657" s="42"/>
      <c r="DTX2657" s="116"/>
      <c r="DTY2657" s="42"/>
      <c r="DTZ2657" s="116"/>
      <c r="DUA2657" s="42"/>
      <c r="DUB2657" s="116"/>
      <c r="DUC2657" s="42"/>
      <c r="DUD2657" s="116"/>
      <c r="DUE2657" s="42"/>
      <c r="DUF2657" s="116"/>
      <c r="DUG2657" s="42"/>
      <c r="DUH2657" s="116"/>
      <c r="DUI2657" s="42"/>
      <c r="DUJ2657" s="116"/>
      <c r="DUK2657" s="42"/>
      <c r="DUL2657" s="116"/>
      <c r="DUM2657" s="42"/>
      <c r="DUN2657" s="116"/>
      <c r="DUO2657" s="42"/>
      <c r="DUP2657" s="116"/>
      <c r="DUQ2657" s="42"/>
      <c r="DUR2657" s="116"/>
      <c r="DUS2657" s="42"/>
      <c r="DUT2657" s="116"/>
      <c r="DUU2657" s="42"/>
      <c r="DUV2657" s="116"/>
      <c r="DUW2657" s="42"/>
      <c r="DUX2657" s="116"/>
      <c r="DUY2657" s="42"/>
      <c r="DUZ2657" s="116"/>
      <c r="DVA2657" s="42"/>
      <c r="DVB2657" s="116"/>
      <c r="DVC2657" s="42"/>
      <c r="DVD2657" s="116"/>
      <c r="DVE2657" s="42"/>
      <c r="DVF2657" s="116"/>
      <c r="DVG2657" s="42"/>
      <c r="DVH2657" s="116"/>
      <c r="DVI2657" s="42"/>
      <c r="DVJ2657" s="116"/>
      <c r="DVK2657" s="42"/>
      <c r="DVL2657" s="116"/>
      <c r="DVM2657" s="42"/>
      <c r="DVN2657" s="116"/>
      <c r="DVO2657" s="42"/>
      <c r="DVP2657" s="116"/>
      <c r="DVQ2657" s="42"/>
      <c r="DVR2657" s="116"/>
      <c r="DVS2657" s="42"/>
      <c r="DVT2657" s="116"/>
      <c r="DVU2657" s="42"/>
      <c r="DVV2657" s="116"/>
      <c r="DVW2657" s="42"/>
      <c r="DVX2657" s="116"/>
      <c r="DVY2657" s="42"/>
      <c r="DVZ2657" s="116"/>
      <c r="DWA2657" s="42"/>
      <c r="DWB2657" s="116"/>
      <c r="DWC2657" s="42"/>
      <c r="DWD2657" s="116"/>
      <c r="DWE2657" s="42"/>
      <c r="DWF2657" s="116"/>
      <c r="DWG2657" s="42"/>
      <c r="DWH2657" s="116"/>
      <c r="DWI2657" s="42"/>
      <c r="DWJ2657" s="116"/>
      <c r="DWK2657" s="42"/>
      <c r="DWL2657" s="116"/>
      <c r="DWM2657" s="42"/>
      <c r="DWN2657" s="116"/>
      <c r="DWO2657" s="42"/>
      <c r="DWP2657" s="116"/>
      <c r="DWQ2657" s="42"/>
      <c r="DWR2657" s="116"/>
      <c r="DWS2657" s="42"/>
      <c r="DWT2657" s="116"/>
      <c r="DWU2657" s="42"/>
      <c r="DWV2657" s="116"/>
      <c r="DWW2657" s="42"/>
      <c r="DWX2657" s="116"/>
      <c r="DWY2657" s="42"/>
      <c r="DWZ2657" s="116"/>
      <c r="DXA2657" s="42"/>
      <c r="DXB2657" s="116"/>
      <c r="DXC2657" s="42"/>
      <c r="DXD2657" s="116"/>
      <c r="DXE2657" s="42"/>
      <c r="DXF2657" s="116"/>
      <c r="DXG2657" s="42"/>
      <c r="DXH2657" s="116"/>
      <c r="DXI2657" s="42"/>
      <c r="DXJ2657" s="116"/>
      <c r="DXK2657" s="42"/>
      <c r="DXL2657" s="116"/>
      <c r="DXM2657" s="42"/>
      <c r="DXN2657" s="116"/>
      <c r="DXO2657" s="42"/>
      <c r="DXP2657" s="116"/>
      <c r="DXQ2657" s="42"/>
      <c r="DXR2657" s="116"/>
      <c r="DXS2657" s="42"/>
      <c r="DXT2657" s="116"/>
      <c r="DXU2657" s="42"/>
      <c r="DXV2657" s="116"/>
      <c r="DXW2657" s="42"/>
      <c r="DXX2657" s="116"/>
      <c r="DXY2657" s="42"/>
      <c r="DXZ2657" s="116"/>
      <c r="DYA2657" s="42"/>
      <c r="DYB2657" s="116"/>
      <c r="DYC2657" s="42"/>
      <c r="DYD2657" s="116"/>
      <c r="DYE2657" s="42"/>
      <c r="DYF2657" s="116"/>
      <c r="DYG2657" s="42"/>
      <c r="DYH2657" s="116"/>
      <c r="DYI2657" s="42"/>
      <c r="DYJ2657" s="116"/>
      <c r="DYK2657" s="42"/>
      <c r="DYL2657" s="116"/>
      <c r="DYM2657" s="42"/>
      <c r="DYN2657" s="116"/>
      <c r="DYO2657" s="42"/>
      <c r="DYP2657" s="116"/>
      <c r="DYQ2657" s="42"/>
      <c r="DYR2657" s="116"/>
      <c r="DYS2657" s="42"/>
      <c r="DYT2657" s="116"/>
      <c r="DYU2657" s="42"/>
      <c r="DYV2657" s="116"/>
      <c r="DYW2657" s="42"/>
      <c r="DYX2657" s="116"/>
      <c r="DYY2657" s="42"/>
      <c r="DYZ2657" s="116"/>
      <c r="DZA2657" s="42"/>
      <c r="DZB2657" s="116"/>
      <c r="DZC2657" s="42"/>
      <c r="DZD2657" s="116"/>
      <c r="DZE2657" s="42"/>
      <c r="DZF2657" s="116"/>
      <c r="DZG2657" s="42"/>
      <c r="DZH2657" s="116"/>
      <c r="DZI2657" s="42"/>
      <c r="DZJ2657" s="116"/>
      <c r="DZK2657" s="42"/>
      <c r="DZL2657" s="116"/>
      <c r="DZM2657" s="42"/>
      <c r="DZN2657" s="116"/>
      <c r="DZO2657" s="42"/>
      <c r="DZP2657" s="116"/>
      <c r="DZQ2657" s="42"/>
      <c r="DZR2657" s="116"/>
      <c r="DZS2657" s="42"/>
      <c r="DZT2657" s="116"/>
      <c r="DZU2657" s="42"/>
      <c r="DZV2657" s="116"/>
      <c r="DZW2657" s="42"/>
      <c r="DZX2657" s="116"/>
      <c r="DZY2657" s="42"/>
      <c r="DZZ2657" s="116"/>
      <c r="EAA2657" s="42"/>
      <c r="EAB2657" s="116"/>
      <c r="EAC2657" s="42"/>
      <c r="EAD2657" s="116"/>
      <c r="EAE2657" s="42"/>
      <c r="EAF2657" s="116"/>
      <c r="EAG2657" s="42"/>
      <c r="EAH2657" s="116"/>
      <c r="EAI2657" s="42"/>
      <c r="EAJ2657" s="116"/>
      <c r="EAK2657" s="42"/>
      <c r="EAL2657" s="116"/>
      <c r="EAM2657" s="42"/>
      <c r="EAN2657" s="116"/>
      <c r="EAO2657" s="42"/>
      <c r="EAP2657" s="116"/>
      <c r="EAQ2657" s="42"/>
      <c r="EAR2657" s="116"/>
      <c r="EAS2657" s="42"/>
      <c r="EAT2657" s="116"/>
      <c r="EAU2657" s="42"/>
      <c r="EAV2657" s="116"/>
      <c r="EAW2657" s="42"/>
      <c r="EAX2657" s="116"/>
      <c r="EAY2657" s="42"/>
      <c r="EAZ2657" s="116"/>
      <c r="EBA2657" s="42"/>
      <c r="EBB2657" s="116"/>
      <c r="EBC2657" s="42"/>
      <c r="EBD2657" s="116"/>
      <c r="EBE2657" s="42"/>
      <c r="EBF2657" s="116"/>
      <c r="EBG2657" s="42"/>
      <c r="EBH2657" s="116"/>
      <c r="EBI2657" s="42"/>
      <c r="EBJ2657" s="116"/>
      <c r="EBK2657" s="42"/>
      <c r="EBL2657" s="116"/>
      <c r="EBM2657" s="42"/>
      <c r="EBN2657" s="116"/>
      <c r="EBO2657" s="42"/>
      <c r="EBP2657" s="116"/>
      <c r="EBQ2657" s="42"/>
      <c r="EBR2657" s="116"/>
      <c r="EBS2657" s="42"/>
      <c r="EBT2657" s="116"/>
      <c r="EBU2657" s="42"/>
      <c r="EBV2657" s="116"/>
      <c r="EBW2657" s="42"/>
      <c r="EBX2657" s="116"/>
      <c r="EBY2657" s="42"/>
      <c r="EBZ2657" s="116"/>
      <c r="ECA2657" s="42"/>
      <c r="ECB2657" s="116"/>
      <c r="ECC2657" s="42"/>
      <c r="ECD2657" s="116"/>
      <c r="ECE2657" s="42"/>
      <c r="ECF2657" s="116"/>
      <c r="ECG2657" s="42"/>
      <c r="ECH2657" s="116"/>
      <c r="ECI2657" s="42"/>
      <c r="ECJ2657" s="116"/>
      <c r="ECK2657" s="42"/>
      <c r="ECL2657" s="116"/>
      <c r="ECM2657" s="42"/>
      <c r="ECN2657" s="116"/>
      <c r="ECO2657" s="42"/>
      <c r="ECP2657" s="116"/>
      <c r="ECQ2657" s="42"/>
      <c r="ECR2657" s="116"/>
      <c r="ECS2657" s="42"/>
      <c r="ECT2657" s="116"/>
      <c r="ECU2657" s="42"/>
      <c r="ECV2657" s="116"/>
      <c r="ECW2657" s="42"/>
      <c r="ECX2657" s="116"/>
      <c r="ECY2657" s="42"/>
      <c r="ECZ2657" s="116"/>
      <c r="EDA2657" s="42"/>
      <c r="EDB2657" s="116"/>
      <c r="EDC2657" s="42"/>
      <c r="EDD2657" s="116"/>
      <c r="EDE2657" s="42"/>
      <c r="EDF2657" s="116"/>
      <c r="EDG2657" s="42"/>
      <c r="EDH2657" s="116"/>
      <c r="EDI2657" s="42"/>
      <c r="EDJ2657" s="116"/>
      <c r="EDK2657" s="42"/>
      <c r="EDL2657" s="116"/>
      <c r="EDM2657" s="42"/>
      <c r="EDN2657" s="116"/>
      <c r="EDO2657" s="42"/>
      <c r="EDP2657" s="116"/>
      <c r="EDQ2657" s="42"/>
      <c r="EDR2657" s="116"/>
      <c r="EDS2657" s="42"/>
      <c r="EDT2657" s="116"/>
      <c r="EDU2657" s="42"/>
      <c r="EDV2657" s="116"/>
      <c r="EDW2657" s="42"/>
      <c r="EDX2657" s="116"/>
      <c r="EDY2657" s="42"/>
      <c r="EDZ2657" s="116"/>
      <c r="EEA2657" s="42"/>
      <c r="EEB2657" s="116"/>
      <c r="EEC2657" s="42"/>
      <c r="EED2657" s="116"/>
      <c r="EEE2657" s="42"/>
      <c r="EEF2657" s="116"/>
      <c r="EEG2657" s="42"/>
      <c r="EEH2657" s="116"/>
      <c r="EEI2657" s="42"/>
      <c r="EEJ2657" s="116"/>
      <c r="EEK2657" s="42"/>
      <c r="EEL2657" s="116"/>
      <c r="EEM2657" s="42"/>
      <c r="EEN2657" s="116"/>
      <c r="EEO2657" s="42"/>
      <c r="EEP2657" s="116"/>
      <c r="EEQ2657" s="42"/>
      <c r="EER2657" s="116"/>
      <c r="EES2657" s="42"/>
      <c r="EET2657" s="116"/>
      <c r="EEU2657" s="42"/>
      <c r="EEV2657" s="116"/>
      <c r="EEW2657" s="42"/>
      <c r="EEX2657" s="116"/>
      <c r="EEY2657" s="42"/>
      <c r="EEZ2657" s="116"/>
      <c r="EFA2657" s="42"/>
      <c r="EFB2657" s="116"/>
      <c r="EFC2657" s="42"/>
      <c r="EFD2657" s="116"/>
      <c r="EFE2657" s="42"/>
      <c r="EFF2657" s="116"/>
      <c r="EFG2657" s="42"/>
      <c r="EFH2657" s="116"/>
      <c r="EFI2657" s="42"/>
      <c r="EFJ2657" s="116"/>
      <c r="EFK2657" s="42"/>
      <c r="EFL2657" s="116"/>
      <c r="EFM2657" s="42"/>
      <c r="EFN2657" s="116"/>
      <c r="EFO2657" s="42"/>
      <c r="EFP2657" s="116"/>
      <c r="EFQ2657" s="42"/>
      <c r="EFR2657" s="116"/>
      <c r="EFS2657" s="42"/>
      <c r="EFT2657" s="116"/>
      <c r="EFU2657" s="42"/>
      <c r="EFV2657" s="116"/>
      <c r="EFW2657" s="42"/>
      <c r="EFX2657" s="116"/>
      <c r="EFY2657" s="42"/>
      <c r="EFZ2657" s="116"/>
      <c r="EGA2657" s="42"/>
      <c r="EGB2657" s="116"/>
      <c r="EGC2657" s="42"/>
      <c r="EGD2657" s="116"/>
      <c r="EGE2657" s="42"/>
      <c r="EGF2657" s="116"/>
      <c r="EGG2657" s="42"/>
      <c r="EGH2657" s="116"/>
      <c r="EGI2657" s="42"/>
      <c r="EGJ2657" s="116"/>
      <c r="EGK2657" s="42"/>
      <c r="EGL2657" s="116"/>
      <c r="EGM2657" s="42"/>
      <c r="EGN2657" s="116"/>
      <c r="EGO2657" s="42"/>
      <c r="EGP2657" s="116"/>
      <c r="EGQ2657" s="42"/>
      <c r="EGR2657" s="116"/>
      <c r="EGS2657" s="42"/>
      <c r="EGT2657" s="116"/>
      <c r="EGU2657" s="42"/>
      <c r="EGV2657" s="116"/>
      <c r="EGW2657" s="42"/>
      <c r="EGX2657" s="116"/>
      <c r="EGY2657" s="42"/>
      <c r="EGZ2657" s="116"/>
      <c r="EHA2657" s="42"/>
      <c r="EHB2657" s="116"/>
      <c r="EHC2657" s="42"/>
      <c r="EHD2657" s="116"/>
      <c r="EHE2657" s="42"/>
      <c r="EHF2657" s="116"/>
      <c r="EHG2657" s="42"/>
      <c r="EHH2657" s="116"/>
      <c r="EHI2657" s="42"/>
      <c r="EHJ2657" s="116"/>
      <c r="EHK2657" s="42"/>
      <c r="EHL2657" s="116"/>
      <c r="EHM2657" s="42"/>
      <c r="EHN2657" s="116"/>
      <c r="EHO2657" s="42"/>
      <c r="EHP2657" s="116"/>
      <c r="EHQ2657" s="42"/>
      <c r="EHR2657" s="116"/>
      <c r="EHS2657" s="42"/>
      <c r="EHT2657" s="116"/>
      <c r="EHU2657" s="42"/>
      <c r="EHV2657" s="116"/>
      <c r="EHW2657" s="42"/>
      <c r="EHX2657" s="116"/>
      <c r="EHY2657" s="42"/>
      <c r="EHZ2657" s="116"/>
      <c r="EIA2657" s="42"/>
      <c r="EIB2657" s="116"/>
      <c r="EIC2657" s="42"/>
      <c r="EID2657" s="116"/>
      <c r="EIE2657" s="42"/>
      <c r="EIF2657" s="116"/>
      <c r="EIG2657" s="42"/>
      <c r="EIH2657" s="116"/>
      <c r="EII2657" s="42"/>
      <c r="EIJ2657" s="116"/>
      <c r="EIK2657" s="42"/>
      <c r="EIL2657" s="116"/>
      <c r="EIM2657" s="42"/>
      <c r="EIN2657" s="116"/>
      <c r="EIO2657" s="42"/>
      <c r="EIP2657" s="116"/>
      <c r="EIQ2657" s="42"/>
      <c r="EIR2657" s="116"/>
      <c r="EIS2657" s="42"/>
      <c r="EIT2657" s="116"/>
      <c r="EIU2657" s="42"/>
      <c r="EIV2657" s="116"/>
      <c r="EIW2657" s="42"/>
      <c r="EIX2657" s="116"/>
      <c r="EIY2657" s="42"/>
      <c r="EIZ2657" s="116"/>
      <c r="EJA2657" s="42"/>
      <c r="EJB2657" s="116"/>
      <c r="EJC2657" s="42"/>
      <c r="EJD2657" s="116"/>
      <c r="EJE2657" s="42"/>
      <c r="EJF2657" s="116"/>
      <c r="EJG2657" s="42"/>
      <c r="EJH2657" s="116"/>
      <c r="EJI2657" s="42"/>
      <c r="EJJ2657" s="116"/>
      <c r="EJK2657" s="42"/>
      <c r="EJL2657" s="116"/>
      <c r="EJM2657" s="42"/>
      <c r="EJN2657" s="116"/>
      <c r="EJO2657" s="42"/>
      <c r="EJP2657" s="116"/>
      <c r="EJQ2657" s="42"/>
      <c r="EJR2657" s="116"/>
      <c r="EJS2657" s="42"/>
      <c r="EJT2657" s="116"/>
      <c r="EJU2657" s="42"/>
      <c r="EJV2657" s="116"/>
      <c r="EJW2657" s="42"/>
      <c r="EJX2657" s="116"/>
      <c r="EJY2657" s="42"/>
      <c r="EJZ2657" s="116"/>
      <c r="EKA2657" s="42"/>
      <c r="EKB2657" s="116"/>
      <c r="EKC2657" s="42"/>
      <c r="EKD2657" s="116"/>
      <c r="EKE2657" s="42"/>
      <c r="EKF2657" s="116"/>
      <c r="EKG2657" s="42"/>
      <c r="EKH2657" s="116"/>
      <c r="EKI2657" s="42"/>
      <c r="EKJ2657" s="116"/>
      <c r="EKK2657" s="42"/>
      <c r="EKL2657" s="116"/>
      <c r="EKM2657" s="42"/>
      <c r="EKN2657" s="116"/>
      <c r="EKO2657" s="42"/>
      <c r="EKP2657" s="116"/>
      <c r="EKQ2657" s="42"/>
      <c r="EKR2657" s="116"/>
      <c r="EKS2657" s="42"/>
      <c r="EKT2657" s="116"/>
      <c r="EKU2657" s="42"/>
      <c r="EKV2657" s="116"/>
      <c r="EKW2657" s="42"/>
      <c r="EKX2657" s="116"/>
      <c r="EKY2657" s="42"/>
      <c r="EKZ2657" s="116"/>
      <c r="ELA2657" s="42"/>
      <c r="ELB2657" s="116"/>
      <c r="ELC2657" s="42"/>
      <c r="ELD2657" s="116"/>
      <c r="ELE2657" s="42"/>
      <c r="ELF2657" s="116"/>
      <c r="ELG2657" s="42"/>
      <c r="ELH2657" s="116"/>
      <c r="ELI2657" s="42"/>
      <c r="ELJ2657" s="116"/>
      <c r="ELK2657" s="42"/>
      <c r="ELL2657" s="116"/>
      <c r="ELM2657" s="42"/>
      <c r="ELN2657" s="116"/>
      <c r="ELO2657" s="42"/>
      <c r="ELP2657" s="116"/>
      <c r="ELQ2657" s="42"/>
      <c r="ELR2657" s="116"/>
      <c r="ELS2657" s="42"/>
      <c r="ELT2657" s="116"/>
      <c r="ELU2657" s="42"/>
      <c r="ELV2657" s="116"/>
      <c r="ELW2657" s="42"/>
      <c r="ELX2657" s="116"/>
      <c r="ELY2657" s="42"/>
      <c r="ELZ2657" s="116"/>
      <c r="EMA2657" s="42"/>
      <c r="EMB2657" s="116"/>
      <c r="EMC2657" s="42"/>
      <c r="EMD2657" s="116"/>
      <c r="EME2657" s="42"/>
      <c r="EMF2657" s="116"/>
      <c r="EMG2657" s="42"/>
      <c r="EMH2657" s="116"/>
      <c r="EMI2657" s="42"/>
      <c r="EMJ2657" s="116"/>
      <c r="EMK2657" s="42"/>
      <c r="EML2657" s="116"/>
      <c r="EMM2657" s="42"/>
      <c r="EMN2657" s="116"/>
      <c r="EMO2657" s="42"/>
      <c r="EMP2657" s="116"/>
      <c r="EMQ2657" s="42"/>
      <c r="EMR2657" s="116"/>
      <c r="EMS2657" s="42"/>
      <c r="EMT2657" s="116"/>
      <c r="EMU2657" s="42"/>
      <c r="EMV2657" s="116"/>
      <c r="EMW2657" s="42"/>
      <c r="EMX2657" s="116"/>
      <c r="EMY2657" s="42"/>
      <c r="EMZ2657" s="116"/>
      <c r="ENA2657" s="42"/>
      <c r="ENB2657" s="116"/>
      <c r="ENC2657" s="42"/>
      <c r="END2657" s="116"/>
      <c r="ENE2657" s="42"/>
      <c r="ENF2657" s="116"/>
      <c r="ENG2657" s="42"/>
      <c r="ENH2657" s="116"/>
      <c r="ENI2657" s="42"/>
      <c r="ENJ2657" s="116"/>
      <c r="ENK2657" s="42"/>
      <c r="ENL2657" s="116"/>
      <c r="ENM2657" s="42"/>
      <c r="ENN2657" s="116"/>
      <c r="ENO2657" s="42"/>
      <c r="ENP2657" s="116"/>
      <c r="ENQ2657" s="42"/>
      <c r="ENR2657" s="116"/>
      <c r="ENS2657" s="42"/>
      <c r="ENT2657" s="116"/>
      <c r="ENU2657" s="42"/>
      <c r="ENV2657" s="116"/>
      <c r="ENW2657" s="42"/>
      <c r="ENX2657" s="116"/>
      <c r="ENY2657" s="42"/>
      <c r="ENZ2657" s="116"/>
      <c r="EOA2657" s="42"/>
      <c r="EOB2657" s="116"/>
      <c r="EOC2657" s="42"/>
      <c r="EOD2657" s="116"/>
      <c r="EOE2657" s="42"/>
      <c r="EOF2657" s="116"/>
      <c r="EOG2657" s="42"/>
      <c r="EOH2657" s="116"/>
      <c r="EOI2657" s="42"/>
      <c r="EOJ2657" s="116"/>
      <c r="EOK2657" s="42"/>
      <c r="EOL2657" s="116"/>
      <c r="EOM2657" s="42"/>
      <c r="EON2657" s="116"/>
      <c r="EOO2657" s="42"/>
      <c r="EOP2657" s="116"/>
      <c r="EOQ2657" s="42"/>
      <c r="EOR2657" s="116"/>
      <c r="EOS2657" s="42"/>
      <c r="EOT2657" s="116"/>
      <c r="EOU2657" s="42"/>
      <c r="EOV2657" s="116"/>
      <c r="EOW2657" s="42"/>
      <c r="EOX2657" s="116"/>
      <c r="EOY2657" s="42"/>
      <c r="EOZ2657" s="116"/>
      <c r="EPA2657" s="42"/>
      <c r="EPB2657" s="116"/>
      <c r="EPC2657" s="42"/>
      <c r="EPD2657" s="116"/>
      <c r="EPE2657" s="42"/>
      <c r="EPF2657" s="116"/>
      <c r="EPG2657" s="42"/>
      <c r="EPH2657" s="116"/>
      <c r="EPI2657" s="42"/>
      <c r="EPJ2657" s="116"/>
      <c r="EPK2657" s="42"/>
      <c r="EPL2657" s="116"/>
      <c r="EPM2657" s="42"/>
      <c r="EPN2657" s="116"/>
      <c r="EPO2657" s="42"/>
      <c r="EPP2657" s="116"/>
      <c r="EPQ2657" s="42"/>
      <c r="EPR2657" s="116"/>
      <c r="EPS2657" s="42"/>
      <c r="EPT2657" s="116"/>
      <c r="EPU2657" s="42"/>
      <c r="EPV2657" s="116"/>
      <c r="EPW2657" s="42"/>
      <c r="EPX2657" s="116"/>
      <c r="EPY2657" s="42"/>
      <c r="EPZ2657" s="116"/>
      <c r="EQA2657" s="42"/>
      <c r="EQB2657" s="116"/>
      <c r="EQC2657" s="42"/>
      <c r="EQD2657" s="116"/>
      <c r="EQE2657" s="42"/>
      <c r="EQF2657" s="116"/>
      <c r="EQG2657" s="42"/>
      <c r="EQH2657" s="116"/>
      <c r="EQI2657" s="42"/>
      <c r="EQJ2657" s="116"/>
      <c r="EQK2657" s="42"/>
      <c r="EQL2657" s="116"/>
      <c r="EQM2657" s="42"/>
      <c r="EQN2657" s="116"/>
      <c r="EQO2657" s="42"/>
      <c r="EQP2657" s="116"/>
      <c r="EQQ2657" s="42"/>
      <c r="EQR2657" s="116"/>
      <c r="EQS2657" s="42"/>
      <c r="EQT2657" s="116"/>
      <c r="EQU2657" s="42"/>
      <c r="EQV2657" s="116"/>
      <c r="EQW2657" s="42"/>
      <c r="EQX2657" s="116"/>
      <c r="EQY2657" s="42"/>
      <c r="EQZ2657" s="116"/>
      <c r="ERA2657" s="42"/>
      <c r="ERB2657" s="116"/>
      <c r="ERC2657" s="42"/>
      <c r="ERD2657" s="116"/>
      <c r="ERE2657" s="42"/>
      <c r="ERF2657" s="116"/>
      <c r="ERG2657" s="42"/>
      <c r="ERH2657" s="116"/>
      <c r="ERI2657" s="42"/>
      <c r="ERJ2657" s="116"/>
      <c r="ERK2657" s="42"/>
      <c r="ERL2657" s="116"/>
      <c r="ERM2657" s="42"/>
      <c r="ERN2657" s="116"/>
      <c r="ERO2657" s="42"/>
      <c r="ERP2657" s="116"/>
      <c r="ERQ2657" s="42"/>
      <c r="ERR2657" s="116"/>
      <c r="ERS2657" s="42"/>
      <c r="ERT2657" s="116"/>
      <c r="ERU2657" s="42"/>
      <c r="ERV2657" s="116"/>
      <c r="ERW2657" s="42"/>
      <c r="ERX2657" s="116"/>
      <c r="ERY2657" s="42"/>
      <c r="ERZ2657" s="116"/>
      <c r="ESA2657" s="42"/>
      <c r="ESB2657" s="116"/>
      <c r="ESC2657" s="42"/>
      <c r="ESD2657" s="116"/>
      <c r="ESE2657" s="42"/>
      <c r="ESF2657" s="116"/>
      <c r="ESG2657" s="42"/>
      <c r="ESH2657" s="116"/>
      <c r="ESI2657" s="42"/>
      <c r="ESJ2657" s="116"/>
      <c r="ESK2657" s="42"/>
      <c r="ESL2657" s="116"/>
      <c r="ESM2657" s="42"/>
      <c r="ESN2657" s="116"/>
      <c r="ESO2657" s="42"/>
      <c r="ESP2657" s="116"/>
      <c r="ESQ2657" s="42"/>
      <c r="ESR2657" s="116"/>
      <c r="ESS2657" s="42"/>
      <c r="EST2657" s="116"/>
      <c r="ESU2657" s="42"/>
      <c r="ESV2657" s="116"/>
      <c r="ESW2657" s="42"/>
      <c r="ESX2657" s="116"/>
      <c r="ESY2657" s="42"/>
      <c r="ESZ2657" s="116"/>
      <c r="ETA2657" s="42"/>
      <c r="ETB2657" s="116"/>
      <c r="ETC2657" s="42"/>
      <c r="ETD2657" s="116"/>
      <c r="ETE2657" s="42"/>
      <c r="ETF2657" s="116"/>
      <c r="ETG2657" s="42"/>
      <c r="ETH2657" s="116"/>
      <c r="ETI2657" s="42"/>
      <c r="ETJ2657" s="116"/>
      <c r="ETK2657" s="42"/>
      <c r="ETL2657" s="116"/>
      <c r="ETM2657" s="42"/>
      <c r="ETN2657" s="116"/>
      <c r="ETO2657" s="42"/>
      <c r="ETP2657" s="116"/>
      <c r="ETQ2657" s="42"/>
      <c r="ETR2657" s="116"/>
      <c r="ETS2657" s="42"/>
      <c r="ETT2657" s="116"/>
      <c r="ETU2657" s="42"/>
      <c r="ETV2657" s="116"/>
      <c r="ETW2657" s="42"/>
      <c r="ETX2657" s="116"/>
      <c r="ETY2657" s="42"/>
      <c r="ETZ2657" s="116"/>
      <c r="EUA2657" s="42"/>
      <c r="EUB2657" s="116"/>
      <c r="EUC2657" s="42"/>
      <c r="EUD2657" s="116"/>
      <c r="EUE2657" s="42"/>
      <c r="EUF2657" s="116"/>
      <c r="EUG2657" s="42"/>
      <c r="EUH2657" s="116"/>
      <c r="EUI2657" s="42"/>
      <c r="EUJ2657" s="116"/>
      <c r="EUK2657" s="42"/>
      <c r="EUL2657" s="116"/>
      <c r="EUM2657" s="42"/>
      <c r="EUN2657" s="116"/>
      <c r="EUO2657" s="42"/>
      <c r="EUP2657" s="116"/>
      <c r="EUQ2657" s="42"/>
      <c r="EUR2657" s="116"/>
      <c r="EUS2657" s="42"/>
      <c r="EUT2657" s="116"/>
      <c r="EUU2657" s="42"/>
      <c r="EUV2657" s="116"/>
      <c r="EUW2657" s="42"/>
      <c r="EUX2657" s="116"/>
      <c r="EUY2657" s="42"/>
      <c r="EUZ2657" s="116"/>
      <c r="EVA2657" s="42"/>
      <c r="EVB2657" s="116"/>
      <c r="EVC2657" s="42"/>
      <c r="EVD2657" s="116"/>
      <c r="EVE2657" s="42"/>
      <c r="EVF2657" s="116"/>
      <c r="EVG2657" s="42"/>
      <c r="EVH2657" s="116"/>
      <c r="EVI2657" s="42"/>
      <c r="EVJ2657" s="116"/>
      <c r="EVK2657" s="42"/>
      <c r="EVL2657" s="116"/>
      <c r="EVM2657" s="42"/>
      <c r="EVN2657" s="116"/>
      <c r="EVO2657" s="42"/>
      <c r="EVP2657" s="116"/>
      <c r="EVQ2657" s="42"/>
      <c r="EVR2657" s="116"/>
      <c r="EVS2657" s="42"/>
      <c r="EVT2657" s="116"/>
      <c r="EVU2657" s="42"/>
      <c r="EVV2657" s="116"/>
      <c r="EVW2657" s="42"/>
      <c r="EVX2657" s="116"/>
      <c r="EVY2657" s="42"/>
      <c r="EVZ2657" s="116"/>
      <c r="EWA2657" s="42"/>
      <c r="EWB2657" s="116"/>
      <c r="EWC2657" s="42"/>
      <c r="EWD2657" s="116"/>
      <c r="EWE2657" s="42"/>
      <c r="EWF2657" s="116"/>
      <c r="EWG2657" s="42"/>
      <c r="EWH2657" s="116"/>
      <c r="EWI2657" s="42"/>
      <c r="EWJ2657" s="116"/>
      <c r="EWK2657" s="42"/>
      <c r="EWL2657" s="116"/>
      <c r="EWM2657" s="42"/>
      <c r="EWN2657" s="116"/>
      <c r="EWO2657" s="42"/>
      <c r="EWP2657" s="116"/>
      <c r="EWQ2657" s="42"/>
      <c r="EWR2657" s="116"/>
      <c r="EWS2657" s="42"/>
      <c r="EWT2657" s="116"/>
      <c r="EWU2657" s="42"/>
      <c r="EWV2657" s="116"/>
      <c r="EWW2657" s="42"/>
      <c r="EWX2657" s="116"/>
      <c r="EWY2657" s="42"/>
      <c r="EWZ2657" s="116"/>
      <c r="EXA2657" s="42"/>
      <c r="EXB2657" s="116"/>
      <c r="EXC2657" s="42"/>
      <c r="EXD2657" s="116"/>
      <c r="EXE2657" s="42"/>
      <c r="EXF2657" s="116"/>
      <c r="EXG2657" s="42"/>
      <c r="EXH2657" s="116"/>
      <c r="EXI2657" s="42"/>
      <c r="EXJ2657" s="116"/>
      <c r="EXK2657" s="42"/>
      <c r="EXL2657" s="116"/>
      <c r="EXM2657" s="42"/>
      <c r="EXN2657" s="116"/>
      <c r="EXO2657" s="42"/>
      <c r="EXP2657" s="116"/>
      <c r="EXQ2657" s="42"/>
      <c r="EXR2657" s="116"/>
      <c r="EXS2657" s="42"/>
      <c r="EXT2657" s="116"/>
      <c r="EXU2657" s="42"/>
      <c r="EXV2657" s="116"/>
      <c r="EXW2657" s="42"/>
      <c r="EXX2657" s="116"/>
      <c r="EXY2657" s="42"/>
      <c r="EXZ2657" s="116"/>
      <c r="EYA2657" s="42"/>
      <c r="EYB2657" s="116"/>
      <c r="EYC2657" s="42"/>
      <c r="EYD2657" s="116"/>
      <c r="EYE2657" s="42"/>
      <c r="EYF2657" s="116"/>
      <c r="EYG2657" s="42"/>
      <c r="EYH2657" s="116"/>
      <c r="EYI2657" s="42"/>
      <c r="EYJ2657" s="116"/>
      <c r="EYK2657" s="42"/>
      <c r="EYL2657" s="116"/>
      <c r="EYM2657" s="42"/>
      <c r="EYN2657" s="116"/>
      <c r="EYO2657" s="42"/>
      <c r="EYP2657" s="116"/>
      <c r="EYQ2657" s="42"/>
      <c r="EYR2657" s="116"/>
      <c r="EYS2657" s="42"/>
      <c r="EYT2657" s="116"/>
      <c r="EYU2657" s="42"/>
      <c r="EYV2657" s="116"/>
      <c r="EYW2657" s="42"/>
      <c r="EYX2657" s="116"/>
      <c r="EYY2657" s="42"/>
      <c r="EYZ2657" s="116"/>
      <c r="EZA2657" s="42"/>
      <c r="EZB2657" s="116"/>
      <c r="EZC2657" s="42"/>
      <c r="EZD2657" s="116"/>
      <c r="EZE2657" s="42"/>
      <c r="EZF2657" s="116"/>
      <c r="EZG2657" s="42"/>
      <c r="EZH2657" s="116"/>
      <c r="EZI2657" s="42"/>
      <c r="EZJ2657" s="116"/>
      <c r="EZK2657" s="42"/>
      <c r="EZL2657" s="116"/>
      <c r="EZM2657" s="42"/>
      <c r="EZN2657" s="116"/>
      <c r="EZO2657" s="42"/>
      <c r="EZP2657" s="116"/>
      <c r="EZQ2657" s="42"/>
      <c r="EZR2657" s="116"/>
      <c r="EZS2657" s="42"/>
      <c r="EZT2657" s="116"/>
      <c r="EZU2657" s="42"/>
      <c r="EZV2657" s="116"/>
      <c r="EZW2657" s="42"/>
      <c r="EZX2657" s="116"/>
      <c r="EZY2657" s="42"/>
      <c r="EZZ2657" s="116"/>
      <c r="FAA2657" s="42"/>
      <c r="FAB2657" s="116"/>
      <c r="FAC2657" s="42"/>
      <c r="FAD2657" s="116"/>
      <c r="FAE2657" s="42"/>
      <c r="FAF2657" s="116"/>
      <c r="FAG2657" s="42"/>
      <c r="FAH2657" s="116"/>
      <c r="FAI2657" s="42"/>
      <c r="FAJ2657" s="116"/>
      <c r="FAK2657" s="42"/>
      <c r="FAL2657" s="116"/>
      <c r="FAM2657" s="42"/>
      <c r="FAN2657" s="116"/>
      <c r="FAO2657" s="42"/>
      <c r="FAP2657" s="116"/>
      <c r="FAQ2657" s="42"/>
      <c r="FAR2657" s="116"/>
      <c r="FAS2657" s="42"/>
      <c r="FAT2657" s="116"/>
      <c r="FAU2657" s="42"/>
      <c r="FAV2657" s="116"/>
      <c r="FAW2657" s="42"/>
      <c r="FAX2657" s="116"/>
      <c r="FAY2657" s="42"/>
      <c r="FAZ2657" s="116"/>
      <c r="FBA2657" s="42"/>
      <c r="FBB2657" s="116"/>
      <c r="FBC2657" s="42"/>
      <c r="FBD2657" s="116"/>
      <c r="FBE2657" s="42"/>
      <c r="FBF2657" s="116"/>
      <c r="FBG2657" s="42"/>
      <c r="FBH2657" s="116"/>
      <c r="FBI2657" s="42"/>
      <c r="FBJ2657" s="116"/>
      <c r="FBK2657" s="42"/>
      <c r="FBL2657" s="116"/>
      <c r="FBM2657" s="42"/>
      <c r="FBN2657" s="116"/>
      <c r="FBO2657" s="42"/>
      <c r="FBP2657" s="116"/>
      <c r="FBQ2657" s="42"/>
      <c r="FBR2657" s="116"/>
      <c r="FBS2657" s="42"/>
      <c r="FBT2657" s="116"/>
      <c r="FBU2657" s="42"/>
      <c r="FBV2657" s="116"/>
      <c r="FBW2657" s="42"/>
      <c r="FBX2657" s="116"/>
      <c r="FBY2657" s="42"/>
      <c r="FBZ2657" s="116"/>
      <c r="FCA2657" s="42"/>
      <c r="FCB2657" s="116"/>
      <c r="FCC2657" s="42"/>
      <c r="FCD2657" s="116"/>
      <c r="FCE2657" s="42"/>
      <c r="FCF2657" s="116"/>
      <c r="FCG2657" s="42"/>
      <c r="FCH2657" s="116"/>
      <c r="FCI2657" s="42"/>
      <c r="FCJ2657" s="116"/>
      <c r="FCK2657" s="42"/>
      <c r="FCL2657" s="116"/>
      <c r="FCM2657" s="42"/>
      <c r="FCN2657" s="116"/>
      <c r="FCO2657" s="42"/>
      <c r="FCP2657" s="116"/>
      <c r="FCQ2657" s="42"/>
      <c r="FCR2657" s="116"/>
      <c r="FCS2657" s="42"/>
      <c r="FCT2657" s="116"/>
      <c r="FCU2657" s="42"/>
      <c r="FCV2657" s="116"/>
      <c r="FCW2657" s="42"/>
      <c r="FCX2657" s="116"/>
      <c r="FCY2657" s="42"/>
      <c r="FCZ2657" s="116"/>
      <c r="FDA2657" s="42"/>
      <c r="FDB2657" s="116"/>
      <c r="FDC2657" s="42"/>
      <c r="FDD2657" s="116"/>
      <c r="FDE2657" s="42"/>
      <c r="FDF2657" s="116"/>
      <c r="FDG2657" s="42"/>
      <c r="FDH2657" s="116"/>
      <c r="FDI2657" s="42"/>
      <c r="FDJ2657" s="116"/>
      <c r="FDK2657" s="42"/>
      <c r="FDL2657" s="116"/>
      <c r="FDM2657" s="42"/>
      <c r="FDN2657" s="116"/>
      <c r="FDO2657" s="42"/>
      <c r="FDP2657" s="116"/>
      <c r="FDQ2657" s="42"/>
      <c r="FDR2657" s="116"/>
      <c r="FDS2657" s="42"/>
      <c r="FDT2657" s="116"/>
      <c r="FDU2657" s="42"/>
      <c r="FDV2657" s="116"/>
      <c r="FDW2657" s="42"/>
      <c r="FDX2657" s="116"/>
      <c r="FDY2657" s="42"/>
      <c r="FDZ2657" s="116"/>
      <c r="FEA2657" s="42"/>
      <c r="FEB2657" s="116"/>
      <c r="FEC2657" s="42"/>
      <c r="FED2657" s="116"/>
      <c r="FEE2657" s="42"/>
      <c r="FEF2657" s="116"/>
      <c r="FEG2657" s="42"/>
      <c r="FEH2657" s="116"/>
      <c r="FEI2657" s="42"/>
      <c r="FEJ2657" s="116"/>
      <c r="FEK2657" s="42"/>
      <c r="FEL2657" s="116"/>
      <c r="FEM2657" s="42"/>
      <c r="FEN2657" s="116"/>
      <c r="FEO2657" s="42"/>
      <c r="FEP2657" s="116"/>
      <c r="FEQ2657" s="42"/>
      <c r="FER2657" s="116"/>
      <c r="FES2657" s="42"/>
      <c r="FET2657" s="116"/>
      <c r="FEU2657" s="42"/>
      <c r="FEV2657" s="116"/>
      <c r="FEW2657" s="42"/>
      <c r="FEX2657" s="116"/>
      <c r="FEY2657" s="42"/>
      <c r="FEZ2657" s="116"/>
      <c r="FFA2657" s="42"/>
      <c r="FFB2657" s="116"/>
      <c r="FFC2657" s="42"/>
      <c r="FFD2657" s="116"/>
      <c r="FFE2657" s="42"/>
      <c r="FFF2657" s="116"/>
      <c r="FFG2657" s="42"/>
      <c r="FFH2657" s="116"/>
      <c r="FFI2657" s="42"/>
      <c r="FFJ2657" s="116"/>
      <c r="FFK2657" s="42"/>
      <c r="FFL2657" s="116"/>
      <c r="FFM2657" s="42"/>
      <c r="FFN2657" s="116"/>
      <c r="FFO2657" s="42"/>
      <c r="FFP2657" s="116"/>
      <c r="FFQ2657" s="42"/>
      <c r="FFR2657" s="116"/>
      <c r="FFS2657" s="42"/>
      <c r="FFT2657" s="116"/>
      <c r="FFU2657" s="42"/>
      <c r="FFV2657" s="116"/>
      <c r="FFW2657" s="42"/>
      <c r="FFX2657" s="116"/>
      <c r="FFY2657" s="42"/>
      <c r="FFZ2657" s="116"/>
      <c r="FGA2657" s="42"/>
      <c r="FGB2657" s="116"/>
      <c r="FGC2657" s="42"/>
      <c r="FGD2657" s="116"/>
      <c r="FGE2657" s="42"/>
      <c r="FGF2657" s="116"/>
      <c r="FGG2657" s="42"/>
      <c r="FGH2657" s="116"/>
      <c r="FGI2657" s="42"/>
      <c r="FGJ2657" s="116"/>
      <c r="FGK2657" s="42"/>
      <c r="FGL2657" s="116"/>
      <c r="FGM2657" s="42"/>
      <c r="FGN2657" s="116"/>
      <c r="FGO2657" s="42"/>
      <c r="FGP2657" s="116"/>
      <c r="FGQ2657" s="42"/>
      <c r="FGR2657" s="116"/>
      <c r="FGS2657" s="42"/>
      <c r="FGT2657" s="116"/>
      <c r="FGU2657" s="42"/>
      <c r="FGV2657" s="116"/>
      <c r="FGW2657" s="42"/>
      <c r="FGX2657" s="116"/>
      <c r="FGY2657" s="42"/>
      <c r="FGZ2657" s="116"/>
      <c r="FHA2657" s="42"/>
      <c r="FHB2657" s="116"/>
      <c r="FHC2657" s="42"/>
      <c r="FHD2657" s="116"/>
      <c r="FHE2657" s="42"/>
      <c r="FHF2657" s="116"/>
      <c r="FHG2657" s="42"/>
      <c r="FHH2657" s="116"/>
      <c r="FHI2657" s="42"/>
      <c r="FHJ2657" s="116"/>
      <c r="FHK2657" s="42"/>
      <c r="FHL2657" s="116"/>
      <c r="FHM2657" s="42"/>
      <c r="FHN2657" s="116"/>
      <c r="FHO2657" s="42"/>
      <c r="FHP2657" s="116"/>
      <c r="FHQ2657" s="42"/>
      <c r="FHR2657" s="116"/>
      <c r="FHS2657" s="42"/>
      <c r="FHT2657" s="116"/>
      <c r="FHU2657" s="42"/>
      <c r="FHV2657" s="116"/>
      <c r="FHW2657" s="42"/>
      <c r="FHX2657" s="116"/>
      <c r="FHY2657" s="42"/>
      <c r="FHZ2657" s="116"/>
      <c r="FIA2657" s="42"/>
      <c r="FIB2657" s="116"/>
      <c r="FIC2657" s="42"/>
      <c r="FID2657" s="116"/>
      <c r="FIE2657" s="42"/>
      <c r="FIF2657" s="116"/>
      <c r="FIG2657" s="42"/>
      <c r="FIH2657" s="116"/>
      <c r="FII2657" s="42"/>
      <c r="FIJ2657" s="116"/>
      <c r="FIK2657" s="42"/>
      <c r="FIL2657" s="116"/>
      <c r="FIM2657" s="42"/>
      <c r="FIN2657" s="116"/>
      <c r="FIO2657" s="42"/>
      <c r="FIP2657" s="116"/>
      <c r="FIQ2657" s="42"/>
      <c r="FIR2657" s="116"/>
      <c r="FIS2657" s="42"/>
      <c r="FIT2657" s="116"/>
      <c r="FIU2657" s="42"/>
      <c r="FIV2657" s="116"/>
      <c r="FIW2657" s="42"/>
      <c r="FIX2657" s="116"/>
      <c r="FIY2657" s="42"/>
      <c r="FIZ2657" s="116"/>
      <c r="FJA2657" s="42"/>
      <c r="FJB2657" s="116"/>
      <c r="FJC2657" s="42"/>
      <c r="FJD2657" s="116"/>
      <c r="FJE2657" s="42"/>
      <c r="FJF2657" s="116"/>
      <c r="FJG2657" s="42"/>
      <c r="FJH2657" s="116"/>
      <c r="FJI2657" s="42"/>
      <c r="FJJ2657" s="116"/>
      <c r="FJK2657" s="42"/>
      <c r="FJL2657" s="116"/>
      <c r="FJM2657" s="42"/>
      <c r="FJN2657" s="116"/>
      <c r="FJO2657" s="42"/>
      <c r="FJP2657" s="116"/>
      <c r="FJQ2657" s="42"/>
      <c r="FJR2657" s="116"/>
      <c r="FJS2657" s="42"/>
      <c r="FJT2657" s="116"/>
      <c r="FJU2657" s="42"/>
      <c r="FJV2657" s="116"/>
      <c r="FJW2657" s="42"/>
      <c r="FJX2657" s="116"/>
      <c r="FJY2657" s="42"/>
      <c r="FJZ2657" s="116"/>
      <c r="FKA2657" s="42"/>
      <c r="FKB2657" s="116"/>
      <c r="FKC2657" s="42"/>
      <c r="FKD2657" s="116"/>
      <c r="FKE2657" s="42"/>
      <c r="FKF2657" s="116"/>
      <c r="FKG2657" s="42"/>
      <c r="FKH2657" s="116"/>
      <c r="FKI2657" s="42"/>
      <c r="FKJ2657" s="116"/>
      <c r="FKK2657" s="42"/>
      <c r="FKL2657" s="116"/>
      <c r="FKM2657" s="42"/>
      <c r="FKN2657" s="116"/>
      <c r="FKO2657" s="42"/>
      <c r="FKP2657" s="116"/>
      <c r="FKQ2657" s="42"/>
      <c r="FKR2657" s="116"/>
      <c r="FKS2657" s="42"/>
      <c r="FKT2657" s="116"/>
      <c r="FKU2657" s="42"/>
      <c r="FKV2657" s="116"/>
      <c r="FKW2657" s="42"/>
      <c r="FKX2657" s="116"/>
      <c r="FKY2657" s="42"/>
      <c r="FKZ2657" s="116"/>
      <c r="FLA2657" s="42"/>
      <c r="FLB2657" s="116"/>
      <c r="FLC2657" s="42"/>
      <c r="FLD2657" s="116"/>
      <c r="FLE2657" s="42"/>
      <c r="FLF2657" s="116"/>
      <c r="FLG2657" s="42"/>
      <c r="FLH2657" s="116"/>
      <c r="FLI2657" s="42"/>
      <c r="FLJ2657" s="116"/>
      <c r="FLK2657" s="42"/>
      <c r="FLL2657" s="116"/>
      <c r="FLM2657" s="42"/>
      <c r="FLN2657" s="116"/>
      <c r="FLO2657" s="42"/>
      <c r="FLP2657" s="116"/>
      <c r="FLQ2657" s="42"/>
      <c r="FLR2657" s="116"/>
      <c r="FLS2657" s="42"/>
      <c r="FLT2657" s="116"/>
      <c r="FLU2657" s="42"/>
      <c r="FLV2657" s="116"/>
      <c r="FLW2657" s="42"/>
      <c r="FLX2657" s="116"/>
      <c r="FLY2657" s="42"/>
      <c r="FLZ2657" s="116"/>
      <c r="FMA2657" s="42"/>
      <c r="FMB2657" s="116"/>
      <c r="FMC2657" s="42"/>
      <c r="FMD2657" s="116"/>
      <c r="FME2657" s="42"/>
      <c r="FMF2657" s="116"/>
      <c r="FMG2657" s="42"/>
      <c r="FMH2657" s="116"/>
      <c r="FMI2657" s="42"/>
      <c r="FMJ2657" s="116"/>
      <c r="FMK2657" s="42"/>
      <c r="FML2657" s="116"/>
      <c r="FMM2657" s="42"/>
      <c r="FMN2657" s="116"/>
      <c r="FMO2657" s="42"/>
      <c r="FMP2657" s="116"/>
      <c r="FMQ2657" s="42"/>
      <c r="FMR2657" s="116"/>
      <c r="FMS2657" s="42"/>
      <c r="FMT2657" s="116"/>
      <c r="FMU2657" s="42"/>
      <c r="FMV2657" s="116"/>
      <c r="FMW2657" s="42"/>
      <c r="FMX2657" s="116"/>
      <c r="FMY2657" s="42"/>
      <c r="FMZ2657" s="116"/>
      <c r="FNA2657" s="42"/>
      <c r="FNB2657" s="116"/>
      <c r="FNC2657" s="42"/>
      <c r="FND2657" s="116"/>
      <c r="FNE2657" s="42"/>
      <c r="FNF2657" s="116"/>
      <c r="FNG2657" s="42"/>
      <c r="FNH2657" s="116"/>
      <c r="FNI2657" s="42"/>
      <c r="FNJ2657" s="116"/>
      <c r="FNK2657" s="42"/>
      <c r="FNL2657" s="116"/>
      <c r="FNM2657" s="42"/>
      <c r="FNN2657" s="116"/>
      <c r="FNO2657" s="42"/>
      <c r="FNP2657" s="116"/>
      <c r="FNQ2657" s="42"/>
      <c r="FNR2657" s="116"/>
      <c r="FNS2657" s="42"/>
      <c r="FNT2657" s="116"/>
      <c r="FNU2657" s="42"/>
      <c r="FNV2657" s="116"/>
      <c r="FNW2657" s="42"/>
      <c r="FNX2657" s="116"/>
      <c r="FNY2657" s="42"/>
      <c r="FNZ2657" s="116"/>
      <c r="FOA2657" s="42"/>
      <c r="FOB2657" s="116"/>
      <c r="FOC2657" s="42"/>
      <c r="FOD2657" s="116"/>
      <c r="FOE2657" s="42"/>
      <c r="FOF2657" s="116"/>
      <c r="FOG2657" s="42"/>
      <c r="FOH2657" s="116"/>
      <c r="FOI2657" s="42"/>
      <c r="FOJ2657" s="116"/>
      <c r="FOK2657" s="42"/>
      <c r="FOL2657" s="116"/>
      <c r="FOM2657" s="42"/>
      <c r="FON2657" s="116"/>
      <c r="FOO2657" s="42"/>
      <c r="FOP2657" s="116"/>
      <c r="FOQ2657" s="42"/>
      <c r="FOR2657" s="116"/>
      <c r="FOS2657" s="42"/>
      <c r="FOT2657" s="116"/>
      <c r="FOU2657" s="42"/>
      <c r="FOV2657" s="116"/>
      <c r="FOW2657" s="42"/>
      <c r="FOX2657" s="116"/>
      <c r="FOY2657" s="42"/>
      <c r="FOZ2657" s="116"/>
      <c r="FPA2657" s="42"/>
      <c r="FPB2657" s="116"/>
      <c r="FPC2657" s="42"/>
      <c r="FPD2657" s="116"/>
      <c r="FPE2657" s="42"/>
      <c r="FPF2657" s="116"/>
      <c r="FPG2657" s="42"/>
      <c r="FPH2657" s="116"/>
      <c r="FPI2657" s="42"/>
      <c r="FPJ2657" s="116"/>
      <c r="FPK2657" s="42"/>
      <c r="FPL2657" s="116"/>
      <c r="FPM2657" s="42"/>
      <c r="FPN2657" s="116"/>
      <c r="FPO2657" s="42"/>
      <c r="FPP2657" s="116"/>
      <c r="FPQ2657" s="42"/>
      <c r="FPR2657" s="116"/>
      <c r="FPS2657" s="42"/>
      <c r="FPT2657" s="116"/>
      <c r="FPU2657" s="42"/>
      <c r="FPV2657" s="116"/>
      <c r="FPW2657" s="42"/>
      <c r="FPX2657" s="116"/>
      <c r="FPY2657" s="42"/>
      <c r="FPZ2657" s="116"/>
      <c r="FQA2657" s="42"/>
      <c r="FQB2657" s="116"/>
      <c r="FQC2657" s="42"/>
      <c r="FQD2657" s="116"/>
      <c r="FQE2657" s="42"/>
      <c r="FQF2657" s="116"/>
      <c r="FQG2657" s="42"/>
      <c r="FQH2657" s="116"/>
      <c r="FQI2657" s="42"/>
      <c r="FQJ2657" s="116"/>
      <c r="FQK2657" s="42"/>
      <c r="FQL2657" s="116"/>
      <c r="FQM2657" s="42"/>
      <c r="FQN2657" s="116"/>
      <c r="FQO2657" s="42"/>
      <c r="FQP2657" s="116"/>
      <c r="FQQ2657" s="42"/>
      <c r="FQR2657" s="116"/>
      <c r="FQS2657" s="42"/>
      <c r="FQT2657" s="116"/>
      <c r="FQU2657" s="42"/>
      <c r="FQV2657" s="116"/>
      <c r="FQW2657" s="42"/>
      <c r="FQX2657" s="116"/>
      <c r="FQY2657" s="42"/>
      <c r="FQZ2657" s="116"/>
      <c r="FRA2657" s="42"/>
      <c r="FRB2657" s="116"/>
      <c r="FRC2657" s="42"/>
      <c r="FRD2657" s="116"/>
      <c r="FRE2657" s="42"/>
      <c r="FRF2657" s="116"/>
      <c r="FRG2657" s="42"/>
      <c r="FRH2657" s="116"/>
      <c r="FRI2657" s="42"/>
      <c r="FRJ2657" s="116"/>
      <c r="FRK2657" s="42"/>
      <c r="FRL2657" s="116"/>
      <c r="FRM2657" s="42"/>
      <c r="FRN2657" s="116"/>
      <c r="FRO2657" s="42"/>
      <c r="FRP2657" s="116"/>
      <c r="FRQ2657" s="42"/>
      <c r="FRR2657" s="116"/>
      <c r="FRS2657" s="42"/>
      <c r="FRT2657" s="116"/>
      <c r="FRU2657" s="42"/>
      <c r="FRV2657" s="116"/>
      <c r="FRW2657" s="42"/>
      <c r="FRX2657" s="116"/>
      <c r="FRY2657" s="42"/>
      <c r="FRZ2657" s="116"/>
      <c r="FSA2657" s="42"/>
      <c r="FSB2657" s="116"/>
      <c r="FSC2657" s="42"/>
      <c r="FSD2657" s="116"/>
      <c r="FSE2657" s="42"/>
      <c r="FSF2657" s="116"/>
      <c r="FSG2657" s="42"/>
      <c r="FSH2657" s="116"/>
      <c r="FSI2657" s="42"/>
      <c r="FSJ2657" s="116"/>
      <c r="FSK2657" s="42"/>
      <c r="FSL2657" s="116"/>
      <c r="FSM2657" s="42"/>
      <c r="FSN2657" s="116"/>
      <c r="FSO2657" s="42"/>
      <c r="FSP2657" s="116"/>
      <c r="FSQ2657" s="42"/>
      <c r="FSR2657" s="116"/>
      <c r="FSS2657" s="42"/>
      <c r="FST2657" s="116"/>
      <c r="FSU2657" s="42"/>
      <c r="FSV2657" s="116"/>
      <c r="FSW2657" s="42"/>
      <c r="FSX2657" s="116"/>
      <c r="FSY2657" s="42"/>
      <c r="FSZ2657" s="116"/>
      <c r="FTA2657" s="42"/>
      <c r="FTB2657" s="116"/>
      <c r="FTC2657" s="42"/>
      <c r="FTD2657" s="116"/>
      <c r="FTE2657" s="42"/>
      <c r="FTF2657" s="116"/>
      <c r="FTG2657" s="42"/>
      <c r="FTH2657" s="116"/>
      <c r="FTI2657" s="42"/>
      <c r="FTJ2657" s="116"/>
      <c r="FTK2657" s="42"/>
      <c r="FTL2657" s="116"/>
      <c r="FTM2657" s="42"/>
      <c r="FTN2657" s="116"/>
      <c r="FTO2657" s="42"/>
      <c r="FTP2657" s="116"/>
      <c r="FTQ2657" s="42"/>
      <c r="FTR2657" s="116"/>
      <c r="FTS2657" s="42"/>
      <c r="FTT2657" s="116"/>
      <c r="FTU2657" s="42"/>
      <c r="FTV2657" s="116"/>
      <c r="FTW2657" s="42"/>
      <c r="FTX2657" s="116"/>
      <c r="FTY2657" s="42"/>
      <c r="FTZ2657" s="116"/>
      <c r="FUA2657" s="42"/>
      <c r="FUB2657" s="116"/>
      <c r="FUC2657" s="42"/>
      <c r="FUD2657" s="116"/>
      <c r="FUE2657" s="42"/>
      <c r="FUF2657" s="116"/>
      <c r="FUG2657" s="42"/>
      <c r="FUH2657" s="116"/>
      <c r="FUI2657" s="42"/>
      <c r="FUJ2657" s="116"/>
      <c r="FUK2657" s="42"/>
      <c r="FUL2657" s="116"/>
      <c r="FUM2657" s="42"/>
      <c r="FUN2657" s="116"/>
      <c r="FUO2657" s="42"/>
      <c r="FUP2657" s="116"/>
      <c r="FUQ2657" s="42"/>
      <c r="FUR2657" s="116"/>
      <c r="FUS2657" s="42"/>
      <c r="FUT2657" s="116"/>
      <c r="FUU2657" s="42"/>
      <c r="FUV2657" s="116"/>
      <c r="FUW2657" s="42"/>
      <c r="FUX2657" s="116"/>
      <c r="FUY2657" s="42"/>
      <c r="FUZ2657" s="116"/>
      <c r="FVA2657" s="42"/>
      <c r="FVB2657" s="116"/>
      <c r="FVC2657" s="42"/>
      <c r="FVD2657" s="116"/>
      <c r="FVE2657" s="42"/>
      <c r="FVF2657" s="116"/>
      <c r="FVG2657" s="42"/>
      <c r="FVH2657" s="116"/>
      <c r="FVI2657" s="42"/>
      <c r="FVJ2657" s="116"/>
      <c r="FVK2657" s="42"/>
      <c r="FVL2657" s="116"/>
      <c r="FVM2657" s="42"/>
      <c r="FVN2657" s="116"/>
      <c r="FVO2657" s="42"/>
      <c r="FVP2657" s="116"/>
      <c r="FVQ2657" s="42"/>
      <c r="FVR2657" s="116"/>
      <c r="FVS2657" s="42"/>
      <c r="FVT2657" s="116"/>
      <c r="FVU2657" s="42"/>
      <c r="FVV2657" s="116"/>
      <c r="FVW2657" s="42"/>
      <c r="FVX2657" s="116"/>
      <c r="FVY2657" s="42"/>
      <c r="FVZ2657" s="116"/>
      <c r="FWA2657" s="42"/>
      <c r="FWB2657" s="116"/>
      <c r="FWC2657" s="42"/>
      <c r="FWD2657" s="116"/>
      <c r="FWE2657" s="42"/>
      <c r="FWF2657" s="116"/>
      <c r="FWG2657" s="42"/>
      <c r="FWH2657" s="116"/>
      <c r="FWI2657" s="42"/>
      <c r="FWJ2657" s="116"/>
      <c r="FWK2657" s="42"/>
      <c r="FWL2657" s="116"/>
      <c r="FWM2657" s="42"/>
      <c r="FWN2657" s="116"/>
      <c r="FWO2657" s="42"/>
      <c r="FWP2657" s="116"/>
      <c r="FWQ2657" s="42"/>
      <c r="FWR2657" s="116"/>
      <c r="FWS2657" s="42"/>
      <c r="FWT2657" s="116"/>
      <c r="FWU2657" s="42"/>
      <c r="FWV2657" s="116"/>
      <c r="FWW2657" s="42"/>
      <c r="FWX2657" s="116"/>
      <c r="FWY2657" s="42"/>
      <c r="FWZ2657" s="116"/>
      <c r="FXA2657" s="42"/>
      <c r="FXB2657" s="116"/>
      <c r="FXC2657" s="42"/>
      <c r="FXD2657" s="116"/>
      <c r="FXE2657" s="42"/>
      <c r="FXF2657" s="116"/>
      <c r="FXG2657" s="42"/>
      <c r="FXH2657" s="116"/>
      <c r="FXI2657" s="42"/>
      <c r="FXJ2657" s="116"/>
      <c r="FXK2657" s="42"/>
      <c r="FXL2657" s="116"/>
      <c r="FXM2657" s="42"/>
      <c r="FXN2657" s="116"/>
      <c r="FXO2657" s="42"/>
      <c r="FXP2657" s="116"/>
      <c r="FXQ2657" s="42"/>
      <c r="FXR2657" s="116"/>
      <c r="FXS2657" s="42"/>
      <c r="FXT2657" s="116"/>
      <c r="FXU2657" s="42"/>
      <c r="FXV2657" s="116"/>
      <c r="FXW2657" s="42"/>
      <c r="FXX2657" s="116"/>
      <c r="FXY2657" s="42"/>
      <c r="FXZ2657" s="116"/>
      <c r="FYA2657" s="42"/>
      <c r="FYB2657" s="116"/>
      <c r="FYC2657" s="42"/>
      <c r="FYD2657" s="116"/>
      <c r="FYE2657" s="42"/>
      <c r="FYF2657" s="116"/>
      <c r="FYG2657" s="42"/>
      <c r="FYH2657" s="116"/>
      <c r="FYI2657" s="42"/>
      <c r="FYJ2657" s="116"/>
      <c r="FYK2657" s="42"/>
      <c r="FYL2657" s="116"/>
      <c r="FYM2657" s="42"/>
      <c r="FYN2657" s="116"/>
      <c r="FYO2657" s="42"/>
      <c r="FYP2657" s="116"/>
      <c r="FYQ2657" s="42"/>
      <c r="FYR2657" s="116"/>
      <c r="FYS2657" s="42"/>
      <c r="FYT2657" s="116"/>
      <c r="FYU2657" s="42"/>
      <c r="FYV2657" s="116"/>
      <c r="FYW2657" s="42"/>
      <c r="FYX2657" s="116"/>
      <c r="FYY2657" s="42"/>
      <c r="FYZ2657" s="116"/>
      <c r="FZA2657" s="42"/>
      <c r="FZB2657" s="116"/>
      <c r="FZC2657" s="42"/>
      <c r="FZD2657" s="116"/>
      <c r="FZE2657" s="42"/>
      <c r="FZF2657" s="116"/>
      <c r="FZG2657" s="42"/>
      <c r="FZH2657" s="116"/>
      <c r="FZI2657" s="42"/>
      <c r="FZJ2657" s="116"/>
      <c r="FZK2657" s="42"/>
      <c r="FZL2657" s="116"/>
      <c r="FZM2657" s="42"/>
      <c r="FZN2657" s="116"/>
      <c r="FZO2657" s="42"/>
      <c r="FZP2657" s="116"/>
      <c r="FZQ2657" s="42"/>
      <c r="FZR2657" s="116"/>
      <c r="FZS2657" s="42"/>
      <c r="FZT2657" s="116"/>
      <c r="FZU2657" s="42"/>
      <c r="FZV2657" s="116"/>
      <c r="FZW2657" s="42"/>
      <c r="FZX2657" s="116"/>
      <c r="FZY2657" s="42"/>
      <c r="FZZ2657" s="116"/>
      <c r="GAA2657" s="42"/>
      <c r="GAB2657" s="116"/>
      <c r="GAC2657" s="42"/>
      <c r="GAD2657" s="116"/>
      <c r="GAE2657" s="42"/>
      <c r="GAF2657" s="116"/>
      <c r="GAG2657" s="42"/>
      <c r="GAH2657" s="116"/>
      <c r="GAI2657" s="42"/>
      <c r="GAJ2657" s="116"/>
      <c r="GAK2657" s="42"/>
      <c r="GAL2657" s="116"/>
      <c r="GAM2657" s="42"/>
      <c r="GAN2657" s="116"/>
      <c r="GAO2657" s="42"/>
      <c r="GAP2657" s="116"/>
      <c r="GAQ2657" s="42"/>
      <c r="GAR2657" s="116"/>
      <c r="GAS2657" s="42"/>
      <c r="GAT2657" s="116"/>
      <c r="GAU2657" s="42"/>
      <c r="GAV2657" s="116"/>
      <c r="GAW2657" s="42"/>
      <c r="GAX2657" s="116"/>
      <c r="GAY2657" s="42"/>
      <c r="GAZ2657" s="116"/>
      <c r="GBA2657" s="42"/>
      <c r="GBB2657" s="116"/>
      <c r="GBC2657" s="42"/>
      <c r="GBD2657" s="116"/>
      <c r="GBE2657" s="42"/>
      <c r="GBF2657" s="116"/>
      <c r="GBG2657" s="42"/>
      <c r="GBH2657" s="116"/>
      <c r="GBI2657" s="42"/>
      <c r="GBJ2657" s="116"/>
      <c r="GBK2657" s="42"/>
      <c r="GBL2657" s="116"/>
      <c r="GBM2657" s="42"/>
      <c r="GBN2657" s="116"/>
      <c r="GBO2657" s="42"/>
      <c r="GBP2657" s="116"/>
      <c r="GBQ2657" s="42"/>
      <c r="GBR2657" s="116"/>
      <c r="GBS2657" s="42"/>
      <c r="GBT2657" s="116"/>
      <c r="GBU2657" s="42"/>
      <c r="GBV2657" s="116"/>
      <c r="GBW2657" s="42"/>
      <c r="GBX2657" s="116"/>
      <c r="GBY2657" s="42"/>
      <c r="GBZ2657" s="116"/>
      <c r="GCA2657" s="42"/>
      <c r="GCB2657" s="116"/>
      <c r="GCC2657" s="42"/>
      <c r="GCD2657" s="116"/>
      <c r="GCE2657" s="42"/>
      <c r="GCF2657" s="116"/>
      <c r="GCG2657" s="42"/>
      <c r="GCH2657" s="116"/>
      <c r="GCI2657" s="42"/>
      <c r="GCJ2657" s="116"/>
      <c r="GCK2657" s="42"/>
      <c r="GCL2657" s="116"/>
      <c r="GCM2657" s="42"/>
      <c r="GCN2657" s="116"/>
      <c r="GCO2657" s="42"/>
      <c r="GCP2657" s="116"/>
      <c r="GCQ2657" s="42"/>
      <c r="GCR2657" s="116"/>
      <c r="GCS2657" s="42"/>
      <c r="GCT2657" s="116"/>
      <c r="GCU2657" s="42"/>
      <c r="GCV2657" s="116"/>
      <c r="GCW2657" s="42"/>
      <c r="GCX2657" s="116"/>
      <c r="GCY2657" s="42"/>
      <c r="GCZ2657" s="116"/>
      <c r="GDA2657" s="42"/>
      <c r="GDB2657" s="116"/>
      <c r="GDC2657" s="42"/>
      <c r="GDD2657" s="116"/>
      <c r="GDE2657" s="42"/>
      <c r="GDF2657" s="116"/>
      <c r="GDG2657" s="42"/>
      <c r="GDH2657" s="116"/>
      <c r="GDI2657" s="42"/>
      <c r="GDJ2657" s="116"/>
      <c r="GDK2657" s="42"/>
      <c r="GDL2657" s="116"/>
      <c r="GDM2657" s="42"/>
      <c r="GDN2657" s="116"/>
      <c r="GDO2657" s="42"/>
      <c r="GDP2657" s="116"/>
      <c r="GDQ2657" s="42"/>
      <c r="GDR2657" s="116"/>
      <c r="GDS2657" s="42"/>
      <c r="GDT2657" s="116"/>
      <c r="GDU2657" s="42"/>
      <c r="GDV2657" s="116"/>
      <c r="GDW2657" s="42"/>
      <c r="GDX2657" s="116"/>
      <c r="GDY2657" s="42"/>
      <c r="GDZ2657" s="116"/>
      <c r="GEA2657" s="42"/>
      <c r="GEB2657" s="116"/>
      <c r="GEC2657" s="42"/>
      <c r="GED2657" s="116"/>
      <c r="GEE2657" s="42"/>
      <c r="GEF2657" s="116"/>
      <c r="GEG2657" s="42"/>
      <c r="GEH2657" s="116"/>
      <c r="GEI2657" s="42"/>
      <c r="GEJ2657" s="116"/>
      <c r="GEK2657" s="42"/>
      <c r="GEL2657" s="116"/>
      <c r="GEM2657" s="42"/>
      <c r="GEN2657" s="116"/>
      <c r="GEO2657" s="42"/>
      <c r="GEP2657" s="116"/>
      <c r="GEQ2657" s="42"/>
      <c r="GER2657" s="116"/>
      <c r="GES2657" s="42"/>
      <c r="GET2657" s="116"/>
      <c r="GEU2657" s="42"/>
      <c r="GEV2657" s="116"/>
      <c r="GEW2657" s="42"/>
      <c r="GEX2657" s="116"/>
      <c r="GEY2657" s="42"/>
      <c r="GEZ2657" s="116"/>
      <c r="GFA2657" s="42"/>
      <c r="GFB2657" s="116"/>
      <c r="GFC2657" s="42"/>
      <c r="GFD2657" s="116"/>
      <c r="GFE2657" s="42"/>
      <c r="GFF2657" s="116"/>
      <c r="GFG2657" s="42"/>
      <c r="GFH2657" s="116"/>
      <c r="GFI2657" s="42"/>
      <c r="GFJ2657" s="116"/>
      <c r="GFK2657" s="42"/>
      <c r="GFL2657" s="116"/>
      <c r="GFM2657" s="42"/>
      <c r="GFN2657" s="116"/>
      <c r="GFO2657" s="42"/>
      <c r="GFP2657" s="116"/>
      <c r="GFQ2657" s="42"/>
      <c r="GFR2657" s="116"/>
      <c r="GFS2657" s="42"/>
      <c r="GFT2657" s="116"/>
      <c r="GFU2657" s="42"/>
      <c r="GFV2657" s="116"/>
      <c r="GFW2657" s="42"/>
      <c r="GFX2657" s="116"/>
      <c r="GFY2657" s="42"/>
      <c r="GFZ2657" s="116"/>
      <c r="GGA2657" s="42"/>
      <c r="GGB2657" s="116"/>
      <c r="GGC2657" s="42"/>
      <c r="GGD2657" s="116"/>
      <c r="GGE2657" s="42"/>
      <c r="GGF2657" s="116"/>
      <c r="GGG2657" s="42"/>
      <c r="GGH2657" s="116"/>
      <c r="GGI2657" s="42"/>
      <c r="GGJ2657" s="116"/>
      <c r="GGK2657" s="42"/>
      <c r="GGL2657" s="116"/>
      <c r="GGM2657" s="42"/>
      <c r="GGN2657" s="116"/>
      <c r="GGO2657" s="42"/>
      <c r="GGP2657" s="116"/>
      <c r="GGQ2657" s="42"/>
      <c r="GGR2657" s="116"/>
      <c r="GGS2657" s="42"/>
      <c r="GGT2657" s="116"/>
      <c r="GGU2657" s="42"/>
      <c r="GGV2657" s="116"/>
      <c r="GGW2657" s="42"/>
      <c r="GGX2657" s="116"/>
      <c r="GGY2657" s="42"/>
      <c r="GGZ2657" s="116"/>
      <c r="GHA2657" s="42"/>
      <c r="GHB2657" s="116"/>
      <c r="GHC2657" s="42"/>
      <c r="GHD2657" s="116"/>
      <c r="GHE2657" s="42"/>
      <c r="GHF2657" s="116"/>
      <c r="GHG2657" s="42"/>
      <c r="GHH2657" s="116"/>
      <c r="GHI2657" s="42"/>
      <c r="GHJ2657" s="116"/>
      <c r="GHK2657" s="42"/>
      <c r="GHL2657" s="116"/>
      <c r="GHM2657" s="42"/>
      <c r="GHN2657" s="116"/>
      <c r="GHO2657" s="42"/>
      <c r="GHP2657" s="116"/>
      <c r="GHQ2657" s="42"/>
      <c r="GHR2657" s="116"/>
      <c r="GHS2657" s="42"/>
      <c r="GHT2657" s="116"/>
      <c r="GHU2657" s="42"/>
      <c r="GHV2657" s="116"/>
      <c r="GHW2657" s="42"/>
      <c r="GHX2657" s="116"/>
      <c r="GHY2657" s="42"/>
      <c r="GHZ2657" s="116"/>
      <c r="GIA2657" s="42"/>
      <c r="GIB2657" s="116"/>
      <c r="GIC2657" s="42"/>
      <c r="GID2657" s="116"/>
      <c r="GIE2657" s="42"/>
      <c r="GIF2657" s="116"/>
      <c r="GIG2657" s="42"/>
      <c r="GIH2657" s="116"/>
      <c r="GII2657" s="42"/>
      <c r="GIJ2657" s="116"/>
      <c r="GIK2657" s="42"/>
      <c r="GIL2657" s="116"/>
      <c r="GIM2657" s="42"/>
      <c r="GIN2657" s="116"/>
      <c r="GIO2657" s="42"/>
      <c r="GIP2657" s="116"/>
      <c r="GIQ2657" s="42"/>
      <c r="GIR2657" s="116"/>
      <c r="GIS2657" s="42"/>
      <c r="GIT2657" s="116"/>
      <c r="GIU2657" s="42"/>
      <c r="GIV2657" s="116"/>
      <c r="GIW2657" s="42"/>
      <c r="GIX2657" s="116"/>
      <c r="GIY2657" s="42"/>
      <c r="GIZ2657" s="116"/>
      <c r="GJA2657" s="42"/>
      <c r="GJB2657" s="116"/>
      <c r="GJC2657" s="42"/>
      <c r="GJD2657" s="116"/>
      <c r="GJE2657" s="42"/>
      <c r="GJF2657" s="116"/>
      <c r="GJG2657" s="42"/>
      <c r="GJH2657" s="116"/>
      <c r="GJI2657" s="42"/>
      <c r="GJJ2657" s="116"/>
      <c r="GJK2657" s="42"/>
      <c r="GJL2657" s="116"/>
      <c r="GJM2657" s="42"/>
      <c r="GJN2657" s="116"/>
      <c r="GJO2657" s="42"/>
      <c r="GJP2657" s="116"/>
      <c r="GJQ2657" s="42"/>
      <c r="GJR2657" s="116"/>
      <c r="GJS2657" s="42"/>
      <c r="GJT2657" s="116"/>
      <c r="GJU2657" s="42"/>
      <c r="GJV2657" s="116"/>
      <c r="GJW2657" s="42"/>
      <c r="GJX2657" s="116"/>
      <c r="GJY2657" s="42"/>
      <c r="GJZ2657" s="116"/>
      <c r="GKA2657" s="42"/>
      <c r="GKB2657" s="116"/>
      <c r="GKC2657" s="42"/>
      <c r="GKD2657" s="116"/>
      <c r="GKE2657" s="42"/>
      <c r="GKF2657" s="116"/>
      <c r="GKG2657" s="42"/>
      <c r="GKH2657" s="116"/>
      <c r="GKI2657" s="42"/>
      <c r="GKJ2657" s="116"/>
      <c r="GKK2657" s="42"/>
      <c r="GKL2657" s="116"/>
      <c r="GKM2657" s="42"/>
      <c r="GKN2657" s="116"/>
      <c r="GKO2657" s="42"/>
      <c r="GKP2657" s="116"/>
      <c r="GKQ2657" s="42"/>
      <c r="GKR2657" s="116"/>
      <c r="GKS2657" s="42"/>
      <c r="GKT2657" s="116"/>
      <c r="GKU2657" s="42"/>
      <c r="GKV2657" s="116"/>
      <c r="GKW2657" s="42"/>
      <c r="GKX2657" s="116"/>
      <c r="GKY2657" s="42"/>
      <c r="GKZ2657" s="116"/>
      <c r="GLA2657" s="42"/>
      <c r="GLB2657" s="116"/>
      <c r="GLC2657" s="42"/>
      <c r="GLD2657" s="116"/>
      <c r="GLE2657" s="42"/>
      <c r="GLF2657" s="116"/>
      <c r="GLG2657" s="42"/>
      <c r="GLH2657" s="116"/>
      <c r="GLI2657" s="42"/>
      <c r="GLJ2657" s="116"/>
      <c r="GLK2657" s="42"/>
      <c r="GLL2657" s="116"/>
      <c r="GLM2657" s="42"/>
      <c r="GLN2657" s="116"/>
      <c r="GLO2657" s="42"/>
      <c r="GLP2657" s="116"/>
      <c r="GLQ2657" s="42"/>
      <c r="GLR2657" s="116"/>
      <c r="GLS2657" s="42"/>
      <c r="GLT2657" s="116"/>
      <c r="GLU2657" s="42"/>
      <c r="GLV2657" s="116"/>
      <c r="GLW2657" s="42"/>
      <c r="GLX2657" s="116"/>
      <c r="GLY2657" s="42"/>
      <c r="GLZ2657" s="116"/>
      <c r="GMA2657" s="42"/>
      <c r="GMB2657" s="116"/>
      <c r="GMC2657" s="42"/>
      <c r="GMD2657" s="116"/>
      <c r="GME2657" s="42"/>
      <c r="GMF2657" s="116"/>
      <c r="GMG2657" s="42"/>
      <c r="GMH2657" s="116"/>
      <c r="GMI2657" s="42"/>
      <c r="GMJ2657" s="116"/>
      <c r="GMK2657" s="42"/>
      <c r="GML2657" s="116"/>
      <c r="GMM2657" s="42"/>
      <c r="GMN2657" s="116"/>
      <c r="GMO2657" s="42"/>
      <c r="GMP2657" s="116"/>
      <c r="GMQ2657" s="42"/>
      <c r="GMR2657" s="116"/>
      <c r="GMS2657" s="42"/>
      <c r="GMT2657" s="116"/>
      <c r="GMU2657" s="42"/>
      <c r="GMV2657" s="116"/>
      <c r="GMW2657" s="42"/>
      <c r="GMX2657" s="116"/>
      <c r="GMY2657" s="42"/>
      <c r="GMZ2657" s="116"/>
      <c r="GNA2657" s="42"/>
      <c r="GNB2657" s="116"/>
      <c r="GNC2657" s="42"/>
      <c r="GND2657" s="116"/>
      <c r="GNE2657" s="42"/>
      <c r="GNF2657" s="116"/>
      <c r="GNG2657" s="42"/>
      <c r="GNH2657" s="116"/>
      <c r="GNI2657" s="42"/>
      <c r="GNJ2657" s="116"/>
      <c r="GNK2657" s="42"/>
      <c r="GNL2657" s="116"/>
      <c r="GNM2657" s="42"/>
      <c r="GNN2657" s="116"/>
      <c r="GNO2657" s="42"/>
      <c r="GNP2657" s="116"/>
      <c r="GNQ2657" s="42"/>
      <c r="GNR2657" s="116"/>
      <c r="GNS2657" s="42"/>
      <c r="GNT2657" s="116"/>
      <c r="GNU2657" s="42"/>
      <c r="GNV2657" s="116"/>
      <c r="GNW2657" s="42"/>
      <c r="GNX2657" s="116"/>
      <c r="GNY2657" s="42"/>
      <c r="GNZ2657" s="116"/>
      <c r="GOA2657" s="42"/>
      <c r="GOB2657" s="116"/>
      <c r="GOC2657" s="42"/>
      <c r="GOD2657" s="116"/>
      <c r="GOE2657" s="42"/>
      <c r="GOF2657" s="116"/>
      <c r="GOG2657" s="42"/>
      <c r="GOH2657" s="116"/>
      <c r="GOI2657" s="42"/>
      <c r="GOJ2657" s="116"/>
      <c r="GOK2657" s="42"/>
      <c r="GOL2657" s="116"/>
      <c r="GOM2657" s="42"/>
      <c r="GON2657" s="116"/>
      <c r="GOO2657" s="42"/>
      <c r="GOP2657" s="116"/>
      <c r="GOQ2657" s="42"/>
      <c r="GOR2657" s="116"/>
      <c r="GOS2657" s="42"/>
      <c r="GOT2657" s="116"/>
      <c r="GOU2657" s="42"/>
      <c r="GOV2657" s="116"/>
      <c r="GOW2657" s="42"/>
      <c r="GOX2657" s="116"/>
      <c r="GOY2657" s="42"/>
      <c r="GOZ2657" s="116"/>
      <c r="GPA2657" s="42"/>
      <c r="GPB2657" s="116"/>
      <c r="GPC2657" s="42"/>
      <c r="GPD2657" s="116"/>
      <c r="GPE2657" s="42"/>
      <c r="GPF2657" s="116"/>
      <c r="GPG2657" s="42"/>
      <c r="GPH2657" s="116"/>
      <c r="GPI2657" s="42"/>
      <c r="GPJ2657" s="116"/>
      <c r="GPK2657" s="42"/>
      <c r="GPL2657" s="116"/>
      <c r="GPM2657" s="42"/>
      <c r="GPN2657" s="116"/>
      <c r="GPO2657" s="42"/>
      <c r="GPP2657" s="116"/>
      <c r="GPQ2657" s="42"/>
      <c r="GPR2657" s="116"/>
      <c r="GPS2657" s="42"/>
      <c r="GPT2657" s="116"/>
      <c r="GPU2657" s="42"/>
      <c r="GPV2657" s="116"/>
      <c r="GPW2657" s="42"/>
      <c r="GPX2657" s="116"/>
      <c r="GPY2657" s="42"/>
      <c r="GPZ2657" s="116"/>
      <c r="GQA2657" s="42"/>
      <c r="GQB2657" s="116"/>
      <c r="GQC2657" s="42"/>
      <c r="GQD2657" s="116"/>
      <c r="GQE2657" s="42"/>
      <c r="GQF2657" s="116"/>
      <c r="GQG2657" s="42"/>
      <c r="GQH2657" s="116"/>
      <c r="GQI2657" s="42"/>
      <c r="GQJ2657" s="116"/>
      <c r="GQK2657" s="42"/>
      <c r="GQL2657" s="116"/>
      <c r="GQM2657" s="42"/>
      <c r="GQN2657" s="116"/>
      <c r="GQO2657" s="42"/>
      <c r="GQP2657" s="116"/>
      <c r="GQQ2657" s="42"/>
      <c r="GQR2657" s="116"/>
      <c r="GQS2657" s="42"/>
      <c r="GQT2657" s="116"/>
      <c r="GQU2657" s="42"/>
      <c r="GQV2657" s="116"/>
      <c r="GQW2657" s="42"/>
      <c r="GQX2657" s="116"/>
      <c r="GQY2657" s="42"/>
      <c r="GQZ2657" s="116"/>
      <c r="GRA2657" s="42"/>
      <c r="GRB2657" s="116"/>
      <c r="GRC2657" s="42"/>
      <c r="GRD2657" s="116"/>
      <c r="GRE2657" s="42"/>
      <c r="GRF2657" s="116"/>
      <c r="GRG2657" s="42"/>
      <c r="GRH2657" s="116"/>
      <c r="GRI2657" s="42"/>
      <c r="GRJ2657" s="116"/>
      <c r="GRK2657" s="42"/>
      <c r="GRL2657" s="116"/>
      <c r="GRM2657" s="42"/>
      <c r="GRN2657" s="116"/>
      <c r="GRO2657" s="42"/>
      <c r="GRP2657" s="116"/>
      <c r="GRQ2657" s="42"/>
      <c r="GRR2657" s="116"/>
      <c r="GRS2657" s="42"/>
      <c r="GRT2657" s="116"/>
      <c r="GRU2657" s="42"/>
      <c r="GRV2657" s="116"/>
      <c r="GRW2657" s="42"/>
      <c r="GRX2657" s="116"/>
      <c r="GRY2657" s="42"/>
      <c r="GRZ2657" s="116"/>
      <c r="GSA2657" s="42"/>
      <c r="GSB2657" s="116"/>
      <c r="GSC2657" s="42"/>
      <c r="GSD2657" s="116"/>
      <c r="GSE2657" s="42"/>
      <c r="GSF2657" s="116"/>
      <c r="GSG2657" s="42"/>
      <c r="GSH2657" s="116"/>
      <c r="GSI2657" s="42"/>
      <c r="GSJ2657" s="116"/>
      <c r="GSK2657" s="42"/>
      <c r="GSL2657" s="116"/>
      <c r="GSM2657" s="42"/>
      <c r="GSN2657" s="116"/>
      <c r="GSO2657" s="42"/>
      <c r="GSP2657" s="116"/>
      <c r="GSQ2657" s="42"/>
      <c r="GSR2657" s="116"/>
      <c r="GSS2657" s="42"/>
      <c r="GST2657" s="116"/>
      <c r="GSU2657" s="42"/>
      <c r="GSV2657" s="116"/>
      <c r="GSW2657" s="42"/>
      <c r="GSX2657" s="116"/>
      <c r="GSY2657" s="42"/>
      <c r="GSZ2657" s="116"/>
      <c r="GTA2657" s="42"/>
      <c r="GTB2657" s="116"/>
      <c r="GTC2657" s="42"/>
      <c r="GTD2657" s="116"/>
      <c r="GTE2657" s="42"/>
      <c r="GTF2657" s="116"/>
      <c r="GTG2657" s="42"/>
      <c r="GTH2657" s="116"/>
      <c r="GTI2657" s="42"/>
      <c r="GTJ2657" s="116"/>
      <c r="GTK2657" s="42"/>
      <c r="GTL2657" s="116"/>
      <c r="GTM2657" s="42"/>
      <c r="GTN2657" s="116"/>
      <c r="GTO2657" s="42"/>
      <c r="GTP2657" s="116"/>
      <c r="GTQ2657" s="42"/>
      <c r="GTR2657" s="116"/>
      <c r="GTS2657" s="42"/>
      <c r="GTT2657" s="116"/>
      <c r="GTU2657" s="42"/>
      <c r="GTV2657" s="116"/>
      <c r="GTW2657" s="42"/>
      <c r="GTX2657" s="116"/>
      <c r="GTY2657" s="42"/>
      <c r="GTZ2657" s="116"/>
      <c r="GUA2657" s="42"/>
      <c r="GUB2657" s="116"/>
      <c r="GUC2657" s="42"/>
      <c r="GUD2657" s="116"/>
      <c r="GUE2657" s="42"/>
      <c r="GUF2657" s="116"/>
      <c r="GUG2657" s="42"/>
      <c r="GUH2657" s="116"/>
      <c r="GUI2657" s="42"/>
      <c r="GUJ2657" s="116"/>
      <c r="GUK2657" s="42"/>
      <c r="GUL2657" s="116"/>
      <c r="GUM2657" s="42"/>
      <c r="GUN2657" s="116"/>
      <c r="GUO2657" s="42"/>
      <c r="GUP2657" s="116"/>
      <c r="GUQ2657" s="42"/>
      <c r="GUR2657" s="116"/>
      <c r="GUS2657" s="42"/>
      <c r="GUT2657" s="116"/>
      <c r="GUU2657" s="42"/>
      <c r="GUV2657" s="116"/>
      <c r="GUW2657" s="42"/>
      <c r="GUX2657" s="116"/>
      <c r="GUY2657" s="42"/>
      <c r="GUZ2657" s="116"/>
      <c r="GVA2657" s="42"/>
      <c r="GVB2657" s="116"/>
      <c r="GVC2657" s="42"/>
      <c r="GVD2657" s="116"/>
      <c r="GVE2657" s="42"/>
      <c r="GVF2657" s="116"/>
      <c r="GVG2657" s="42"/>
      <c r="GVH2657" s="116"/>
      <c r="GVI2657" s="42"/>
      <c r="GVJ2657" s="116"/>
      <c r="GVK2657" s="42"/>
      <c r="GVL2657" s="116"/>
      <c r="GVM2657" s="42"/>
      <c r="GVN2657" s="116"/>
      <c r="GVO2657" s="42"/>
      <c r="GVP2657" s="116"/>
      <c r="GVQ2657" s="42"/>
      <c r="GVR2657" s="116"/>
      <c r="GVS2657" s="42"/>
      <c r="GVT2657" s="116"/>
      <c r="GVU2657" s="42"/>
      <c r="GVV2657" s="116"/>
      <c r="GVW2657" s="42"/>
      <c r="GVX2657" s="116"/>
      <c r="GVY2657" s="42"/>
      <c r="GVZ2657" s="116"/>
      <c r="GWA2657" s="42"/>
      <c r="GWB2657" s="116"/>
      <c r="GWC2657" s="42"/>
      <c r="GWD2657" s="116"/>
      <c r="GWE2657" s="42"/>
      <c r="GWF2657" s="116"/>
      <c r="GWG2657" s="42"/>
      <c r="GWH2657" s="116"/>
      <c r="GWI2657" s="42"/>
      <c r="GWJ2657" s="116"/>
      <c r="GWK2657" s="42"/>
      <c r="GWL2657" s="116"/>
      <c r="GWM2657" s="42"/>
      <c r="GWN2657" s="116"/>
      <c r="GWO2657" s="42"/>
      <c r="GWP2657" s="116"/>
      <c r="GWQ2657" s="42"/>
      <c r="GWR2657" s="116"/>
      <c r="GWS2657" s="42"/>
      <c r="GWT2657" s="116"/>
      <c r="GWU2657" s="42"/>
      <c r="GWV2657" s="116"/>
      <c r="GWW2657" s="42"/>
      <c r="GWX2657" s="116"/>
      <c r="GWY2657" s="42"/>
      <c r="GWZ2657" s="116"/>
      <c r="GXA2657" s="42"/>
      <c r="GXB2657" s="116"/>
      <c r="GXC2657" s="42"/>
      <c r="GXD2657" s="116"/>
      <c r="GXE2657" s="42"/>
      <c r="GXF2657" s="116"/>
      <c r="GXG2657" s="42"/>
      <c r="GXH2657" s="116"/>
      <c r="GXI2657" s="42"/>
      <c r="GXJ2657" s="116"/>
      <c r="GXK2657" s="42"/>
      <c r="GXL2657" s="116"/>
      <c r="GXM2657" s="42"/>
      <c r="GXN2657" s="116"/>
      <c r="GXO2657" s="42"/>
      <c r="GXP2657" s="116"/>
      <c r="GXQ2657" s="42"/>
      <c r="GXR2657" s="116"/>
      <c r="GXS2657" s="42"/>
      <c r="GXT2657" s="116"/>
      <c r="GXU2657" s="42"/>
      <c r="GXV2657" s="116"/>
      <c r="GXW2657" s="42"/>
      <c r="GXX2657" s="116"/>
      <c r="GXY2657" s="42"/>
      <c r="GXZ2657" s="116"/>
      <c r="GYA2657" s="42"/>
      <c r="GYB2657" s="116"/>
      <c r="GYC2657" s="42"/>
      <c r="GYD2657" s="116"/>
      <c r="GYE2657" s="42"/>
      <c r="GYF2657" s="116"/>
      <c r="GYG2657" s="42"/>
      <c r="GYH2657" s="116"/>
      <c r="GYI2657" s="42"/>
      <c r="GYJ2657" s="116"/>
      <c r="GYK2657" s="42"/>
      <c r="GYL2657" s="116"/>
      <c r="GYM2657" s="42"/>
      <c r="GYN2657" s="116"/>
      <c r="GYO2657" s="42"/>
      <c r="GYP2657" s="116"/>
      <c r="GYQ2657" s="42"/>
      <c r="GYR2657" s="116"/>
      <c r="GYS2657" s="42"/>
      <c r="GYT2657" s="116"/>
      <c r="GYU2657" s="42"/>
      <c r="GYV2657" s="116"/>
      <c r="GYW2657" s="42"/>
      <c r="GYX2657" s="116"/>
      <c r="GYY2657" s="42"/>
      <c r="GYZ2657" s="116"/>
      <c r="GZA2657" s="42"/>
      <c r="GZB2657" s="116"/>
      <c r="GZC2657" s="42"/>
      <c r="GZD2657" s="116"/>
      <c r="GZE2657" s="42"/>
      <c r="GZF2657" s="116"/>
      <c r="GZG2657" s="42"/>
      <c r="GZH2657" s="116"/>
      <c r="GZI2657" s="42"/>
      <c r="GZJ2657" s="116"/>
      <c r="GZK2657" s="42"/>
      <c r="GZL2657" s="116"/>
      <c r="GZM2657" s="42"/>
      <c r="GZN2657" s="116"/>
      <c r="GZO2657" s="42"/>
      <c r="GZP2657" s="116"/>
      <c r="GZQ2657" s="42"/>
      <c r="GZR2657" s="116"/>
      <c r="GZS2657" s="42"/>
      <c r="GZT2657" s="116"/>
      <c r="GZU2657" s="42"/>
      <c r="GZV2657" s="116"/>
      <c r="GZW2657" s="42"/>
      <c r="GZX2657" s="116"/>
      <c r="GZY2657" s="42"/>
      <c r="GZZ2657" s="116"/>
      <c r="HAA2657" s="42"/>
      <c r="HAB2657" s="116"/>
      <c r="HAC2657" s="42"/>
      <c r="HAD2657" s="116"/>
      <c r="HAE2657" s="42"/>
      <c r="HAF2657" s="116"/>
      <c r="HAG2657" s="42"/>
      <c r="HAH2657" s="116"/>
      <c r="HAI2657" s="42"/>
      <c r="HAJ2657" s="116"/>
      <c r="HAK2657" s="42"/>
      <c r="HAL2657" s="116"/>
      <c r="HAM2657" s="42"/>
      <c r="HAN2657" s="116"/>
      <c r="HAO2657" s="42"/>
      <c r="HAP2657" s="116"/>
      <c r="HAQ2657" s="42"/>
      <c r="HAR2657" s="116"/>
      <c r="HAS2657" s="42"/>
      <c r="HAT2657" s="116"/>
      <c r="HAU2657" s="42"/>
      <c r="HAV2657" s="116"/>
      <c r="HAW2657" s="42"/>
      <c r="HAX2657" s="116"/>
      <c r="HAY2657" s="42"/>
      <c r="HAZ2657" s="116"/>
      <c r="HBA2657" s="42"/>
      <c r="HBB2657" s="116"/>
      <c r="HBC2657" s="42"/>
      <c r="HBD2657" s="116"/>
      <c r="HBE2657" s="42"/>
      <c r="HBF2657" s="116"/>
      <c r="HBG2657" s="42"/>
      <c r="HBH2657" s="116"/>
      <c r="HBI2657" s="42"/>
      <c r="HBJ2657" s="116"/>
      <c r="HBK2657" s="42"/>
      <c r="HBL2657" s="116"/>
      <c r="HBM2657" s="42"/>
      <c r="HBN2657" s="116"/>
      <c r="HBO2657" s="42"/>
      <c r="HBP2657" s="116"/>
      <c r="HBQ2657" s="42"/>
      <c r="HBR2657" s="116"/>
      <c r="HBS2657" s="42"/>
      <c r="HBT2657" s="116"/>
      <c r="HBU2657" s="42"/>
      <c r="HBV2657" s="116"/>
      <c r="HBW2657" s="42"/>
      <c r="HBX2657" s="116"/>
      <c r="HBY2657" s="42"/>
      <c r="HBZ2657" s="116"/>
      <c r="HCA2657" s="42"/>
      <c r="HCB2657" s="116"/>
      <c r="HCC2657" s="42"/>
      <c r="HCD2657" s="116"/>
      <c r="HCE2657" s="42"/>
      <c r="HCF2657" s="116"/>
      <c r="HCG2657" s="42"/>
      <c r="HCH2657" s="116"/>
      <c r="HCI2657" s="42"/>
      <c r="HCJ2657" s="116"/>
      <c r="HCK2657" s="42"/>
      <c r="HCL2657" s="116"/>
      <c r="HCM2657" s="42"/>
      <c r="HCN2657" s="116"/>
      <c r="HCO2657" s="42"/>
      <c r="HCP2657" s="116"/>
      <c r="HCQ2657" s="42"/>
      <c r="HCR2657" s="116"/>
      <c r="HCS2657" s="42"/>
      <c r="HCT2657" s="116"/>
      <c r="HCU2657" s="42"/>
      <c r="HCV2657" s="116"/>
      <c r="HCW2657" s="42"/>
      <c r="HCX2657" s="116"/>
      <c r="HCY2657" s="42"/>
      <c r="HCZ2657" s="116"/>
      <c r="HDA2657" s="42"/>
      <c r="HDB2657" s="116"/>
      <c r="HDC2657" s="42"/>
      <c r="HDD2657" s="116"/>
      <c r="HDE2657" s="42"/>
      <c r="HDF2657" s="116"/>
      <c r="HDG2657" s="42"/>
      <c r="HDH2657" s="116"/>
      <c r="HDI2657" s="42"/>
      <c r="HDJ2657" s="116"/>
      <c r="HDK2657" s="42"/>
      <c r="HDL2657" s="116"/>
      <c r="HDM2657" s="42"/>
      <c r="HDN2657" s="116"/>
      <c r="HDO2657" s="42"/>
      <c r="HDP2657" s="116"/>
      <c r="HDQ2657" s="42"/>
      <c r="HDR2657" s="116"/>
      <c r="HDS2657" s="42"/>
      <c r="HDT2657" s="116"/>
      <c r="HDU2657" s="42"/>
      <c r="HDV2657" s="116"/>
      <c r="HDW2657" s="42"/>
      <c r="HDX2657" s="116"/>
      <c r="HDY2657" s="42"/>
      <c r="HDZ2657" s="116"/>
      <c r="HEA2657" s="42"/>
      <c r="HEB2657" s="116"/>
      <c r="HEC2657" s="42"/>
      <c r="HED2657" s="116"/>
      <c r="HEE2657" s="42"/>
      <c r="HEF2657" s="116"/>
      <c r="HEG2657" s="42"/>
      <c r="HEH2657" s="116"/>
      <c r="HEI2657" s="42"/>
      <c r="HEJ2657" s="116"/>
      <c r="HEK2657" s="42"/>
      <c r="HEL2657" s="116"/>
      <c r="HEM2657" s="42"/>
      <c r="HEN2657" s="116"/>
      <c r="HEO2657" s="42"/>
      <c r="HEP2657" s="116"/>
      <c r="HEQ2657" s="42"/>
      <c r="HER2657" s="116"/>
      <c r="HES2657" s="42"/>
      <c r="HET2657" s="116"/>
      <c r="HEU2657" s="42"/>
      <c r="HEV2657" s="116"/>
      <c r="HEW2657" s="42"/>
      <c r="HEX2657" s="116"/>
      <c r="HEY2657" s="42"/>
      <c r="HEZ2657" s="116"/>
      <c r="HFA2657" s="42"/>
      <c r="HFB2657" s="116"/>
      <c r="HFC2657" s="42"/>
      <c r="HFD2657" s="116"/>
      <c r="HFE2657" s="42"/>
      <c r="HFF2657" s="116"/>
      <c r="HFG2657" s="42"/>
      <c r="HFH2657" s="116"/>
      <c r="HFI2657" s="42"/>
      <c r="HFJ2657" s="116"/>
      <c r="HFK2657" s="42"/>
      <c r="HFL2657" s="116"/>
      <c r="HFM2657" s="42"/>
      <c r="HFN2657" s="116"/>
      <c r="HFO2657" s="42"/>
      <c r="HFP2657" s="116"/>
      <c r="HFQ2657" s="42"/>
      <c r="HFR2657" s="116"/>
      <c r="HFS2657" s="42"/>
      <c r="HFT2657" s="116"/>
      <c r="HFU2657" s="42"/>
      <c r="HFV2657" s="116"/>
      <c r="HFW2657" s="42"/>
      <c r="HFX2657" s="116"/>
      <c r="HFY2657" s="42"/>
      <c r="HFZ2657" s="116"/>
      <c r="HGA2657" s="42"/>
      <c r="HGB2657" s="116"/>
      <c r="HGC2657" s="42"/>
      <c r="HGD2657" s="116"/>
      <c r="HGE2657" s="42"/>
      <c r="HGF2657" s="116"/>
      <c r="HGG2657" s="42"/>
      <c r="HGH2657" s="116"/>
      <c r="HGI2657" s="42"/>
      <c r="HGJ2657" s="116"/>
      <c r="HGK2657" s="42"/>
      <c r="HGL2657" s="116"/>
      <c r="HGM2657" s="42"/>
      <c r="HGN2657" s="116"/>
      <c r="HGO2657" s="42"/>
      <c r="HGP2657" s="116"/>
      <c r="HGQ2657" s="42"/>
      <c r="HGR2657" s="116"/>
      <c r="HGS2657" s="42"/>
      <c r="HGT2657" s="116"/>
      <c r="HGU2657" s="42"/>
      <c r="HGV2657" s="116"/>
      <c r="HGW2657" s="42"/>
      <c r="HGX2657" s="116"/>
      <c r="HGY2657" s="42"/>
      <c r="HGZ2657" s="116"/>
      <c r="HHA2657" s="42"/>
      <c r="HHB2657" s="116"/>
      <c r="HHC2657" s="42"/>
      <c r="HHD2657" s="116"/>
      <c r="HHE2657" s="42"/>
      <c r="HHF2657" s="116"/>
      <c r="HHG2657" s="42"/>
      <c r="HHH2657" s="116"/>
      <c r="HHI2657" s="42"/>
      <c r="HHJ2657" s="116"/>
      <c r="HHK2657" s="42"/>
      <c r="HHL2657" s="116"/>
      <c r="HHM2657" s="42"/>
      <c r="HHN2657" s="116"/>
      <c r="HHO2657" s="42"/>
      <c r="HHP2657" s="116"/>
      <c r="HHQ2657" s="42"/>
      <c r="HHR2657" s="116"/>
      <c r="HHS2657" s="42"/>
      <c r="HHT2657" s="116"/>
      <c r="HHU2657" s="42"/>
      <c r="HHV2657" s="116"/>
      <c r="HHW2657" s="42"/>
      <c r="HHX2657" s="116"/>
      <c r="HHY2657" s="42"/>
      <c r="HHZ2657" s="116"/>
      <c r="HIA2657" s="42"/>
      <c r="HIB2657" s="116"/>
      <c r="HIC2657" s="42"/>
      <c r="HID2657" s="116"/>
      <c r="HIE2657" s="42"/>
      <c r="HIF2657" s="116"/>
      <c r="HIG2657" s="42"/>
      <c r="HIH2657" s="116"/>
      <c r="HII2657" s="42"/>
      <c r="HIJ2657" s="116"/>
      <c r="HIK2657" s="42"/>
      <c r="HIL2657" s="116"/>
      <c r="HIM2657" s="42"/>
      <c r="HIN2657" s="116"/>
      <c r="HIO2657" s="42"/>
      <c r="HIP2657" s="116"/>
      <c r="HIQ2657" s="42"/>
      <c r="HIR2657" s="116"/>
      <c r="HIS2657" s="42"/>
      <c r="HIT2657" s="116"/>
      <c r="HIU2657" s="42"/>
      <c r="HIV2657" s="116"/>
      <c r="HIW2657" s="42"/>
      <c r="HIX2657" s="116"/>
      <c r="HIY2657" s="42"/>
      <c r="HIZ2657" s="116"/>
      <c r="HJA2657" s="42"/>
      <c r="HJB2657" s="116"/>
      <c r="HJC2657" s="42"/>
      <c r="HJD2657" s="116"/>
      <c r="HJE2657" s="42"/>
      <c r="HJF2657" s="116"/>
      <c r="HJG2657" s="42"/>
      <c r="HJH2657" s="116"/>
      <c r="HJI2657" s="42"/>
      <c r="HJJ2657" s="116"/>
      <c r="HJK2657" s="42"/>
      <c r="HJL2657" s="116"/>
      <c r="HJM2657" s="42"/>
      <c r="HJN2657" s="116"/>
      <c r="HJO2657" s="42"/>
      <c r="HJP2657" s="116"/>
      <c r="HJQ2657" s="42"/>
      <c r="HJR2657" s="116"/>
      <c r="HJS2657" s="42"/>
      <c r="HJT2657" s="116"/>
      <c r="HJU2657" s="42"/>
      <c r="HJV2657" s="116"/>
      <c r="HJW2657" s="42"/>
      <c r="HJX2657" s="116"/>
      <c r="HJY2657" s="42"/>
      <c r="HJZ2657" s="116"/>
      <c r="HKA2657" s="42"/>
      <c r="HKB2657" s="116"/>
      <c r="HKC2657" s="42"/>
      <c r="HKD2657" s="116"/>
      <c r="HKE2657" s="42"/>
      <c r="HKF2657" s="116"/>
      <c r="HKG2657" s="42"/>
      <c r="HKH2657" s="116"/>
      <c r="HKI2657" s="42"/>
      <c r="HKJ2657" s="116"/>
      <c r="HKK2657" s="42"/>
      <c r="HKL2657" s="116"/>
      <c r="HKM2657" s="42"/>
      <c r="HKN2657" s="116"/>
      <c r="HKO2657" s="42"/>
      <c r="HKP2657" s="116"/>
      <c r="HKQ2657" s="42"/>
      <c r="HKR2657" s="116"/>
      <c r="HKS2657" s="42"/>
      <c r="HKT2657" s="116"/>
      <c r="HKU2657" s="42"/>
      <c r="HKV2657" s="116"/>
      <c r="HKW2657" s="42"/>
      <c r="HKX2657" s="116"/>
      <c r="HKY2657" s="42"/>
      <c r="HKZ2657" s="116"/>
      <c r="HLA2657" s="42"/>
      <c r="HLB2657" s="116"/>
      <c r="HLC2657" s="42"/>
      <c r="HLD2657" s="116"/>
      <c r="HLE2657" s="42"/>
      <c r="HLF2657" s="116"/>
      <c r="HLG2657" s="42"/>
      <c r="HLH2657" s="116"/>
      <c r="HLI2657" s="42"/>
      <c r="HLJ2657" s="116"/>
      <c r="HLK2657" s="42"/>
      <c r="HLL2657" s="116"/>
      <c r="HLM2657" s="42"/>
      <c r="HLN2657" s="116"/>
      <c r="HLO2657" s="42"/>
      <c r="HLP2657" s="116"/>
      <c r="HLQ2657" s="42"/>
      <c r="HLR2657" s="116"/>
      <c r="HLS2657" s="42"/>
      <c r="HLT2657" s="116"/>
      <c r="HLU2657" s="42"/>
      <c r="HLV2657" s="116"/>
      <c r="HLW2657" s="42"/>
      <c r="HLX2657" s="116"/>
      <c r="HLY2657" s="42"/>
      <c r="HLZ2657" s="116"/>
      <c r="HMA2657" s="42"/>
      <c r="HMB2657" s="116"/>
      <c r="HMC2657" s="42"/>
      <c r="HMD2657" s="116"/>
      <c r="HME2657" s="42"/>
      <c r="HMF2657" s="116"/>
      <c r="HMG2657" s="42"/>
      <c r="HMH2657" s="116"/>
      <c r="HMI2657" s="42"/>
      <c r="HMJ2657" s="116"/>
      <c r="HMK2657" s="42"/>
      <c r="HML2657" s="116"/>
      <c r="HMM2657" s="42"/>
      <c r="HMN2657" s="116"/>
      <c r="HMO2657" s="42"/>
      <c r="HMP2657" s="116"/>
      <c r="HMQ2657" s="42"/>
      <c r="HMR2657" s="116"/>
      <c r="HMS2657" s="42"/>
      <c r="HMT2657" s="116"/>
      <c r="HMU2657" s="42"/>
      <c r="HMV2657" s="116"/>
      <c r="HMW2657" s="42"/>
      <c r="HMX2657" s="116"/>
      <c r="HMY2657" s="42"/>
      <c r="HMZ2657" s="116"/>
      <c r="HNA2657" s="42"/>
      <c r="HNB2657" s="116"/>
      <c r="HNC2657" s="42"/>
      <c r="HND2657" s="116"/>
      <c r="HNE2657" s="42"/>
      <c r="HNF2657" s="116"/>
      <c r="HNG2657" s="42"/>
      <c r="HNH2657" s="116"/>
      <c r="HNI2657" s="42"/>
      <c r="HNJ2657" s="116"/>
      <c r="HNK2657" s="42"/>
      <c r="HNL2657" s="116"/>
      <c r="HNM2657" s="42"/>
      <c r="HNN2657" s="116"/>
      <c r="HNO2657" s="42"/>
      <c r="HNP2657" s="116"/>
      <c r="HNQ2657" s="42"/>
      <c r="HNR2657" s="116"/>
      <c r="HNS2657" s="42"/>
      <c r="HNT2657" s="116"/>
      <c r="HNU2657" s="42"/>
      <c r="HNV2657" s="116"/>
      <c r="HNW2657" s="42"/>
      <c r="HNX2657" s="116"/>
      <c r="HNY2657" s="42"/>
      <c r="HNZ2657" s="116"/>
      <c r="HOA2657" s="42"/>
      <c r="HOB2657" s="116"/>
      <c r="HOC2657" s="42"/>
      <c r="HOD2657" s="116"/>
      <c r="HOE2657" s="42"/>
      <c r="HOF2657" s="116"/>
      <c r="HOG2657" s="42"/>
      <c r="HOH2657" s="116"/>
      <c r="HOI2657" s="42"/>
      <c r="HOJ2657" s="116"/>
      <c r="HOK2657" s="42"/>
      <c r="HOL2657" s="116"/>
      <c r="HOM2657" s="42"/>
      <c r="HON2657" s="116"/>
      <c r="HOO2657" s="42"/>
      <c r="HOP2657" s="116"/>
      <c r="HOQ2657" s="42"/>
      <c r="HOR2657" s="116"/>
      <c r="HOS2657" s="42"/>
      <c r="HOT2657" s="116"/>
      <c r="HOU2657" s="42"/>
      <c r="HOV2657" s="116"/>
      <c r="HOW2657" s="42"/>
      <c r="HOX2657" s="116"/>
      <c r="HOY2657" s="42"/>
      <c r="HOZ2657" s="116"/>
      <c r="HPA2657" s="42"/>
      <c r="HPB2657" s="116"/>
      <c r="HPC2657" s="42"/>
      <c r="HPD2657" s="116"/>
      <c r="HPE2657" s="42"/>
      <c r="HPF2657" s="116"/>
      <c r="HPG2657" s="42"/>
      <c r="HPH2657" s="116"/>
      <c r="HPI2657" s="42"/>
      <c r="HPJ2657" s="116"/>
      <c r="HPK2657" s="42"/>
      <c r="HPL2657" s="116"/>
      <c r="HPM2657" s="42"/>
      <c r="HPN2657" s="116"/>
      <c r="HPO2657" s="42"/>
      <c r="HPP2657" s="116"/>
      <c r="HPQ2657" s="42"/>
      <c r="HPR2657" s="116"/>
      <c r="HPS2657" s="42"/>
      <c r="HPT2657" s="116"/>
      <c r="HPU2657" s="42"/>
      <c r="HPV2657" s="116"/>
      <c r="HPW2657" s="42"/>
      <c r="HPX2657" s="116"/>
      <c r="HPY2657" s="42"/>
      <c r="HPZ2657" s="116"/>
      <c r="HQA2657" s="42"/>
      <c r="HQB2657" s="116"/>
      <c r="HQC2657" s="42"/>
      <c r="HQD2657" s="116"/>
      <c r="HQE2657" s="42"/>
      <c r="HQF2657" s="116"/>
      <c r="HQG2657" s="42"/>
      <c r="HQH2657" s="116"/>
      <c r="HQI2657" s="42"/>
      <c r="HQJ2657" s="116"/>
      <c r="HQK2657" s="42"/>
      <c r="HQL2657" s="116"/>
      <c r="HQM2657" s="42"/>
      <c r="HQN2657" s="116"/>
      <c r="HQO2657" s="42"/>
      <c r="HQP2657" s="116"/>
      <c r="HQQ2657" s="42"/>
      <c r="HQR2657" s="116"/>
      <c r="HQS2657" s="42"/>
      <c r="HQT2657" s="116"/>
      <c r="HQU2657" s="42"/>
      <c r="HQV2657" s="116"/>
      <c r="HQW2657" s="42"/>
      <c r="HQX2657" s="116"/>
      <c r="HQY2657" s="42"/>
      <c r="HQZ2657" s="116"/>
      <c r="HRA2657" s="42"/>
      <c r="HRB2657" s="116"/>
      <c r="HRC2657" s="42"/>
      <c r="HRD2657" s="116"/>
      <c r="HRE2657" s="42"/>
      <c r="HRF2657" s="116"/>
      <c r="HRG2657" s="42"/>
      <c r="HRH2657" s="116"/>
      <c r="HRI2657" s="42"/>
      <c r="HRJ2657" s="116"/>
      <c r="HRK2657" s="42"/>
      <c r="HRL2657" s="116"/>
      <c r="HRM2657" s="42"/>
      <c r="HRN2657" s="116"/>
      <c r="HRO2657" s="42"/>
      <c r="HRP2657" s="116"/>
      <c r="HRQ2657" s="42"/>
      <c r="HRR2657" s="116"/>
      <c r="HRS2657" s="42"/>
      <c r="HRT2657" s="116"/>
      <c r="HRU2657" s="42"/>
      <c r="HRV2657" s="116"/>
      <c r="HRW2657" s="42"/>
      <c r="HRX2657" s="116"/>
      <c r="HRY2657" s="42"/>
      <c r="HRZ2657" s="116"/>
      <c r="HSA2657" s="42"/>
      <c r="HSB2657" s="116"/>
      <c r="HSC2657" s="42"/>
      <c r="HSD2657" s="116"/>
      <c r="HSE2657" s="42"/>
      <c r="HSF2657" s="116"/>
      <c r="HSG2657" s="42"/>
      <c r="HSH2657" s="116"/>
      <c r="HSI2657" s="42"/>
      <c r="HSJ2657" s="116"/>
      <c r="HSK2657" s="42"/>
      <c r="HSL2657" s="116"/>
      <c r="HSM2657" s="42"/>
      <c r="HSN2657" s="116"/>
      <c r="HSO2657" s="42"/>
      <c r="HSP2657" s="116"/>
      <c r="HSQ2657" s="42"/>
      <c r="HSR2657" s="116"/>
      <c r="HSS2657" s="42"/>
      <c r="HST2657" s="116"/>
      <c r="HSU2657" s="42"/>
      <c r="HSV2657" s="116"/>
      <c r="HSW2657" s="42"/>
      <c r="HSX2657" s="116"/>
      <c r="HSY2657" s="42"/>
      <c r="HSZ2657" s="116"/>
      <c r="HTA2657" s="42"/>
      <c r="HTB2657" s="116"/>
      <c r="HTC2657" s="42"/>
      <c r="HTD2657" s="116"/>
      <c r="HTE2657" s="42"/>
      <c r="HTF2657" s="116"/>
      <c r="HTG2657" s="42"/>
      <c r="HTH2657" s="116"/>
      <c r="HTI2657" s="42"/>
      <c r="HTJ2657" s="116"/>
      <c r="HTK2657" s="42"/>
      <c r="HTL2657" s="116"/>
      <c r="HTM2657" s="42"/>
      <c r="HTN2657" s="116"/>
      <c r="HTO2657" s="42"/>
      <c r="HTP2657" s="116"/>
      <c r="HTQ2657" s="42"/>
      <c r="HTR2657" s="116"/>
      <c r="HTS2657" s="42"/>
      <c r="HTT2657" s="116"/>
      <c r="HTU2657" s="42"/>
      <c r="HTV2657" s="116"/>
      <c r="HTW2657" s="42"/>
      <c r="HTX2657" s="116"/>
      <c r="HTY2657" s="42"/>
      <c r="HTZ2657" s="116"/>
      <c r="HUA2657" s="42"/>
      <c r="HUB2657" s="116"/>
      <c r="HUC2657" s="42"/>
      <c r="HUD2657" s="116"/>
      <c r="HUE2657" s="42"/>
      <c r="HUF2657" s="116"/>
      <c r="HUG2657" s="42"/>
      <c r="HUH2657" s="116"/>
      <c r="HUI2657" s="42"/>
      <c r="HUJ2657" s="116"/>
      <c r="HUK2657" s="42"/>
      <c r="HUL2657" s="116"/>
      <c r="HUM2657" s="42"/>
      <c r="HUN2657" s="116"/>
      <c r="HUO2657" s="42"/>
      <c r="HUP2657" s="116"/>
      <c r="HUQ2657" s="42"/>
      <c r="HUR2657" s="116"/>
      <c r="HUS2657" s="42"/>
      <c r="HUT2657" s="116"/>
      <c r="HUU2657" s="42"/>
      <c r="HUV2657" s="116"/>
      <c r="HUW2657" s="42"/>
      <c r="HUX2657" s="116"/>
      <c r="HUY2657" s="42"/>
      <c r="HUZ2657" s="116"/>
      <c r="HVA2657" s="42"/>
      <c r="HVB2657" s="116"/>
      <c r="HVC2657" s="42"/>
      <c r="HVD2657" s="116"/>
      <c r="HVE2657" s="42"/>
      <c r="HVF2657" s="116"/>
      <c r="HVG2657" s="42"/>
      <c r="HVH2657" s="116"/>
      <c r="HVI2657" s="42"/>
      <c r="HVJ2657" s="116"/>
      <c r="HVK2657" s="42"/>
      <c r="HVL2657" s="116"/>
      <c r="HVM2657" s="42"/>
      <c r="HVN2657" s="116"/>
      <c r="HVO2657" s="42"/>
      <c r="HVP2657" s="116"/>
      <c r="HVQ2657" s="42"/>
      <c r="HVR2657" s="116"/>
      <c r="HVS2657" s="42"/>
      <c r="HVT2657" s="116"/>
      <c r="HVU2657" s="42"/>
      <c r="HVV2657" s="116"/>
      <c r="HVW2657" s="42"/>
      <c r="HVX2657" s="116"/>
      <c r="HVY2657" s="42"/>
      <c r="HVZ2657" s="116"/>
      <c r="HWA2657" s="42"/>
      <c r="HWB2657" s="116"/>
      <c r="HWC2657" s="42"/>
      <c r="HWD2657" s="116"/>
      <c r="HWE2657" s="42"/>
      <c r="HWF2657" s="116"/>
      <c r="HWG2657" s="42"/>
      <c r="HWH2657" s="116"/>
      <c r="HWI2657" s="42"/>
      <c r="HWJ2657" s="116"/>
      <c r="HWK2657" s="42"/>
      <c r="HWL2657" s="116"/>
      <c r="HWM2657" s="42"/>
      <c r="HWN2657" s="116"/>
      <c r="HWO2657" s="42"/>
      <c r="HWP2657" s="116"/>
      <c r="HWQ2657" s="42"/>
      <c r="HWR2657" s="116"/>
      <c r="HWS2657" s="42"/>
      <c r="HWT2657" s="116"/>
      <c r="HWU2657" s="42"/>
      <c r="HWV2657" s="116"/>
      <c r="HWW2657" s="42"/>
      <c r="HWX2657" s="116"/>
      <c r="HWY2657" s="42"/>
      <c r="HWZ2657" s="116"/>
      <c r="HXA2657" s="42"/>
      <c r="HXB2657" s="116"/>
      <c r="HXC2657" s="42"/>
      <c r="HXD2657" s="116"/>
      <c r="HXE2657" s="42"/>
      <c r="HXF2657" s="116"/>
      <c r="HXG2657" s="42"/>
      <c r="HXH2657" s="116"/>
      <c r="HXI2657" s="42"/>
      <c r="HXJ2657" s="116"/>
      <c r="HXK2657" s="42"/>
      <c r="HXL2657" s="116"/>
      <c r="HXM2657" s="42"/>
      <c r="HXN2657" s="116"/>
      <c r="HXO2657" s="42"/>
      <c r="HXP2657" s="116"/>
      <c r="HXQ2657" s="42"/>
      <c r="HXR2657" s="116"/>
      <c r="HXS2657" s="42"/>
      <c r="HXT2657" s="116"/>
      <c r="HXU2657" s="42"/>
      <c r="HXV2657" s="116"/>
      <c r="HXW2657" s="42"/>
      <c r="HXX2657" s="116"/>
      <c r="HXY2657" s="42"/>
      <c r="HXZ2657" s="116"/>
      <c r="HYA2657" s="42"/>
      <c r="HYB2657" s="116"/>
      <c r="HYC2657" s="42"/>
      <c r="HYD2657" s="116"/>
      <c r="HYE2657" s="42"/>
      <c r="HYF2657" s="116"/>
      <c r="HYG2657" s="42"/>
      <c r="HYH2657" s="116"/>
      <c r="HYI2657" s="42"/>
      <c r="HYJ2657" s="116"/>
      <c r="HYK2657" s="42"/>
      <c r="HYL2657" s="116"/>
      <c r="HYM2657" s="42"/>
      <c r="HYN2657" s="116"/>
      <c r="HYO2657" s="42"/>
      <c r="HYP2657" s="116"/>
      <c r="HYQ2657" s="42"/>
      <c r="HYR2657" s="116"/>
      <c r="HYS2657" s="42"/>
      <c r="HYT2657" s="116"/>
      <c r="HYU2657" s="42"/>
      <c r="HYV2657" s="116"/>
      <c r="HYW2657" s="42"/>
      <c r="HYX2657" s="116"/>
      <c r="HYY2657" s="42"/>
      <c r="HYZ2657" s="116"/>
      <c r="HZA2657" s="42"/>
      <c r="HZB2657" s="116"/>
      <c r="HZC2657" s="42"/>
      <c r="HZD2657" s="116"/>
      <c r="HZE2657" s="42"/>
      <c r="HZF2657" s="116"/>
      <c r="HZG2657" s="42"/>
      <c r="HZH2657" s="116"/>
      <c r="HZI2657" s="42"/>
      <c r="HZJ2657" s="116"/>
      <c r="HZK2657" s="42"/>
      <c r="HZL2657" s="116"/>
      <c r="HZM2657" s="42"/>
      <c r="HZN2657" s="116"/>
      <c r="HZO2657" s="42"/>
      <c r="HZP2657" s="116"/>
      <c r="HZQ2657" s="42"/>
      <c r="HZR2657" s="116"/>
      <c r="HZS2657" s="42"/>
      <c r="HZT2657" s="116"/>
      <c r="HZU2657" s="42"/>
      <c r="HZV2657" s="116"/>
      <c r="HZW2657" s="42"/>
      <c r="HZX2657" s="116"/>
      <c r="HZY2657" s="42"/>
      <c r="HZZ2657" s="116"/>
      <c r="IAA2657" s="42"/>
      <c r="IAB2657" s="116"/>
      <c r="IAC2657" s="42"/>
      <c r="IAD2657" s="116"/>
      <c r="IAE2657" s="42"/>
      <c r="IAF2657" s="116"/>
      <c r="IAG2657" s="42"/>
      <c r="IAH2657" s="116"/>
      <c r="IAI2657" s="42"/>
      <c r="IAJ2657" s="116"/>
      <c r="IAK2657" s="42"/>
      <c r="IAL2657" s="116"/>
      <c r="IAM2657" s="42"/>
      <c r="IAN2657" s="116"/>
      <c r="IAO2657" s="42"/>
      <c r="IAP2657" s="116"/>
      <c r="IAQ2657" s="42"/>
      <c r="IAR2657" s="116"/>
      <c r="IAS2657" s="42"/>
      <c r="IAT2657" s="116"/>
      <c r="IAU2657" s="42"/>
      <c r="IAV2657" s="116"/>
      <c r="IAW2657" s="42"/>
      <c r="IAX2657" s="116"/>
      <c r="IAY2657" s="42"/>
      <c r="IAZ2657" s="116"/>
      <c r="IBA2657" s="42"/>
      <c r="IBB2657" s="116"/>
      <c r="IBC2657" s="42"/>
      <c r="IBD2657" s="116"/>
      <c r="IBE2657" s="42"/>
      <c r="IBF2657" s="116"/>
      <c r="IBG2657" s="42"/>
      <c r="IBH2657" s="116"/>
      <c r="IBI2657" s="42"/>
      <c r="IBJ2657" s="116"/>
      <c r="IBK2657" s="42"/>
      <c r="IBL2657" s="116"/>
      <c r="IBM2657" s="42"/>
      <c r="IBN2657" s="116"/>
      <c r="IBO2657" s="42"/>
      <c r="IBP2657" s="116"/>
      <c r="IBQ2657" s="42"/>
      <c r="IBR2657" s="116"/>
      <c r="IBS2657" s="42"/>
      <c r="IBT2657" s="116"/>
      <c r="IBU2657" s="42"/>
      <c r="IBV2657" s="116"/>
      <c r="IBW2657" s="42"/>
      <c r="IBX2657" s="116"/>
      <c r="IBY2657" s="42"/>
      <c r="IBZ2657" s="116"/>
      <c r="ICA2657" s="42"/>
      <c r="ICB2657" s="116"/>
      <c r="ICC2657" s="42"/>
      <c r="ICD2657" s="116"/>
      <c r="ICE2657" s="42"/>
      <c r="ICF2657" s="116"/>
      <c r="ICG2657" s="42"/>
      <c r="ICH2657" s="116"/>
      <c r="ICI2657" s="42"/>
      <c r="ICJ2657" s="116"/>
      <c r="ICK2657" s="42"/>
      <c r="ICL2657" s="116"/>
      <c r="ICM2657" s="42"/>
      <c r="ICN2657" s="116"/>
      <c r="ICO2657" s="42"/>
      <c r="ICP2657" s="116"/>
      <c r="ICQ2657" s="42"/>
      <c r="ICR2657" s="116"/>
      <c r="ICS2657" s="42"/>
      <c r="ICT2657" s="116"/>
      <c r="ICU2657" s="42"/>
      <c r="ICV2657" s="116"/>
      <c r="ICW2657" s="42"/>
      <c r="ICX2657" s="116"/>
      <c r="ICY2657" s="42"/>
      <c r="ICZ2657" s="116"/>
      <c r="IDA2657" s="42"/>
      <c r="IDB2657" s="116"/>
      <c r="IDC2657" s="42"/>
      <c r="IDD2657" s="116"/>
      <c r="IDE2657" s="42"/>
      <c r="IDF2657" s="116"/>
      <c r="IDG2657" s="42"/>
      <c r="IDH2657" s="116"/>
      <c r="IDI2657" s="42"/>
      <c r="IDJ2657" s="116"/>
      <c r="IDK2657" s="42"/>
      <c r="IDL2657" s="116"/>
      <c r="IDM2657" s="42"/>
      <c r="IDN2657" s="116"/>
      <c r="IDO2657" s="42"/>
      <c r="IDP2657" s="116"/>
      <c r="IDQ2657" s="42"/>
      <c r="IDR2657" s="116"/>
      <c r="IDS2657" s="42"/>
      <c r="IDT2657" s="116"/>
      <c r="IDU2657" s="42"/>
      <c r="IDV2657" s="116"/>
      <c r="IDW2657" s="42"/>
      <c r="IDX2657" s="116"/>
      <c r="IDY2657" s="42"/>
      <c r="IDZ2657" s="116"/>
      <c r="IEA2657" s="42"/>
      <c r="IEB2657" s="116"/>
      <c r="IEC2657" s="42"/>
      <c r="IED2657" s="116"/>
      <c r="IEE2657" s="42"/>
      <c r="IEF2657" s="116"/>
      <c r="IEG2657" s="42"/>
      <c r="IEH2657" s="116"/>
      <c r="IEI2657" s="42"/>
      <c r="IEJ2657" s="116"/>
      <c r="IEK2657" s="42"/>
      <c r="IEL2657" s="116"/>
      <c r="IEM2657" s="42"/>
      <c r="IEN2657" s="116"/>
      <c r="IEO2657" s="42"/>
      <c r="IEP2657" s="116"/>
      <c r="IEQ2657" s="42"/>
      <c r="IER2657" s="116"/>
      <c r="IES2657" s="42"/>
      <c r="IET2657" s="116"/>
      <c r="IEU2657" s="42"/>
      <c r="IEV2657" s="116"/>
      <c r="IEW2657" s="42"/>
      <c r="IEX2657" s="116"/>
      <c r="IEY2657" s="42"/>
      <c r="IEZ2657" s="116"/>
      <c r="IFA2657" s="42"/>
      <c r="IFB2657" s="116"/>
      <c r="IFC2657" s="42"/>
      <c r="IFD2657" s="116"/>
      <c r="IFE2657" s="42"/>
      <c r="IFF2657" s="116"/>
      <c r="IFG2657" s="42"/>
      <c r="IFH2657" s="116"/>
      <c r="IFI2657" s="42"/>
      <c r="IFJ2657" s="116"/>
      <c r="IFK2657" s="42"/>
      <c r="IFL2657" s="116"/>
      <c r="IFM2657" s="42"/>
      <c r="IFN2657" s="116"/>
      <c r="IFO2657" s="42"/>
      <c r="IFP2657" s="116"/>
      <c r="IFQ2657" s="42"/>
      <c r="IFR2657" s="116"/>
      <c r="IFS2657" s="42"/>
      <c r="IFT2657" s="116"/>
      <c r="IFU2657" s="42"/>
      <c r="IFV2657" s="116"/>
      <c r="IFW2657" s="42"/>
      <c r="IFX2657" s="116"/>
      <c r="IFY2657" s="42"/>
      <c r="IFZ2657" s="116"/>
      <c r="IGA2657" s="42"/>
      <c r="IGB2657" s="116"/>
      <c r="IGC2657" s="42"/>
      <c r="IGD2657" s="116"/>
      <c r="IGE2657" s="42"/>
      <c r="IGF2657" s="116"/>
      <c r="IGG2657" s="42"/>
      <c r="IGH2657" s="116"/>
      <c r="IGI2657" s="42"/>
      <c r="IGJ2657" s="116"/>
      <c r="IGK2657" s="42"/>
      <c r="IGL2657" s="116"/>
      <c r="IGM2657" s="42"/>
      <c r="IGN2657" s="116"/>
      <c r="IGO2657" s="42"/>
      <c r="IGP2657" s="116"/>
      <c r="IGQ2657" s="42"/>
      <c r="IGR2657" s="116"/>
      <c r="IGS2657" s="42"/>
      <c r="IGT2657" s="116"/>
      <c r="IGU2657" s="42"/>
      <c r="IGV2657" s="116"/>
      <c r="IGW2657" s="42"/>
      <c r="IGX2657" s="116"/>
      <c r="IGY2657" s="42"/>
      <c r="IGZ2657" s="116"/>
      <c r="IHA2657" s="42"/>
      <c r="IHB2657" s="116"/>
      <c r="IHC2657" s="42"/>
      <c r="IHD2657" s="116"/>
      <c r="IHE2657" s="42"/>
      <c r="IHF2657" s="116"/>
      <c r="IHG2657" s="42"/>
      <c r="IHH2657" s="116"/>
      <c r="IHI2657" s="42"/>
      <c r="IHJ2657" s="116"/>
      <c r="IHK2657" s="42"/>
      <c r="IHL2657" s="116"/>
      <c r="IHM2657" s="42"/>
      <c r="IHN2657" s="116"/>
      <c r="IHO2657" s="42"/>
      <c r="IHP2657" s="116"/>
      <c r="IHQ2657" s="42"/>
      <c r="IHR2657" s="116"/>
      <c r="IHS2657" s="42"/>
      <c r="IHT2657" s="116"/>
      <c r="IHU2657" s="42"/>
      <c r="IHV2657" s="116"/>
      <c r="IHW2657" s="42"/>
      <c r="IHX2657" s="116"/>
      <c r="IHY2657" s="42"/>
      <c r="IHZ2657" s="116"/>
      <c r="IIA2657" s="42"/>
      <c r="IIB2657" s="116"/>
      <c r="IIC2657" s="42"/>
      <c r="IID2657" s="116"/>
      <c r="IIE2657" s="42"/>
      <c r="IIF2657" s="116"/>
      <c r="IIG2657" s="42"/>
      <c r="IIH2657" s="116"/>
      <c r="III2657" s="42"/>
      <c r="IIJ2657" s="116"/>
      <c r="IIK2657" s="42"/>
      <c r="IIL2657" s="116"/>
      <c r="IIM2657" s="42"/>
      <c r="IIN2657" s="116"/>
      <c r="IIO2657" s="42"/>
      <c r="IIP2657" s="116"/>
      <c r="IIQ2657" s="42"/>
      <c r="IIR2657" s="116"/>
      <c r="IIS2657" s="42"/>
      <c r="IIT2657" s="116"/>
      <c r="IIU2657" s="42"/>
      <c r="IIV2657" s="116"/>
      <c r="IIW2657" s="42"/>
      <c r="IIX2657" s="116"/>
      <c r="IIY2657" s="42"/>
      <c r="IIZ2657" s="116"/>
      <c r="IJA2657" s="42"/>
      <c r="IJB2657" s="116"/>
      <c r="IJC2657" s="42"/>
      <c r="IJD2657" s="116"/>
      <c r="IJE2657" s="42"/>
      <c r="IJF2657" s="116"/>
      <c r="IJG2657" s="42"/>
      <c r="IJH2657" s="116"/>
      <c r="IJI2657" s="42"/>
      <c r="IJJ2657" s="116"/>
      <c r="IJK2657" s="42"/>
      <c r="IJL2657" s="116"/>
      <c r="IJM2657" s="42"/>
      <c r="IJN2657" s="116"/>
      <c r="IJO2657" s="42"/>
      <c r="IJP2657" s="116"/>
      <c r="IJQ2657" s="42"/>
      <c r="IJR2657" s="116"/>
      <c r="IJS2657" s="42"/>
      <c r="IJT2657" s="116"/>
      <c r="IJU2657" s="42"/>
      <c r="IJV2657" s="116"/>
      <c r="IJW2657" s="42"/>
      <c r="IJX2657" s="116"/>
      <c r="IJY2657" s="42"/>
      <c r="IJZ2657" s="116"/>
      <c r="IKA2657" s="42"/>
      <c r="IKB2657" s="116"/>
      <c r="IKC2657" s="42"/>
      <c r="IKD2657" s="116"/>
      <c r="IKE2657" s="42"/>
      <c r="IKF2657" s="116"/>
      <c r="IKG2657" s="42"/>
      <c r="IKH2657" s="116"/>
      <c r="IKI2657" s="42"/>
      <c r="IKJ2657" s="116"/>
      <c r="IKK2657" s="42"/>
      <c r="IKL2657" s="116"/>
      <c r="IKM2657" s="42"/>
      <c r="IKN2657" s="116"/>
      <c r="IKO2657" s="42"/>
      <c r="IKP2657" s="116"/>
      <c r="IKQ2657" s="42"/>
      <c r="IKR2657" s="116"/>
      <c r="IKS2657" s="42"/>
      <c r="IKT2657" s="116"/>
      <c r="IKU2657" s="42"/>
      <c r="IKV2657" s="116"/>
      <c r="IKW2657" s="42"/>
      <c r="IKX2657" s="116"/>
      <c r="IKY2657" s="42"/>
      <c r="IKZ2657" s="116"/>
      <c r="ILA2657" s="42"/>
      <c r="ILB2657" s="116"/>
      <c r="ILC2657" s="42"/>
      <c r="ILD2657" s="116"/>
      <c r="ILE2657" s="42"/>
      <c r="ILF2657" s="116"/>
      <c r="ILG2657" s="42"/>
      <c r="ILH2657" s="116"/>
      <c r="ILI2657" s="42"/>
      <c r="ILJ2657" s="116"/>
      <c r="ILK2657" s="42"/>
      <c r="ILL2657" s="116"/>
      <c r="ILM2657" s="42"/>
      <c r="ILN2657" s="116"/>
      <c r="ILO2657" s="42"/>
      <c r="ILP2657" s="116"/>
      <c r="ILQ2657" s="42"/>
      <c r="ILR2657" s="116"/>
      <c r="ILS2657" s="42"/>
      <c r="ILT2657" s="116"/>
      <c r="ILU2657" s="42"/>
      <c r="ILV2657" s="116"/>
      <c r="ILW2657" s="42"/>
      <c r="ILX2657" s="116"/>
      <c r="ILY2657" s="42"/>
      <c r="ILZ2657" s="116"/>
      <c r="IMA2657" s="42"/>
      <c r="IMB2657" s="116"/>
      <c r="IMC2657" s="42"/>
      <c r="IMD2657" s="116"/>
      <c r="IME2657" s="42"/>
      <c r="IMF2657" s="116"/>
      <c r="IMG2657" s="42"/>
      <c r="IMH2657" s="116"/>
      <c r="IMI2657" s="42"/>
      <c r="IMJ2657" s="116"/>
      <c r="IMK2657" s="42"/>
      <c r="IML2657" s="116"/>
      <c r="IMM2657" s="42"/>
      <c r="IMN2657" s="116"/>
      <c r="IMO2657" s="42"/>
      <c r="IMP2657" s="116"/>
      <c r="IMQ2657" s="42"/>
      <c r="IMR2657" s="116"/>
      <c r="IMS2657" s="42"/>
      <c r="IMT2657" s="116"/>
      <c r="IMU2657" s="42"/>
      <c r="IMV2657" s="116"/>
      <c r="IMW2657" s="42"/>
      <c r="IMX2657" s="116"/>
      <c r="IMY2657" s="42"/>
      <c r="IMZ2657" s="116"/>
      <c r="INA2657" s="42"/>
      <c r="INB2657" s="116"/>
      <c r="INC2657" s="42"/>
      <c r="IND2657" s="116"/>
      <c r="INE2657" s="42"/>
      <c r="INF2657" s="116"/>
      <c r="ING2657" s="42"/>
      <c r="INH2657" s="116"/>
      <c r="INI2657" s="42"/>
      <c r="INJ2657" s="116"/>
      <c r="INK2657" s="42"/>
      <c r="INL2657" s="116"/>
      <c r="INM2657" s="42"/>
      <c r="INN2657" s="116"/>
      <c r="INO2657" s="42"/>
      <c r="INP2657" s="116"/>
      <c r="INQ2657" s="42"/>
      <c r="INR2657" s="116"/>
      <c r="INS2657" s="42"/>
      <c r="INT2657" s="116"/>
      <c r="INU2657" s="42"/>
      <c r="INV2657" s="116"/>
      <c r="INW2657" s="42"/>
      <c r="INX2657" s="116"/>
      <c r="INY2657" s="42"/>
      <c r="INZ2657" s="116"/>
      <c r="IOA2657" s="42"/>
      <c r="IOB2657" s="116"/>
      <c r="IOC2657" s="42"/>
      <c r="IOD2657" s="116"/>
      <c r="IOE2657" s="42"/>
      <c r="IOF2657" s="116"/>
      <c r="IOG2657" s="42"/>
      <c r="IOH2657" s="116"/>
      <c r="IOI2657" s="42"/>
      <c r="IOJ2657" s="116"/>
      <c r="IOK2657" s="42"/>
      <c r="IOL2657" s="116"/>
      <c r="IOM2657" s="42"/>
      <c r="ION2657" s="116"/>
      <c r="IOO2657" s="42"/>
      <c r="IOP2657" s="116"/>
      <c r="IOQ2657" s="42"/>
      <c r="IOR2657" s="116"/>
      <c r="IOS2657" s="42"/>
      <c r="IOT2657" s="116"/>
      <c r="IOU2657" s="42"/>
      <c r="IOV2657" s="116"/>
      <c r="IOW2657" s="42"/>
      <c r="IOX2657" s="116"/>
      <c r="IOY2657" s="42"/>
      <c r="IOZ2657" s="116"/>
      <c r="IPA2657" s="42"/>
      <c r="IPB2657" s="116"/>
      <c r="IPC2657" s="42"/>
      <c r="IPD2657" s="116"/>
      <c r="IPE2657" s="42"/>
      <c r="IPF2657" s="116"/>
      <c r="IPG2657" s="42"/>
      <c r="IPH2657" s="116"/>
      <c r="IPI2657" s="42"/>
      <c r="IPJ2657" s="116"/>
      <c r="IPK2657" s="42"/>
      <c r="IPL2657" s="116"/>
      <c r="IPM2657" s="42"/>
      <c r="IPN2657" s="116"/>
      <c r="IPO2657" s="42"/>
      <c r="IPP2657" s="116"/>
      <c r="IPQ2657" s="42"/>
      <c r="IPR2657" s="116"/>
      <c r="IPS2657" s="42"/>
      <c r="IPT2657" s="116"/>
      <c r="IPU2657" s="42"/>
      <c r="IPV2657" s="116"/>
      <c r="IPW2657" s="42"/>
      <c r="IPX2657" s="116"/>
      <c r="IPY2657" s="42"/>
      <c r="IPZ2657" s="116"/>
      <c r="IQA2657" s="42"/>
      <c r="IQB2657" s="116"/>
      <c r="IQC2657" s="42"/>
      <c r="IQD2657" s="116"/>
      <c r="IQE2657" s="42"/>
      <c r="IQF2657" s="116"/>
      <c r="IQG2657" s="42"/>
      <c r="IQH2657" s="116"/>
      <c r="IQI2657" s="42"/>
      <c r="IQJ2657" s="116"/>
      <c r="IQK2657" s="42"/>
      <c r="IQL2657" s="116"/>
      <c r="IQM2657" s="42"/>
      <c r="IQN2657" s="116"/>
      <c r="IQO2657" s="42"/>
      <c r="IQP2657" s="116"/>
      <c r="IQQ2657" s="42"/>
      <c r="IQR2657" s="116"/>
      <c r="IQS2657" s="42"/>
      <c r="IQT2657" s="116"/>
      <c r="IQU2657" s="42"/>
      <c r="IQV2657" s="116"/>
      <c r="IQW2657" s="42"/>
      <c r="IQX2657" s="116"/>
      <c r="IQY2657" s="42"/>
      <c r="IQZ2657" s="116"/>
      <c r="IRA2657" s="42"/>
      <c r="IRB2657" s="116"/>
      <c r="IRC2657" s="42"/>
      <c r="IRD2657" s="116"/>
      <c r="IRE2657" s="42"/>
      <c r="IRF2657" s="116"/>
      <c r="IRG2657" s="42"/>
      <c r="IRH2657" s="116"/>
      <c r="IRI2657" s="42"/>
      <c r="IRJ2657" s="116"/>
      <c r="IRK2657" s="42"/>
      <c r="IRL2657" s="116"/>
      <c r="IRM2657" s="42"/>
      <c r="IRN2657" s="116"/>
      <c r="IRO2657" s="42"/>
      <c r="IRP2657" s="116"/>
      <c r="IRQ2657" s="42"/>
      <c r="IRR2657" s="116"/>
      <c r="IRS2657" s="42"/>
      <c r="IRT2657" s="116"/>
      <c r="IRU2657" s="42"/>
      <c r="IRV2657" s="116"/>
      <c r="IRW2657" s="42"/>
      <c r="IRX2657" s="116"/>
      <c r="IRY2657" s="42"/>
      <c r="IRZ2657" s="116"/>
      <c r="ISA2657" s="42"/>
      <c r="ISB2657" s="116"/>
      <c r="ISC2657" s="42"/>
      <c r="ISD2657" s="116"/>
      <c r="ISE2657" s="42"/>
      <c r="ISF2657" s="116"/>
      <c r="ISG2657" s="42"/>
      <c r="ISH2657" s="116"/>
      <c r="ISI2657" s="42"/>
      <c r="ISJ2657" s="116"/>
      <c r="ISK2657" s="42"/>
      <c r="ISL2657" s="116"/>
      <c r="ISM2657" s="42"/>
      <c r="ISN2657" s="116"/>
      <c r="ISO2657" s="42"/>
      <c r="ISP2657" s="116"/>
      <c r="ISQ2657" s="42"/>
      <c r="ISR2657" s="116"/>
      <c r="ISS2657" s="42"/>
      <c r="IST2657" s="116"/>
      <c r="ISU2657" s="42"/>
      <c r="ISV2657" s="116"/>
      <c r="ISW2657" s="42"/>
      <c r="ISX2657" s="116"/>
      <c r="ISY2657" s="42"/>
      <c r="ISZ2657" s="116"/>
      <c r="ITA2657" s="42"/>
      <c r="ITB2657" s="116"/>
      <c r="ITC2657" s="42"/>
      <c r="ITD2657" s="116"/>
      <c r="ITE2657" s="42"/>
      <c r="ITF2657" s="116"/>
      <c r="ITG2657" s="42"/>
      <c r="ITH2657" s="116"/>
      <c r="ITI2657" s="42"/>
      <c r="ITJ2657" s="116"/>
      <c r="ITK2657" s="42"/>
      <c r="ITL2657" s="116"/>
      <c r="ITM2657" s="42"/>
      <c r="ITN2657" s="116"/>
      <c r="ITO2657" s="42"/>
      <c r="ITP2657" s="116"/>
      <c r="ITQ2657" s="42"/>
      <c r="ITR2657" s="116"/>
      <c r="ITS2657" s="42"/>
      <c r="ITT2657" s="116"/>
      <c r="ITU2657" s="42"/>
      <c r="ITV2657" s="116"/>
      <c r="ITW2657" s="42"/>
      <c r="ITX2657" s="116"/>
      <c r="ITY2657" s="42"/>
      <c r="ITZ2657" s="116"/>
      <c r="IUA2657" s="42"/>
      <c r="IUB2657" s="116"/>
      <c r="IUC2657" s="42"/>
      <c r="IUD2657" s="116"/>
      <c r="IUE2657" s="42"/>
      <c r="IUF2657" s="116"/>
      <c r="IUG2657" s="42"/>
      <c r="IUH2657" s="116"/>
      <c r="IUI2657" s="42"/>
      <c r="IUJ2657" s="116"/>
      <c r="IUK2657" s="42"/>
      <c r="IUL2657" s="116"/>
      <c r="IUM2657" s="42"/>
      <c r="IUN2657" s="116"/>
      <c r="IUO2657" s="42"/>
      <c r="IUP2657" s="116"/>
      <c r="IUQ2657" s="42"/>
      <c r="IUR2657" s="116"/>
      <c r="IUS2657" s="42"/>
      <c r="IUT2657" s="116"/>
      <c r="IUU2657" s="42"/>
      <c r="IUV2657" s="116"/>
      <c r="IUW2657" s="42"/>
      <c r="IUX2657" s="116"/>
      <c r="IUY2657" s="42"/>
      <c r="IUZ2657" s="116"/>
      <c r="IVA2657" s="42"/>
      <c r="IVB2657" s="116"/>
      <c r="IVC2657" s="42"/>
      <c r="IVD2657" s="116"/>
      <c r="IVE2657" s="42"/>
      <c r="IVF2657" s="116"/>
      <c r="IVG2657" s="42"/>
      <c r="IVH2657" s="116"/>
      <c r="IVI2657" s="42"/>
      <c r="IVJ2657" s="116"/>
      <c r="IVK2657" s="42"/>
      <c r="IVL2657" s="116"/>
      <c r="IVM2657" s="42"/>
      <c r="IVN2657" s="116"/>
      <c r="IVO2657" s="42"/>
      <c r="IVP2657" s="116"/>
      <c r="IVQ2657" s="42"/>
      <c r="IVR2657" s="116"/>
      <c r="IVS2657" s="42"/>
      <c r="IVT2657" s="116"/>
      <c r="IVU2657" s="42"/>
      <c r="IVV2657" s="116"/>
      <c r="IVW2657" s="42"/>
      <c r="IVX2657" s="116"/>
      <c r="IVY2657" s="42"/>
      <c r="IVZ2657" s="116"/>
      <c r="IWA2657" s="42"/>
      <c r="IWB2657" s="116"/>
      <c r="IWC2657" s="42"/>
      <c r="IWD2657" s="116"/>
      <c r="IWE2657" s="42"/>
      <c r="IWF2657" s="116"/>
      <c r="IWG2657" s="42"/>
      <c r="IWH2657" s="116"/>
      <c r="IWI2657" s="42"/>
      <c r="IWJ2657" s="116"/>
      <c r="IWK2657" s="42"/>
      <c r="IWL2657" s="116"/>
      <c r="IWM2657" s="42"/>
      <c r="IWN2657" s="116"/>
      <c r="IWO2657" s="42"/>
      <c r="IWP2657" s="116"/>
      <c r="IWQ2657" s="42"/>
      <c r="IWR2657" s="116"/>
      <c r="IWS2657" s="42"/>
      <c r="IWT2657" s="116"/>
      <c r="IWU2657" s="42"/>
      <c r="IWV2657" s="116"/>
      <c r="IWW2657" s="42"/>
      <c r="IWX2657" s="116"/>
      <c r="IWY2657" s="42"/>
      <c r="IWZ2657" s="116"/>
      <c r="IXA2657" s="42"/>
      <c r="IXB2657" s="116"/>
      <c r="IXC2657" s="42"/>
      <c r="IXD2657" s="116"/>
      <c r="IXE2657" s="42"/>
      <c r="IXF2657" s="116"/>
      <c r="IXG2657" s="42"/>
      <c r="IXH2657" s="116"/>
      <c r="IXI2657" s="42"/>
      <c r="IXJ2657" s="116"/>
      <c r="IXK2657" s="42"/>
      <c r="IXL2657" s="116"/>
      <c r="IXM2657" s="42"/>
      <c r="IXN2657" s="116"/>
      <c r="IXO2657" s="42"/>
      <c r="IXP2657" s="116"/>
      <c r="IXQ2657" s="42"/>
      <c r="IXR2657" s="116"/>
      <c r="IXS2657" s="42"/>
      <c r="IXT2657" s="116"/>
      <c r="IXU2657" s="42"/>
      <c r="IXV2657" s="116"/>
      <c r="IXW2657" s="42"/>
      <c r="IXX2657" s="116"/>
      <c r="IXY2657" s="42"/>
      <c r="IXZ2657" s="116"/>
      <c r="IYA2657" s="42"/>
      <c r="IYB2657" s="116"/>
      <c r="IYC2657" s="42"/>
      <c r="IYD2657" s="116"/>
      <c r="IYE2657" s="42"/>
      <c r="IYF2657" s="116"/>
      <c r="IYG2657" s="42"/>
      <c r="IYH2657" s="116"/>
      <c r="IYI2657" s="42"/>
      <c r="IYJ2657" s="116"/>
      <c r="IYK2657" s="42"/>
      <c r="IYL2657" s="116"/>
      <c r="IYM2657" s="42"/>
      <c r="IYN2657" s="116"/>
      <c r="IYO2657" s="42"/>
      <c r="IYP2657" s="116"/>
      <c r="IYQ2657" s="42"/>
      <c r="IYR2657" s="116"/>
      <c r="IYS2657" s="42"/>
      <c r="IYT2657" s="116"/>
      <c r="IYU2657" s="42"/>
      <c r="IYV2657" s="116"/>
      <c r="IYW2657" s="42"/>
      <c r="IYX2657" s="116"/>
      <c r="IYY2657" s="42"/>
      <c r="IYZ2657" s="116"/>
      <c r="IZA2657" s="42"/>
      <c r="IZB2657" s="116"/>
      <c r="IZC2657" s="42"/>
      <c r="IZD2657" s="116"/>
      <c r="IZE2657" s="42"/>
      <c r="IZF2657" s="116"/>
      <c r="IZG2657" s="42"/>
      <c r="IZH2657" s="116"/>
      <c r="IZI2657" s="42"/>
      <c r="IZJ2657" s="116"/>
      <c r="IZK2657" s="42"/>
      <c r="IZL2657" s="116"/>
      <c r="IZM2657" s="42"/>
      <c r="IZN2657" s="116"/>
      <c r="IZO2657" s="42"/>
      <c r="IZP2657" s="116"/>
      <c r="IZQ2657" s="42"/>
      <c r="IZR2657" s="116"/>
      <c r="IZS2657" s="42"/>
      <c r="IZT2657" s="116"/>
      <c r="IZU2657" s="42"/>
      <c r="IZV2657" s="116"/>
      <c r="IZW2657" s="42"/>
      <c r="IZX2657" s="116"/>
      <c r="IZY2657" s="42"/>
      <c r="IZZ2657" s="116"/>
      <c r="JAA2657" s="42"/>
      <c r="JAB2657" s="116"/>
      <c r="JAC2657" s="42"/>
      <c r="JAD2657" s="116"/>
      <c r="JAE2657" s="42"/>
      <c r="JAF2657" s="116"/>
      <c r="JAG2657" s="42"/>
      <c r="JAH2657" s="116"/>
      <c r="JAI2657" s="42"/>
      <c r="JAJ2657" s="116"/>
      <c r="JAK2657" s="42"/>
      <c r="JAL2657" s="116"/>
      <c r="JAM2657" s="42"/>
      <c r="JAN2657" s="116"/>
      <c r="JAO2657" s="42"/>
      <c r="JAP2657" s="116"/>
      <c r="JAQ2657" s="42"/>
      <c r="JAR2657" s="116"/>
      <c r="JAS2657" s="42"/>
      <c r="JAT2657" s="116"/>
      <c r="JAU2657" s="42"/>
      <c r="JAV2657" s="116"/>
      <c r="JAW2657" s="42"/>
      <c r="JAX2657" s="116"/>
      <c r="JAY2657" s="42"/>
      <c r="JAZ2657" s="116"/>
      <c r="JBA2657" s="42"/>
      <c r="JBB2657" s="116"/>
      <c r="JBC2657" s="42"/>
      <c r="JBD2657" s="116"/>
      <c r="JBE2657" s="42"/>
      <c r="JBF2657" s="116"/>
      <c r="JBG2657" s="42"/>
      <c r="JBH2657" s="116"/>
      <c r="JBI2657" s="42"/>
      <c r="JBJ2657" s="116"/>
      <c r="JBK2657" s="42"/>
      <c r="JBL2657" s="116"/>
      <c r="JBM2657" s="42"/>
      <c r="JBN2657" s="116"/>
      <c r="JBO2657" s="42"/>
      <c r="JBP2657" s="116"/>
      <c r="JBQ2657" s="42"/>
      <c r="JBR2657" s="116"/>
      <c r="JBS2657" s="42"/>
      <c r="JBT2657" s="116"/>
      <c r="JBU2657" s="42"/>
      <c r="JBV2657" s="116"/>
      <c r="JBW2657" s="42"/>
      <c r="JBX2657" s="116"/>
      <c r="JBY2657" s="42"/>
      <c r="JBZ2657" s="116"/>
      <c r="JCA2657" s="42"/>
      <c r="JCB2657" s="116"/>
      <c r="JCC2657" s="42"/>
      <c r="JCD2657" s="116"/>
      <c r="JCE2657" s="42"/>
      <c r="JCF2657" s="116"/>
      <c r="JCG2657" s="42"/>
      <c r="JCH2657" s="116"/>
      <c r="JCI2657" s="42"/>
      <c r="JCJ2657" s="116"/>
      <c r="JCK2657" s="42"/>
      <c r="JCL2657" s="116"/>
      <c r="JCM2657" s="42"/>
      <c r="JCN2657" s="116"/>
      <c r="JCO2657" s="42"/>
      <c r="JCP2657" s="116"/>
      <c r="JCQ2657" s="42"/>
      <c r="JCR2657" s="116"/>
      <c r="JCS2657" s="42"/>
      <c r="JCT2657" s="116"/>
      <c r="JCU2657" s="42"/>
      <c r="JCV2657" s="116"/>
      <c r="JCW2657" s="42"/>
      <c r="JCX2657" s="116"/>
      <c r="JCY2657" s="42"/>
      <c r="JCZ2657" s="116"/>
      <c r="JDA2657" s="42"/>
      <c r="JDB2657" s="116"/>
      <c r="JDC2657" s="42"/>
      <c r="JDD2657" s="116"/>
      <c r="JDE2657" s="42"/>
      <c r="JDF2657" s="116"/>
      <c r="JDG2657" s="42"/>
      <c r="JDH2657" s="116"/>
      <c r="JDI2657" s="42"/>
      <c r="JDJ2657" s="116"/>
      <c r="JDK2657" s="42"/>
      <c r="JDL2657" s="116"/>
      <c r="JDM2657" s="42"/>
      <c r="JDN2657" s="116"/>
      <c r="JDO2657" s="42"/>
      <c r="JDP2657" s="116"/>
      <c r="JDQ2657" s="42"/>
      <c r="JDR2657" s="116"/>
      <c r="JDS2657" s="42"/>
      <c r="JDT2657" s="116"/>
      <c r="JDU2657" s="42"/>
      <c r="JDV2657" s="116"/>
      <c r="JDW2657" s="42"/>
      <c r="JDX2657" s="116"/>
      <c r="JDY2657" s="42"/>
      <c r="JDZ2657" s="116"/>
      <c r="JEA2657" s="42"/>
      <c r="JEB2657" s="116"/>
      <c r="JEC2657" s="42"/>
      <c r="JED2657" s="116"/>
      <c r="JEE2657" s="42"/>
      <c r="JEF2657" s="116"/>
      <c r="JEG2657" s="42"/>
      <c r="JEH2657" s="116"/>
      <c r="JEI2657" s="42"/>
      <c r="JEJ2657" s="116"/>
      <c r="JEK2657" s="42"/>
      <c r="JEL2657" s="116"/>
      <c r="JEM2657" s="42"/>
      <c r="JEN2657" s="116"/>
      <c r="JEO2657" s="42"/>
      <c r="JEP2657" s="116"/>
      <c r="JEQ2657" s="42"/>
      <c r="JER2657" s="116"/>
      <c r="JES2657" s="42"/>
      <c r="JET2657" s="116"/>
      <c r="JEU2657" s="42"/>
      <c r="JEV2657" s="116"/>
      <c r="JEW2657" s="42"/>
      <c r="JEX2657" s="116"/>
      <c r="JEY2657" s="42"/>
      <c r="JEZ2657" s="116"/>
      <c r="JFA2657" s="42"/>
      <c r="JFB2657" s="116"/>
      <c r="JFC2657" s="42"/>
      <c r="JFD2657" s="116"/>
      <c r="JFE2657" s="42"/>
      <c r="JFF2657" s="116"/>
      <c r="JFG2657" s="42"/>
      <c r="JFH2657" s="116"/>
      <c r="JFI2657" s="42"/>
      <c r="JFJ2657" s="116"/>
      <c r="JFK2657" s="42"/>
      <c r="JFL2657" s="116"/>
      <c r="JFM2657" s="42"/>
      <c r="JFN2657" s="116"/>
      <c r="JFO2657" s="42"/>
      <c r="JFP2657" s="116"/>
      <c r="JFQ2657" s="42"/>
      <c r="JFR2657" s="116"/>
      <c r="JFS2657" s="42"/>
      <c r="JFT2657" s="116"/>
      <c r="JFU2657" s="42"/>
      <c r="JFV2657" s="116"/>
      <c r="JFW2657" s="42"/>
      <c r="JFX2657" s="116"/>
      <c r="JFY2657" s="42"/>
      <c r="JFZ2657" s="116"/>
      <c r="JGA2657" s="42"/>
      <c r="JGB2657" s="116"/>
      <c r="JGC2657" s="42"/>
      <c r="JGD2657" s="116"/>
      <c r="JGE2657" s="42"/>
      <c r="JGF2657" s="116"/>
      <c r="JGG2657" s="42"/>
      <c r="JGH2657" s="116"/>
      <c r="JGI2657" s="42"/>
      <c r="JGJ2657" s="116"/>
      <c r="JGK2657" s="42"/>
      <c r="JGL2657" s="116"/>
      <c r="JGM2657" s="42"/>
      <c r="JGN2657" s="116"/>
      <c r="JGO2657" s="42"/>
      <c r="JGP2657" s="116"/>
      <c r="JGQ2657" s="42"/>
      <c r="JGR2657" s="116"/>
      <c r="JGS2657" s="42"/>
      <c r="JGT2657" s="116"/>
      <c r="JGU2657" s="42"/>
      <c r="JGV2657" s="116"/>
      <c r="JGW2657" s="42"/>
      <c r="JGX2657" s="116"/>
      <c r="JGY2657" s="42"/>
      <c r="JGZ2657" s="116"/>
      <c r="JHA2657" s="42"/>
      <c r="JHB2657" s="116"/>
      <c r="JHC2657" s="42"/>
      <c r="JHD2657" s="116"/>
      <c r="JHE2657" s="42"/>
      <c r="JHF2657" s="116"/>
      <c r="JHG2657" s="42"/>
      <c r="JHH2657" s="116"/>
      <c r="JHI2657" s="42"/>
      <c r="JHJ2657" s="116"/>
      <c r="JHK2657" s="42"/>
      <c r="JHL2657" s="116"/>
      <c r="JHM2657" s="42"/>
      <c r="JHN2657" s="116"/>
      <c r="JHO2657" s="42"/>
      <c r="JHP2657" s="116"/>
      <c r="JHQ2657" s="42"/>
      <c r="JHR2657" s="116"/>
      <c r="JHS2657" s="42"/>
      <c r="JHT2657" s="116"/>
      <c r="JHU2657" s="42"/>
      <c r="JHV2657" s="116"/>
      <c r="JHW2657" s="42"/>
      <c r="JHX2657" s="116"/>
      <c r="JHY2657" s="42"/>
      <c r="JHZ2657" s="116"/>
      <c r="JIA2657" s="42"/>
      <c r="JIB2657" s="116"/>
      <c r="JIC2657" s="42"/>
      <c r="JID2657" s="116"/>
      <c r="JIE2657" s="42"/>
      <c r="JIF2657" s="116"/>
      <c r="JIG2657" s="42"/>
      <c r="JIH2657" s="116"/>
      <c r="JII2657" s="42"/>
      <c r="JIJ2657" s="116"/>
      <c r="JIK2657" s="42"/>
      <c r="JIL2657" s="116"/>
      <c r="JIM2657" s="42"/>
      <c r="JIN2657" s="116"/>
      <c r="JIO2657" s="42"/>
      <c r="JIP2657" s="116"/>
      <c r="JIQ2657" s="42"/>
      <c r="JIR2657" s="116"/>
      <c r="JIS2657" s="42"/>
      <c r="JIT2657" s="116"/>
      <c r="JIU2657" s="42"/>
      <c r="JIV2657" s="116"/>
      <c r="JIW2657" s="42"/>
      <c r="JIX2657" s="116"/>
      <c r="JIY2657" s="42"/>
      <c r="JIZ2657" s="116"/>
      <c r="JJA2657" s="42"/>
      <c r="JJB2657" s="116"/>
      <c r="JJC2657" s="42"/>
      <c r="JJD2657" s="116"/>
      <c r="JJE2657" s="42"/>
      <c r="JJF2657" s="116"/>
      <c r="JJG2657" s="42"/>
      <c r="JJH2657" s="116"/>
      <c r="JJI2657" s="42"/>
      <c r="JJJ2657" s="116"/>
      <c r="JJK2657" s="42"/>
      <c r="JJL2657" s="116"/>
      <c r="JJM2657" s="42"/>
      <c r="JJN2657" s="116"/>
      <c r="JJO2657" s="42"/>
      <c r="JJP2657" s="116"/>
      <c r="JJQ2657" s="42"/>
      <c r="JJR2657" s="116"/>
      <c r="JJS2657" s="42"/>
      <c r="JJT2657" s="116"/>
      <c r="JJU2657" s="42"/>
      <c r="JJV2657" s="116"/>
      <c r="JJW2657" s="42"/>
      <c r="JJX2657" s="116"/>
      <c r="JJY2657" s="42"/>
      <c r="JJZ2657" s="116"/>
      <c r="JKA2657" s="42"/>
      <c r="JKB2657" s="116"/>
      <c r="JKC2657" s="42"/>
      <c r="JKD2657" s="116"/>
      <c r="JKE2657" s="42"/>
      <c r="JKF2657" s="116"/>
      <c r="JKG2657" s="42"/>
      <c r="JKH2657" s="116"/>
      <c r="JKI2657" s="42"/>
      <c r="JKJ2657" s="116"/>
      <c r="JKK2657" s="42"/>
      <c r="JKL2657" s="116"/>
      <c r="JKM2657" s="42"/>
      <c r="JKN2657" s="116"/>
      <c r="JKO2657" s="42"/>
      <c r="JKP2657" s="116"/>
      <c r="JKQ2657" s="42"/>
      <c r="JKR2657" s="116"/>
      <c r="JKS2657" s="42"/>
      <c r="JKT2657" s="116"/>
      <c r="JKU2657" s="42"/>
      <c r="JKV2657" s="116"/>
      <c r="JKW2657" s="42"/>
      <c r="JKX2657" s="116"/>
      <c r="JKY2657" s="42"/>
      <c r="JKZ2657" s="116"/>
      <c r="JLA2657" s="42"/>
      <c r="JLB2657" s="116"/>
      <c r="JLC2657" s="42"/>
      <c r="JLD2657" s="116"/>
      <c r="JLE2657" s="42"/>
      <c r="JLF2657" s="116"/>
      <c r="JLG2657" s="42"/>
      <c r="JLH2657" s="116"/>
      <c r="JLI2657" s="42"/>
      <c r="JLJ2657" s="116"/>
      <c r="JLK2657" s="42"/>
      <c r="JLL2657" s="116"/>
      <c r="JLM2657" s="42"/>
      <c r="JLN2657" s="116"/>
      <c r="JLO2657" s="42"/>
      <c r="JLP2657" s="116"/>
      <c r="JLQ2657" s="42"/>
      <c r="JLR2657" s="116"/>
      <c r="JLS2657" s="42"/>
      <c r="JLT2657" s="116"/>
      <c r="JLU2657" s="42"/>
      <c r="JLV2657" s="116"/>
      <c r="JLW2657" s="42"/>
      <c r="JLX2657" s="116"/>
      <c r="JLY2657" s="42"/>
      <c r="JLZ2657" s="116"/>
      <c r="JMA2657" s="42"/>
      <c r="JMB2657" s="116"/>
      <c r="JMC2657" s="42"/>
      <c r="JMD2657" s="116"/>
      <c r="JME2657" s="42"/>
      <c r="JMF2657" s="116"/>
      <c r="JMG2657" s="42"/>
      <c r="JMH2657" s="116"/>
      <c r="JMI2657" s="42"/>
      <c r="JMJ2657" s="116"/>
      <c r="JMK2657" s="42"/>
      <c r="JML2657" s="116"/>
      <c r="JMM2657" s="42"/>
      <c r="JMN2657" s="116"/>
      <c r="JMO2657" s="42"/>
      <c r="JMP2657" s="116"/>
      <c r="JMQ2657" s="42"/>
      <c r="JMR2657" s="116"/>
      <c r="JMS2657" s="42"/>
      <c r="JMT2657" s="116"/>
      <c r="JMU2657" s="42"/>
      <c r="JMV2657" s="116"/>
      <c r="JMW2657" s="42"/>
      <c r="JMX2657" s="116"/>
      <c r="JMY2657" s="42"/>
      <c r="JMZ2657" s="116"/>
      <c r="JNA2657" s="42"/>
      <c r="JNB2657" s="116"/>
      <c r="JNC2657" s="42"/>
      <c r="JND2657" s="116"/>
      <c r="JNE2657" s="42"/>
      <c r="JNF2657" s="116"/>
      <c r="JNG2657" s="42"/>
      <c r="JNH2657" s="116"/>
      <c r="JNI2657" s="42"/>
      <c r="JNJ2657" s="116"/>
      <c r="JNK2657" s="42"/>
      <c r="JNL2657" s="116"/>
      <c r="JNM2657" s="42"/>
      <c r="JNN2657" s="116"/>
      <c r="JNO2657" s="42"/>
      <c r="JNP2657" s="116"/>
      <c r="JNQ2657" s="42"/>
      <c r="JNR2657" s="116"/>
      <c r="JNS2657" s="42"/>
      <c r="JNT2657" s="116"/>
      <c r="JNU2657" s="42"/>
      <c r="JNV2657" s="116"/>
      <c r="JNW2657" s="42"/>
      <c r="JNX2657" s="116"/>
      <c r="JNY2657" s="42"/>
      <c r="JNZ2657" s="116"/>
      <c r="JOA2657" s="42"/>
      <c r="JOB2657" s="116"/>
      <c r="JOC2657" s="42"/>
      <c r="JOD2657" s="116"/>
      <c r="JOE2657" s="42"/>
      <c r="JOF2657" s="116"/>
      <c r="JOG2657" s="42"/>
      <c r="JOH2657" s="116"/>
      <c r="JOI2657" s="42"/>
      <c r="JOJ2657" s="116"/>
      <c r="JOK2657" s="42"/>
      <c r="JOL2657" s="116"/>
      <c r="JOM2657" s="42"/>
      <c r="JON2657" s="116"/>
      <c r="JOO2657" s="42"/>
      <c r="JOP2657" s="116"/>
      <c r="JOQ2657" s="42"/>
      <c r="JOR2657" s="116"/>
      <c r="JOS2657" s="42"/>
      <c r="JOT2657" s="116"/>
      <c r="JOU2657" s="42"/>
      <c r="JOV2657" s="116"/>
      <c r="JOW2657" s="42"/>
      <c r="JOX2657" s="116"/>
      <c r="JOY2657" s="42"/>
      <c r="JOZ2657" s="116"/>
      <c r="JPA2657" s="42"/>
      <c r="JPB2657" s="116"/>
      <c r="JPC2657" s="42"/>
      <c r="JPD2657" s="116"/>
      <c r="JPE2657" s="42"/>
      <c r="JPF2657" s="116"/>
      <c r="JPG2657" s="42"/>
      <c r="JPH2657" s="116"/>
      <c r="JPI2657" s="42"/>
      <c r="JPJ2657" s="116"/>
      <c r="JPK2657" s="42"/>
      <c r="JPL2657" s="116"/>
      <c r="JPM2657" s="42"/>
      <c r="JPN2657" s="116"/>
      <c r="JPO2657" s="42"/>
      <c r="JPP2657" s="116"/>
      <c r="JPQ2657" s="42"/>
      <c r="JPR2657" s="116"/>
      <c r="JPS2657" s="42"/>
      <c r="JPT2657" s="116"/>
      <c r="JPU2657" s="42"/>
      <c r="JPV2657" s="116"/>
      <c r="JPW2657" s="42"/>
      <c r="JPX2657" s="116"/>
      <c r="JPY2657" s="42"/>
      <c r="JPZ2657" s="116"/>
      <c r="JQA2657" s="42"/>
      <c r="JQB2657" s="116"/>
      <c r="JQC2657" s="42"/>
      <c r="JQD2657" s="116"/>
      <c r="JQE2657" s="42"/>
      <c r="JQF2657" s="116"/>
      <c r="JQG2657" s="42"/>
      <c r="JQH2657" s="116"/>
      <c r="JQI2657" s="42"/>
      <c r="JQJ2657" s="116"/>
      <c r="JQK2657" s="42"/>
      <c r="JQL2657" s="116"/>
      <c r="JQM2657" s="42"/>
      <c r="JQN2657" s="116"/>
      <c r="JQO2657" s="42"/>
      <c r="JQP2657" s="116"/>
      <c r="JQQ2657" s="42"/>
      <c r="JQR2657" s="116"/>
      <c r="JQS2657" s="42"/>
      <c r="JQT2657" s="116"/>
      <c r="JQU2657" s="42"/>
      <c r="JQV2657" s="116"/>
      <c r="JQW2657" s="42"/>
      <c r="JQX2657" s="116"/>
      <c r="JQY2657" s="42"/>
      <c r="JQZ2657" s="116"/>
      <c r="JRA2657" s="42"/>
      <c r="JRB2657" s="116"/>
      <c r="JRC2657" s="42"/>
      <c r="JRD2657" s="116"/>
      <c r="JRE2657" s="42"/>
      <c r="JRF2657" s="116"/>
      <c r="JRG2657" s="42"/>
      <c r="JRH2657" s="116"/>
      <c r="JRI2657" s="42"/>
      <c r="JRJ2657" s="116"/>
      <c r="JRK2657" s="42"/>
      <c r="JRL2657" s="116"/>
      <c r="JRM2657" s="42"/>
      <c r="JRN2657" s="116"/>
      <c r="JRO2657" s="42"/>
      <c r="JRP2657" s="116"/>
      <c r="JRQ2657" s="42"/>
      <c r="JRR2657" s="116"/>
      <c r="JRS2657" s="42"/>
      <c r="JRT2657" s="116"/>
      <c r="JRU2657" s="42"/>
      <c r="JRV2657" s="116"/>
      <c r="JRW2657" s="42"/>
      <c r="JRX2657" s="116"/>
      <c r="JRY2657" s="42"/>
      <c r="JRZ2657" s="116"/>
      <c r="JSA2657" s="42"/>
      <c r="JSB2657" s="116"/>
      <c r="JSC2657" s="42"/>
      <c r="JSD2657" s="116"/>
      <c r="JSE2657" s="42"/>
      <c r="JSF2657" s="116"/>
      <c r="JSG2657" s="42"/>
      <c r="JSH2657" s="116"/>
      <c r="JSI2657" s="42"/>
      <c r="JSJ2657" s="116"/>
      <c r="JSK2657" s="42"/>
      <c r="JSL2657" s="116"/>
      <c r="JSM2657" s="42"/>
      <c r="JSN2657" s="116"/>
      <c r="JSO2657" s="42"/>
      <c r="JSP2657" s="116"/>
      <c r="JSQ2657" s="42"/>
      <c r="JSR2657" s="116"/>
      <c r="JSS2657" s="42"/>
      <c r="JST2657" s="116"/>
      <c r="JSU2657" s="42"/>
      <c r="JSV2657" s="116"/>
      <c r="JSW2657" s="42"/>
      <c r="JSX2657" s="116"/>
      <c r="JSY2657" s="42"/>
      <c r="JSZ2657" s="116"/>
      <c r="JTA2657" s="42"/>
      <c r="JTB2657" s="116"/>
      <c r="JTC2657" s="42"/>
      <c r="JTD2657" s="116"/>
      <c r="JTE2657" s="42"/>
      <c r="JTF2657" s="116"/>
      <c r="JTG2657" s="42"/>
      <c r="JTH2657" s="116"/>
      <c r="JTI2657" s="42"/>
      <c r="JTJ2657" s="116"/>
      <c r="JTK2657" s="42"/>
      <c r="JTL2657" s="116"/>
      <c r="JTM2657" s="42"/>
      <c r="JTN2657" s="116"/>
      <c r="JTO2657" s="42"/>
      <c r="JTP2657" s="116"/>
      <c r="JTQ2657" s="42"/>
      <c r="JTR2657" s="116"/>
      <c r="JTS2657" s="42"/>
      <c r="JTT2657" s="116"/>
      <c r="JTU2657" s="42"/>
      <c r="JTV2657" s="116"/>
      <c r="JTW2657" s="42"/>
      <c r="JTX2657" s="116"/>
      <c r="JTY2657" s="42"/>
      <c r="JTZ2657" s="116"/>
      <c r="JUA2657" s="42"/>
      <c r="JUB2657" s="116"/>
      <c r="JUC2657" s="42"/>
      <c r="JUD2657" s="116"/>
      <c r="JUE2657" s="42"/>
      <c r="JUF2657" s="116"/>
      <c r="JUG2657" s="42"/>
      <c r="JUH2657" s="116"/>
      <c r="JUI2657" s="42"/>
      <c r="JUJ2657" s="116"/>
      <c r="JUK2657" s="42"/>
      <c r="JUL2657" s="116"/>
      <c r="JUM2657" s="42"/>
      <c r="JUN2657" s="116"/>
      <c r="JUO2657" s="42"/>
      <c r="JUP2657" s="116"/>
      <c r="JUQ2657" s="42"/>
      <c r="JUR2657" s="116"/>
      <c r="JUS2657" s="42"/>
      <c r="JUT2657" s="116"/>
      <c r="JUU2657" s="42"/>
      <c r="JUV2657" s="116"/>
      <c r="JUW2657" s="42"/>
      <c r="JUX2657" s="116"/>
      <c r="JUY2657" s="42"/>
      <c r="JUZ2657" s="116"/>
      <c r="JVA2657" s="42"/>
      <c r="JVB2657" s="116"/>
      <c r="JVC2657" s="42"/>
      <c r="JVD2657" s="116"/>
      <c r="JVE2657" s="42"/>
      <c r="JVF2657" s="116"/>
      <c r="JVG2657" s="42"/>
      <c r="JVH2657" s="116"/>
      <c r="JVI2657" s="42"/>
      <c r="JVJ2657" s="116"/>
      <c r="JVK2657" s="42"/>
      <c r="JVL2657" s="116"/>
      <c r="JVM2657" s="42"/>
      <c r="JVN2657" s="116"/>
      <c r="JVO2657" s="42"/>
      <c r="JVP2657" s="116"/>
      <c r="JVQ2657" s="42"/>
      <c r="JVR2657" s="116"/>
      <c r="JVS2657" s="42"/>
      <c r="JVT2657" s="116"/>
      <c r="JVU2657" s="42"/>
      <c r="JVV2657" s="116"/>
      <c r="JVW2657" s="42"/>
      <c r="JVX2657" s="116"/>
      <c r="JVY2657" s="42"/>
      <c r="JVZ2657" s="116"/>
      <c r="JWA2657" s="42"/>
      <c r="JWB2657" s="116"/>
      <c r="JWC2657" s="42"/>
      <c r="JWD2657" s="116"/>
      <c r="JWE2657" s="42"/>
      <c r="JWF2657" s="116"/>
      <c r="JWG2657" s="42"/>
      <c r="JWH2657" s="116"/>
      <c r="JWI2657" s="42"/>
      <c r="JWJ2657" s="116"/>
      <c r="JWK2657" s="42"/>
      <c r="JWL2657" s="116"/>
      <c r="JWM2657" s="42"/>
      <c r="JWN2657" s="116"/>
      <c r="JWO2657" s="42"/>
      <c r="JWP2657" s="116"/>
      <c r="JWQ2657" s="42"/>
      <c r="JWR2657" s="116"/>
      <c r="JWS2657" s="42"/>
      <c r="JWT2657" s="116"/>
      <c r="JWU2657" s="42"/>
      <c r="JWV2657" s="116"/>
      <c r="JWW2657" s="42"/>
      <c r="JWX2657" s="116"/>
      <c r="JWY2657" s="42"/>
      <c r="JWZ2657" s="116"/>
      <c r="JXA2657" s="42"/>
      <c r="JXB2657" s="116"/>
      <c r="JXC2657" s="42"/>
      <c r="JXD2657" s="116"/>
      <c r="JXE2657" s="42"/>
      <c r="JXF2657" s="116"/>
      <c r="JXG2657" s="42"/>
      <c r="JXH2657" s="116"/>
      <c r="JXI2657" s="42"/>
      <c r="JXJ2657" s="116"/>
      <c r="JXK2657" s="42"/>
      <c r="JXL2657" s="116"/>
      <c r="JXM2657" s="42"/>
      <c r="JXN2657" s="116"/>
      <c r="JXO2657" s="42"/>
      <c r="JXP2657" s="116"/>
      <c r="JXQ2657" s="42"/>
      <c r="JXR2657" s="116"/>
      <c r="JXS2657" s="42"/>
      <c r="JXT2657" s="116"/>
      <c r="JXU2657" s="42"/>
      <c r="JXV2657" s="116"/>
      <c r="JXW2657" s="42"/>
      <c r="JXX2657" s="116"/>
      <c r="JXY2657" s="42"/>
      <c r="JXZ2657" s="116"/>
      <c r="JYA2657" s="42"/>
      <c r="JYB2657" s="116"/>
      <c r="JYC2657" s="42"/>
      <c r="JYD2657" s="116"/>
      <c r="JYE2657" s="42"/>
      <c r="JYF2657" s="116"/>
      <c r="JYG2657" s="42"/>
      <c r="JYH2657" s="116"/>
      <c r="JYI2657" s="42"/>
      <c r="JYJ2657" s="116"/>
      <c r="JYK2657" s="42"/>
      <c r="JYL2657" s="116"/>
      <c r="JYM2657" s="42"/>
      <c r="JYN2657" s="116"/>
      <c r="JYO2657" s="42"/>
      <c r="JYP2657" s="116"/>
      <c r="JYQ2657" s="42"/>
      <c r="JYR2657" s="116"/>
      <c r="JYS2657" s="42"/>
      <c r="JYT2657" s="116"/>
      <c r="JYU2657" s="42"/>
      <c r="JYV2657" s="116"/>
      <c r="JYW2657" s="42"/>
      <c r="JYX2657" s="116"/>
      <c r="JYY2657" s="42"/>
      <c r="JYZ2657" s="116"/>
      <c r="JZA2657" s="42"/>
      <c r="JZB2657" s="116"/>
      <c r="JZC2657" s="42"/>
      <c r="JZD2657" s="116"/>
      <c r="JZE2657" s="42"/>
      <c r="JZF2657" s="116"/>
      <c r="JZG2657" s="42"/>
      <c r="JZH2657" s="116"/>
      <c r="JZI2657" s="42"/>
      <c r="JZJ2657" s="116"/>
      <c r="JZK2657" s="42"/>
      <c r="JZL2657" s="116"/>
      <c r="JZM2657" s="42"/>
      <c r="JZN2657" s="116"/>
      <c r="JZO2657" s="42"/>
      <c r="JZP2657" s="116"/>
      <c r="JZQ2657" s="42"/>
      <c r="JZR2657" s="116"/>
      <c r="JZS2657" s="42"/>
      <c r="JZT2657" s="116"/>
      <c r="JZU2657" s="42"/>
      <c r="JZV2657" s="116"/>
      <c r="JZW2657" s="42"/>
      <c r="JZX2657" s="116"/>
      <c r="JZY2657" s="42"/>
      <c r="JZZ2657" s="116"/>
      <c r="KAA2657" s="42"/>
      <c r="KAB2657" s="116"/>
      <c r="KAC2657" s="42"/>
      <c r="KAD2657" s="116"/>
      <c r="KAE2657" s="42"/>
      <c r="KAF2657" s="116"/>
      <c r="KAG2657" s="42"/>
      <c r="KAH2657" s="116"/>
      <c r="KAI2657" s="42"/>
      <c r="KAJ2657" s="116"/>
      <c r="KAK2657" s="42"/>
      <c r="KAL2657" s="116"/>
      <c r="KAM2657" s="42"/>
      <c r="KAN2657" s="116"/>
      <c r="KAO2657" s="42"/>
      <c r="KAP2657" s="116"/>
      <c r="KAQ2657" s="42"/>
      <c r="KAR2657" s="116"/>
      <c r="KAS2657" s="42"/>
      <c r="KAT2657" s="116"/>
      <c r="KAU2657" s="42"/>
      <c r="KAV2657" s="116"/>
      <c r="KAW2657" s="42"/>
      <c r="KAX2657" s="116"/>
      <c r="KAY2657" s="42"/>
      <c r="KAZ2657" s="116"/>
      <c r="KBA2657" s="42"/>
      <c r="KBB2657" s="116"/>
      <c r="KBC2657" s="42"/>
      <c r="KBD2657" s="116"/>
      <c r="KBE2657" s="42"/>
      <c r="KBF2657" s="116"/>
      <c r="KBG2657" s="42"/>
      <c r="KBH2657" s="116"/>
      <c r="KBI2657" s="42"/>
      <c r="KBJ2657" s="116"/>
      <c r="KBK2657" s="42"/>
      <c r="KBL2657" s="116"/>
      <c r="KBM2657" s="42"/>
      <c r="KBN2657" s="116"/>
      <c r="KBO2657" s="42"/>
      <c r="KBP2657" s="116"/>
      <c r="KBQ2657" s="42"/>
      <c r="KBR2657" s="116"/>
      <c r="KBS2657" s="42"/>
      <c r="KBT2657" s="116"/>
      <c r="KBU2657" s="42"/>
      <c r="KBV2657" s="116"/>
      <c r="KBW2657" s="42"/>
      <c r="KBX2657" s="116"/>
      <c r="KBY2657" s="42"/>
      <c r="KBZ2657" s="116"/>
      <c r="KCA2657" s="42"/>
      <c r="KCB2657" s="116"/>
      <c r="KCC2657" s="42"/>
      <c r="KCD2657" s="116"/>
      <c r="KCE2657" s="42"/>
      <c r="KCF2657" s="116"/>
      <c r="KCG2657" s="42"/>
      <c r="KCH2657" s="116"/>
      <c r="KCI2657" s="42"/>
      <c r="KCJ2657" s="116"/>
      <c r="KCK2657" s="42"/>
      <c r="KCL2657" s="116"/>
      <c r="KCM2657" s="42"/>
      <c r="KCN2657" s="116"/>
      <c r="KCO2657" s="42"/>
      <c r="KCP2657" s="116"/>
      <c r="KCQ2657" s="42"/>
      <c r="KCR2657" s="116"/>
      <c r="KCS2657" s="42"/>
      <c r="KCT2657" s="116"/>
      <c r="KCU2657" s="42"/>
      <c r="KCV2657" s="116"/>
      <c r="KCW2657" s="42"/>
      <c r="KCX2657" s="116"/>
      <c r="KCY2657" s="42"/>
      <c r="KCZ2657" s="116"/>
      <c r="KDA2657" s="42"/>
      <c r="KDB2657" s="116"/>
      <c r="KDC2657" s="42"/>
      <c r="KDD2657" s="116"/>
      <c r="KDE2657" s="42"/>
      <c r="KDF2657" s="116"/>
      <c r="KDG2657" s="42"/>
      <c r="KDH2657" s="116"/>
      <c r="KDI2657" s="42"/>
      <c r="KDJ2657" s="116"/>
      <c r="KDK2657" s="42"/>
      <c r="KDL2657" s="116"/>
      <c r="KDM2657" s="42"/>
      <c r="KDN2657" s="116"/>
      <c r="KDO2657" s="42"/>
      <c r="KDP2657" s="116"/>
      <c r="KDQ2657" s="42"/>
      <c r="KDR2657" s="116"/>
      <c r="KDS2657" s="42"/>
      <c r="KDT2657" s="116"/>
      <c r="KDU2657" s="42"/>
      <c r="KDV2657" s="116"/>
      <c r="KDW2657" s="42"/>
      <c r="KDX2657" s="116"/>
      <c r="KDY2657" s="42"/>
      <c r="KDZ2657" s="116"/>
      <c r="KEA2657" s="42"/>
      <c r="KEB2657" s="116"/>
      <c r="KEC2657" s="42"/>
      <c r="KED2657" s="116"/>
      <c r="KEE2657" s="42"/>
      <c r="KEF2657" s="116"/>
      <c r="KEG2657" s="42"/>
      <c r="KEH2657" s="116"/>
      <c r="KEI2657" s="42"/>
      <c r="KEJ2657" s="116"/>
      <c r="KEK2657" s="42"/>
      <c r="KEL2657" s="116"/>
      <c r="KEM2657" s="42"/>
      <c r="KEN2657" s="116"/>
      <c r="KEO2657" s="42"/>
      <c r="KEP2657" s="116"/>
      <c r="KEQ2657" s="42"/>
      <c r="KER2657" s="116"/>
      <c r="KES2657" s="42"/>
      <c r="KET2657" s="116"/>
      <c r="KEU2657" s="42"/>
      <c r="KEV2657" s="116"/>
      <c r="KEW2657" s="42"/>
      <c r="KEX2657" s="116"/>
      <c r="KEY2657" s="42"/>
      <c r="KEZ2657" s="116"/>
      <c r="KFA2657" s="42"/>
      <c r="KFB2657" s="116"/>
      <c r="KFC2657" s="42"/>
      <c r="KFD2657" s="116"/>
      <c r="KFE2657" s="42"/>
      <c r="KFF2657" s="116"/>
      <c r="KFG2657" s="42"/>
      <c r="KFH2657" s="116"/>
      <c r="KFI2657" s="42"/>
      <c r="KFJ2657" s="116"/>
      <c r="KFK2657" s="42"/>
      <c r="KFL2657" s="116"/>
      <c r="KFM2657" s="42"/>
      <c r="KFN2657" s="116"/>
      <c r="KFO2657" s="42"/>
      <c r="KFP2657" s="116"/>
      <c r="KFQ2657" s="42"/>
      <c r="KFR2657" s="116"/>
      <c r="KFS2657" s="42"/>
      <c r="KFT2657" s="116"/>
      <c r="KFU2657" s="42"/>
      <c r="KFV2657" s="116"/>
      <c r="KFW2657" s="42"/>
      <c r="KFX2657" s="116"/>
      <c r="KFY2657" s="42"/>
      <c r="KFZ2657" s="116"/>
      <c r="KGA2657" s="42"/>
      <c r="KGB2657" s="116"/>
      <c r="KGC2657" s="42"/>
      <c r="KGD2657" s="116"/>
      <c r="KGE2657" s="42"/>
      <c r="KGF2657" s="116"/>
      <c r="KGG2657" s="42"/>
      <c r="KGH2657" s="116"/>
      <c r="KGI2657" s="42"/>
      <c r="KGJ2657" s="116"/>
      <c r="KGK2657" s="42"/>
      <c r="KGL2657" s="116"/>
      <c r="KGM2657" s="42"/>
      <c r="KGN2657" s="116"/>
      <c r="KGO2657" s="42"/>
      <c r="KGP2657" s="116"/>
      <c r="KGQ2657" s="42"/>
      <c r="KGR2657" s="116"/>
      <c r="KGS2657" s="42"/>
      <c r="KGT2657" s="116"/>
      <c r="KGU2657" s="42"/>
      <c r="KGV2657" s="116"/>
      <c r="KGW2657" s="42"/>
      <c r="KGX2657" s="116"/>
      <c r="KGY2657" s="42"/>
      <c r="KGZ2657" s="116"/>
      <c r="KHA2657" s="42"/>
      <c r="KHB2657" s="116"/>
      <c r="KHC2657" s="42"/>
      <c r="KHD2657" s="116"/>
      <c r="KHE2657" s="42"/>
      <c r="KHF2657" s="116"/>
      <c r="KHG2657" s="42"/>
      <c r="KHH2657" s="116"/>
      <c r="KHI2657" s="42"/>
      <c r="KHJ2657" s="116"/>
      <c r="KHK2657" s="42"/>
      <c r="KHL2657" s="116"/>
      <c r="KHM2657" s="42"/>
      <c r="KHN2657" s="116"/>
      <c r="KHO2657" s="42"/>
      <c r="KHP2657" s="116"/>
      <c r="KHQ2657" s="42"/>
      <c r="KHR2657" s="116"/>
      <c r="KHS2657" s="42"/>
      <c r="KHT2657" s="116"/>
      <c r="KHU2657" s="42"/>
      <c r="KHV2657" s="116"/>
      <c r="KHW2657" s="42"/>
      <c r="KHX2657" s="116"/>
      <c r="KHY2657" s="42"/>
      <c r="KHZ2657" s="116"/>
      <c r="KIA2657" s="42"/>
      <c r="KIB2657" s="116"/>
      <c r="KIC2657" s="42"/>
      <c r="KID2657" s="116"/>
      <c r="KIE2657" s="42"/>
      <c r="KIF2657" s="116"/>
      <c r="KIG2657" s="42"/>
      <c r="KIH2657" s="116"/>
      <c r="KII2657" s="42"/>
      <c r="KIJ2657" s="116"/>
      <c r="KIK2657" s="42"/>
      <c r="KIL2657" s="116"/>
      <c r="KIM2657" s="42"/>
      <c r="KIN2657" s="116"/>
      <c r="KIO2657" s="42"/>
      <c r="KIP2657" s="116"/>
      <c r="KIQ2657" s="42"/>
      <c r="KIR2657" s="116"/>
      <c r="KIS2657" s="42"/>
      <c r="KIT2657" s="116"/>
      <c r="KIU2657" s="42"/>
      <c r="KIV2657" s="116"/>
      <c r="KIW2657" s="42"/>
      <c r="KIX2657" s="116"/>
      <c r="KIY2657" s="42"/>
      <c r="KIZ2657" s="116"/>
      <c r="KJA2657" s="42"/>
      <c r="KJB2657" s="116"/>
      <c r="KJC2657" s="42"/>
      <c r="KJD2657" s="116"/>
      <c r="KJE2657" s="42"/>
      <c r="KJF2657" s="116"/>
      <c r="KJG2657" s="42"/>
      <c r="KJH2657" s="116"/>
      <c r="KJI2657" s="42"/>
      <c r="KJJ2657" s="116"/>
      <c r="KJK2657" s="42"/>
      <c r="KJL2657" s="116"/>
      <c r="KJM2657" s="42"/>
      <c r="KJN2657" s="116"/>
      <c r="KJO2657" s="42"/>
      <c r="KJP2657" s="116"/>
      <c r="KJQ2657" s="42"/>
      <c r="KJR2657" s="116"/>
      <c r="KJS2657" s="42"/>
      <c r="KJT2657" s="116"/>
      <c r="KJU2657" s="42"/>
      <c r="KJV2657" s="116"/>
      <c r="KJW2657" s="42"/>
      <c r="KJX2657" s="116"/>
      <c r="KJY2657" s="42"/>
      <c r="KJZ2657" s="116"/>
      <c r="KKA2657" s="42"/>
      <c r="KKB2657" s="116"/>
      <c r="KKC2657" s="42"/>
      <c r="KKD2657" s="116"/>
      <c r="KKE2657" s="42"/>
      <c r="KKF2657" s="116"/>
      <c r="KKG2657" s="42"/>
      <c r="KKH2657" s="116"/>
      <c r="KKI2657" s="42"/>
      <c r="KKJ2657" s="116"/>
      <c r="KKK2657" s="42"/>
      <c r="KKL2657" s="116"/>
      <c r="KKM2657" s="42"/>
      <c r="KKN2657" s="116"/>
      <c r="KKO2657" s="42"/>
      <c r="KKP2657" s="116"/>
      <c r="KKQ2657" s="42"/>
      <c r="KKR2657" s="116"/>
      <c r="KKS2657" s="42"/>
      <c r="KKT2657" s="116"/>
      <c r="KKU2657" s="42"/>
      <c r="KKV2657" s="116"/>
      <c r="KKW2657" s="42"/>
      <c r="KKX2657" s="116"/>
      <c r="KKY2657" s="42"/>
      <c r="KKZ2657" s="116"/>
      <c r="KLA2657" s="42"/>
      <c r="KLB2657" s="116"/>
      <c r="KLC2657" s="42"/>
      <c r="KLD2657" s="116"/>
      <c r="KLE2657" s="42"/>
      <c r="KLF2657" s="116"/>
      <c r="KLG2657" s="42"/>
      <c r="KLH2657" s="116"/>
      <c r="KLI2657" s="42"/>
      <c r="KLJ2657" s="116"/>
      <c r="KLK2657" s="42"/>
      <c r="KLL2657" s="116"/>
      <c r="KLM2657" s="42"/>
      <c r="KLN2657" s="116"/>
      <c r="KLO2657" s="42"/>
      <c r="KLP2657" s="116"/>
      <c r="KLQ2657" s="42"/>
      <c r="KLR2657" s="116"/>
      <c r="KLS2657" s="42"/>
      <c r="KLT2657" s="116"/>
      <c r="KLU2657" s="42"/>
      <c r="KLV2657" s="116"/>
      <c r="KLW2657" s="42"/>
      <c r="KLX2657" s="116"/>
      <c r="KLY2657" s="42"/>
      <c r="KLZ2657" s="116"/>
      <c r="KMA2657" s="42"/>
      <c r="KMB2657" s="116"/>
      <c r="KMC2657" s="42"/>
      <c r="KMD2657" s="116"/>
      <c r="KME2657" s="42"/>
      <c r="KMF2657" s="116"/>
      <c r="KMG2657" s="42"/>
      <c r="KMH2657" s="116"/>
      <c r="KMI2657" s="42"/>
      <c r="KMJ2657" s="116"/>
      <c r="KMK2657" s="42"/>
      <c r="KML2657" s="116"/>
      <c r="KMM2657" s="42"/>
      <c r="KMN2657" s="116"/>
      <c r="KMO2657" s="42"/>
      <c r="KMP2657" s="116"/>
      <c r="KMQ2657" s="42"/>
      <c r="KMR2657" s="116"/>
      <c r="KMS2657" s="42"/>
      <c r="KMT2657" s="116"/>
      <c r="KMU2657" s="42"/>
      <c r="KMV2657" s="116"/>
      <c r="KMW2657" s="42"/>
      <c r="KMX2657" s="116"/>
      <c r="KMY2657" s="42"/>
      <c r="KMZ2657" s="116"/>
      <c r="KNA2657" s="42"/>
      <c r="KNB2657" s="116"/>
      <c r="KNC2657" s="42"/>
      <c r="KND2657" s="116"/>
      <c r="KNE2657" s="42"/>
      <c r="KNF2657" s="116"/>
      <c r="KNG2657" s="42"/>
      <c r="KNH2657" s="116"/>
      <c r="KNI2657" s="42"/>
      <c r="KNJ2657" s="116"/>
      <c r="KNK2657" s="42"/>
      <c r="KNL2657" s="116"/>
      <c r="KNM2657" s="42"/>
      <c r="KNN2657" s="116"/>
      <c r="KNO2657" s="42"/>
      <c r="KNP2657" s="116"/>
      <c r="KNQ2657" s="42"/>
      <c r="KNR2657" s="116"/>
      <c r="KNS2657" s="42"/>
      <c r="KNT2657" s="116"/>
      <c r="KNU2657" s="42"/>
      <c r="KNV2657" s="116"/>
      <c r="KNW2657" s="42"/>
      <c r="KNX2657" s="116"/>
      <c r="KNY2657" s="42"/>
      <c r="KNZ2657" s="116"/>
      <c r="KOA2657" s="42"/>
      <c r="KOB2657" s="116"/>
      <c r="KOC2657" s="42"/>
      <c r="KOD2657" s="116"/>
      <c r="KOE2657" s="42"/>
      <c r="KOF2657" s="116"/>
      <c r="KOG2657" s="42"/>
      <c r="KOH2657" s="116"/>
      <c r="KOI2657" s="42"/>
      <c r="KOJ2657" s="116"/>
      <c r="KOK2657" s="42"/>
      <c r="KOL2657" s="116"/>
      <c r="KOM2657" s="42"/>
      <c r="KON2657" s="116"/>
      <c r="KOO2657" s="42"/>
      <c r="KOP2657" s="116"/>
      <c r="KOQ2657" s="42"/>
      <c r="KOR2657" s="116"/>
      <c r="KOS2657" s="42"/>
      <c r="KOT2657" s="116"/>
      <c r="KOU2657" s="42"/>
      <c r="KOV2657" s="116"/>
      <c r="KOW2657" s="42"/>
      <c r="KOX2657" s="116"/>
      <c r="KOY2657" s="42"/>
      <c r="KOZ2657" s="116"/>
      <c r="KPA2657" s="42"/>
      <c r="KPB2657" s="116"/>
      <c r="KPC2657" s="42"/>
      <c r="KPD2657" s="116"/>
      <c r="KPE2657" s="42"/>
      <c r="KPF2657" s="116"/>
      <c r="KPG2657" s="42"/>
      <c r="KPH2657" s="116"/>
      <c r="KPI2657" s="42"/>
      <c r="KPJ2657" s="116"/>
      <c r="KPK2657" s="42"/>
      <c r="KPL2657" s="116"/>
      <c r="KPM2657" s="42"/>
      <c r="KPN2657" s="116"/>
      <c r="KPO2657" s="42"/>
      <c r="KPP2657" s="116"/>
      <c r="KPQ2657" s="42"/>
      <c r="KPR2657" s="116"/>
      <c r="KPS2657" s="42"/>
      <c r="KPT2657" s="116"/>
      <c r="KPU2657" s="42"/>
      <c r="KPV2657" s="116"/>
      <c r="KPW2657" s="42"/>
      <c r="KPX2657" s="116"/>
      <c r="KPY2657" s="42"/>
      <c r="KPZ2657" s="116"/>
      <c r="KQA2657" s="42"/>
      <c r="KQB2657" s="116"/>
      <c r="KQC2657" s="42"/>
      <c r="KQD2657" s="116"/>
      <c r="KQE2657" s="42"/>
      <c r="KQF2657" s="116"/>
      <c r="KQG2657" s="42"/>
      <c r="KQH2657" s="116"/>
      <c r="KQI2657" s="42"/>
      <c r="KQJ2657" s="116"/>
      <c r="KQK2657" s="42"/>
      <c r="KQL2657" s="116"/>
      <c r="KQM2657" s="42"/>
      <c r="KQN2657" s="116"/>
      <c r="KQO2657" s="42"/>
      <c r="KQP2657" s="116"/>
      <c r="KQQ2657" s="42"/>
      <c r="KQR2657" s="116"/>
      <c r="KQS2657" s="42"/>
      <c r="KQT2657" s="116"/>
      <c r="KQU2657" s="42"/>
      <c r="KQV2657" s="116"/>
      <c r="KQW2657" s="42"/>
      <c r="KQX2657" s="116"/>
      <c r="KQY2657" s="42"/>
      <c r="KQZ2657" s="116"/>
      <c r="KRA2657" s="42"/>
      <c r="KRB2657" s="116"/>
      <c r="KRC2657" s="42"/>
      <c r="KRD2657" s="116"/>
      <c r="KRE2657" s="42"/>
      <c r="KRF2657" s="116"/>
      <c r="KRG2657" s="42"/>
      <c r="KRH2657" s="116"/>
      <c r="KRI2657" s="42"/>
      <c r="KRJ2657" s="116"/>
      <c r="KRK2657" s="42"/>
      <c r="KRL2657" s="116"/>
      <c r="KRM2657" s="42"/>
      <c r="KRN2657" s="116"/>
      <c r="KRO2657" s="42"/>
      <c r="KRP2657" s="116"/>
      <c r="KRQ2657" s="42"/>
      <c r="KRR2657" s="116"/>
      <c r="KRS2657" s="42"/>
      <c r="KRT2657" s="116"/>
      <c r="KRU2657" s="42"/>
      <c r="KRV2657" s="116"/>
      <c r="KRW2657" s="42"/>
      <c r="KRX2657" s="116"/>
      <c r="KRY2657" s="42"/>
      <c r="KRZ2657" s="116"/>
      <c r="KSA2657" s="42"/>
      <c r="KSB2657" s="116"/>
      <c r="KSC2657" s="42"/>
      <c r="KSD2657" s="116"/>
      <c r="KSE2657" s="42"/>
      <c r="KSF2657" s="116"/>
      <c r="KSG2657" s="42"/>
      <c r="KSH2657" s="116"/>
      <c r="KSI2657" s="42"/>
      <c r="KSJ2657" s="116"/>
      <c r="KSK2657" s="42"/>
      <c r="KSL2657" s="116"/>
      <c r="KSM2657" s="42"/>
      <c r="KSN2657" s="116"/>
      <c r="KSO2657" s="42"/>
      <c r="KSP2657" s="116"/>
      <c r="KSQ2657" s="42"/>
      <c r="KSR2657" s="116"/>
      <c r="KSS2657" s="42"/>
      <c r="KST2657" s="116"/>
      <c r="KSU2657" s="42"/>
      <c r="KSV2657" s="116"/>
      <c r="KSW2657" s="42"/>
      <c r="KSX2657" s="116"/>
      <c r="KSY2657" s="42"/>
      <c r="KSZ2657" s="116"/>
      <c r="KTA2657" s="42"/>
      <c r="KTB2657" s="116"/>
      <c r="KTC2657" s="42"/>
      <c r="KTD2657" s="116"/>
      <c r="KTE2657" s="42"/>
      <c r="KTF2657" s="116"/>
      <c r="KTG2657" s="42"/>
      <c r="KTH2657" s="116"/>
      <c r="KTI2657" s="42"/>
      <c r="KTJ2657" s="116"/>
      <c r="KTK2657" s="42"/>
      <c r="KTL2657" s="116"/>
      <c r="KTM2657" s="42"/>
      <c r="KTN2657" s="116"/>
      <c r="KTO2657" s="42"/>
      <c r="KTP2657" s="116"/>
      <c r="KTQ2657" s="42"/>
      <c r="KTR2657" s="116"/>
      <c r="KTS2657" s="42"/>
      <c r="KTT2657" s="116"/>
      <c r="KTU2657" s="42"/>
      <c r="KTV2657" s="116"/>
      <c r="KTW2657" s="42"/>
      <c r="KTX2657" s="116"/>
      <c r="KTY2657" s="42"/>
      <c r="KTZ2657" s="116"/>
      <c r="KUA2657" s="42"/>
      <c r="KUB2657" s="116"/>
      <c r="KUC2657" s="42"/>
      <c r="KUD2657" s="116"/>
      <c r="KUE2657" s="42"/>
      <c r="KUF2657" s="116"/>
      <c r="KUG2657" s="42"/>
      <c r="KUH2657" s="116"/>
      <c r="KUI2657" s="42"/>
      <c r="KUJ2657" s="116"/>
      <c r="KUK2657" s="42"/>
      <c r="KUL2657" s="116"/>
      <c r="KUM2657" s="42"/>
      <c r="KUN2657" s="116"/>
      <c r="KUO2657" s="42"/>
      <c r="KUP2657" s="116"/>
      <c r="KUQ2657" s="42"/>
      <c r="KUR2657" s="116"/>
      <c r="KUS2657" s="42"/>
      <c r="KUT2657" s="116"/>
      <c r="KUU2657" s="42"/>
      <c r="KUV2657" s="116"/>
      <c r="KUW2657" s="42"/>
      <c r="KUX2657" s="116"/>
      <c r="KUY2657" s="42"/>
      <c r="KUZ2657" s="116"/>
      <c r="KVA2657" s="42"/>
      <c r="KVB2657" s="116"/>
      <c r="KVC2657" s="42"/>
      <c r="KVD2657" s="116"/>
      <c r="KVE2657" s="42"/>
      <c r="KVF2657" s="116"/>
      <c r="KVG2657" s="42"/>
      <c r="KVH2657" s="116"/>
      <c r="KVI2657" s="42"/>
      <c r="KVJ2657" s="116"/>
      <c r="KVK2657" s="42"/>
      <c r="KVL2657" s="116"/>
      <c r="KVM2657" s="42"/>
      <c r="KVN2657" s="116"/>
      <c r="KVO2657" s="42"/>
      <c r="KVP2657" s="116"/>
      <c r="KVQ2657" s="42"/>
      <c r="KVR2657" s="116"/>
      <c r="KVS2657" s="42"/>
      <c r="KVT2657" s="116"/>
      <c r="KVU2657" s="42"/>
      <c r="KVV2657" s="116"/>
      <c r="KVW2657" s="42"/>
      <c r="KVX2657" s="116"/>
      <c r="KVY2657" s="42"/>
      <c r="KVZ2657" s="116"/>
      <c r="KWA2657" s="42"/>
      <c r="KWB2657" s="116"/>
      <c r="KWC2657" s="42"/>
      <c r="KWD2657" s="116"/>
      <c r="KWE2657" s="42"/>
      <c r="KWF2657" s="116"/>
      <c r="KWG2657" s="42"/>
      <c r="KWH2657" s="116"/>
      <c r="KWI2657" s="42"/>
      <c r="KWJ2657" s="116"/>
      <c r="KWK2657" s="42"/>
      <c r="KWL2657" s="116"/>
      <c r="KWM2657" s="42"/>
      <c r="KWN2657" s="116"/>
      <c r="KWO2657" s="42"/>
      <c r="KWP2657" s="116"/>
      <c r="KWQ2657" s="42"/>
      <c r="KWR2657" s="116"/>
      <c r="KWS2657" s="42"/>
      <c r="KWT2657" s="116"/>
      <c r="KWU2657" s="42"/>
      <c r="KWV2657" s="116"/>
      <c r="KWW2657" s="42"/>
      <c r="KWX2657" s="116"/>
      <c r="KWY2657" s="42"/>
      <c r="KWZ2657" s="116"/>
      <c r="KXA2657" s="42"/>
      <c r="KXB2657" s="116"/>
      <c r="KXC2657" s="42"/>
      <c r="KXD2657" s="116"/>
      <c r="KXE2657" s="42"/>
      <c r="KXF2657" s="116"/>
      <c r="KXG2657" s="42"/>
      <c r="KXH2657" s="116"/>
      <c r="KXI2657" s="42"/>
      <c r="KXJ2657" s="116"/>
      <c r="KXK2657" s="42"/>
      <c r="KXL2657" s="116"/>
      <c r="KXM2657" s="42"/>
      <c r="KXN2657" s="116"/>
      <c r="KXO2657" s="42"/>
      <c r="KXP2657" s="116"/>
      <c r="KXQ2657" s="42"/>
      <c r="KXR2657" s="116"/>
      <c r="KXS2657" s="42"/>
      <c r="KXT2657" s="116"/>
      <c r="KXU2657" s="42"/>
      <c r="KXV2657" s="116"/>
      <c r="KXW2657" s="42"/>
      <c r="KXX2657" s="116"/>
      <c r="KXY2657" s="42"/>
      <c r="KXZ2657" s="116"/>
      <c r="KYA2657" s="42"/>
      <c r="KYB2657" s="116"/>
      <c r="KYC2657" s="42"/>
      <c r="KYD2657" s="116"/>
      <c r="KYE2657" s="42"/>
      <c r="KYF2657" s="116"/>
      <c r="KYG2657" s="42"/>
      <c r="KYH2657" s="116"/>
      <c r="KYI2657" s="42"/>
      <c r="KYJ2657" s="116"/>
      <c r="KYK2657" s="42"/>
      <c r="KYL2657" s="116"/>
      <c r="KYM2657" s="42"/>
      <c r="KYN2657" s="116"/>
      <c r="KYO2657" s="42"/>
      <c r="KYP2657" s="116"/>
      <c r="KYQ2657" s="42"/>
      <c r="KYR2657" s="116"/>
      <c r="KYS2657" s="42"/>
      <c r="KYT2657" s="116"/>
      <c r="KYU2657" s="42"/>
      <c r="KYV2657" s="116"/>
      <c r="KYW2657" s="42"/>
      <c r="KYX2657" s="116"/>
      <c r="KYY2657" s="42"/>
      <c r="KYZ2657" s="116"/>
      <c r="KZA2657" s="42"/>
      <c r="KZB2657" s="116"/>
      <c r="KZC2657" s="42"/>
      <c r="KZD2657" s="116"/>
      <c r="KZE2657" s="42"/>
      <c r="KZF2657" s="116"/>
      <c r="KZG2657" s="42"/>
      <c r="KZH2657" s="116"/>
      <c r="KZI2657" s="42"/>
      <c r="KZJ2657" s="116"/>
      <c r="KZK2657" s="42"/>
      <c r="KZL2657" s="116"/>
      <c r="KZM2657" s="42"/>
      <c r="KZN2657" s="116"/>
      <c r="KZO2657" s="42"/>
      <c r="KZP2657" s="116"/>
      <c r="KZQ2657" s="42"/>
      <c r="KZR2657" s="116"/>
      <c r="KZS2657" s="42"/>
      <c r="KZT2657" s="116"/>
      <c r="KZU2657" s="42"/>
      <c r="KZV2657" s="116"/>
      <c r="KZW2657" s="42"/>
      <c r="KZX2657" s="116"/>
      <c r="KZY2657" s="42"/>
      <c r="KZZ2657" s="116"/>
      <c r="LAA2657" s="42"/>
      <c r="LAB2657" s="116"/>
      <c r="LAC2657" s="42"/>
      <c r="LAD2657" s="116"/>
      <c r="LAE2657" s="42"/>
      <c r="LAF2657" s="116"/>
      <c r="LAG2657" s="42"/>
      <c r="LAH2657" s="116"/>
      <c r="LAI2657" s="42"/>
      <c r="LAJ2657" s="116"/>
      <c r="LAK2657" s="42"/>
      <c r="LAL2657" s="116"/>
      <c r="LAM2657" s="42"/>
      <c r="LAN2657" s="116"/>
      <c r="LAO2657" s="42"/>
      <c r="LAP2657" s="116"/>
      <c r="LAQ2657" s="42"/>
      <c r="LAR2657" s="116"/>
      <c r="LAS2657" s="42"/>
      <c r="LAT2657" s="116"/>
      <c r="LAU2657" s="42"/>
      <c r="LAV2657" s="116"/>
      <c r="LAW2657" s="42"/>
      <c r="LAX2657" s="116"/>
      <c r="LAY2657" s="42"/>
      <c r="LAZ2657" s="116"/>
      <c r="LBA2657" s="42"/>
      <c r="LBB2657" s="116"/>
      <c r="LBC2657" s="42"/>
      <c r="LBD2657" s="116"/>
      <c r="LBE2657" s="42"/>
      <c r="LBF2657" s="116"/>
      <c r="LBG2657" s="42"/>
      <c r="LBH2657" s="116"/>
      <c r="LBI2657" s="42"/>
      <c r="LBJ2657" s="116"/>
      <c r="LBK2657" s="42"/>
      <c r="LBL2657" s="116"/>
      <c r="LBM2657" s="42"/>
      <c r="LBN2657" s="116"/>
      <c r="LBO2657" s="42"/>
      <c r="LBP2657" s="116"/>
      <c r="LBQ2657" s="42"/>
      <c r="LBR2657" s="116"/>
      <c r="LBS2657" s="42"/>
      <c r="LBT2657" s="116"/>
      <c r="LBU2657" s="42"/>
      <c r="LBV2657" s="116"/>
      <c r="LBW2657" s="42"/>
      <c r="LBX2657" s="116"/>
      <c r="LBY2657" s="42"/>
      <c r="LBZ2657" s="116"/>
      <c r="LCA2657" s="42"/>
      <c r="LCB2657" s="116"/>
      <c r="LCC2657" s="42"/>
      <c r="LCD2657" s="116"/>
      <c r="LCE2657" s="42"/>
      <c r="LCF2657" s="116"/>
      <c r="LCG2657" s="42"/>
      <c r="LCH2657" s="116"/>
      <c r="LCI2657" s="42"/>
      <c r="LCJ2657" s="116"/>
      <c r="LCK2657" s="42"/>
      <c r="LCL2657" s="116"/>
      <c r="LCM2657" s="42"/>
      <c r="LCN2657" s="116"/>
      <c r="LCO2657" s="42"/>
      <c r="LCP2657" s="116"/>
      <c r="LCQ2657" s="42"/>
      <c r="LCR2657" s="116"/>
      <c r="LCS2657" s="42"/>
      <c r="LCT2657" s="116"/>
      <c r="LCU2657" s="42"/>
      <c r="LCV2657" s="116"/>
      <c r="LCW2657" s="42"/>
      <c r="LCX2657" s="116"/>
      <c r="LCY2657" s="42"/>
      <c r="LCZ2657" s="116"/>
      <c r="LDA2657" s="42"/>
      <c r="LDB2657" s="116"/>
      <c r="LDC2657" s="42"/>
      <c r="LDD2657" s="116"/>
      <c r="LDE2657" s="42"/>
      <c r="LDF2657" s="116"/>
      <c r="LDG2657" s="42"/>
      <c r="LDH2657" s="116"/>
      <c r="LDI2657" s="42"/>
      <c r="LDJ2657" s="116"/>
      <c r="LDK2657" s="42"/>
      <c r="LDL2657" s="116"/>
      <c r="LDM2657" s="42"/>
      <c r="LDN2657" s="116"/>
      <c r="LDO2657" s="42"/>
      <c r="LDP2657" s="116"/>
      <c r="LDQ2657" s="42"/>
      <c r="LDR2657" s="116"/>
      <c r="LDS2657" s="42"/>
      <c r="LDT2657" s="116"/>
      <c r="LDU2657" s="42"/>
      <c r="LDV2657" s="116"/>
      <c r="LDW2657" s="42"/>
      <c r="LDX2657" s="116"/>
      <c r="LDY2657" s="42"/>
      <c r="LDZ2657" s="116"/>
      <c r="LEA2657" s="42"/>
      <c r="LEB2657" s="116"/>
      <c r="LEC2657" s="42"/>
      <c r="LED2657" s="116"/>
      <c r="LEE2657" s="42"/>
      <c r="LEF2657" s="116"/>
      <c r="LEG2657" s="42"/>
      <c r="LEH2657" s="116"/>
      <c r="LEI2657" s="42"/>
      <c r="LEJ2657" s="116"/>
      <c r="LEK2657" s="42"/>
      <c r="LEL2657" s="116"/>
      <c r="LEM2657" s="42"/>
      <c r="LEN2657" s="116"/>
      <c r="LEO2657" s="42"/>
      <c r="LEP2657" s="116"/>
      <c r="LEQ2657" s="42"/>
      <c r="LER2657" s="116"/>
      <c r="LES2657" s="42"/>
      <c r="LET2657" s="116"/>
      <c r="LEU2657" s="42"/>
      <c r="LEV2657" s="116"/>
      <c r="LEW2657" s="42"/>
      <c r="LEX2657" s="116"/>
      <c r="LEY2657" s="42"/>
      <c r="LEZ2657" s="116"/>
      <c r="LFA2657" s="42"/>
      <c r="LFB2657" s="116"/>
      <c r="LFC2657" s="42"/>
      <c r="LFD2657" s="116"/>
      <c r="LFE2657" s="42"/>
      <c r="LFF2657" s="116"/>
      <c r="LFG2657" s="42"/>
      <c r="LFH2657" s="116"/>
      <c r="LFI2657" s="42"/>
      <c r="LFJ2657" s="116"/>
      <c r="LFK2657" s="42"/>
      <c r="LFL2657" s="116"/>
      <c r="LFM2657" s="42"/>
      <c r="LFN2657" s="116"/>
      <c r="LFO2657" s="42"/>
      <c r="LFP2657" s="116"/>
      <c r="LFQ2657" s="42"/>
      <c r="LFR2657" s="116"/>
      <c r="LFS2657" s="42"/>
      <c r="LFT2657" s="116"/>
      <c r="LFU2657" s="42"/>
      <c r="LFV2657" s="116"/>
      <c r="LFW2657" s="42"/>
      <c r="LFX2657" s="116"/>
      <c r="LFY2657" s="42"/>
      <c r="LFZ2657" s="116"/>
      <c r="LGA2657" s="42"/>
      <c r="LGB2657" s="116"/>
      <c r="LGC2657" s="42"/>
      <c r="LGD2657" s="116"/>
      <c r="LGE2657" s="42"/>
      <c r="LGF2657" s="116"/>
      <c r="LGG2657" s="42"/>
      <c r="LGH2657" s="116"/>
      <c r="LGI2657" s="42"/>
      <c r="LGJ2657" s="116"/>
      <c r="LGK2657" s="42"/>
      <c r="LGL2657" s="116"/>
      <c r="LGM2657" s="42"/>
      <c r="LGN2657" s="116"/>
      <c r="LGO2657" s="42"/>
      <c r="LGP2657" s="116"/>
      <c r="LGQ2657" s="42"/>
      <c r="LGR2657" s="116"/>
      <c r="LGS2657" s="42"/>
      <c r="LGT2657" s="116"/>
      <c r="LGU2657" s="42"/>
      <c r="LGV2657" s="116"/>
      <c r="LGW2657" s="42"/>
      <c r="LGX2657" s="116"/>
      <c r="LGY2657" s="42"/>
      <c r="LGZ2657" s="116"/>
      <c r="LHA2657" s="42"/>
      <c r="LHB2657" s="116"/>
      <c r="LHC2657" s="42"/>
      <c r="LHD2657" s="116"/>
      <c r="LHE2657" s="42"/>
      <c r="LHF2657" s="116"/>
      <c r="LHG2657" s="42"/>
      <c r="LHH2657" s="116"/>
      <c r="LHI2657" s="42"/>
      <c r="LHJ2657" s="116"/>
      <c r="LHK2657" s="42"/>
      <c r="LHL2657" s="116"/>
      <c r="LHM2657" s="42"/>
      <c r="LHN2657" s="116"/>
      <c r="LHO2657" s="42"/>
      <c r="LHP2657" s="116"/>
      <c r="LHQ2657" s="42"/>
      <c r="LHR2657" s="116"/>
      <c r="LHS2657" s="42"/>
      <c r="LHT2657" s="116"/>
      <c r="LHU2657" s="42"/>
      <c r="LHV2657" s="116"/>
      <c r="LHW2657" s="42"/>
      <c r="LHX2657" s="116"/>
      <c r="LHY2657" s="42"/>
      <c r="LHZ2657" s="116"/>
      <c r="LIA2657" s="42"/>
      <c r="LIB2657" s="116"/>
      <c r="LIC2657" s="42"/>
      <c r="LID2657" s="116"/>
      <c r="LIE2657" s="42"/>
      <c r="LIF2657" s="116"/>
      <c r="LIG2657" s="42"/>
      <c r="LIH2657" s="116"/>
      <c r="LII2657" s="42"/>
      <c r="LIJ2657" s="116"/>
      <c r="LIK2657" s="42"/>
      <c r="LIL2657" s="116"/>
      <c r="LIM2657" s="42"/>
      <c r="LIN2657" s="116"/>
      <c r="LIO2657" s="42"/>
      <c r="LIP2657" s="116"/>
      <c r="LIQ2657" s="42"/>
      <c r="LIR2657" s="116"/>
      <c r="LIS2657" s="42"/>
      <c r="LIT2657" s="116"/>
      <c r="LIU2657" s="42"/>
      <c r="LIV2657" s="116"/>
      <c r="LIW2657" s="42"/>
      <c r="LIX2657" s="116"/>
      <c r="LIY2657" s="42"/>
      <c r="LIZ2657" s="116"/>
      <c r="LJA2657" s="42"/>
      <c r="LJB2657" s="116"/>
      <c r="LJC2657" s="42"/>
      <c r="LJD2657" s="116"/>
      <c r="LJE2657" s="42"/>
      <c r="LJF2657" s="116"/>
      <c r="LJG2657" s="42"/>
      <c r="LJH2657" s="116"/>
      <c r="LJI2657" s="42"/>
      <c r="LJJ2657" s="116"/>
      <c r="LJK2657" s="42"/>
      <c r="LJL2657" s="116"/>
      <c r="LJM2657" s="42"/>
      <c r="LJN2657" s="116"/>
      <c r="LJO2657" s="42"/>
      <c r="LJP2657" s="116"/>
      <c r="LJQ2657" s="42"/>
      <c r="LJR2657" s="116"/>
      <c r="LJS2657" s="42"/>
      <c r="LJT2657" s="116"/>
      <c r="LJU2657" s="42"/>
      <c r="LJV2657" s="116"/>
      <c r="LJW2657" s="42"/>
      <c r="LJX2657" s="116"/>
      <c r="LJY2657" s="42"/>
      <c r="LJZ2657" s="116"/>
      <c r="LKA2657" s="42"/>
      <c r="LKB2657" s="116"/>
      <c r="LKC2657" s="42"/>
      <c r="LKD2657" s="116"/>
      <c r="LKE2657" s="42"/>
      <c r="LKF2657" s="116"/>
      <c r="LKG2657" s="42"/>
      <c r="LKH2657" s="116"/>
      <c r="LKI2657" s="42"/>
      <c r="LKJ2657" s="116"/>
      <c r="LKK2657" s="42"/>
      <c r="LKL2657" s="116"/>
      <c r="LKM2657" s="42"/>
      <c r="LKN2657" s="116"/>
      <c r="LKO2657" s="42"/>
      <c r="LKP2657" s="116"/>
      <c r="LKQ2657" s="42"/>
      <c r="LKR2657" s="116"/>
      <c r="LKS2657" s="42"/>
      <c r="LKT2657" s="116"/>
      <c r="LKU2657" s="42"/>
      <c r="LKV2657" s="116"/>
      <c r="LKW2657" s="42"/>
      <c r="LKX2657" s="116"/>
      <c r="LKY2657" s="42"/>
      <c r="LKZ2657" s="116"/>
      <c r="LLA2657" s="42"/>
      <c r="LLB2657" s="116"/>
      <c r="LLC2657" s="42"/>
      <c r="LLD2657" s="116"/>
      <c r="LLE2657" s="42"/>
      <c r="LLF2657" s="116"/>
      <c r="LLG2657" s="42"/>
      <c r="LLH2657" s="116"/>
      <c r="LLI2657" s="42"/>
      <c r="LLJ2657" s="116"/>
      <c r="LLK2657" s="42"/>
      <c r="LLL2657" s="116"/>
      <c r="LLM2657" s="42"/>
      <c r="LLN2657" s="116"/>
      <c r="LLO2657" s="42"/>
      <c r="LLP2657" s="116"/>
      <c r="LLQ2657" s="42"/>
      <c r="LLR2657" s="116"/>
      <c r="LLS2657" s="42"/>
      <c r="LLT2657" s="116"/>
      <c r="LLU2657" s="42"/>
      <c r="LLV2657" s="116"/>
      <c r="LLW2657" s="42"/>
      <c r="LLX2657" s="116"/>
      <c r="LLY2657" s="42"/>
      <c r="LLZ2657" s="116"/>
      <c r="LMA2657" s="42"/>
      <c r="LMB2657" s="116"/>
      <c r="LMC2657" s="42"/>
      <c r="LMD2657" s="116"/>
      <c r="LME2657" s="42"/>
      <c r="LMF2657" s="116"/>
      <c r="LMG2657" s="42"/>
      <c r="LMH2657" s="116"/>
      <c r="LMI2657" s="42"/>
      <c r="LMJ2657" s="116"/>
      <c r="LMK2657" s="42"/>
      <c r="LML2657" s="116"/>
      <c r="LMM2657" s="42"/>
      <c r="LMN2657" s="116"/>
      <c r="LMO2657" s="42"/>
      <c r="LMP2657" s="116"/>
      <c r="LMQ2657" s="42"/>
      <c r="LMR2657" s="116"/>
      <c r="LMS2657" s="42"/>
      <c r="LMT2657" s="116"/>
      <c r="LMU2657" s="42"/>
      <c r="LMV2657" s="116"/>
      <c r="LMW2657" s="42"/>
      <c r="LMX2657" s="116"/>
      <c r="LMY2657" s="42"/>
      <c r="LMZ2657" s="116"/>
      <c r="LNA2657" s="42"/>
      <c r="LNB2657" s="116"/>
      <c r="LNC2657" s="42"/>
      <c r="LND2657" s="116"/>
      <c r="LNE2657" s="42"/>
      <c r="LNF2657" s="116"/>
      <c r="LNG2657" s="42"/>
      <c r="LNH2657" s="116"/>
      <c r="LNI2657" s="42"/>
      <c r="LNJ2657" s="116"/>
      <c r="LNK2657" s="42"/>
      <c r="LNL2657" s="116"/>
      <c r="LNM2657" s="42"/>
      <c r="LNN2657" s="116"/>
      <c r="LNO2657" s="42"/>
      <c r="LNP2657" s="116"/>
      <c r="LNQ2657" s="42"/>
      <c r="LNR2657" s="116"/>
      <c r="LNS2657" s="42"/>
      <c r="LNT2657" s="116"/>
      <c r="LNU2657" s="42"/>
      <c r="LNV2657" s="116"/>
      <c r="LNW2657" s="42"/>
      <c r="LNX2657" s="116"/>
      <c r="LNY2657" s="42"/>
      <c r="LNZ2657" s="116"/>
      <c r="LOA2657" s="42"/>
      <c r="LOB2657" s="116"/>
      <c r="LOC2657" s="42"/>
      <c r="LOD2657" s="116"/>
      <c r="LOE2657" s="42"/>
      <c r="LOF2657" s="116"/>
      <c r="LOG2657" s="42"/>
      <c r="LOH2657" s="116"/>
      <c r="LOI2657" s="42"/>
      <c r="LOJ2657" s="116"/>
      <c r="LOK2657" s="42"/>
      <c r="LOL2657" s="116"/>
      <c r="LOM2657" s="42"/>
      <c r="LON2657" s="116"/>
      <c r="LOO2657" s="42"/>
      <c r="LOP2657" s="116"/>
      <c r="LOQ2657" s="42"/>
      <c r="LOR2657" s="116"/>
      <c r="LOS2657" s="42"/>
      <c r="LOT2657" s="116"/>
      <c r="LOU2657" s="42"/>
      <c r="LOV2657" s="116"/>
      <c r="LOW2657" s="42"/>
      <c r="LOX2657" s="116"/>
      <c r="LOY2657" s="42"/>
      <c r="LOZ2657" s="116"/>
      <c r="LPA2657" s="42"/>
      <c r="LPB2657" s="116"/>
      <c r="LPC2657" s="42"/>
      <c r="LPD2657" s="116"/>
      <c r="LPE2657" s="42"/>
      <c r="LPF2657" s="116"/>
      <c r="LPG2657" s="42"/>
      <c r="LPH2657" s="116"/>
      <c r="LPI2657" s="42"/>
      <c r="LPJ2657" s="116"/>
      <c r="LPK2657" s="42"/>
      <c r="LPL2657" s="116"/>
      <c r="LPM2657" s="42"/>
      <c r="LPN2657" s="116"/>
      <c r="LPO2657" s="42"/>
      <c r="LPP2657" s="116"/>
      <c r="LPQ2657" s="42"/>
      <c r="LPR2657" s="116"/>
      <c r="LPS2657" s="42"/>
      <c r="LPT2657" s="116"/>
      <c r="LPU2657" s="42"/>
      <c r="LPV2657" s="116"/>
      <c r="LPW2657" s="42"/>
      <c r="LPX2657" s="116"/>
      <c r="LPY2657" s="42"/>
      <c r="LPZ2657" s="116"/>
      <c r="LQA2657" s="42"/>
      <c r="LQB2657" s="116"/>
      <c r="LQC2657" s="42"/>
      <c r="LQD2657" s="116"/>
      <c r="LQE2657" s="42"/>
      <c r="LQF2657" s="116"/>
      <c r="LQG2657" s="42"/>
      <c r="LQH2657" s="116"/>
      <c r="LQI2657" s="42"/>
      <c r="LQJ2657" s="116"/>
      <c r="LQK2657" s="42"/>
      <c r="LQL2657" s="116"/>
      <c r="LQM2657" s="42"/>
      <c r="LQN2657" s="116"/>
      <c r="LQO2657" s="42"/>
      <c r="LQP2657" s="116"/>
      <c r="LQQ2657" s="42"/>
      <c r="LQR2657" s="116"/>
      <c r="LQS2657" s="42"/>
      <c r="LQT2657" s="116"/>
      <c r="LQU2657" s="42"/>
      <c r="LQV2657" s="116"/>
      <c r="LQW2657" s="42"/>
      <c r="LQX2657" s="116"/>
      <c r="LQY2657" s="42"/>
      <c r="LQZ2657" s="116"/>
      <c r="LRA2657" s="42"/>
      <c r="LRB2657" s="116"/>
      <c r="LRC2657" s="42"/>
      <c r="LRD2657" s="116"/>
      <c r="LRE2657" s="42"/>
      <c r="LRF2657" s="116"/>
      <c r="LRG2657" s="42"/>
      <c r="LRH2657" s="116"/>
      <c r="LRI2657" s="42"/>
      <c r="LRJ2657" s="116"/>
      <c r="LRK2657" s="42"/>
      <c r="LRL2657" s="116"/>
      <c r="LRM2657" s="42"/>
      <c r="LRN2657" s="116"/>
      <c r="LRO2657" s="42"/>
      <c r="LRP2657" s="116"/>
      <c r="LRQ2657" s="42"/>
      <c r="LRR2657" s="116"/>
      <c r="LRS2657" s="42"/>
      <c r="LRT2657" s="116"/>
      <c r="LRU2657" s="42"/>
      <c r="LRV2657" s="116"/>
      <c r="LRW2657" s="42"/>
      <c r="LRX2657" s="116"/>
      <c r="LRY2657" s="42"/>
      <c r="LRZ2657" s="116"/>
      <c r="LSA2657" s="42"/>
      <c r="LSB2657" s="116"/>
      <c r="LSC2657" s="42"/>
      <c r="LSD2657" s="116"/>
      <c r="LSE2657" s="42"/>
      <c r="LSF2657" s="116"/>
      <c r="LSG2657" s="42"/>
      <c r="LSH2657" s="116"/>
      <c r="LSI2657" s="42"/>
      <c r="LSJ2657" s="116"/>
      <c r="LSK2657" s="42"/>
      <c r="LSL2657" s="116"/>
      <c r="LSM2657" s="42"/>
      <c r="LSN2657" s="116"/>
      <c r="LSO2657" s="42"/>
      <c r="LSP2657" s="116"/>
      <c r="LSQ2657" s="42"/>
      <c r="LSR2657" s="116"/>
      <c r="LSS2657" s="42"/>
      <c r="LST2657" s="116"/>
      <c r="LSU2657" s="42"/>
      <c r="LSV2657" s="116"/>
      <c r="LSW2657" s="42"/>
      <c r="LSX2657" s="116"/>
      <c r="LSY2657" s="42"/>
      <c r="LSZ2657" s="116"/>
      <c r="LTA2657" s="42"/>
      <c r="LTB2657" s="116"/>
      <c r="LTC2657" s="42"/>
      <c r="LTD2657" s="116"/>
      <c r="LTE2657" s="42"/>
      <c r="LTF2657" s="116"/>
      <c r="LTG2657" s="42"/>
      <c r="LTH2657" s="116"/>
      <c r="LTI2657" s="42"/>
      <c r="LTJ2657" s="116"/>
      <c r="LTK2657" s="42"/>
      <c r="LTL2657" s="116"/>
      <c r="LTM2657" s="42"/>
      <c r="LTN2657" s="116"/>
      <c r="LTO2657" s="42"/>
      <c r="LTP2657" s="116"/>
      <c r="LTQ2657" s="42"/>
      <c r="LTR2657" s="116"/>
      <c r="LTS2657" s="42"/>
      <c r="LTT2657" s="116"/>
      <c r="LTU2657" s="42"/>
      <c r="LTV2657" s="116"/>
      <c r="LTW2657" s="42"/>
      <c r="LTX2657" s="116"/>
      <c r="LTY2657" s="42"/>
      <c r="LTZ2657" s="116"/>
      <c r="LUA2657" s="42"/>
      <c r="LUB2657" s="116"/>
      <c r="LUC2657" s="42"/>
      <c r="LUD2657" s="116"/>
      <c r="LUE2657" s="42"/>
      <c r="LUF2657" s="116"/>
      <c r="LUG2657" s="42"/>
      <c r="LUH2657" s="116"/>
      <c r="LUI2657" s="42"/>
      <c r="LUJ2657" s="116"/>
      <c r="LUK2657" s="42"/>
      <c r="LUL2657" s="116"/>
      <c r="LUM2657" s="42"/>
      <c r="LUN2657" s="116"/>
      <c r="LUO2657" s="42"/>
      <c r="LUP2657" s="116"/>
      <c r="LUQ2657" s="42"/>
      <c r="LUR2657" s="116"/>
      <c r="LUS2657" s="42"/>
      <c r="LUT2657" s="116"/>
      <c r="LUU2657" s="42"/>
      <c r="LUV2657" s="116"/>
      <c r="LUW2657" s="42"/>
      <c r="LUX2657" s="116"/>
      <c r="LUY2657" s="42"/>
      <c r="LUZ2657" s="116"/>
      <c r="LVA2657" s="42"/>
      <c r="LVB2657" s="116"/>
      <c r="LVC2657" s="42"/>
      <c r="LVD2657" s="116"/>
      <c r="LVE2657" s="42"/>
      <c r="LVF2657" s="116"/>
      <c r="LVG2657" s="42"/>
      <c r="LVH2657" s="116"/>
      <c r="LVI2657" s="42"/>
      <c r="LVJ2657" s="116"/>
      <c r="LVK2657" s="42"/>
      <c r="LVL2657" s="116"/>
      <c r="LVM2657" s="42"/>
      <c r="LVN2657" s="116"/>
      <c r="LVO2657" s="42"/>
      <c r="LVP2657" s="116"/>
      <c r="LVQ2657" s="42"/>
      <c r="LVR2657" s="116"/>
      <c r="LVS2657" s="42"/>
      <c r="LVT2657" s="116"/>
      <c r="LVU2657" s="42"/>
      <c r="LVV2657" s="116"/>
      <c r="LVW2657" s="42"/>
      <c r="LVX2657" s="116"/>
      <c r="LVY2657" s="42"/>
      <c r="LVZ2657" s="116"/>
      <c r="LWA2657" s="42"/>
      <c r="LWB2657" s="116"/>
      <c r="LWC2657" s="42"/>
      <c r="LWD2657" s="116"/>
      <c r="LWE2657" s="42"/>
      <c r="LWF2657" s="116"/>
      <c r="LWG2657" s="42"/>
      <c r="LWH2657" s="116"/>
      <c r="LWI2657" s="42"/>
      <c r="LWJ2657" s="116"/>
      <c r="LWK2657" s="42"/>
      <c r="LWL2657" s="116"/>
      <c r="LWM2657" s="42"/>
      <c r="LWN2657" s="116"/>
      <c r="LWO2657" s="42"/>
      <c r="LWP2657" s="116"/>
      <c r="LWQ2657" s="42"/>
      <c r="LWR2657" s="116"/>
      <c r="LWS2657" s="42"/>
      <c r="LWT2657" s="116"/>
      <c r="LWU2657" s="42"/>
      <c r="LWV2657" s="116"/>
      <c r="LWW2657" s="42"/>
      <c r="LWX2657" s="116"/>
      <c r="LWY2657" s="42"/>
      <c r="LWZ2657" s="116"/>
      <c r="LXA2657" s="42"/>
      <c r="LXB2657" s="116"/>
      <c r="LXC2657" s="42"/>
      <c r="LXD2657" s="116"/>
      <c r="LXE2657" s="42"/>
      <c r="LXF2657" s="116"/>
      <c r="LXG2657" s="42"/>
      <c r="LXH2657" s="116"/>
      <c r="LXI2657" s="42"/>
      <c r="LXJ2657" s="116"/>
      <c r="LXK2657" s="42"/>
      <c r="LXL2657" s="116"/>
      <c r="LXM2657" s="42"/>
      <c r="LXN2657" s="116"/>
      <c r="LXO2657" s="42"/>
      <c r="LXP2657" s="116"/>
      <c r="LXQ2657" s="42"/>
      <c r="LXR2657" s="116"/>
      <c r="LXS2657" s="42"/>
      <c r="LXT2657" s="116"/>
      <c r="LXU2657" s="42"/>
      <c r="LXV2657" s="116"/>
      <c r="LXW2657" s="42"/>
      <c r="LXX2657" s="116"/>
      <c r="LXY2657" s="42"/>
      <c r="LXZ2657" s="116"/>
      <c r="LYA2657" s="42"/>
      <c r="LYB2657" s="116"/>
      <c r="LYC2657" s="42"/>
      <c r="LYD2657" s="116"/>
      <c r="LYE2657" s="42"/>
      <c r="LYF2657" s="116"/>
      <c r="LYG2657" s="42"/>
      <c r="LYH2657" s="116"/>
      <c r="LYI2657" s="42"/>
      <c r="LYJ2657" s="116"/>
      <c r="LYK2657" s="42"/>
      <c r="LYL2657" s="116"/>
      <c r="LYM2657" s="42"/>
      <c r="LYN2657" s="116"/>
      <c r="LYO2657" s="42"/>
      <c r="LYP2657" s="116"/>
      <c r="LYQ2657" s="42"/>
      <c r="LYR2657" s="116"/>
      <c r="LYS2657" s="42"/>
      <c r="LYT2657" s="116"/>
      <c r="LYU2657" s="42"/>
      <c r="LYV2657" s="116"/>
      <c r="LYW2657" s="42"/>
      <c r="LYX2657" s="116"/>
      <c r="LYY2657" s="42"/>
      <c r="LYZ2657" s="116"/>
      <c r="LZA2657" s="42"/>
      <c r="LZB2657" s="116"/>
      <c r="LZC2657" s="42"/>
      <c r="LZD2657" s="116"/>
      <c r="LZE2657" s="42"/>
      <c r="LZF2657" s="116"/>
      <c r="LZG2657" s="42"/>
      <c r="LZH2657" s="116"/>
      <c r="LZI2657" s="42"/>
      <c r="LZJ2657" s="116"/>
      <c r="LZK2657" s="42"/>
      <c r="LZL2657" s="116"/>
      <c r="LZM2657" s="42"/>
      <c r="LZN2657" s="116"/>
      <c r="LZO2657" s="42"/>
      <c r="LZP2657" s="116"/>
      <c r="LZQ2657" s="42"/>
      <c r="LZR2657" s="116"/>
      <c r="LZS2657" s="42"/>
      <c r="LZT2657" s="116"/>
      <c r="LZU2657" s="42"/>
      <c r="LZV2657" s="116"/>
      <c r="LZW2657" s="42"/>
      <c r="LZX2657" s="116"/>
      <c r="LZY2657" s="42"/>
      <c r="LZZ2657" s="116"/>
      <c r="MAA2657" s="42"/>
      <c r="MAB2657" s="116"/>
      <c r="MAC2657" s="42"/>
      <c r="MAD2657" s="116"/>
      <c r="MAE2657" s="42"/>
      <c r="MAF2657" s="116"/>
      <c r="MAG2657" s="42"/>
      <c r="MAH2657" s="116"/>
      <c r="MAI2657" s="42"/>
      <c r="MAJ2657" s="116"/>
      <c r="MAK2657" s="42"/>
      <c r="MAL2657" s="116"/>
      <c r="MAM2657" s="42"/>
      <c r="MAN2657" s="116"/>
      <c r="MAO2657" s="42"/>
      <c r="MAP2657" s="116"/>
      <c r="MAQ2657" s="42"/>
      <c r="MAR2657" s="116"/>
      <c r="MAS2657" s="42"/>
      <c r="MAT2657" s="116"/>
      <c r="MAU2657" s="42"/>
      <c r="MAV2657" s="116"/>
      <c r="MAW2657" s="42"/>
      <c r="MAX2657" s="116"/>
      <c r="MAY2657" s="42"/>
      <c r="MAZ2657" s="116"/>
      <c r="MBA2657" s="42"/>
      <c r="MBB2657" s="116"/>
      <c r="MBC2657" s="42"/>
      <c r="MBD2657" s="116"/>
      <c r="MBE2657" s="42"/>
      <c r="MBF2657" s="116"/>
      <c r="MBG2657" s="42"/>
      <c r="MBH2657" s="116"/>
      <c r="MBI2657" s="42"/>
      <c r="MBJ2657" s="116"/>
      <c r="MBK2657" s="42"/>
      <c r="MBL2657" s="116"/>
      <c r="MBM2657" s="42"/>
      <c r="MBN2657" s="116"/>
      <c r="MBO2657" s="42"/>
      <c r="MBP2657" s="116"/>
      <c r="MBQ2657" s="42"/>
      <c r="MBR2657" s="116"/>
      <c r="MBS2657" s="42"/>
      <c r="MBT2657" s="116"/>
      <c r="MBU2657" s="42"/>
      <c r="MBV2657" s="116"/>
      <c r="MBW2657" s="42"/>
      <c r="MBX2657" s="116"/>
      <c r="MBY2657" s="42"/>
      <c r="MBZ2657" s="116"/>
      <c r="MCA2657" s="42"/>
      <c r="MCB2657" s="116"/>
      <c r="MCC2657" s="42"/>
      <c r="MCD2657" s="116"/>
      <c r="MCE2657" s="42"/>
      <c r="MCF2657" s="116"/>
      <c r="MCG2657" s="42"/>
      <c r="MCH2657" s="116"/>
      <c r="MCI2657" s="42"/>
      <c r="MCJ2657" s="116"/>
      <c r="MCK2657" s="42"/>
      <c r="MCL2657" s="116"/>
      <c r="MCM2657" s="42"/>
      <c r="MCN2657" s="116"/>
      <c r="MCO2657" s="42"/>
      <c r="MCP2657" s="116"/>
      <c r="MCQ2657" s="42"/>
      <c r="MCR2657" s="116"/>
      <c r="MCS2657" s="42"/>
      <c r="MCT2657" s="116"/>
      <c r="MCU2657" s="42"/>
      <c r="MCV2657" s="116"/>
      <c r="MCW2657" s="42"/>
      <c r="MCX2657" s="116"/>
      <c r="MCY2657" s="42"/>
      <c r="MCZ2657" s="116"/>
      <c r="MDA2657" s="42"/>
      <c r="MDB2657" s="116"/>
      <c r="MDC2657" s="42"/>
      <c r="MDD2657" s="116"/>
      <c r="MDE2657" s="42"/>
      <c r="MDF2657" s="116"/>
      <c r="MDG2657" s="42"/>
      <c r="MDH2657" s="116"/>
      <c r="MDI2657" s="42"/>
      <c r="MDJ2657" s="116"/>
      <c r="MDK2657" s="42"/>
      <c r="MDL2657" s="116"/>
      <c r="MDM2657" s="42"/>
      <c r="MDN2657" s="116"/>
      <c r="MDO2657" s="42"/>
      <c r="MDP2657" s="116"/>
      <c r="MDQ2657" s="42"/>
      <c r="MDR2657" s="116"/>
      <c r="MDS2657" s="42"/>
      <c r="MDT2657" s="116"/>
      <c r="MDU2657" s="42"/>
      <c r="MDV2657" s="116"/>
      <c r="MDW2657" s="42"/>
      <c r="MDX2657" s="116"/>
      <c r="MDY2657" s="42"/>
      <c r="MDZ2657" s="116"/>
      <c r="MEA2657" s="42"/>
      <c r="MEB2657" s="116"/>
      <c r="MEC2657" s="42"/>
      <c r="MED2657" s="116"/>
      <c r="MEE2657" s="42"/>
      <c r="MEF2657" s="116"/>
      <c r="MEG2657" s="42"/>
      <c r="MEH2657" s="116"/>
      <c r="MEI2657" s="42"/>
      <c r="MEJ2657" s="116"/>
      <c r="MEK2657" s="42"/>
      <c r="MEL2657" s="116"/>
      <c r="MEM2657" s="42"/>
      <c r="MEN2657" s="116"/>
      <c r="MEO2657" s="42"/>
      <c r="MEP2657" s="116"/>
      <c r="MEQ2657" s="42"/>
      <c r="MER2657" s="116"/>
      <c r="MES2657" s="42"/>
      <c r="MET2657" s="116"/>
      <c r="MEU2657" s="42"/>
      <c r="MEV2657" s="116"/>
      <c r="MEW2657" s="42"/>
      <c r="MEX2657" s="116"/>
      <c r="MEY2657" s="42"/>
      <c r="MEZ2657" s="116"/>
      <c r="MFA2657" s="42"/>
      <c r="MFB2657" s="116"/>
      <c r="MFC2657" s="42"/>
      <c r="MFD2657" s="116"/>
      <c r="MFE2657" s="42"/>
      <c r="MFF2657" s="116"/>
      <c r="MFG2657" s="42"/>
      <c r="MFH2657" s="116"/>
      <c r="MFI2657" s="42"/>
      <c r="MFJ2657" s="116"/>
      <c r="MFK2657" s="42"/>
      <c r="MFL2657" s="116"/>
      <c r="MFM2657" s="42"/>
      <c r="MFN2657" s="116"/>
      <c r="MFO2657" s="42"/>
      <c r="MFP2657" s="116"/>
      <c r="MFQ2657" s="42"/>
      <c r="MFR2657" s="116"/>
      <c r="MFS2657" s="42"/>
      <c r="MFT2657" s="116"/>
      <c r="MFU2657" s="42"/>
      <c r="MFV2657" s="116"/>
      <c r="MFW2657" s="42"/>
      <c r="MFX2657" s="116"/>
      <c r="MFY2657" s="42"/>
      <c r="MFZ2657" s="116"/>
      <c r="MGA2657" s="42"/>
      <c r="MGB2657" s="116"/>
      <c r="MGC2657" s="42"/>
      <c r="MGD2657" s="116"/>
      <c r="MGE2657" s="42"/>
      <c r="MGF2657" s="116"/>
      <c r="MGG2657" s="42"/>
      <c r="MGH2657" s="116"/>
      <c r="MGI2657" s="42"/>
      <c r="MGJ2657" s="116"/>
      <c r="MGK2657" s="42"/>
      <c r="MGL2657" s="116"/>
      <c r="MGM2657" s="42"/>
      <c r="MGN2657" s="116"/>
      <c r="MGO2657" s="42"/>
      <c r="MGP2657" s="116"/>
      <c r="MGQ2657" s="42"/>
      <c r="MGR2657" s="116"/>
      <c r="MGS2657" s="42"/>
      <c r="MGT2657" s="116"/>
      <c r="MGU2657" s="42"/>
      <c r="MGV2657" s="116"/>
      <c r="MGW2657" s="42"/>
      <c r="MGX2657" s="116"/>
      <c r="MGY2657" s="42"/>
      <c r="MGZ2657" s="116"/>
      <c r="MHA2657" s="42"/>
      <c r="MHB2657" s="116"/>
      <c r="MHC2657" s="42"/>
      <c r="MHD2657" s="116"/>
      <c r="MHE2657" s="42"/>
      <c r="MHF2657" s="116"/>
      <c r="MHG2657" s="42"/>
      <c r="MHH2657" s="116"/>
      <c r="MHI2657" s="42"/>
      <c r="MHJ2657" s="116"/>
      <c r="MHK2657" s="42"/>
      <c r="MHL2657" s="116"/>
      <c r="MHM2657" s="42"/>
      <c r="MHN2657" s="116"/>
      <c r="MHO2657" s="42"/>
      <c r="MHP2657" s="116"/>
      <c r="MHQ2657" s="42"/>
      <c r="MHR2657" s="116"/>
      <c r="MHS2657" s="42"/>
      <c r="MHT2657" s="116"/>
      <c r="MHU2657" s="42"/>
      <c r="MHV2657" s="116"/>
      <c r="MHW2657" s="42"/>
      <c r="MHX2657" s="116"/>
      <c r="MHY2657" s="42"/>
      <c r="MHZ2657" s="116"/>
      <c r="MIA2657" s="42"/>
      <c r="MIB2657" s="116"/>
      <c r="MIC2657" s="42"/>
      <c r="MID2657" s="116"/>
      <c r="MIE2657" s="42"/>
      <c r="MIF2657" s="116"/>
      <c r="MIG2657" s="42"/>
      <c r="MIH2657" s="116"/>
      <c r="MII2657" s="42"/>
      <c r="MIJ2657" s="116"/>
      <c r="MIK2657" s="42"/>
      <c r="MIL2657" s="116"/>
      <c r="MIM2657" s="42"/>
      <c r="MIN2657" s="116"/>
      <c r="MIO2657" s="42"/>
      <c r="MIP2657" s="116"/>
      <c r="MIQ2657" s="42"/>
      <c r="MIR2657" s="116"/>
      <c r="MIS2657" s="42"/>
      <c r="MIT2657" s="116"/>
      <c r="MIU2657" s="42"/>
      <c r="MIV2657" s="116"/>
      <c r="MIW2657" s="42"/>
      <c r="MIX2657" s="116"/>
      <c r="MIY2657" s="42"/>
      <c r="MIZ2657" s="116"/>
      <c r="MJA2657" s="42"/>
      <c r="MJB2657" s="116"/>
      <c r="MJC2657" s="42"/>
      <c r="MJD2657" s="116"/>
      <c r="MJE2657" s="42"/>
      <c r="MJF2657" s="116"/>
      <c r="MJG2657" s="42"/>
      <c r="MJH2657" s="116"/>
      <c r="MJI2657" s="42"/>
      <c r="MJJ2657" s="116"/>
      <c r="MJK2657" s="42"/>
      <c r="MJL2657" s="116"/>
      <c r="MJM2657" s="42"/>
      <c r="MJN2657" s="116"/>
      <c r="MJO2657" s="42"/>
      <c r="MJP2657" s="116"/>
      <c r="MJQ2657" s="42"/>
      <c r="MJR2657" s="116"/>
      <c r="MJS2657" s="42"/>
      <c r="MJT2657" s="116"/>
      <c r="MJU2657" s="42"/>
      <c r="MJV2657" s="116"/>
      <c r="MJW2657" s="42"/>
      <c r="MJX2657" s="116"/>
      <c r="MJY2657" s="42"/>
      <c r="MJZ2657" s="116"/>
      <c r="MKA2657" s="42"/>
      <c r="MKB2657" s="116"/>
      <c r="MKC2657" s="42"/>
      <c r="MKD2657" s="116"/>
      <c r="MKE2657" s="42"/>
      <c r="MKF2657" s="116"/>
      <c r="MKG2657" s="42"/>
      <c r="MKH2657" s="116"/>
      <c r="MKI2657" s="42"/>
      <c r="MKJ2657" s="116"/>
      <c r="MKK2657" s="42"/>
      <c r="MKL2657" s="116"/>
      <c r="MKM2657" s="42"/>
      <c r="MKN2657" s="116"/>
      <c r="MKO2657" s="42"/>
      <c r="MKP2657" s="116"/>
      <c r="MKQ2657" s="42"/>
      <c r="MKR2657" s="116"/>
      <c r="MKS2657" s="42"/>
      <c r="MKT2657" s="116"/>
      <c r="MKU2657" s="42"/>
      <c r="MKV2657" s="116"/>
      <c r="MKW2657" s="42"/>
      <c r="MKX2657" s="116"/>
      <c r="MKY2657" s="42"/>
      <c r="MKZ2657" s="116"/>
      <c r="MLA2657" s="42"/>
      <c r="MLB2657" s="116"/>
      <c r="MLC2657" s="42"/>
      <c r="MLD2657" s="116"/>
      <c r="MLE2657" s="42"/>
      <c r="MLF2657" s="116"/>
      <c r="MLG2657" s="42"/>
      <c r="MLH2657" s="116"/>
      <c r="MLI2657" s="42"/>
      <c r="MLJ2657" s="116"/>
      <c r="MLK2657" s="42"/>
      <c r="MLL2657" s="116"/>
      <c r="MLM2657" s="42"/>
      <c r="MLN2657" s="116"/>
      <c r="MLO2657" s="42"/>
      <c r="MLP2657" s="116"/>
      <c r="MLQ2657" s="42"/>
      <c r="MLR2657" s="116"/>
      <c r="MLS2657" s="42"/>
      <c r="MLT2657" s="116"/>
      <c r="MLU2657" s="42"/>
      <c r="MLV2657" s="116"/>
      <c r="MLW2657" s="42"/>
      <c r="MLX2657" s="116"/>
      <c r="MLY2657" s="42"/>
      <c r="MLZ2657" s="116"/>
      <c r="MMA2657" s="42"/>
      <c r="MMB2657" s="116"/>
      <c r="MMC2657" s="42"/>
      <c r="MMD2657" s="116"/>
      <c r="MME2657" s="42"/>
      <c r="MMF2657" s="116"/>
      <c r="MMG2657" s="42"/>
      <c r="MMH2657" s="116"/>
      <c r="MMI2657" s="42"/>
      <c r="MMJ2657" s="116"/>
      <c r="MMK2657" s="42"/>
      <c r="MML2657" s="116"/>
      <c r="MMM2657" s="42"/>
      <c r="MMN2657" s="116"/>
      <c r="MMO2657" s="42"/>
      <c r="MMP2657" s="116"/>
      <c r="MMQ2657" s="42"/>
      <c r="MMR2657" s="116"/>
      <c r="MMS2657" s="42"/>
      <c r="MMT2657" s="116"/>
      <c r="MMU2657" s="42"/>
      <c r="MMV2657" s="116"/>
      <c r="MMW2657" s="42"/>
      <c r="MMX2657" s="116"/>
      <c r="MMY2657" s="42"/>
      <c r="MMZ2657" s="116"/>
      <c r="MNA2657" s="42"/>
      <c r="MNB2657" s="116"/>
      <c r="MNC2657" s="42"/>
      <c r="MND2657" s="116"/>
      <c r="MNE2657" s="42"/>
      <c r="MNF2657" s="116"/>
      <c r="MNG2657" s="42"/>
      <c r="MNH2657" s="116"/>
      <c r="MNI2657" s="42"/>
      <c r="MNJ2657" s="116"/>
      <c r="MNK2657" s="42"/>
      <c r="MNL2657" s="116"/>
      <c r="MNM2657" s="42"/>
      <c r="MNN2657" s="116"/>
      <c r="MNO2657" s="42"/>
      <c r="MNP2657" s="116"/>
      <c r="MNQ2657" s="42"/>
      <c r="MNR2657" s="116"/>
      <c r="MNS2657" s="42"/>
      <c r="MNT2657" s="116"/>
      <c r="MNU2657" s="42"/>
      <c r="MNV2657" s="116"/>
      <c r="MNW2657" s="42"/>
      <c r="MNX2657" s="116"/>
      <c r="MNY2657" s="42"/>
      <c r="MNZ2657" s="116"/>
      <c r="MOA2657" s="42"/>
      <c r="MOB2657" s="116"/>
      <c r="MOC2657" s="42"/>
      <c r="MOD2657" s="116"/>
      <c r="MOE2657" s="42"/>
      <c r="MOF2657" s="116"/>
      <c r="MOG2657" s="42"/>
      <c r="MOH2657" s="116"/>
      <c r="MOI2657" s="42"/>
      <c r="MOJ2657" s="116"/>
      <c r="MOK2657" s="42"/>
      <c r="MOL2657" s="116"/>
      <c r="MOM2657" s="42"/>
      <c r="MON2657" s="116"/>
      <c r="MOO2657" s="42"/>
      <c r="MOP2657" s="116"/>
      <c r="MOQ2657" s="42"/>
      <c r="MOR2657" s="116"/>
      <c r="MOS2657" s="42"/>
      <c r="MOT2657" s="116"/>
      <c r="MOU2657" s="42"/>
      <c r="MOV2657" s="116"/>
      <c r="MOW2657" s="42"/>
      <c r="MOX2657" s="116"/>
      <c r="MOY2657" s="42"/>
      <c r="MOZ2657" s="116"/>
      <c r="MPA2657" s="42"/>
      <c r="MPB2657" s="116"/>
      <c r="MPC2657" s="42"/>
      <c r="MPD2657" s="116"/>
      <c r="MPE2657" s="42"/>
      <c r="MPF2657" s="116"/>
      <c r="MPG2657" s="42"/>
      <c r="MPH2657" s="116"/>
      <c r="MPI2657" s="42"/>
      <c r="MPJ2657" s="116"/>
      <c r="MPK2657" s="42"/>
      <c r="MPL2657" s="116"/>
      <c r="MPM2657" s="42"/>
      <c r="MPN2657" s="116"/>
      <c r="MPO2657" s="42"/>
      <c r="MPP2657" s="116"/>
      <c r="MPQ2657" s="42"/>
      <c r="MPR2657" s="116"/>
      <c r="MPS2657" s="42"/>
      <c r="MPT2657" s="116"/>
      <c r="MPU2657" s="42"/>
      <c r="MPV2657" s="116"/>
      <c r="MPW2657" s="42"/>
      <c r="MPX2657" s="116"/>
      <c r="MPY2657" s="42"/>
      <c r="MPZ2657" s="116"/>
      <c r="MQA2657" s="42"/>
      <c r="MQB2657" s="116"/>
      <c r="MQC2657" s="42"/>
      <c r="MQD2657" s="116"/>
      <c r="MQE2657" s="42"/>
      <c r="MQF2657" s="116"/>
      <c r="MQG2657" s="42"/>
      <c r="MQH2657" s="116"/>
      <c r="MQI2657" s="42"/>
      <c r="MQJ2657" s="116"/>
      <c r="MQK2657" s="42"/>
      <c r="MQL2657" s="116"/>
      <c r="MQM2657" s="42"/>
      <c r="MQN2657" s="116"/>
      <c r="MQO2657" s="42"/>
      <c r="MQP2657" s="116"/>
      <c r="MQQ2657" s="42"/>
      <c r="MQR2657" s="116"/>
      <c r="MQS2657" s="42"/>
      <c r="MQT2657" s="116"/>
      <c r="MQU2657" s="42"/>
      <c r="MQV2657" s="116"/>
      <c r="MQW2657" s="42"/>
      <c r="MQX2657" s="116"/>
      <c r="MQY2657" s="42"/>
      <c r="MQZ2657" s="116"/>
      <c r="MRA2657" s="42"/>
      <c r="MRB2657" s="116"/>
      <c r="MRC2657" s="42"/>
      <c r="MRD2657" s="116"/>
      <c r="MRE2657" s="42"/>
      <c r="MRF2657" s="116"/>
      <c r="MRG2657" s="42"/>
      <c r="MRH2657" s="116"/>
      <c r="MRI2657" s="42"/>
      <c r="MRJ2657" s="116"/>
      <c r="MRK2657" s="42"/>
      <c r="MRL2657" s="116"/>
      <c r="MRM2657" s="42"/>
      <c r="MRN2657" s="116"/>
      <c r="MRO2657" s="42"/>
      <c r="MRP2657" s="116"/>
      <c r="MRQ2657" s="42"/>
      <c r="MRR2657" s="116"/>
      <c r="MRS2657" s="42"/>
      <c r="MRT2657" s="116"/>
      <c r="MRU2657" s="42"/>
      <c r="MRV2657" s="116"/>
      <c r="MRW2657" s="42"/>
      <c r="MRX2657" s="116"/>
      <c r="MRY2657" s="42"/>
      <c r="MRZ2657" s="116"/>
      <c r="MSA2657" s="42"/>
      <c r="MSB2657" s="116"/>
      <c r="MSC2657" s="42"/>
      <c r="MSD2657" s="116"/>
      <c r="MSE2657" s="42"/>
      <c r="MSF2657" s="116"/>
      <c r="MSG2657" s="42"/>
      <c r="MSH2657" s="116"/>
      <c r="MSI2657" s="42"/>
      <c r="MSJ2657" s="116"/>
      <c r="MSK2657" s="42"/>
      <c r="MSL2657" s="116"/>
      <c r="MSM2657" s="42"/>
      <c r="MSN2657" s="116"/>
      <c r="MSO2657" s="42"/>
      <c r="MSP2657" s="116"/>
      <c r="MSQ2657" s="42"/>
      <c r="MSR2657" s="116"/>
      <c r="MSS2657" s="42"/>
      <c r="MST2657" s="116"/>
      <c r="MSU2657" s="42"/>
      <c r="MSV2657" s="116"/>
      <c r="MSW2657" s="42"/>
      <c r="MSX2657" s="116"/>
      <c r="MSY2657" s="42"/>
      <c r="MSZ2657" s="116"/>
      <c r="MTA2657" s="42"/>
      <c r="MTB2657" s="116"/>
      <c r="MTC2657" s="42"/>
      <c r="MTD2657" s="116"/>
      <c r="MTE2657" s="42"/>
      <c r="MTF2657" s="116"/>
      <c r="MTG2657" s="42"/>
      <c r="MTH2657" s="116"/>
      <c r="MTI2657" s="42"/>
      <c r="MTJ2657" s="116"/>
      <c r="MTK2657" s="42"/>
      <c r="MTL2657" s="116"/>
      <c r="MTM2657" s="42"/>
      <c r="MTN2657" s="116"/>
      <c r="MTO2657" s="42"/>
      <c r="MTP2657" s="116"/>
      <c r="MTQ2657" s="42"/>
      <c r="MTR2657" s="116"/>
      <c r="MTS2657" s="42"/>
      <c r="MTT2657" s="116"/>
      <c r="MTU2657" s="42"/>
      <c r="MTV2657" s="116"/>
      <c r="MTW2657" s="42"/>
      <c r="MTX2657" s="116"/>
      <c r="MTY2657" s="42"/>
      <c r="MTZ2657" s="116"/>
      <c r="MUA2657" s="42"/>
      <c r="MUB2657" s="116"/>
      <c r="MUC2657" s="42"/>
      <c r="MUD2657" s="116"/>
      <c r="MUE2657" s="42"/>
      <c r="MUF2657" s="116"/>
      <c r="MUG2657" s="42"/>
      <c r="MUH2657" s="116"/>
      <c r="MUI2657" s="42"/>
      <c r="MUJ2657" s="116"/>
      <c r="MUK2657" s="42"/>
      <c r="MUL2657" s="116"/>
      <c r="MUM2657" s="42"/>
      <c r="MUN2657" s="116"/>
      <c r="MUO2657" s="42"/>
      <c r="MUP2657" s="116"/>
      <c r="MUQ2657" s="42"/>
      <c r="MUR2657" s="116"/>
      <c r="MUS2657" s="42"/>
      <c r="MUT2657" s="116"/>
      <c r="MUU2657" s="42"/>
      <c r="MUV2657" s="116"/>
      <c r="MUW2657" s="42"/>
      <c r="MUX2657" s="116"/>
      <c r="MUY2657" s="42"/>
      <c r="MUZ2657" s="116"/>
      <c r="MVA2657" s="42"/>
      <c r="MVB2657" s="116"/>
      <c r="MVC2657" s="42"/>
      <c r="MVD2657" s="116"/>
      <c r="MVE2657" s="42"/>
      <c r="MVF2657" s="116"/>
      <c r="MVG2657" s="42"/>
      <c r="MVH2657" s="116"/>
      <c r="MVI2657" s="42"/>
      <c r="MVJ2657" s="116"/>
      <c r="MVK2657" s="42"/>
      <c r="MVL2657" s="116"/>
      <c r="MVM2657" s="42"/>
      <c r="MVN2657" s="116"/>
      <c r="MVO2657" s="42"/>
      <c r="MVP2657" s="116"/>
      <c r="MVQ2657" s="42"/>
      <c r="MVR2657" s="116"/>
      <c r="MVS2657" s="42"/>
      <c r="MVT2657" s="116"/>
      <c r="MVU2657" s="42"/>
      <c r="MVV2657" s="116"/>
      <c r="MVW2657" s="42"/>
      <c r="MVX2657" s="116"/>
      <c r="MVY2657" s="42"/>
      <c r="MVZ2657" s="116"/>
      <c r="MWA2657" s="42"/>
      <c r="MWB2657" s="116"/>
      <c r="MWC2657" s="42"/>
      <c r="MWD2657" s="116"/>
      <c r="MWE2657" s="42"/>
      <c r="MWF2657" s="116"/>
      <c r="MWG2657" s="42"/>
      <c r="MWH2657" s="116"/>
      <c r="MWI2657" s="42"/>
      <c r="MWJ2657" s="116"/>
      <c r="MWK2657" s="42"/>
      <c r="MWL2657" s="116"/>
      <c r="MWM2657" s="42"/>
      <c r="MWN2657" s="116"/>
      <c r="MWO2657" s="42"/>
      <c r="MWP2657" s="116"/>
      <c r="MWQ2657" s="42"/>
      <c r="MWR2657" s="116"/>
      <c r="MWS2657" s="42"/>
      <c r="MWT2657" s="116"/>
      <c r="MWU2657" s="42"/>
      <c r="MWV2657" s="116"/>
      <c r="MWW2657" s="42"/>
      <c r="MWX2657" s="116"/>
      <c r="MWY2657" s="42"/>
      <c r="MWZ2657" s="116"/>
      <c r="MXA2657" s="42"/>
      <c r="MXB2657" s="116"/>
      <c r="MXC2657" s="42"/>
      <c r="MXD2657" s="116"/>
      <c r="MXE2657" s="42"/>
      <c r="MXF2657" s="116"/>
      <c r="MXG2657" s="42"/>
      <c r="MXH2657" s="116"/>
      <c r="MXI2657" s="42"/>
      <c r="MXJ2657" s="116"/>
      <c r="MXK2657" s="42"/>
      <c r="MXL2657" s="116"/>
      <c r="MXM2657" s="42"/>
      <c r="MXN2657" s="116"/>
      <c r="MXO2657" s="42"/>
      <c r="MXP2657" s="116"/>
      <c r="MXQ2657" s="42"/>
      <c r="MXR2657" s="116"/>
      <c r="MXS2657" s="42"/>
      <c r="MXT2657" s="116"/>
      <c r="MXU2657" s="42"/>
      <c r="MXV2657" s="116"/>
      <c r="MXW2657" s="42"/>
      <c r="MXX2657" s="116"/>
      <c r="MXY2657" s="42"/>
      <c r="MXZ2657" s="116"/>
      <c r="MYA2657" s="42"/>
      <c r="MYB2657" s="116"/>
      <c r="MYC2657" s="42"/>
      <c r="MYD2657" s="116"/>
      <c r="MYE2657" s="42"/>
      <c r="MYF2657" s="116"/>
      <c r="MYG2657" s="42"/>
      <c r="MYH2657" s="116"/>
      <c r="MYI2657" s="42"/>
      <c r="MYJ2657" s="116"/>
      <c r="MYK2657" s="42"/>
      <c r="MYL2657" s="116"/>
      <c r="MYM2657" s="42"/>
      <c r="MYN2657" s="116"/>
      <c r="MYO2657" s="42"/>
      <c r="MYP2657" s="116"/>
      <c r="MYQ2657" s="42"/>
      <c r="MYR2657" s="116"/>
      <c r="MYS2657" s="42"/>
      <c r="MYT2657" s="116"/>
      <c r="MYU2657" s="42"/>
      <c r="MYV2657" s="116"/>
      <c r="MYW2657" s="42"/>
      <c r="MYX2657" s="116"/>
      <c r="MYY2657" s="42"/>
      <c r="MYZ2657" s="116"/>
      <c r="MZA2657" s="42"/>
      <c r="MZB2657" s="116"/>
      <c r="MZC2657" s="42"/>
      <c r="MZD2657" s="116"/>
      <c r="MZE2657" s="42"/>
      <c r="MZF2657" s="116"/>
      <c r="MZG2657" s="42"/>
      <c r="MZH2657" s="116"/>
      <c r="MZI2657" s="42"/>
      <c r="MZJ2657" s="116"/>
      <c r="MZK2657" s="42"/>
      <c r="MZL2657" s="116"/>
      <c r="MZM2657" s="42"/>
      <c r="MZN2657" s="116"/>
      <c r="MZO2657" s="42"/>
      <c r="MZP2657" s="116"/>
      <c r="MZQ2657" s="42"/>
      <c r="MZR2657" s="116"/>
      <c r="MZS2657" s="42"/>
      <c r="MZT2657" s="116"/>
      <c r="MZU2657" s="42"/>
      <c r="MZV2657" s="116"/>
      <c r="MZW2657" s="42"/>
      <c r="MZX2657" s="116"/>
      <c r="MZY2657" s="42"/>
      <c r="MZZ2657" s="116"/>
      <c r="NAA2657" s="42"/>
      <c r="NAB2657" s="116"/>
      <c r="NAC2657" s="42"/>
      <c r="NAD2657" s="116"/>
      <c r="NAE2657" s="42"/>
      <c r="NAF2657" s="116"/>
      <c r="NAG2657" s="42"/>
      <c r="NAH2657" s="116"/>
      <c r="NAI2657" s="42"/>
      <c r="NAJ2657" s="116"/>
      <c r="NAK2657" s="42"/>
      <c r="NAL2657" s="116"/>
      <c r="NAM2657" s="42"/>
      <c r="NAN2657" s="116"/>
      <c r="NAO2657" s="42"/>
      <c r="NAP2657" s="116"/>
      <c r="NAQ2657" s="42"/>
      <c r="NAR2657" s="116"/>
      <c r="NAS2657" s="42"/>
      <c r="NAT2657" s="116"/>
      <c r="NAU2657" s="42"/>
      <c r="NAV2657" s="116"/>
      <c r="NAW2657" s="42"/>
      <c r="NAX2657" s="116"/>
      <c r="NAY2657" s="42"/>
      <c r="NAZ2657" s="116"/>
      <c r="NBA2657" s="42"/>
      <c r="NBB2657" s="116"/>
      <c r="NBC2657" s="42"/>
      <c r="NBD2657" s="116"/>
      <c r="NBE2657" s="42"/>
      <c r="NBF2657" s="116"/>
      <c r="NBG2657" s="42"/>
      <c r="NBH2657" s="116"/>
      <c r="NBI2657" s="42"/>
      <c r="NBJ2657" s="116"/>
      <c r="NBK2657" s="42"/>
      <c r="NBL2657" s="116"/>
      <c r="NBM2657" s="42"/>
      <c r="NBN2657" s="116"/>
      <c r="NBO2657" s="42"/>
      <c r="NBP2657" s="116"/>
      <c r="NBQ2657" s="42"/>
      <c r="NBR2657" s="116"/>
      <c r="NBS2657" s="42"/>
      <c r="NBT2657" s="116"/>
      <c r="NBU2657" s="42"/>
      <c r="NBV2657" s="116"/>
      <c r="NBW2657" s="42"/>
      <c r="NBX2657" s="116"/>
      <c r="NBY2657" s="42"/>
      <c r="NBZ2657" s="116"/>
      <c r="NCA2657" s="42"/>
      <c r="NCB2657" s="116"/>
      <c r="NCC2657" s="42"/>
      <c r="NCD2657" s="116"/>
      <c r="NCE2657" s="42"/>
      <c r="NCF2657" s="116"/>
      <c r="NCG2657" s="42"/>
      <c r="NCH2657" s="116"/>
      <c r="NCI2657" s="42"/>
      <c r="NCJ2657" s="116"/>
      <c r="NCK2657" s="42"/>
      <c r="NCL2657" s="116"/>
      <c r="NCM2657" s="42"/>
      <c r="NCN2657" s="116"/>
      <c r="NCO2657" s="42"/>
      <c r="NCP2657" s="116"/>
      <c r="NCQ2657" s="42"/>
      <c r="NCR2657" s="116"/>
      <c r="NCS2657" s="42"/>
      <c r="NCT2657" s="116"/>
      <c r="NCU2657" s="42"/>
      <c r="NCV2657" s="116"/>
      <c r="NCW2657" s="42"/>
      <c r="NCX2657" s="116"/>
      <c r="NCY2657" s="42"/>
      <c r="NCZ2657" s="116"/>
      <c r="NDA2657" s="42"/>
      <c r="NDB2657" s="116"/>
      <c r="NDC2657" s="42"/>
      <c r="NDD2657" s="116"/>
      <c r="NDE2657" s="42"/>
      <c r="NDF2657" s="116"/>
      <c r="NDG2657" s="42"/>
      <c r="NDH2657" s="116"/>
      <c r="NDI2657" s="42"/>
      <c r="NDJ2657" s="116"/>
      <c r="NDK2657" s="42"/>
      <c r="NDL2657" s="116"/>
      <c r="NDM2657" s="42"/>
      <c r="NDN2657" s="116"/>
      <c r="NDO2657" s="42"/>
      <c r="NDP2657" s="116"/>
      <c r="NDQ2657" s="42"/>
      <c r="NDR2657" s="116"/>
      <c r="NDS2657" s="42"/>
      <c r="NDT2657" s="116"/>
      <c r="NDU2657" s="42"/>
      <c r="NDV2657" s="116"/>
      <c r="NDW2657" s="42"/>
      <c r="NDX2657" s="116"/>
      <c r="NDY2657" s="42"/>
      <c r="NDZ2657" s="116"/>
      <c r="NEA2657" s="42"/>
      <c r="NEB2657" s="116"/>
      <c r="NEC2657" s="42"/>
      <c r="NED2657" s="116"/>
      <c r="NEE2657" s="42"/>
      <c r="NEF2657" s="116"/>
      <c r="NEG2657" s="42"/>
      <c r="NEH2657" s="116"/>
      <c r="NEI2657" s="42"/>
      <c r="NEJ2657" s="116"/>
      <c r="NEK2657" s="42"/>
      <c r="NEL2657" s="116"/>
      <c r="NEM2657" s="42"/>
      <c r="NEN2657" s="116"/>
      <c r="NEO2657" s="42"/>
      <c r="NEP2657" s="116"/>
      <c r="NEQ2657" s="42"/>
      <c r="NER2657" s="116"/>
      <c r="NES2657" s="42"/>
      <c r="NET2657" s="116"/>
      <c r="NEU2657" s="42"/>
      <c r="NEV2657" s="116"/>
      <c r="NEW2657" s="42"/>
      <c r="NEX2657" s="116"/>
      <c r="NEY2657" s="42"/>
      <c r="NEZ2657" s="116"/>
      <c r="NFA2657" s="42"/>
      <c r="NFB2657" s="116"/>
      <c r="NFC2657" s="42"/>
      <c r="NFD2657" s="116"/>
      <c r="NFE2657" s="42"/>
      <c r="NFF2657" s="116"/>
      <c r="NFG2657" s="42"/>
      <c r="NFH2657" s="116"/>
      <c r="NFI2657" s="42"/>
      <c r="NFJ2657" s="116"/>
      <c r="NFK2657" s="42"/>
      <c r="NFL2657" s="116"/>
      <c r="NFM2657" s="42"/>
      <c r="NFN2657" s="116"/>
      <c r="NFO2657" s="42"/>
      <c r="NFP2657" s="116"/>
      <c r="NFQ2657" s="42"/>
      <c r="NFR2657" s="116"/>
      <c r="NFS2657" s="42"/>
      <c r="NFT2657" s="116"/>
      <c r="NFU2657" s="42"/>
      <c r="NFV2657" s="116"/>
      <c r="NFW2657" s="42"/>
      <c r="NFX2657" s="116"/>
      <c r="NFY2657" s="42"/>
      <c r="NFZ2657" s="116"/>
      <c r="NGA2657" s="42"/>
      <c r="NGB2657" s="116"/>
      <c r="NGC2657" s="42"/>
      <c r="NGD2657" s="116"/>
      <c r="NGE2657" s="42"/>
      <c r="NGF2657" s="116"/>
      <c r="NGG2657" s="42"/>
      <c r="NGH2657" s="116"/>
      <c r="NGI2657" s="42"/>
      <c r="NGJ2657" s="116"/>
      <c r="NGK2657" s="42"/>
      <c r="NGL2657" s="116"/>
      <c r="NGM2657" s="42"/>
      <c r="NGN2657" s="116"/>
      <c r="NGO2657" s="42"/>
      <c r="NGP2657" s="116"/>
      <c r="NGQ2657" s="42"/>
      <c r="NGR2657" s="116"/>
      <c r="NGS2657" s="42"/>
      <c r="NGT2657" s="116"/>
      <c r="NGU2657" s="42"/>
      <c r="NGV2657" s="116"/>
      <c r="NGW2657" s="42"/>
      <c r="NGX2657" s="116"/>
      <c r="NGY2657" s="42"/>
      <c r="NGZ2657" s="116"/>
      <c r="NHA2657" s="42"/>
      <c r="NHB2657" s="116"/>
      <c r="NHC2657" s="42"/>
      <c r="NHD2657" s="116"/>
      <c r="NHE2657" s="42"/>
      <c r="NHF2657" s="116"/>
      <c r="NHG2657" s="42"/>
      <c r="NHH2657" s="116"/>
      <c r="NHI2657" s="42"/>
      <c r="NHJ2657" s="116"/>
      <c r="NHK2657" s="42"/>
      <c r="NHL2657" s="116"/>
      <c r="NHM2657" s="42"/>
      <c r="NHN2657" s="116"/>
      <c r="NHO2657" s="42"/>
      <c r="NHP2657" s="116"/>
      <c r="NHQ2657" s="42"/>
      <c r="NHR2657" s="116"/>
      <c r="NHS2657" s="42"/>
      <c r="NHT2657" s="116"/>
      <c r="NHU2657" s="42"/>
      <c r="NHV2657" s="116"/>
      <c r="NHW2657" s="42"/>
      <c r="NHX2657" s="116"/>
      <c r="NHY2657" s="42"/>
      <c r="NHZ2657" s="116"/>
      <c r="NIA2657" s="42"/>
      <c r="NIB2657" s="116"/>
      <c r="NIC2657" s="42"/>
      <c r="NID2657" s="116"/>
      <c r="NIE2657" s="42"/>
      <c r="NIF2657" s="116"/>
      <c r="NIG2657" s="42"/>
      <c r="NIH2657" s="116"/>
      <c r="NII2657" s="42"/>
      <c r="NIJ2657" s="116"/>
      <c r="NIK2657" s="42"/>
      <c r="NIL2657" s="116"/>
      <c r="NIM2657" s="42"/>
      <c r="NIN2657" s="116"/>
      <c r="NIO2657" s="42"/>
      <c r="NIP2657" s="116"/>
      <c r="NIQ2657" s="42"/>
      <c r="NIR2657" s="116"/>
      <c r="NIS2657" s="42"/>
      <c r="NIT2657" s="116"/>
      <c r="NIU2657" s="42"/>
      <c r="NIV2657" s="116"/>
      <c r="NIW2657" s="42"/>
      <c r="NIX2657" s="116"/>
      <c r="NIY2657" s="42"/>
      <c r="NIZ2657" s="116"/>
      <c r="NJA2657" s="42"/>
      <c r="NJB2657" s="116"/>
      <c r="NJC2657" s="42"/>
      <c r="NJD2657" s="116"/>
      <c r="NJE2657" s="42"/>
      <c r="NJF2657" s="116"/>
      <c r="NJG2657" s="42"/>
      <c r="NJH2657" s="116"/>
      <c r="NJI2657" s="42"/>
      <c r="NJJ2657" s="116"/>
      <c r="NJK2657" s="42"/>
      <c r="NJL2657" s="116"/>
      <c r="NJM2657" s="42"/>
      <c r="NJN2657" s="116"/>
      <c r="NJO2657" s="42"/>
      <c r="NJP2657" s="116"/>
      <c r="NJQ2657" s="42"/>
      <c r="NJR2657" s="116"/>
      <c r="NJS2657" s="42"/>
      <c r="NJT2657" s="116"/>
      <c r="NJU2657" s="42"/>
      <c r="NJV2657" s="116"/>
      <c r="NJW2657" s="42"/>
      <c r="NJX2657" s="116"/>
      <c r="NJY2657" s="42"/>
      <c r="NJZ2657" s="116"/>
      <c r="NKA2657" s="42"/>
      <c r="NKB2657" s="116"/>
      <c r="NKC2657" s="42"/>
      <c r="NKD2657" s="116"/>
      <c r="NKE2657" s="42"/>
      <c r="NKF2657" s="116"/>
      <c r="NKG2657" s="42"/>
      <c r="NKH2657" s="116"/>
      <c r="NKI2657" s="42"/>
      <c r="NKJ2657" s="116"/>
      <c r="NKK2657" s="42"/>
      <c r="NKL2657" s="116"/>
      <c r="NKM2657" s="42"/>
      <c r="NKN2657" s="116"/>
      <c r="NKO2657" s="42"/>
      <c r="NKP2657" s="116"/>
      <c r="NKQ2657" s="42"/>
      <c r="NKR2657" s="116"/>
      <c r="NKS2657" s="42"/>
      <c r="NKT2657" s="116"/>
      <c r="NKU2657" s="42"/>
      <c r="NKV2657" s="116"/>
      <c r="NKW2657" s="42"/>
      <c r="NKX2657" s="116"/>
      <c r="NKY2657" s="42"/>
      <c r="NKZ2657" s="116"/>
      <c r="NLA2657" s="42"/>
      <c r="NLB2657" s="116"/>
      <c r="NLC2657" s="42"/>
      <c r="NLD2657" s="116"/>
      <c r="NLE2657" s="42"/>
      <c r="NLF2657" s="116"/>
      <c r="NLG2657" s="42"/>
      <c r="NLH2657" s="116"/>
      <c r="NLI2657" s="42"/>
      <c r="NLJ2657" s="116"/>
      <c r="NLK2657" s="42"/>
      <c r="NLL2657" s="116"/>
      <c r="NLM2657" s="42"/>
      <c r="NLN2657" s="116"/>
      <c r="NLO2657" s="42"/>
      <c r="NLP2657" s="116"/>
      <c r="NLQ2657" s="42"/>
      <c r="NLR2657" s="116"/>
      <c r="NLS2657" s="42"/>
      <c r="NLT2657" s="116"/>
      <c r="NLU2657" s="42"/>
      <c r="NLV2657" s="116"/>
      <c r="NLW2657" s="42"/>
      <c r="NLX2657" s="116"/>
      <c r="NLY2657" s="42"/>
      <c r="NLZ2657" s="116"/>
      <c r="NMA2657" s="42"/>
      <c r="NMB2657" s="116"/>
      <c r="NMC2657" s="42"/>
      <c r="NMD2657" s="116"/>
      <c r="NME2657" s="42"/>
      <c r="NMF2657" s="116"/>
      <c r="NMG2657" s="42"/>
      <c r="NMH2657" s="116"/>
      <c r="NMI2657" s="42"/>
      <c r="NMJ2657" s="116"/>
      <c r="NMK2657" s="42"/>
      <c r="NML2657" s="116"/>
      <c r="NMM2657" s="42"/>
      <c r="NMN2657" s="116"/>
      <c r="NMO2657" s="42"/>
      <c r="NMP2657" s="116"/>
      <c r="NMQ2657" s="42"/>
      <c r="NMR2657" s="116"/>
      <c r="NMS2657" s="42"/>
      <c r="NMT2657" s="116"/>
      <c r="NMU2657" s="42"/>
      <c r="NMV2657" s="116"/>
      <c r="NMW2657" s="42"/>
      <c r="NMX2657" s="116"/>
      <c r="NMY2657" s="42"/>
      <c r="NMZ2657" s="116"/>
      <c r="NNA2657" s="42"/>
      <c r="NNB2657" s="116"/>
      <c r="NNC2657" s="42"/>
      <c r="NND2657" s="116"/>
      <c r="NNE2657" s="42"/>
      <c r="NNF2657" s="116"/>
      <c r="NNG2657" s="42"/>
      <c r="NNH2657" s="116"/>
      <c r="NNI2657" s="42"/>
      <c r="NNJ2657" s="116"/>
      <c r="NNK2657" s="42"/>
      <c r="NNL2657" s="116"/>
      <c r="NNM2657" s="42"/>
      <c r="NNN2657" s="116"/>
      <c r="NNO2657" s="42"/>
      <c r="NNP2657" s="116"/>
      <c r="NNQ2657" s="42"/>
      <c r="NNR2657" s="116"/>
      <c r="NNS2657" s="42"/>
      <c r="NNT2657" s="116"/>
      <c r="NNU2657" s="42"/>
      <c r="NNV2657" s="116"/>
      <c r="NNW2657" s="42"/>
      <c r="NNX2657" s="116"/>
      <c r="NNY2657" s="42"/>
      <c r="NNZ2657" s="116"/>
      <c r="NOA2657" s="42"/>
      <c r="NOB2657" s="116"/>
      <c r="NOC2657" s="42"/>
      <c r="NOD2657" s="116"/>
      <c r="NOE2657" s="42"/>
      <c r="NOF2657" s="116"/>
      <c r="NOG2657" s="42"/>
      <c r="NOH2657" s="116"/>
      <c r="NOI2657" s="42"/>
      <c r="NOJ2657" s="116"/>
      <c r="NOK2657" s="42"/>
      <c r="NOL2657" s="116"/>
      <c r="NOM2657" s="42"/>
      <c r="NON2657" s="116"/>
      <c r="NOO2657" s="42"/>
      <c r="NOP2657" s="116"/>
      <c r="NOQ2657" s="42"/>
      <c r="NOR2657" s="116"/>
      <c r="NOS2657" s="42"/>
      <c r="NOT2657" s="116"/>
      <c r="NOU2657" s="42"/>
      <c r="NOV2657" s="116"/>
      <c r="NOW2657" s="42"/>
      <c r="NOX2657" s="116"/>
      <c r="NOY2657" s="42"/>
      <c r="NOZ2657" s="116"/>
      <c r="NPA2657" s="42"/>
      <c r="NPB2657" s="116"/>
      <c r="NPC2657" s="42"/>
      <c r="NPD2657" s="116"/>
      <c r="NPE2657" s="42"/>
      <c r="NPF2657" s="116"/>
      <c r="NPG2657" s="42"/>
      <c r="NPH2657" s="116"/>
      <c r="NPI2657" s="42"/>
      <c r="NPJ2657" s="116"/>
      <c r="NPK2657" s="42"/>
      <c r="NPL2657" s="116"/>
      <c r="NPM2657" s="42"/>
      <c r="NPN2657" s="116"/>
      <c r="NPO2657" s="42"/>
      <c r="NPP2657" s="116"/>
      <c r="NPQ2657" s="42"/>
      <c r="NPR2657" s="116"/>
      <c r="NPS2657" s="42"/>
      <c r="NPT2657" s="116"/>
      <c r="NPU2657" s="42"/>
      <c r="NPV2657" s="116"/>
      <c r="NPW2657" s="42"/>
      <c r="NPX2657" s="116"/>
      <c r="NPY2657" s="42"/>
      <c r="NPZ2657" s="116"/>
      <c r="NQA2657" s="42"/>
      <c r="NQB2657" s="116"/>
      <c r="NQC2657" s="42"/>
      <c r="NQD2657" s="116"/>
      <c r="NQE2657" s="42"/>
      <c r="NQF2657" s="116"/>
      <c r="NQG2657" s="42"/>
      <c r="NQH2657" s="116"/>
      <c r="NQI2657" s="42"/>
      <c r="NQJ2657" s="116"/>
      <c r="NQK2657" s="42"/>
      <c r="NQL2657" s="116"/>
      <c r="NQM2657" s="42"/>
      <c r="NQN2657" s="116"/>
      <c r="NQO2657" s="42"/>
      <c r="NQP2657" s="116"/>
      <c r="NQQ2657" s="42"/>
      <c r="NQR2657" s="116"/>
      <c r="NQS2657" s="42"/>
      <c r="NQT2657" s="116"/>
      <c r="NQU2657" s="42"/>
      <c r="NQV2657" s="116"/>
      <c r="NQW2657" s="42"/>
      <c r="NQX2657" s="116"/>
      <c r="NQY2657" s="42"/>
      <c r="NQZ2657" s="116"/>
      <c r="NRA2657" s="42"/>
      <c r="NRB2657" s="116"/>
      <c r="NRC2657" s="42"/>
      <c r="NRD2657" s="116"/>
      <c r="NRE2657" s="42"/>
      <c r="NRF2657" s="116"/>
      <c r="NRG2657" s="42"/>
      <c r="NRH2657" s="116"/>
      <c r="NRI2657" s="42"/>
      <c r="NRJ2657" s="116"/>
      <c r="NRK2657" s="42"/>
      <c r="NRL2657" s="116"/>
      <c r="NRM2657" s="42"/>
      <c r="NRN2657" s="116"/>
      <c r="NRO2657" s="42"/>
      <c r="NRP2657" s="116"/>
      <c r="NRQ2657" s="42"/>
      <c r="NRR2657" s="116"/>
      <c r="NRS2657" s="42"/>
      <c r="NRT2657" s="116"/>
      <c r="NRU2657" s="42"/>
      <c r="NRV2657" s="116"/>
      <c r="NRW2657" s="42"/>
      <c r="NRX2657" s="116"/>
      <c r="NRY2657" s="42"/>
      <c r="NRZ2657" s="116"/>
      <c r="NSA2657" s="42"/>
      <c r="NSB2657" s="116"/>
      <c r="NSC2657" s="42"/>
      <c r="NSD2657" s="116"/>
      <c r="NSE2657" s="42"/>
      <c r="NSF2657" s="116"/>
      <c r="NSG2657" s="42"/>
      <c r="NSH2657" s="116"/>
      <c r="NSI2657" s="42"/>
      <c r="NSJ2657" s="116"/>
      <c r="NSK2657" s="42"/>
      <c r="NSL2657" s="116"/>
      <c r="NSM2657" s="42"/>
      <c r="NSN2657" s="116"/>
      <c r="NSO2657" s="42"/>
      <c r="NSP2657" s="116"/>
      <c r="NSQ2657" s="42"/>
      <c r="NSR2657" s="116"/>
      <c r="NSS2657" s="42"/>
      <c r="NST2657" s="116"/>
      <c r="NSU2657" s="42"/>
      <c r="NSV2657" s="116"/>
      <c r="NSW2657" s="42"/>
      <c r="NSX2657" s="116"/>
      <c r="NSY2657" s="42"/>
      <c r="NSZ2657" s="116"/>
      <c r="NTA2657" s="42"/>
      <c r="NTB2657" s="116"/>
      <c r="NTC2657" s="42"/>
      <c r="NTD2657" s="116"/>
      <c r="NTE2657" s="42"/>
      <c r="NTF2657" s="116"/>
      <c r="NTG2657" s="42"/>
      <c r="NTH2657" s="116"/>
      <c r="NTI2657" s="42"/>
      <c r="NTJ2657" s="116"/>
      <c r="NTK2657" s="42"/>
      <c r="NTL2657" s="116"/>
      <c r="NTM2657" s="42"/>
      <c r="NTN2657" s="116"/>
      <c r="NTO2657" s="42"/>
      <c r="NTP2657" s="116"/>
      <c r="NTQ2657" s="42"/>
      <c r="NTR2657" s="116"/>
      <c r="NTS2657" s="42"/>
      <c r="NTT2657" s="116"/>
      <c r="NTU2657" s="42"/>
      <c r="NTV2657" s="116"/>
      <c r="NTW2657" s="42"/>
      <c r="NTX2657" s="116"/>
      <c r="NTY2657" s="42"/>
      <c r="NTZ2657" s="116"/>
      <c r="NUA2657" s="42"/>
      <c r="NUB2657" s="116"/>
      <c r="NUC2657" s="42"/>
      <c r="NUD2657" s="116"/>
      <c r="NUE2657" s="42"/>
      <c r="NUF2657" s="116"/>
      <c r="NUG2657" s="42"/>
      <c r="NUH2657" s="116"/>
      <c r="NUI2657" s="42"/>
      <c r="NUJ2657" s="116"/>
      <c r="NUK2657" s="42"/>
      <c r="NUL2657" s="116"/>
      <c r="NUM2657" s="42"/>
      <c r="NUN2657" s="116"/>
      <c r="NUO2657" s="42"/>
      <c r="NUP2657" s="116"/>
      <c r="NUQ2657" s="42"/>
      <c r="NUR2657" s="116"/>
      <c r="NUS2657" s="42"/>
      <c r="NUT2657" s="116"/>
      <c r="NUU2657" s="42"/>
      <c r="NUV2657" s="116"/>
      <c r="NUW2657" s="42"/>
      <c r="NUX2657" s="116"/>
      <c r="NUY2657" s="42"/>
      <c r="NUZ2657" s="116"/>
      <c r="NVA2657" s="42"/>
      <c r="NVB2657" s="116"/>
      <c r="NVC2657" s="42"/>
      <c r="NVD2657" s="116"/>
      <c r="NVE2657" s="42"/>
      <c r="NVF2657" s="116"/>
      <c r="NVG2657" s="42"/>
      <c r="NVH2657" s="116"/>
      <c r="NVI2657" s="42"/>
      <c r="NVJ2657" s="116"/>
      <c r="NVK2657" s="42"/>
      <c r="NVL2657" s="116"/>
      <c r="NVM2657" s="42"/>
      <c r="NVN2657" s="116"/>
      <c r="NVO2657" s="42"/>
      <c r="NVP2657" s="116"/>
      <c r="NVQ2657" s="42"/>
      <c r="NVR2657" s="116"/>
      <c r="NVS2657" s="42"/>
      <c r="NVT2657" s="116"/>
      <c r="NVU2657" s="42"/>
      <c r="NVV2657" s="116"/>
      <c r="NVW2657" s="42"/>
      <c r="NVX2657" s="116"/>
      <c r="NVY2657" s="42"/>
      <c r="NVZ2657" s="116"/>
      <c r="NWA2657" s="42"/>
      <c r="NWB2657" s="116"/>
      <c r="NWC2657" s="42"/>
      <c r="NWD2657" s="116"/>
      <c r="NWE2657" s="42"/>
      <c r="NWF2657" s="116"/>
      <c r="NWG2657" s="42"/>
      <c r="NWH2657" s="116"/>
      <c r="NWI2657" s="42"/>
      <c r="NWJ2657" s="116"/>
      <c r="NWK2657" s="42"/>
      <c r="NWL2657" s="116"/>
      <c r="NWM2657" s="42"/>
      <c r="NWN2657" s="116"/>
      <c r="NWO2657" s="42"/>
      <c r="NWP2657" s="116"/>
      <c r="NWQ2657" s="42"/>
      <c r="NWR2657" s="116"/>
      <c r="NWS2657" s="42"/>
      <c r="NWT2657" s="116"/>
      <c r="NWU2657" s="42"/>
      <c r="NWV2657" s="116"/>
      <c r="NWW2657" s="42"/>
      <c r="NWX2657" s="116"/>
      <c r="NWY2657" s="42"/>
      <c r="NWZ2657" s="116"/>
      <c r="NXA2657" s="42"/>
      <c r="NXB2657" s="116"/>
      <c r="NXC2657" s="42"/>
      <c r="NXD2657" s="116"/>
      <c r="NXE2657" s="42"/>
      <c r="NXF2657" s="116"/>
      <c r="NXG2657" s="42"/>
      <c r="NXH2657" s="116"/>
      <c r="NXI2657" s="42"/>
      <c r="NXJ2657" s="116"/>
      <c r="NXK2657" s="42"/>
      <c r="NXL2657" s="116"/>
      <c r="NXM2657" s="42"/>
      <c r="NXN2657" s="116"/>
      <c r="NXO2657" s="42"/>
      <c r="NXP2657" s="116"/>
      <c r="NXQ2657" s="42"/>
      <c r="NXR2657" s="116"/>
      <c r="NXS2657" s="42"/>
      <c r="NXT2657" s="116"/>
      <c r="NXU2657" s="42"/>
      <c r="NXV2657" s="116"/>
      <c r="NXW2657" s="42"/>
      <c r="NXX2657" s="116"/>
      <c r="NXY2657" s="42"/>
      <c r="NXZ2657" s="116"/>
      <c r="NYA2657" s="42"/>
      <c r="NYB2657" s="116"/>
      <c r="NYC2657" s="42"/>
      <c r="NYD2657" s="116"/>
      <c r="NYE2657" s="42"/>
      <c r="NYF2657" s="116"/>
      <c r="NYG2657" s="42"/>
      <c r="NYH2657" s="116"/>
      <c r="NYI2657" s="42"/>
      <c r="NYJ2657" s="116"/>
      <c r="NYK2657" s="42"/>
      <c r="NYL2657" s="116"/>
      <c r="NYM2657" s="42"/>
      <c r="NYN2657" s="116"/>
      <c r="NYO2657" s="42"/>
      <c r="NYP2657" s="116"/>
      <c r="NYQ2657" s="42"/>
      <c r="NYR2657" s="116"/>
      <c r="NYS2657" s="42"/>
      <c r="NYT2657" s="116"/>
      <c r="NYU2657" s="42"/>
      <c r="NYV2657" s="116"/>
      <c r="NYW2657" s="42"/>
      <c r="NYX2657" s="116"/>
      <c r="NYY2657" s="42"/>
      <c r="NYZ2657" s="116"/>
      <c r="NZA2657" s="42"/>
      <c r="NZB2657" s="116"/>
      <c r="NZC2657" s="42"/>
      <c r="NZD2657" s="116"/>
      <c r="NZE2657" s="42"/>
      <c r="NZF2657" s="116"/>
      <c r="NZG2657" s="42"/>
      <c r="NZH2657" s="116"/>
      <c r="NZI2657" s="42"/>
      <c r="NZJ2657" s="116"/>
      <c r="NZK2657" s="42"/>
      <c r="NZL2657" s="116"/>
      <c r="NZM2657" s="42"/>
      <c r="NZN2657" s="116"/>
      <c r="NZO2657" s="42"/>
      <c r="NZP2657" s="116"/>
      <c r="NZQ2657" s="42"/>
      <c r="NZR2657" s="116"/>
      <c r="NZS2657" s="42"/>
      <c r="NZT2657" s="116"/>
      <c r="NZU2657" s="42"/>
      <c r="NZV2657" s="116"/>
      <c r="NZW2657" s="42"/>
      <c r="NZX2657" s="116"/>
      <c r="NZY2657" s="42"/>
      <c r="NZZ2657" s="116"/>
      <c r="OAA2657" s="42"/>
      <c r="OAB2657" s="116"/>
      <c r="OAC2657" s="42"/>
      <c r="OAD2657" s="116"/>
      <c r="OAE2657" s="42"/>
      <c r="OAF2657" s="116"/>
      <c r="OAG2657" s="42"/>
      <c r="OAH2657" s="116"/>
      <c r="OAI2657" s="42"/>
      <c r="OAJ2657" s="116"/>
      <c r="OAK2657" s="42"/>
      <c r="OAL2657" s="116"/>
      <c r="OAM2657" s="42"/>
      <c r="OAN2657" s="116"/>
      <c r="OAO2657" s="42"/>
      <c r="OAP2657" s="116"/>
      <c r="OAQ2657" s="42"/>
      <c r="OAR2657" s="116"/>
      <c r="OAS2657" s="42"/>
      <c r="OAT2657" s="116"/>
      <c r="OAU2657" s="42"/>
      <c r="OAV2657" s="116"/>
      <c r="OAW2657" s="42"/>
      <c r="OAX2657" s="116"/>
      <c r="OAY2657" s="42"/>
      <c r="OAZ2657" s="116"/>
      <c r="OBA2657" s="42"/>
      <c r="OBB2657" s="116"/>
      <c r="OBC2657" s="42"/>
      <c r="OBD2657" s="116"/>
      <c r="OBE2657" s="42"/>
      <c r="OBF2657" s="116"/>
      <c r="OBG2657" s="42"/>
      <c r="OBH2657" s="116"/>
      <c r="OBI2657" s="42"/>
      <c r="OBJ2657" s="116"/>
      <c r="OBK2657" s="42"/>
      <c r="OBL2657" s="116"/>
      <c r="OBM2657" s="42"/>
      <c r="OBN2657" s="116"/>
      <c r="OBO2657" s="42"/>
      <c r="OBP2657" s="116"/>
      <c r="OBQ2657" s="42"/>
      <c r="OBR2657" s="116"/>
      <c r="OBS2657" s="42"/>
      <c r="OBT2657" s="116"/>
      <c r="OBU2657" s="42"/>
      <c r="OBV2657" s="116"/>
      <c r="OBW2657" s="42"/>
      <c r="OBX2657" s="116"/>
      <c r="OBY2657" s="42"/>
      <c r="OBZ2657" s="116"/>
      <c r="OCA2657" s="42"/>
      <c r="OCB2657" s="116"/>
      <c r="OCC2657" s="42"/>
      <c r="OCD2657" s="116"/>
      <c r="OCE2657" s="42"/>
      <c r="OCF2657" s="116"/>
      <c r="OCG2657" s="42"/>
      <c r="OCH2657" s="116"/>
      <c r="OCI2657" s="42"/>
      <c r="OCJ2657" s="116"/>
      <c r="OCK2657" s="42"/>
      <c r="OCL2657" s="116"/>
      <c r="OCM2657" s="42"/>
      <c r="OCN2657" s="116"/>
      <c r="OCO2657" s="42"/>
      <c r="OCP2657" s="116"/>
      <c r="OCQ2657" s="42"/>
      <c r="OCR2657" s="116"/>
      <c r="OCS2657" s="42"/>
      <c r="OCT2657" s="116"/>
      <c r="OCU2657" s="42"/>
      <c r="OCV2657" s="116"/>
      <c r="OCW2657" s="42"/>
      <c r="OCX2657" s="116"/>
      <c r="OCY2657" s="42"/>
      <c r="OCZ2657" s="116"/>
      <c r="ODA2657" s="42"/>
      <c r="ODB2657" s="116"/>
      <c r="ODC2657" s="42"/>
      <c r="ODD2657" s="116"/>
      <c r="ODE2657" s="42"/>
      <c r="ODF2657" s="116"/>
      <c r="ODG2657" s="42"/>
      <c r="ODH2657" s="116"/>
      <c r="ODI2657" s="42"/>
      <c r="ODJ2657" s="116"/>
      <c r="ODK2657" s="42"/>
      <c r="ODL2657" s="116"/>
      <c r="ODM2657" s="42"/>
      <c r="ODN2657" s="116"/>
      <c r="ODO2657" s="42"/>
      <c r="ODP2657" s="116"/>
      <c r="ODQ2657" s="42"/>
      <c r="ODR2657" s="116"/>
      <c r="ODS2657" s="42"/>
      <c r="ODT2657" s="116"/>
      <c r="ODU2657" s="42"/>
      <c r="ODV2657" s="116"/>
      <c r="ODW2657" s="42"/>
      <c r="ODX2657" s="116"/>
      <c r="ODY2657" s="42"/>
      <c r="ODZ2657" s="116"/>
      <c r="OEA2657" s="42"/>
      <c r="OEB2657" s="116"/>
      <c r="OEC2657" s="42"/>
      <c r="OED2657" s="116"/>
      <c r="OEE2657" s="42"/>
      <c r="OEF2657" s="116"/>
      <c r="OEG2657" s="42"/>
      <c r="OEH2657" s="116"/>
      <c r="OEI2657" s="42"/>
      <c r="OEJ2657" s="116"/>
      <c r="OEK2657" s="42"/>
      <c r="OEL2657" s="116"/>
      <c r="OEM2657" s="42"/>
      <c r="OEN2657" s="116"/>
      <c r="OEO2657" s="42"/>
      <c r="OEP2657" s="116"/>
      <c r="OEQ2657" s="42"/>
      <c r="OER2657" s="116"/>
      <c r="OES2657" s="42"/>
      <c r="OET2657" s="116"/>
      <c r="OEU2657" s="42"/>
      <c r="OEV2657" s="116"/>
      <c r="OEW2657" s="42"/>
      <c r="OEX2657" s="116"/>
      <c r="OEY2657" s="42"/>
      <c r="OEZ2657" s="116"/>
      <c r="OFA2657" s="42"/>
      <c r="OFB2657" s="116"/>
      <c r="OFC2657" s="42"/>
      <c r="OFD2657" s="116"/>
      <c r="OFE2657" s="42"/>
      <c r="OFF2657" s="116"/>
      <c r="OFG2657" s="42"/>
      <c r="OFH2657" s="116"/>
      <c r="OFI2657" s="42"/>
      <c r="OFJ2657" s="116"/>
      <c r="OFK2657" s="42"/>
      <c r="OFL2657" s="116"/>
      <c r="OFM2657" s="42"/>
      <c r="OFN2657" s="116"/>
      <c r="OFO2657" s="42"/>
      <c r="OFP2657" s="116"/>
      <c r="OFQ2657" s="42"/>
      <c r="OFR2657" s="116"/>
      <c r="OFS2657" s="42"/>
      <c r="OFT2657" s="116"/>
      <c r="OFU2657" s="42"/>
      <c r="OFV2657" s="116"/>
      <c r="OFW2657" s="42"/>
      <c r="OFX2657" s="116"/>
      <c r="OFY2657" s="42"/>
      <c r="OFZ2657" s="116"/>
      <c r="OGA2657" s="42"/>
      <c r="OGB2657" s="116"/>
      <c r="OGC2657" s="42"/>
      <c r="OGD2657" s="116"/>
      <c r="OGE2657" s="42"/>
      <c r="OGF2657" s="116"/>
      <c r="OGG2657" s="42"/>
      <c r="OGH2657" s="116"/>
      <c r="OGI2657" s="42"/>
      <c r="OGJ2657" s="116"/>
      <c r="OGK2657" s="42"/>
      <c r="OGL2657" s="116"/>
      <c r="OGM2657" s="42"/>
      <c r="OGN2657" s="116"/>
      <c r="OGO2657" s="42"/>
      <c r="OGP2657" s="116"/>
      <c r="OGQ2657" s="42"/>
      <c r="OGR2657" s="116"/>
      <c r="OGS2657" s="42"/>
      <c r="OGT2657" s="116"/>
      <c r="OGU2657" s="42"/>
      <c r="OGV2657" s="116"/>
      <c r="OGW2657" s="42"/>
      <c r="OGX2657" s="116"/>
      <c r="OGY2657" s="42"/>
      <c r="OGZ2657" s="116"/>
      <c r="OHA2657" s="42"/>
      <c r="OHB2657" s="116"/>
      <c r="OHC2657" s="42"/>
      <c r="OHD2657" s="116"/>
      <c r="OHE2657" s="42"/>
      <c r="OHF2657" s="116"/>
      <c r="OHG2657" s="42"/>
      <c r="OHH2657" s="116"/>
      <c r="OHI2657" s="42"/>
      <c r="OHJ2657" s="116"/>
      <c r="OHK2657" s="42"/>
      <c r="OHL2657" s="116"/>
      <c r="OHM2657" s="42"/>
      <c r="OHN2657" s="116"/>
      <c r="OHO2657" s="42"/>
      <c r="OHP2657" s="116"/>
      <c r="OHQ2657" s="42"/>
      <c r="OHR2657" s="116"/>
      <c r="OHS2657" s="42"/>
      <c r="OHT2657" s="116"/>
      <c r="OHU2657" s="42"/>
      <c r="OHV2657" s="116"/>
      <c r="OHW2657" s="42"/>
      <c r="OHX2657" s="116"/>
      <c r="OHY2657" s="42"/>
      <c r="OHZ2657" s="116"/>
      <c r="OIA2657" s="42"/>
      <c r="OIB2657" s="116"/>
      <c r="OIC2657" s="42"/>
      <c r="OID2657" s="116"/>
      <c r="OIE2657" s="42"/>
      <c r="OIF2657" s="116"/>
      <c r="OIG2657" s="42"/>
      <c r="OIH2657" s="116"/>
      <c r="OII2657" s="42"/>
      <c r="OIJ2657" s="116"/>
      <c r="OIK2657" s="42"/>
      <c r="OIL2657" s="116"/>
      <c r="OIM2657" s="42"/>
      <c r="OIN2657" s="116"/>
      <c r="OIO2657" s="42"/>
      <c r="OIP2657" s="116"/>
      <c r="OIQ2657" s="42"/>
      <c r="OIR2657" s="116"/>
      <c r="OIS2657" s="42"/>
      <c r="OIT2657" s="116"/>
      <c r="OIU2657" s="42"/>
      <c r="OIV2657" s="116"/>
      <c r="OIW2657" s="42"/>
      <c r="OIX2657" s="116"/>
      <c r="OIY2657" s="42"/>
      <c r="OIZ2657" s="116"/>
      <c r="OJA2657" s="42"/>
      <c r="OJB2657" s="116"/>
      <c r="OJC2657" s="42"/>
      <c r="OJD2657" s="116"/>
      <c r="OJE2657" s="42"/>
      <c r="OJF2657" s="116"/>
      <c r="OJG2657" s="42"/>
      <c r="OJH2657" s="116"/>
      <c r="OJI2657" s="42"/>
      <c r="OJJ2657" s="116"/>
      <c r="OJK2657" s="42"/>
      <c r="OJL2657" s="116"/>
      <c r="OJM2657" s="42"/>
      <c r="OJN2657" s="116"/>
      <c r="OJO2657" s="42"/>
      <c r="OJP2657" s="116"/>
      <c r="OJQ2657" s="42"/>
      <c r="OJR2657" s="116"/>
      <c r="OJS2657" s="42"/>
      <c r="OJT2657" s="116"/>
      <c r="OJU2657" s="42"/>
      <c r="OJV2657" s="116"/>
      <c r="OJW2657" s="42"/>
      <c r="OJX2657" s="116"/>
      <c r="OJY2657" s="42"/>
      <c r="OJZ2657" s="116"/>
      <c r="OKA2657" s="42"/>
      <c r="OKB2657" s="116"/>
      <c r="OKC2657" s="42"/>
      <c r="OKD2657" s="116"/>
      <c r="OKE2657" s="42"/>
      <c r="OKF2657" s="116"/>
      <c r="OKG2657" s="42"/>
      <c r="OKH2657" s="116"/>
      <c r="OKI2657" s="42"/>
      <c r="OKJ2657" s="116"/>
      <c r="OKK2657" s="42"/>
      <c r="OKL2657" s="116"/>
      <c r="OKM2657" s="42"/>
      <c r="OKN2657" s="116"/>
      <c r="OKO2657" s="42"/>
      <c r="OKP2657" s="116"/>
      <c r="OKQ2657" s="42"/>
      <c r="OKR2657" s="116"/>
      <c r="OKS2657" s="42"/>
      <c r="OKT2657" s="116"/>
      <c r="OKU2657" s="42"/>
      <c r="OKV2657" s="116"/>
      <c r="OKW2657" s="42"/>
      <c r="OKX2657" s="116"/>
      <c r="OKY2657" s="42"/>
      <c r="OKZ2657" s="116"/>
      <c r="OLA2657" s="42"/>
      <c r="OLB2657" s="116"/>
      <c r="OLC2657" s="42"/>
      <c r="OLD2657" s="116"/>
      <c r="OLE2657" s="42"/>
      <c r="OLF2657" s="116"/>
      <c r="OLG2657" s="42"/>
      <c r="OLH2657" s="116"/>
      <c r="OLI2657" s="42"/>
      <c r="OLJ2657" s="116"/>
      <c r="OLK2657" s="42"/>
      <c r="OLL2657" s="116"/>
      <c r="OLM2657" s="42"/>
      <c r="OLN2657" s="116"/>
      <c r="OLO2657" s="42"/>
      <c r="OLP2657" s="116"/>
      <c r="OLQ2657" s="42"/>
      <c r="OLR2657" s="116"/>
      <c r="OLS2657" s="42"/>
      <c r="OLT2657" s="116"/>
      <c r="OLU2657" s="42"/>
      <c r="OLV2657" s="116"/>
      <c r="OLW2657" s="42"/>
      <c r="OLX2657" s="116"/>
      <c r="OLY2657" s="42"/>
      <c r="OLZ2657" s="116"/>
      <c r="OMA2657" s="42"/>
      <c r="OMB2657" s="116"/>
      <c r="OMC2657" s="42"/>
      <c r="OMD2657" s="116"/>
      <c r="OME2657" s="42"/>
      <c r="OMF2657" s="116"/>
      <c r="OMG2657" s="42"/>
      <c r="OMH2657" s="116"/>
      <c r="OMI2657" s="42"/>
      <c r="OMJ2657" s="116"/>
      <c r="OMK2657" s="42"/>
      <c r="OML2657" s="116"/>
      <c r="OMM2657" s="42"/>
      <c r="OMN2657" s="116"/>
      <c r="OMO2657" s="42"/>
      <c r="OMP2657" s="116"/>
      <c r="OMQ2657" s="42"/>
      <c r="OMR2657" s="116"/>
      <c r="OMS2657" s="42"/>
      <c r="OMT2657" s="116"/>
      <c r="OMU2657" s="42"/>
      <c r="OMV2657" s="116"/>
      <c r="OMW2657" s="42"/>
      <c r="OMX2657" s="116"/>
      <c r="OMY2657" s="42"/>
      <c r="OMZ2657" s="116"/>
      <c r="ONA2657" s="42"/>
      <c r="ONB2657" s="116"/>
      <c r="ONC2657" s="42"/>
      <c r="OND2657" s="116"/>
      <c r="ONE2657" s="42"/>
      <c r="ONF2657" s="116"/>
      <c r="ONG2657" s="42"/>
      <c r="ONH2657" s="116"/>
      <c r="ONI2657" s="42"/>
      <c r="ONJ2657" s="116"/>
      <c r="ONK2657" s="42"/>
      <c r="ONL2657" s="116"/>
      <c r="ONM2657" s="42"/>
      <c r="ONN2657" s="116"/>
      <c r="ONO2657" s="42"/>
      <c r="ONP2657" s="116"/>
      <c r="ONQ2657" s="42"/>
      <c r="ONR2657" s="116"/>
      <c r="ONS2657" s="42"/>
      <c r="ONT2657" s="116"/>
      <c r="ONU2657" s="42"/>
      <c r="ONV2657" s="116"/>
      <c r="ONW2657" s="42"/>
      <c r="ONX2657" s="116"/>
      <c r="ONY2657" s="42"/>
      <c r="ONZ2657" s="116"/>
      <c r="OOA2657" s="42"/>
      <c r="OOB2657" s="116"/>
      <c r="OOC2657" s="42"/>
      <c r="OOD2657" s="116"/>
      <c r="OOE2657" s="42"/>
      <c r="OOF2657" s="116"/>
      <c r="OOG2657" s="42"/>
      <c r="OOH2657" s="116"/>
      <c r="OOI2657" s="42"/>
      <c r="OOJ2657" s="116"/>
      <c r="OOK2657" s="42"/>
      <c r="OOL2657" s="116"/>
      <c r="OOM2657" s="42"/>
      <c r="OON2657" s="116"/>
      <c r="OOO2657" s="42"/>
      <c r="OOP2657" s="116"/>
      <c r="OOQ2657" s="42"/>
      <c r="OOR2657" s="116"/>
      <c r="OOS2657" s="42"/>
      <c r="OOT2657" s="116"/>
      <c r="OOU2657" s="42"/>
      <c r="OOV2657" s="116"/>
      <c r="OOW2657" s="42"/>
      <c r="OOX2657" s="116"/>
      <c r="OOY2657" s="42"/>
      <c r="OOZ2657" s="116"/>
      <c r="OPA2657" s="42"/>
      <c r="OPB2657" s="116"/>
      <c r="OPC2657" s="42"/>
      <c r="OPD2657" s="116"/>
      <c r="OPE2657" s="42"/>
      <c r="OPF2657" s="116"/>
      <c r="OPG2657" s="42"/>
      <c r="OPH2657" s="116"/>
      <c r="OPI2657" s="42"/>
      <c r="OPJ2657" s="116"/>
      <c r="OPK2657" s="42"/>
      <c r="OPL2657" s="116"/>
      <c r="OPM2657" s="42"/>
      <c r="OPN2657" s="116"/>
      <c r="OPO2657" s="42"/>
      <c r="OPP2657" s="116"/>
      <c r="OPQ2657" s="42"/>
      <c r="OPR2657" s="116"/>
      <c r="OPS2657" s="42"/>
      <c r="OPT2657" s="116"/>
      <c r="OPU2657" s="42"/>
      <c r="OPV2657" s="116"/>
      <c r="OPW2657" s="42"/>
      <c r="OPX2657" s="116"/>
      <c r="OPY2657" s="42"/>
      <c r="OPZ2657" s="116"/>
      <c r="OQA2657" s="42"/>
      <c r="OQB2657" s="116"/>
      <c r="OQC2657" s="42"/>
      <c r="OQD2657" s="116"/>
      <c r="OQE2657" s="42"/>
      <c r="OQF2657" s="116"/>
      <c r="OQG2657" s="42"/>
      <c r="OQH2657" s="116"/>
      <c r="OQI2657" s="42"/>
      <c r="OQJ2657" s="116"/>
      <c r="OQK2657" s="42"/>
      <c r="OQL2657" s="116"/>
      <c r="OQM2657" s="42"/>
      <c r="OQN2657" s="116"/>
      <c r="OQO2657" s="42"/>
      <c r="OQP2657" s="116"/>
      <c r="OQQ2657" s="42"/>
      <c r="OQR2657" s="116"/>
      <c r="OQS2657" s="42"/>
      <c r="OQT2657" s="116"/>
      <c r="OQU2657" s="42"/>
      <c r="OQV2657" s="116"/>
      <c r="OQW2657" s="42"/>
      <c r="OQX2657" s="116"/>
      <c r="OQY2657" s="42"/>
      <c r="OQZ2657" s="116"/>
      <c r="ORA2657" s="42"/>
      <c r="ORB2657" s="116"/>
      <c r="ORC2657" s="42"/>
      <c r="ORD2657" s="116"/>
      <c r="ORE2657" s="42"/>
      <c r="ORF2657" s="116"/>
      <c r="ORG2657" s="42"/>
      <c r="ORH2657" s="116"/>
      <c r="ORI2657" s="42"/>
      <c r="ORJ2657" s="116"/>
      <c r="ORK2657" s="42"/>
      <c r="ORL2657" s="116"/>
      <c r="ORM2657" s="42"/>
      <c r="ORN2657" s="116"/>
      <c r="ORO2657" s="42"/>
      <c r="ORP2657" s="116"/>
      <c r="ORQ2657" s="42"/>
      <c r="ORR2657" s="116"/>
      <c r="ORS2657" s="42"/>
      <c r="ORT2657" s="116"/>
      <c r="ORU2657" s="42"/>
      <c r="ORV2657" s="116"/>
      <c r="ORW2657" s="42"/>
      <c r="ORX2657" s="116"/>
      <c r="ORY2657" s="42"/>
      <c r="ORZ2657" s="116"/>
      <c r="OSA2657" s="42"/>
      <c r="OSB2657" s="116"/>
      <c r="OSC2657" s="42"/>
      <c r="OSD2657" s="116"/>
      <c r="OSE2657" s="42"/>
      <c r="OSF2657" s="116"/>
      <c r="OSG2657" s="42"/>
      <c r="OSH2657" s="116"/>
      <c r="OSI2657" s="42"/>
      <c r="OSJ2657" s="116"/>
      <c r="OSK2657" s="42"/>
      <c r="OSL2657" s="116"/>
      <c r="OSM2657" s="42"/>
      <c r="OSN2657" s="116"/>
      <c r="OSO2657" s="42"/>
      <c r="OSP2657" s="116"/>
      <c r="OSQ2657" s="42"/>
      <c r="OSR2657" s="116"/>
      <c r="OSS2657" s="42"/>
      <c r="OST2657" s="116"/>
      <c r="OSU2657" s="42"/>
      <c r="OSV2657" s="116"/>
      <c r="OSW2657" s="42"/>
      <c r="OSX2657" s="116"/>
      <c r="OSY2657" s="42"/>
      <c r="OSZ2657" s="116"/>
      <c r="OTA2657" s="42"/>
      <c r="OTB2657" s="116"/>
      <c r="OTC2657" s="42"/>
      <c r="OTD2657" s="116"/>
      <c r="OTE2657" s="42"/>
      <c r="OTF2657" s="116"/>
      <c r="OTG2657" s="42"/>
      <c r="OTH2657" s="116"/>
      <c r="OTI2657" s="42"/>
      <c r="OTJ2657" s="116"/>
      <c r="OTK2657" s="42"/>
      <c r="OTL2657" s="116"/>
      <c r="OTM2657" s="42"/>
      <c r="OTN2657" s="116"/>
      <c r="OTO2657" s="42"/>
      <c r="OTP2657" s="116"/>
      <c r="OTQ2657" s="42"/>
      <c r="OTR2657" s="116"/>
      <c r="OTS2657" s="42"/>
      <c r="OTT2657" s="116"/>
      <c r="OTU2657" s="42"/>
      <c r="OTV2657" s="116"/>
      <c r="OTW2657" s="42"/>
      <c r="OTX2657" s="116"/>
      <c r="OTY2657" s="42"/>
      <c r="OTZ2657" s="116"/>
      <c r="OUA2657" s="42"/>
      <c r="OUB2657" s="116"/>
      <c r="OUC2657" s="42"/>
      <c r="OUD2657" s="116"/>
      <c r="OUE2657" s="42"/>
      <c r="OUF2657" s="116"/>
      <c r="OUG2657" s="42"/>
      <c r="OUH2657" s="116"/>
      <c r="OUI2657" s="42"/>
      <c r="OUJ2657" s="116"/>
      <c r="OUK2657" s="42"/>
      <c r="OUL2657" s="116"/>
      <c r="OUM2657" s="42"/>
      <c r="OUN2657" s="116"/>
      <c r="OUO2657" s="42"/>
      <c r="OUP2657" s="116"/>
      <c r="OUQ2657" s="42"/>
      <c r="OUR2657" s="116"/>
      <c r="OUS2657" s="42"/>
      <c r="OUT2657" s="116"/>
      <c r="OUU2657" s="42"/>
      <c r="OUV2657" s="116"/>
      <c r="OUW2657" s="42"/>
      <c r="OUX2657" s="116"/>
      <c r="OUY2657" s="42"/>
      <c r="OUZ2657" s="116"/>
      <c r="OVA2657" s="42"/>
      <c r="OVB2657" s="116"/>
      <c r="OVC2657" s="42"/>
      <c r="OVD2657" s="116"/>
      <c r="OVE2657" s="42"/>
      <c r="OVF2657" s="116"/>
      <c r="OVG2657" s="42"/>
      <c r="OVH2657" s="116"/>
      <c r="OVI2657" s="42"/>
      <c r="OVJ2657" s="116"/>
      <c r="OVK2657" s="42"/>
      <c r="OVL2657" s="116"/>
      <c r="OVM2657" s="42"/>
      <c r="OVN2657" s="116"/>
      <c r="OVO2657" s="42"/>
      <c r="OVP2657" s="116"/>
      <c r="OVQ2657" s="42"/>
      <c r="OVR2657" s="116"/>
      <c r="OVS2657" s="42"/>
      <c r="OVT2657" s="116"/>
      <c r="OVU2657" s="42"/>
      <c r="OVV2657" s="116"/>
      <c r="OVW2657" s="42"/>
      <c r="OVX2657" s="116"/>
      <c r="OVY2657" s="42"/>
      <c r="OVZ2657" s="116"/>
      <c r="OWA2657" s="42"/>
      <c r="OWB2657" s="116"/>
      <c r="OWC2657" s="42"/>
      <c r="OWD2657" s="116"/>
      <c r="OWE2657" s="42"/>
      <c r="OWF2657" s="116"/>
      <c r="OWG2657" s="42"/>
      <c r="OWH2657" s="116"/>
      <c r="OWI2657" s="42"/>
      <c r="OWJ2657" s="116"/>
      <c r="OWK2657" s="42"/>
      <c r="OWL2657" s="116"/>
      <c r="OWM2657" s="42"/>
      <c r="OWN2657" s="116"/>
      <c r="OWO2657" s="42"/>
      <c r="OWP2657" s="116"/>
      <c r="OWQ2657" s="42"/>
      <c r="OWR2657" s="116"/>
      <c r="OWS2657" s="42"/>
      <c r="OWT2657" s="116"/>
      <c r="OWU2657" s="42"/>
      <c r="OWV2657" s="116"/>
      <c r="OWW2657" s="42"/>
      <c r="OWX2657" s="116"/>
      <c r="OWY2657" s="42"/>
      <c r="OWZ2657" s="116"/>
      <c r="OXA2657" s="42"/>
      <c r="OXB2657" s="116"/>
      <c r="OXC2657" s="42"/>
      <c r="OXD2657" s="116"/>
      <c r="OXE2657" s="42"/>
      <c r="OXF2657" s="116"/>
      <c r="OXG2657" s="42"/>
      <c r="OXH2657" s="116"/>
      <c r="OXI2657" s="42"/>
      <c r="OXJ2657" s="116"/>
      <c r="OXK2657" s="42"/>
      <c r="OXL2657" s="116"/>
      <c r="OXM2657" s="42"/>
      <c r="OXN2657" s="116"/>
      <c r="OXO2657" s="42"/>
      <c r="OXP2657" s="116"/>
      <c r="OXQ2657" s="42"/>
      <c r="OXR2657" s="116"/>
      <c r="OXS2657" s="42"/>
      <c r="OXT2657" s="116"/>
      <c r="OXU2657" s="42"/>
      <c r="OXV2657" s="116"/>
      <c r="OXW2657" s="42"/>
      <c r="OXX2657" s="116"/>
      <c r="OXY2657" s="42"/>
      <c r="OXZ2657" s="116"/>
      <c r="OYA2657" s="42"/>
      <c r="OYB2657" s="116"/>
      <c r="OYC2657" s="42"/>
      <c r="OYD2657" s="116"/>
      <c r="OYE2657" s="42"/>
      <c r="OYF2657" s="116"/>
      <c r="OYG2657" s="42"/>
      <c r="OYH2657" s="116"/>
      <c r="OYI2657" s="42"/>
      <c r="OYJ2657" s="116"/>
      <c r="OYK2657" s="42"/>
      <c r="OYL2657" s="116"/>
      <c r="OYM2657" s="42"/>
      <c r="OYN2657" s="116"/>
      <c r="OYO2657" s="42"/>
      <c r="OYP2657" s="116"/>
      <c r="OYQ2657" s="42"/>
      <c r="OYR2657" s="116"/>
      <c r="OYS2657" s="42"/>
      <c r="OYT2657" s="116"/>
      <c r="OYU2657" s="42"/>
      <c r="OYV2657" s="116"/>
      <c r="OYW2657" s="42"/>
      <c r="OYX2657" s="116"/>
      <c r="OYY2657" s="42"/>
      <c r="OYZ2657" s="116"/>
      <c r="OZA2657" s="42"/>
      <c r="OZB2657" s="116"/>
      <c r="OZC2657" s="42"/>
      <c r="OZD2657" s="116"/>
      <c r="OZE2657" s="42"/>
      <c r="OZF2657" s="116"/>
      <c r="OZG2657" s="42"/>
      <c r="OZH2657" s="116"/>
      <c r="OZI2657" s="42"/>
      <c r="OZJ2657" s="116"/>
      <c r="OZK2657" s="42"/>
      <c r="OZL2657" s="116"/>
      <c r="OZM2657" s="42"/>
      <c r="OZN2657" s="116"/>
      <c r="OZO2657" s="42"/>
      <c r="OZP2657" s="116"/>
      <c r="OZQ2657" s="42"/>
      <c r="OZR2657" s="116"/>
      <c r="OZS2657" s="42"/>
      <c r="OZT2657" s="116"/>
      <c r="OZU2657" s="42"/>
      <c r="OZV2657" s="116"/>
      <c r="OZW2657" s="42"/>
      <c r="OZX2657" s="116"/>
      <c r="OZY2657" s="42"/>
      <c r="OZZ2657" s="116"/>
      <c r="PAA2657" s="42"/>
      <c r="PAB2657" s="116"/>
      <c r="PAC2657" s="42"/>
      <c r="PAD2657" s="116"/>
      <c r="PAE2657" s="42"/>
      <c r="PAF2657" s="116"/>
      <c r="PAG2657" s="42"/>
      <c r="PAH2657" s="116"/>
      <c r="PAI2657" s="42"/>
      <c r="PAJ2657" s="116"/>
      <c r="PAK2657" s="42"/>
      <c r="PAL2657" s="116"/>
      <c r="PAM2657" s="42"/>
      <c r="PAN2657" s="116"/>
      <c r="PAO2657" s="42"/>
      <c r="PAP2657" s="116"/>
      <c r="PAQ2657" s="42"/>
      <c r="PAR2657" s="116"/>
      <c r="PAS2657" s="42"/>
      <c r="PAT2657" s="116"/>
      <c r="PAU2657" s="42"/>
      <c r="PAV2657" s="116"/>
      <c r="PAW2657" s="42"/>
      <c r="PAX2657" s="116"/>
      <c r="PAY2657" s="42"/>
      <c r="PAZ2657" s="116"/>
      <c r="PBA2657" s="42"/>
      <c r="PBB2657" s="116"/>
      <c r="PBC2657" s="42"/>
      <c r="PBD2657" s="116"/>
      <c r="PBE2657" s="42"/>
      <c r="PBF2657" s="116"/>
      <c r="PBG2657" s="42"/>
      <c r="PBH2657" s="116"/>
      <c r="PBI2657" s="42"/>
      <c r="PBJ2657" s="116"/>
      <c r="PBK2657" s="42"/>
      <c r="PBL2657" s="116"/>
      <c r="PBM2657" s="42"/>
      <c r="PBN2657" s="116"/>
      <c r="PBO2657" s="42"/>
      <c r="PBP2657" s="116"/>
      <c r="PBQ2657" s="42"/>
      <c r="PBR2657" s="116"/>
      <c r="PBS2657" s="42"/>
      <c r="PBT2657" s="116"/>
      <c r="PBU2657" s="42"/>
      <c r="PBV2657" s="116"/>
      <c r="PBW2657" s="42"/>
      <c r="PBX2657" s="116"/>
      <c r="PBY2657" s="42"/>
      <c r="PBZ2657" s="116"/>
      <c r="PCA2657" s="42"/>
      <c r="PCB2657" s="116"/>
      <c r="PCC2657" s="42"/>
      <c r="PCD2657" s="116"/>
      <c r="PCE2657" s="42"/>
      <c r="PCF2657" s="116"/>
      <c r="PCG2657" s="42"/>
      <c r="PCH2657" s="116"/>
      <c r="PCI2657" s="42"/>
      <c r="PCJ2657" s="116"/>
      <c r="PCK2657" s="42"/>
      <c r="PCL2657" s="116"/>
      <c r="PCM2657" s="42"/>
      <c r="PCN2657" s="116"/>
      <c r="PCO2657" s="42"/>
      <c r="PCP2657" s="116"/>
      <c r="PCQ2657" s="42"/>
      <c r="PCR2657" s="116"/>
      <c r="PCS2657" s="42"/>
      <c r="PCT2657" s="116"/>
      <c r="PCU2657" s="42"/>
      <c r="PCV2657" s="116"/>
      <c r="PCW2657" s="42"/>
      <c r="PCX2657" s="116"/>
      <c r="PCY2657" s="42"/>
      <c r="PCZ2657" s="116"/>
      <c r="PDA2657" s="42"/>
      <c r="PDB2657" s="116"/>
      <c r="PDC2657" s="42"/>
      <c r="PDD2657" s="116"/>
      <c r="PDE2657" s="42"/>
      <c r="PDF2657" s="116"/>
      <c r="PDG2657" s="42"/>
      <c r="PDH2657" s="116"/>
      <c r="PDI2657" s="42"/>
      <c r="PDJ2657" s="116"/>
      <c r="PDK2657" s="42"/>
      <c r="PDL2657" s="116"/>
      <c r="PDM2657" s="42"/>
      <c r="PDN2657" s="116"/>
      <c r="PDO2657" s="42"/>
      <c r="PDP2657" s="116"/>
      <c r="PDQ2657" s="42"/>
      <c r="PDR2657" s="116"/>
      <c r="PDS2657" s="42"/>
      <c r="PDT2657" s="116"/>
      <c r="PDU2657" s="42"/>
      <c r="PDV2657" s="116"/>
      <c r="PDW2657" s="42"/>
      <c r="PDX2657" s="116"/>
      <c r="PDY2657" s="42"/>
      <c r="PDZ2657" s="116"/>
      <c r="PEA2657" s="42"/>
      <c r="PEB2657" s="116"/>
      <c r="PEC2657" s="42"/>
      <c r="PED2657" s="116"/>
      <c r="PEE2657" s="42"/>
      <c r="PEF2657" s="116"/>
      <c r="PEG2657" s="42"/>
      <c r="PEH2657" s="116"/>
      <c r="PEI2657" s="42"/>
      <c r="PEJ2657" s="116"/>
      <c r="PEK2657" s="42"/>
      <c r="PEL2657" s="116"/>
      <c r="PEM2657" s="42"/>
      <c r="PEN2657" s="116"/>
      <c r="PEO2657" s="42"/>
      <c r="PEP2657" s="116"/>
      <c r="PEQ2657" s="42"/>
      <c r="PER2657" s="116"/>
      <c r="PES2657" s="42"/>
      <c r="PET2657" s="116"/>
      <c r="PEU2657" s="42"/>
      <c r="PEV2657" s="116"/>
      <c r="PEW2657" s="42"/>
      <c r="PEX2657" s="116"/>
      <c r="PEY2657" s="42"/>
      <c r="PEZ2657" s="116"/>
      <c r="PFA2657" s="42"/>
      <c r="PFB2657" s="116"/>
      <c r="PFC2657" s="42"/>
      <c r="PFD2657" s="116"/>
      <c r="PFE2657" s="42"/>
      <c r="PFF2657" s="116"/>
      <c r="PFG2657" s="42"/>
      <c r="PFH2657" s="116"/>
      <c r="PFI2657" s="42"/>
      <c r="PFJ2657" s="116"/>
      <c r="PFK2657" s="42"/>
      <c r="PFL2657" s="116"/>
      <c r="PFM2657" s="42"/>
      <c r="PFN2657" s="116"/>
      <c r="PFO2657" s="42"/>
      <c r="PFP2657" s="116"/>
      <c r="PFQ2657" s="42"/>
      <c r="PFR2657" s="116"/>
      <c r="PFS2657" s="42"/>
      <c r="PFT2657" s="116"/>
      <c r="PFU2657" s="42"/>
      <c r="PFV2657" s="116"/>
      <c r="PFW2657" s="42"/>
      <c r="PFX2657" s="116"/>
      <c r="PFY2657" s="42"/>
      <c r="PFZ2657" s="116"/>
      <c r="PGA2657" s="42"/>
      <c r="PGB2657" s="116"/>
      <c r="PGC2657" s="42"/>
      <c r="PGD2657" s="116"/>
      <c r="PGE2657" s="42"/>
      <c r="PGF2657" s="116"/>
      <c r="PGG2657" s="42"/>
      <c r="PGH2657" s="116"/>
      <c r="PGI2657" s="42"/>
      <c r="PGJ2657" s="116"/>
      <c r="PGK2657" s="42"/>
      <c r="PGL2657" s="116"/>
      <c r="PGM2657" s="42"/>
      <c r="PGN2657" s="116"/>
      <c r="PGO2657" s="42"/>
      <c r="PGP2657" s="116"/>
      <c r="PGQ2657" s="42"/>
      <c r="PGR2657" s="116"/>
      <c r="PGS2657" s="42"/>
      <c r="PGT2657" s="116"/>
      <c r="PGU2657" s="42"/>
      <c r="PGV2657" s="116"/>
      <c r="PGW2657" s="42"/>
      <c r="PGX2657" s="116"/>
      <c r="PGY2657" s="42"/>
      <c r="PGZ2657" s="116"/>
      <c r="PHA2657" s="42"/>
      <c r="PHB2657" s="116"/>
      <c r="PHC2657" s="42"/>
      <c r="PHD2657" s="116"/>
      <c r="PHE2657" s="42"/>
      <c r="PHF2657" s="116"/>
      <c r="PHG2657" s="42"/>
      <c r="PHH2657" s="116"/>
      <c r="PHI2657" s="42"/>
      <c r="PHJ2657" s="116"/>
      <c r="PHK2657" s="42"/>
      <c r="PHL2657" s="116"/>
      <c r="PHM2657" s="42"/>
      <c r="PHN2657" s="116"/>
      <c r="PHO2657" s="42"/>
      <c r="PHP2657" s="116"/>
      <c r="PHQ2657" s="42"/>
      <c r="PHR2657" s="116"/>
      <c r="PHS2657" s="42"/>
      <c r="PHT2657" s="116"/>
      <c r="PHU2657" s="42"/>
      <c r="PHV2657" s="116"/>
      <c r="PHW2657" s="42"/>
      <c r="PHX2657" s="116"/>
      <c r="PHY2657" s="42"/>
      <c r="PHZ2657" s="116"/>
      <c r="PIA2657" s="42"/>
      <c r="PIB2657" s="116"/>
      <c r="PIC2657" s="42"/>
      <c r="PID2657" s="116"/>
      <c r="PIE2657" s="42"/>
      <c r="PIF2657" s="116"/>
      <c r="PIG2657" s="42"/>
      <c r="PIH2657" s="116"/>
      <c r="PII2657" s="42"/>
      <c r="PIJ2657" s="116"/>
      <c r="PIK2657" s="42"/>
      <c r="PIL2657" s="116"/>
      <c r="PIM2657" s="42"/>
      <c r="PIN2657" s="116"/>
      <c r="PIO2657" s="42"/>
      <c r="PIP2657" s="116"/>
      <c r="PIQ2657" s="42"/>
      <c r="PIR2657" s="116"/>
      <c r="PIS2657" s="42"/>
      <c r="PIT2657" s="116"/>
      <c r="PIU2657" s="42"/>
      <c r="PIV2657" s="116"/>
      <c r="PIW2657" s="42"/>
      <c r="PIX2657" s="116"/>
      <c r="PIY2657" s="42"/>
      <c r="PIZ2657" s="116"/>
      <c r="PJA2657" s="42"/>
      <c r="PJB2657" s="116"/>
      <c r="PJC2657" s="42"/>
      <c r="PJD2657" s="116"/>
      <c r="PJE2657" s="42"/>
      <c r="PJF2657" s="116"/>
      <c r="PJG2657" s="42"/>
      <c r="PJH2657" s="116"/>
      <c r="PJI2657" s="42"/>
      <c r="PJJ2657" s="116"/>
      <c r="PJK2657" s="42"/>
      <c r="PJL2657" s="116"/>
      <c r="PJM2657" s="42"/>
      <c r="PJN2657" s="116"/>
      <c r="PJO2657" s="42"/>
      <c r="PJP2657" s="116"/>
      <c r="PJQ2657" s="42"/>
      <c r="PJR2657" s="116"/>
      <c r="PJS2657" s="42"/>
      <c r="PJT2657" s="116"/>
      <c r="PJU2657" s="42"/>
      <c r="PJV2657" s="116"/>
      <c r="PJW2657" s="42"/>
      <c r="PJX2657" s="116"/>
      <c r="PJY2657" s="42"/>
      <c r="PJZ2657" s="116"/>
      <c r="PKA2657" s="42"/>
      <c r="PKB2657" s="116"/>
      <c r="PKC2657" s="42"/>
      <c r="PKD2657" s="116"/>
      <c r="PKE2657" s="42"/>
      <c r="PKF2657" s="116"/>
      <c r="PKG2657" s="42"/>
      <c r="PKH2657" s="116"/>
      <c r="PKI2657" s="42"/>
      <c r="PKJ2657" s="116"/>
      <c r="PKK2657" s="42"/>
      <c r="PKL2657" s="116"/>
      <c r="PKM2657" s="42"/>
      <c r="PKN2657" s="116"/>
      <c r="PKO2657" s="42"/>
      <c r="PKP2657" s="116"/>
      <c r="PKQ2657" s="42"/>
      <c r="PKR2657" s="116"/>
      <c r="PKS2657" s="42"/>
      <c r="PKT2657" s="116"/>
      <c r="PKU2657" s="42"/>
      <c r="PKV2657" s="116"/>
      <c r="PKW2657" s="42"/>
      <c r="PKX2657" s="116"/>
      <c r="PKY2657" s="42"/>
      <c r="PKZ2657" s="116"/>
      <c r="PLA2657" s="42"/>
      <c r="PLB2657" s="116"/>
      <c r="PLC2657" s="42"/>
      <c r="PLD2657" s="116"/>
      <c r="PLE2657" s="42"/>
      <c r="PLF2657" s="116"/>
      <c r="PLG2657" s="42"/>
      <c r="PLH2657" s="116"/>
      <c r="PLI2657" s="42"/>
      <c r="PLJ2657" s="116"/>
      <c r="PLK2657" s="42"/>
      <c r="PLL2657" s="116"/>
      <c r="PLM2657" s="42"/>
      <c r="PLN2657" s="116"/>
      <c r="PLO2657" s="42"/>
      <c r="PLP2657" s="116"/>
      <c r="PLQ2657" s="42"/>
      <c r="PLR2657" s="116"/>
      <c r="PLS2657" s="42"/>
      <c r="PLT2657" s="116"/>
      <c r="PLU2657" s="42"/>
      <c r="PLV2657" s="116"/>
      <c r="PLW2657" s="42"/>
      <c r="PLX2657" s="116"/>
      <c r="PLY2657" s="42"/>
      <c r="PLZ2657" s="116"/>
      <c r="PMA2657" s="42"/>
      <c r="PMB2657" s="116"/>
      <c r="PMC2657" s="42"/>
      <c r="PMD2657" s="116"/>
      <c r="PME2657" s="42"/>
      <c r="PMF2657" s="116"/>
      <c r="PMG2657" s="42"/>
      <c r="PMH2657" s="116"/>
      <c r="PMI2657" s="42"/>
      <c r="PMJ2657" s="116"/>
      <c r="PMK2657" s="42"/>
      <c r="PML2657" s="116"/>
      <c r="PMM2657" s="42"/>
      <c r="PMN2657" s="116"/>
      <c r="PMO2657" s="42"/>
      <c r="PMP2657" s="116"/>
      <c r="PMQ2657" s="42"/>
      <c r="PMR2657" s="116"/>
      <c r="PMS2657" s="42"/>
      <c r="PMT2657" s="116"/>
      <c r="PMU2657" s="42"/>
      <c r="PMV2657" s="116"/>
      <c r="PMW2657" s="42"/>
      <c r="PMX2657" s="116"/>
      <c r="PMY2657" s="42"/>
      <c r="PMZ2657" s="116"/>
      <c r="PNA2657" s="42"/>
      <c r="PNB2657" s="116"/>
      <c r="PNC2657" s="42"/>
      <c r="PND2657" s="116"/>
      <c r="PNE2657" s="42"/>
      <c r="PNF2657" s="116"/>
      <c r="PNG2657" s="42"/>
      <c r="PNH2657" s="116"/>
      <c r="PNI2657" s="42"/>
      <c r="PNJ2657" s="116"/>
      <c r="PNK2657" s="42"/>
      <c r="PNL2657" s="116"/>
      <c r="PNM2657" s="42"/>
      <c r="PNN2657" s="116"/>
      <c r="PNO2657" s="42"/>
      <c r="PNP2657" s="116"/>
      <c r="PNQ2657" s="42"/>
      <c r="PNR2657" s="116"/>
      <c r="PNS2657" s="42"/>
      <c r="PNT2657" s="116"/>
      <c r="PNU2657" s="42"/>
      <c r="PNV2657" s="116"/>
      <c r="PNW2657" s="42"/>
      <c r="PNX2657" s="116"/>
      <c r="PNY2657" s="42"/>
      <c r="PNZ2657" s="116"/>
      <c r="POA2657" s="42"/>
      <c r="POB2657" s="116"/>
      <c r="POC2657" s="42"/>
      <c r="POD2657" s="116"/>
      <c r="POE2657" s="42"/>
      <c r="POF2657" s="116"/>
      <c r="POG2657" s="42"/>
      <c r="POH2657" s="116"/>
      <c r="POI2657" s="42"/>
      <c r="POJ2657" s="116"/>
      <c r="POK2657" s="42"/>
      <c r="POL2657" s="116"/>
      <c r="POM2657" s="42"/>
      <c r="PON2657" s="116"/>
      <c r="POO2657" s="42"/>
      <c r="POP2657" s="116"/>
      <c r="POQ2657" s="42"/>
      <c r="POR2657" s="116"/>
      <c r="POS2657" s="42"/>
      <c r="POT2657" s="116"/>
      <c r="POU2657" s="42"/>
      <c r="POV2657" s="116"/>
      <c r="POW2657" s="42"/>
      <c r="POX2657" s="116"/>
      <c r="POY2657" s="42"/>
      <c r="POZ2657" s="116"/>
      <c r="PPA2657" s="42"/>
      <c r="PPB2657" s="116"/>
      <c r="PPC2657" s="42"/>
      <c r="PPD2657" s="116"/>
      <c r="PPE2657" s="42"/>
      <c r="PPF2657" s="116"/>
      <c r="PPG2657" s="42"/>
      <c r="PPH2657" s="116"/>
      <c r="PPI2657" s="42"/>
      <c r="PPJ2657" s="116"/>
      <c r="PPK2657" s="42"/>
      <c r="PPL2657" s="116"/>
      <c r="PPM2657" s="42"/>
      <c r="PPN2657" s="116"/>
      <c r="PPO2657" s="42"/>
      <c r="PPP2657" s="116"/>
      <c r="PPQ2657" s="42"/>
      <c r="PPR2657" s="116"/>
      <c r="PPS2657" s="42"/>
      <c r="PPT2657" s="116"/>
      <c r="PPU2657" s="42"/>
      <c r="PPV2657" s="116"/>
      <c r="PPW2657" s="42"/>
      <c r="PPX2657" s="116"/>
      <c r="PPY2657" s="42"/>
      <c r="PPZ2657" s="116"/>
      <c r="PQA2657" s="42"/>
      <c r="PQB2657" s="116"/>
      <c r="PQC2657" s="42"/>
      <c r="PQD2657" s="116"/>
      <c r="PQE2657" s="42"/>
      <c r="PQF2657" s="116"/>
      <c r="PQG2657" s="42"/>
      <c r="PQH2657" s="116"/>
      <c r="PQI2657" s="42"/>
      <c r="PQJ2657" s="116"/>
      <c r="PQK2657" s="42"/>
      <c r="PQL2657" s="116"/>
      <c r="PQM2657" s="42"/>
      <c r="PQN2657" s="116"/>
      <c r="PQO2657" s="42"/>
      <c r="PQP2657" s="116"/>
      <c r="PQQ2657" s="42"/>
      <c r="PQR2657" s="116"/>
      <c r="PQS2657" s="42"/>
      <c r="PQT2657" s="116"/>
      <c r="PQU2657" s="42"/>
      <c r="PQV2657" s="116"/>
      <c r="PQW2657" s="42"/>
      <c r="PQX2657" s="116"/>
      <c r="PQY2657" s="42"/>
      <c r="PQZ2657" s="116"/>
      <c r="PRA2657" s="42"/>
      <c r="PRB2657" s="116"/>
      <c r="PRC2657" s="42"/>
      <c r="PRD2657" s="116"/>
      <c r="PRE2657" s="42"/>
      <c r="PRF2657" s="116"/>
      <c r="PRG2657" s="42"/>
      <c r="PRH2657" s="116"/>
      <c r="PRI2657" s="42"/>
      <c r="PRJ2657" s="116"/>
      <c r="PRK2657" s="42"/>
      <c r="PRL2657" s="116"/>
      <c r="PRM2657" s="42"/>
      <c r="PRN2657" s="116"/>
      <c r="PRO2657" s="42"/>
      <c r="PRP2657" s="116"/>
      <c r="PRQ2657" s="42"/>
      <c r="PRR2657" s="116"/>
      <c r="PRS2657" s="42"/>
      <c r="PRT2657" s="116"/>
      <c r="PRU2657" s="42"/>
      <c r="PRV2657" s="116"/>
      <c r="PRW2657" s="42"/>
      <c r="PRX2657" s="116"/>
      <c r="PRY2657" s="42"/>
      <c r="PRZ2657" s="116"/>
      <c r="PSA2657" s="42"/>
      <c r="PSB2657" s="116"/>
      <c r="PSC2657" s="42"/>
      <c r="PSD2657" s="116"/>
      <c r="PSE2657" s="42"/>
      <c r="PSF2657" s="116"/>
      <c r="PSG2657" s="42"/>
      <c r="PSH2657" s="116"/>
      <c r="PSI2657" s="42"/>
      <c r="PSJ2657" s="116"/>
      <c r="PSK2657" s="42"/>
      <c r="PSL2657" s="116"/>
      <c r="PSM2657" s="42"/>
      <c r="PSN2657" s="116"/>
      <c r="PSO2657" s="42"/>
      <c r="PSP2657" s="116"/>
      <c r="PSQ2657" s="42"/>
      <c r="PSR2657" s="116"/>
      <c r="PSS2657" s="42"/>
      <c r="PST2657" s="116"/>
      <c r="PSU2657" s="42"/>
      <c r="PSV2657" s="116"/>
      <c r="PSW2657" s="42"/>
      <c r="PSX2657" s="116"/>
      <c r="PSY2657" s="42"/>
      <c r="PSZ2657" s="116"/>
      <c r="PTA2657" s="42"/>
      <c r="PTB2657" s="116"/>
      <c r="PTC2657" s="42"/>
      <c r="PTD2657" s="116"/>
      <c r="PTE2657" s="42"/>
      <c r="PTF2657" s="116"/>
      <c r="PTG2657" s="42"/>
      <c r="PTH2657" s="116"/>
      <c r="PTI2657" s="42"/>
      <c r="PTJ2657" s="116"/>
      <c r="PTK2657" s="42"/>
      <c r="PTL2657" s="116"/>
      <c r="PTM2657" s="42"/>
      <c r="PTN2657" s="116"/>
      <c r="PTO2657" s="42"/>
      <c r="PTP2657" s="116"/>
      <c r="PTQ2657" s="42"/>
      <c r="PTR2657" s="116"/>
      <c r="PTS2657" s="42"/>
      <c r="PTT2657" s="116"/>
      <c r="PTU2657" s="42"/>
      <c r="PTV2657" s="116"/>
      <c r="PTW2657" s="42"/>
      <c r="PTX2657" s="116"/>
      <c r="PTY2657" s="42"/>
      <c r="PTZ2657" s="116"/>
      <c r="PUA2657" s="42"/>
      <c r="PUB2657" s="116"/>
      <c r="PUC2657" s="42"/>
      <c r="PUD2657" s="116"/>
      <c r="PUE2657" s="42"/>
      <c r="PUF2657" s="116"/>
      <c r="PUG2657" s="42"/>
      <c r="PUH2657" s="116"/>
      <c r="PUI2657" s="42"/>
      <c r="PUJ2657" s="116"/>
      <c r="PUK2657" s="42"/>
      <c r="PUL2657" s="116"/>
      <c r="PUM2657" s="42"/>
      <c r="PUN2657" s="116"/>
      <c r="PUO2657" s="42"/>
      <c r="PUP2657" s="116"/>
      <c r="PUQ2657" s="42"/>
      <c r="PUR2657" s="116"/>
      <c r="PUS2657" s="42"/>
      <c r="PUT2657" s="116"/>
      <c r="PUU2657" s="42"/>
      <c r="PUV2657" s="116"/>
      <c r="PUW2657" s="42"/>
      <c r="PUX2657" s="116"/>
      <c r="PUY2657" s="42"/>
      <c r="PUZ2657" s="116"/>
      <c r="PVA2657" s="42"/>
      <c r="PVB2657" s="116"/>
      <c r="PVC2657" s="42"/>
      <c r="PVD2657" s="116"/>
      <c r="PVE2657" s="42"/>
      <c r="PVF2657" s="116"/>
      <c r="PVG2657" s="42"/>
      <c r="PVH2657" s="116"/>
      <c r="PVI2657" s="42"/>
      <c r="PVJ2657" s="116"/>
      <c r="PVK2657" s="42"/>
      <c r="PVL2657" s="116"/>
      <c r="PVM2657" s="42"/>
      <c r="PVN2657" s="116"/>
      <c r="PVO2657" s="42"/>
      <c r="PVP2657" s="116"/>
      <c r="PVQ2657" s="42"/>
      <c r="PVR2657" s="116"/>
      <c r="PVS2657" s="42"/>
      <c r="PVT2657" s="116"/>
      <c r="PVU2657" s="42"/>
      <c r="PVV2657" s="116"/>
      <c r="PVW2657" s="42"/>
      <c r="PVX2657" s="116"/>
      <c r="PVY2657" s="42"/>
      <c r="PVZ2657" s="116"/>
      <c r="PWA2657" s="42"/>
      <c r="PWB2657" s="116"/>
      <c r="PWC2657" s="42"/>
      <c r="PWD2657" s="116"/>
      <c r="PWE2657" s="42"/>
      <c r="PWF2657" s="116"/>
      <c r="PWG2657" s="42"/>
      <c r="PWH2657" s="116"/>
      <c r="PWI2657" s="42"/>
      <c r="PWJ2657" s="116"/>
      <c r="PWK2657" s="42"/>
      <c r="PWL2657" s="116"/>
      <c r="PWM2657" s="42"/>
      <c r="PWN2657" s="116"/>
      <c r="PWO2657" s="42"/>
      <c r="PWP2657" s="116"/>
      <c r="PWQ2657" s="42"/>
      <c r="PWR2657" s="116"/>
      <c r="PWS2657" s="42"/>
      <c r="PWT2657" s="116"/>
      <c r="PWU2657" s="42"/>
      <c r="PWV2657" s="116"/>
      <c r="PWW2657" s="42"/>
      <c r="PWX2657" s="116"/>
      <c r="PWY2657" s="42"/>
      <c r="PWZ2657" s="116"/>
      <c r="PXA2657" s="42"/>
      <c r="PXB2657" s="116"/>
      <c r="PXC2657" s="42"/>
      <c r="PXD2657" s="116"/>
      <c r="PXE2657" s="42"/>
      <c r="PXF2657" s="116"/>
      <c r="PXG2657" s="42"/>
      <c r="PXH2657" s="116"/>
      <c r="PXI2657" s="42"/>
      <c r="PXJ2657" s="116"/>
      <c r="PXK2657" s="42"/>
      <c r="PXL2657" s="116"/>
      <c r="PXM2657" s="42"/>
      <c r="PXN2657" s="116"/>
      <c r="PXO2657" s="42"/>
      <c r="PXP2657" s="116"/>
      <c r="PXQ2657" s="42"/>
      <c r="PXR2657" s="116"/>
      <c r="PXS2657" s="42"/>
      <c r="PXT2657" s="116"/>
      <c r="PXU2657" s="42"/>
      <c r="PXV2657" s="116"/>
      <c r="PXW2657" s="42"/>
      <c r="PXX2657" s="116"/>
      <c r="PXY2657" s="42"/>
      <c r="PXZ2657" s="116"/>
      <c r="PYA2657" s="42"/>
      <c r="PYB2657" s="116"/>
      <c r="PYC2657" s="42"/>
      <c r="PYD2657" s="116"/>
      <c r="PYE2657" s="42"/>
      <c r="PYF2657" s="116"/>
      <c r="PYG2657" s="42"/>
      <c r="PYH2657" s="116"/>
      <c r="PYI2657" s="42"/>
      <c r="PYJ2657" s="116"/>
      <c r="PYK2657" s="42"/>
      <c r="PYL2657" s="116"/>
      <c r="PYM2657" s="42"/>
      <c r="PYN2657" s="116"/>
      <c r="PYO2657" s="42"/>
      <c r="PYP2657" s="116"/>
      <c r="PYQ2657" s="42"/>
      <c r="PYR2657" s="116"/>
      <c r="PYS2657" s="42"/>
      <c r="PYT2657" s="116"/>
      <c r="PYU2657" s="42"/>
      <c r="PYV2657" s="116"/>
      <c r="PYW2657" s="42"/>
      <c r="PYX2657" s="116"/>
      <c r="PYY2657" s="42"/>
      <c r="PYZ2657" s="116"/>
      <c r="PZA2657" s="42"/>
      <c r="PZB2657" s="116"/>
      <c r="PZC2657" s="42"/>
      <c r="PZD2657" s="116"/>
      <c r="PZE2657" s="42"/>
      <c r="PZF2657" s="116"/>
      <c r="PZG2657" s="42"/>
      <c r="PZH2657" s="116"/>
      <c r="PZI2657" s="42"/>
      <c r="PZJ2657" s="116"/>
      <c r="PZK2657" s="42"/>
      <c r="PZL2657" s="116"/>
      <c r="PZM2657" s="42"/>
      <c r="PZN2657" s="116"/>
      <c r="PZO2657" s="42"/>
      <c r="PZP2657" s="116"/>
      <c r="PZQ2657" s="42"/>
      <c r="PZR2657" s="116"/>
      <c r="PZS2657" s="42"/>
      <c r="PZT2657" s="116"/>
      <c r="PZU2657" s="42"/>
      <c r="PZV2657" s="116"/>
      <c r="PZW2657" s="42"/>
      <c r="PZX2657" s="116"/>
      <c r="PZY2657" s="42"/>
      <c r="PZZ2657" s="116"/>
      <c r="QAA2657" s="42"/>
      <c r="QAB2657" s="116"/>
      <c r="QAC2657" s="42"/>
      <c r="QAD2657" s="116"/>
      <c r="QAE2657" s="42"/>
      <c r="QAF2657" s="116"/>
      <c r="QAG2657" s="42"/>
      <c r="QAH2657" s="116"/>
      <c r="QAI2657" s="42"/>
      <c r="QAJ2657" s="116"/>
      <c r="QAK2657" s="42"/>
      <c r="QAL2657" s="116"/>
      <c r="QAM2657" s="42"/>
      <c r="QAN2657" s="116"/>
      <c r="QAO2657" s="42"/>
      <c r="QAP2657" s="116"/>
      <c r="QAQ2657" s="42"/>
      <c r="QAR2657" s="116"/>
      <c r="QAS2657" s="42"/>
      <c r="QAT2657" s="116"/>
      <c r="QAU2657" s="42"/>
      <c r="QAV2657" s="116"/>
      <c r="QAW2657" s="42"/>
      <c r="QAX2657" s="116"/>
      <c r="QAY2657" s="42"/>
      <c r="QAZ2657" s="116"/>
      <c r="QBA2657" s="42"/>
      <c r="QBB2657" s="116"/>
      <c r="QBC2657" s="42"/>
      <c r="QBD2657" s="116"/>
      <c r="QBE2657" s="42"/>
      <c r="QBF2657" s="116"/>
      <c r="QBG2657" s="42"/>
      <c r="QBH2657" s="116"/>
      <c r="QBI2657" s="42"/>
      <c r="QBJ2657" s="116"/>
      <c r="QBK2657" s="42"/>
      <c r="QBL2657" s="116"/>
      <c r="QBM2657" s="42"/>
      <c r="QBN2657" s="116"/>
      <c r="QBO2657" s="42"/>
      <c r="QBP2657" s="116"/>
      <c r="QBQ2657" s="42"/>
      <c r="QBR2657" s="116"/>
      <c r="QBS2657" s="42"/>
      <c r="QBT2657" s="116"/>
      <c r="QBU2657" s="42"/>
      <c r="QBV2657" s="116"/>
      <c r="QBW2657" s="42"/>
      <c r="QBX2657" s="116"/>
      <c r="QBY2657" s="42"/>
      <c r="QBZ2657" s="116"/>
      <c r="QCA2657" s="42"/>
      <c r="QCB2657" s="116"/>
      <c r="QCC2657" s="42"/>
      <c r="QCD2657" s="116"/>
      <c r="QCE2657" s="42"/>
      <c r="QCF2657" s="116"/>
      <c r="QCG2657" s="42"/>
      <c r="QCH2657" s="116"/>
      <c r="QCI2657" s="42"/>
      <c r="QCJ2657" s="116"/>
      <c r="QCK2657" s="42"/>
      <c r="QCL2657" s="116"/>
      <c r="QCM2657" s="42"/>
      <c r="QCN2657" s="116"/>
      <c r="QCO2657" s="42"/>
      <c r="QCP2657" s="116"/>
      <c r="QCQ2657" s="42"/>
      <c r="QCR2657" s="116"/>
      <c r="QCS2657" s="42"/>
      <c r="QCT2657" s="116"/>
      <c r="QCU2657" s="42"/>
      <c r="QCV2657" s="116"/>
      <c r="QCW2657" s="42"/>
      <c r="QCX2657" s="116"/>
      <c r="QCY2657" s="42"/>
      <c r="QCZ2657" s="116"/>
      <c r="QDA2657" s="42"/>
      <c r="QDB2657" s="116"/>
      <c r="QDC2657" s="42"/>
      <c r="QDD2657" s="116"/>
      <c r="QDE2657" s="42"/>
      <c r="QDF2657" s="116"/>
      <c r="QDG2657" s="42"/>
      <c r="QDH2657" s="116"/>
      <c r="QDI2657" s="42"/>
      <c r="QDJ2657" s="116"/>
      <c r="QDK2657" s="42"/>
      <c r="QDL2657" s="116"/>
      <c r="QDM2657" s="42"/>
      <c r="QDN2657" s="116"/>
      <c r="QDO2657" s="42"/>
      <c r="QDP2657" s="116"/>
      <c r="QDQ2657" s="42"/>
      <c r="QDR2657" s="116"/>
      <c r="QDS2657" s="42"/>
      <c r="QDT2657" s="116"/>
      <c r="QDU2657" s="42"/>
      <c r="QDV2657" s="116"/>
      <c r="QDW2657" s="42"/>
      <c r="QDX2657" s="116"/>
      <c r="QDY2657" s="42"/>
      <c r="QDZ2657" s="116"/>
      <c r="QEA2657" s="42"/>
      <c r="QEB2657" s="116"/>
      <c r="QEC2657" s="42"/>
      <c r="QED2657" s="116"/>
      <c r="QEE2657" s="42"/>
      <c r="QEF2657" s="116"/>
      <c r="QEG2657" s="42"/>
      <c r="QEH2657" s="116"/>
      <c r="QEI2657" s="42"/>
      <c r="QEJ2657" s="116"/>
      <c r="QEK2657" s="42"/>
      <c r="QEL2657" s="116"/>
      <c r="QEM2657" s="42"/>
      <c r="QEN2657" s="116"/>
      <c r="QEO2657" s="42"/>
      <c r="QEP2657" s="116"/>
      <c r="QEQ2657" s="42"/>
      <c r="QER2657" s="116"/>
      <c r="QES2657" s="42"/>
      <c r="QET2657" s="116"/>
      <c r="QEU2657" s="42"/>
      <c r="QEV2657" s="116"/>
      <c r="QEW2657" s="42"/>
      <c r="QEX2657" s="116"/>
      <c r="QEY2657" s="42"/>
      <c r="QEZ2657" s="116"/>
      <c r="QFA2657" s="42"/>
      <c r="QFB2657" s="116"/>
      <c r="QFC2657" s="42"/>
      <c r="QFD2657" s="116"/>
      <c r="QFE2657" s="42"/>
      <c r="QFF2657" s="116"/>
      <c r="QFG2657" s="42"/>
      <c r="QFH2657" s="116"/>
      <c r="QFI2657" s="42"/>
      <c r="QFJ2657" s="116"/>
      <c r="QFK2657" s="42"/>
      <c r="QFL2657" s="116"/>
      <c r="QFM2657" s="42"/>
      <c r="QFN2657" s="116"/>
      <c r="QFO2657" s="42"/>
      <c r="QFP2657" s="116"/>
      <c r="QFQ2657" s="42"/>
      <c r="QFR2657" s="116"/>
      <c r="QFS2657" s="42"/>
      <c r="QFT2657" s="116"/>
      <c r="QFU2657" s="42"/>
      <c r="QFV2657" s="116"/>
      <c r="QFW2657" s="42"/>
      <c r="QFX2657" s="116"/>
      <c r="QFY2657" s="42"/>
      <c r="QFZ2657" s="116"/>
      <c r="QGA2657" s="42"/>
      <c r="QGB2657" s="116"/>
      <c r="QGC2657" s="42"/>
      <c r="QGD2657" s="116"/>
      <c r="QGE2657" s="42"/>
      <c r="QGF2657" s="116"/>
      <c r="QGG2657" s="42"/>
      <c r="QGH2657" s="116"/>
      <c r="QGI2657" s="42"/>
      <c r="QGJ2657" s="116"/>
      <c r="QGK2657" s="42"/>
      <c r="QGL2657" s="116"/>
      <c r="QGM2657" s="42"/>
      <c r="QGN2657" s="116"/>
      <c r="QGO2657" s="42"/>
      <c r="QGP2657" s="116"/>
      <c r="QGQ2657" s="42"/>
      <c r="QGR2657" s="116"/>
      <c r="QGS2657" s="42"/>
      <c r="QGT2657" s="116"/>
      <c r="QGU2657" s="42"/>
      <c r="QGV2657" s="116"/>
      <c r="QGW2657" s="42"/>
      <c r="QGX2657" s="116"/>
      <c r="QGY2657" s="42"/>
      <c r="QGZ2657" s="116"/>
      <c r="QHA2657" s="42"/>
      <c r="QHB2657" s="116"/>
      <c r="QHC2657" s="42"/>
      <c r="QHD2657" s="116"/>
      <c r="QHE2657" s="42"/>
      <c r="QHF2657" s="116"/>
      <c r="QHG2657" s="42"/>
      <c r="QHH2657" s="116"/>
      <c r="QHI2657" s="42"/>
      <c r="QHJ2657" s="116"/>
      <c r="QHK2657" s="42"/>
      <c r="QHL2657" s="116"/>
      <c r="QHM2657" s="42"/>
      <c r="QHN2657" s="116"/>
      <c r="QHO2657" s="42"/>
      <c r="QHP2657" s="116"/>
      <c r="QHQ2657" s="42"/>
      <c r="QHR2657" s="116"/>
      <c r="QHS2657" s="42"/>
      <c r="QHT2657" s="116"/>
      <c r="QHU2657" s="42"/>
      <c r="QHV2657" s="116"/>
      <c r="QHW2657" s="42"/>
      <c r="QHX2657" s="116"/>
      <c r="QHY2657" s="42"/>
      <c r="QHZ2657" s="116"/>
      <c r="QIA2657" s="42"/>
      <c r="QIB2657" s="116"/>
      <c r="QIC2657" s="42"/>
      <c r="QID2657" s="116"/>
      <c r="QIE2657" s="42"/>
      <c r="QIF2657" s="116"/>
      <c r="QIG2657" s="42"/>
      <c r="QIH2657" s="116"/>
      <c r="QII2657" s="42"/>
      <c r="QIJ2657" s="116"/>
      <c r="QIK2657" s="42"/>
      <c r="QIL2657" s="116"/>
      <c r="QIM2657" s="42"/>
      <c r="QIN2657" s="116"/>
      <c r="QIO2657" s="42"/>
      <c r="QIP2657" s="116"/>
      <c r="QIQ2657" s="42"/>
      <c r="QIR2657" s="116"/>
      <c r="QIS2657" s="42"/>
      <c r="QIT2657" s="116"/>
      <c r="QIU2657" s="42"/>
      <c r="QIV2657" s="116"/>
      <c r="QIW2657" s="42"/>
      <c r="QIX2657" s="116"/>
      <c r="QIY2657" s="42"/>
      <c r="QIZ2657" s="116"/>
      <c r="QJA2657" s="42"/>
      <c r="QJB2657" s="116"/>
      <c r="QJC2657" s="42"/>
      <c r="QJD2657" s="116"/>
      <c r="QJE2657" s="42"/>
      <c r="QJF2657" s="116"/>
      <c r="QJG2657" s="42"/>
      <c r="QJH2657" s="116"/>
      <c r="QJI2657" s="42"/>
      <c r="QJJ2657" s="116"/>
      <c r="QJK2657" s="42"/>
      <c r="QJL2657" s="116"/>
      <c r="QJM2657" s="42"/>
      <c r="QJN2657" s="116"/>
      <c r="QJO2657" s="42"/>
      <c r="QJP2657" s="116"/>
      <c r="QJQ2657" s="42"/>
      <c r="QJR2657" s="116"/>
      <c r="QJS2657" s="42"/>
      <c r="QJT2657" s="116"/>
      <c r="QJU2657" s="42"/>
      <c r="QJV2657" s="116"/>
      <c r="QJW2657" s="42"/>
      <c r="QJX2657" s="116"/>
      <c r="QJY2657" s="42"/>
      <c r="QJZ2657" s="116"/>
      <c r="QKA2657" s="42"/>
      <c r="QKB2657" s="116"/>
      <c r="QKC2657" s="42"/>
      <c r="QKD2657" s="116"/>
      <c r="QKE2657" s="42"/>
      <c r="QKF2657" s="116"/>
      <c r="QKG2657" s="42"/>
      <c r="QKH2657" s="116"/>
      <c r="QKI2657" s="42"/>
      <c r="QKJ2657" s="116"/>
      <c r="QKK2657" s="42"/>
      <c r="QKL2657" s="116"/>
      <c r="QKM2657" s="42"/>
      <c r="QKN2657" s="116"/>
      <c r="QKO2657" s="42"/>
      <c r="QKP2657" s="116"/>
      <c r="QKQ2657" s="42"/>
      <c r="QKR2657" s="116"/>
      <c r="QKS2657" s="42"/>
      <c r="QKT2657" s="116"/>
      <c r="QKU2657" s="42"/>
      <c r="QKV2657" s="116"/>
      <c r="QKW2657" s="42"/>
      <c r="QKX2657" s="116"/>
      <c r="QKY2657" s="42"/>
      <c r="QKZ2657" s="116"/>
      <c r="QLA2657" s="42"/>
      <c r="QLB2657" s="116"/>
      <c r="QLC2657" s="42"/>
      <c r="QLD2657" s="116"/>
      <c r="QLE2657" s="42"/>
      <c r="QLF2657" s="116"/>
      <c r="QLG2657" s="42"/>
      <c r="QLH2657" s="116"/>
      <c r="QLI2657" s="42"/>
      <c r="QLJ2657" s="116"/>
      <c r="QLK2657" s="42"/>
      <c r="QLL2657" s="116"/>
      <c r="QLM2657" s="42"/>
      <c r="QLN2657" s="116"/>
      <c r="QLO2657" s="42"/>
      <c r="QLP2657" s="116"/>
      <c r="QLQ2657" s="42"/>
      <c r="QLR2657" s="116"/>
      <c r="QLS2657" s="42"/>
      <c r="QLT2657" s="116"/>
      <c r="QLU2657" s="42"/>
      <c r="QLV2657" s="116"/>
      <c r="QLW2657" s="42"/>
      <c r="QLX2657" s="116"/>
      <c r="QLY2657" s="42"/>
      <c r="QLZ2657" s="116"/>
      <c r="QMA2657" s="42"/>
      <c r="QMB2657" s="116"/>
      <c r="QMC2657" s="42"/>
      <c r="QMD2657" s="116"/>
      <c r="QME2657" s="42"/>
      <c r="QMF2657" s="116"/>
      <c r="QMG2657" s="42"/>
      <c r="QMH2657" s="116"/>
      <c r="QMI2657" s="42"/>
      <c r="QMJ2657" s="116"/>
      <c r="QMK2657" s="42"/>
      <c r="QML2657" s="116"/>
      <c r="QMM2657" s="42"/>
      <c r="QMN2657" s="116"/>
      <c r="QMO2657" s="42"/>
      <c r="QMP2657" s="116"/>
      <c r="QMQ2657" s="42"/>
      <c r="QMR2657" s="116"/>
      <c r="QMS2657" s="42"/>
      <c r="QMT2657" s="116"/>
      <c r="QMU2657" s="42"/>
      <c r="QMV2657" s="116"/>
      <c r="QMW2657" s="42"/>
      <c r="QMX2657" s="116"/>
      <c r="QMY2657" s="42"/>
      <c r="QMZ2657" s="116"/>
      <c r="QNA2657" s="42"/>
      <c r="QNB2657" s="116"/>
      <c r="QNC2657" s="42"/>
      <c r="QND2657" s="116"/>
      <c r="QNE2657" s="42"/>
      <c r="QNF2657" s="116"/>
      <c r="QNG2657" s="42"/>
      <c r="QNH2657" s="116"/>
      <c r="QNI2657" s="42"/>
      <c r="QNJ2657" s="116"/>
      <c r="QNK2657" s="42"/>
      <c r="QNL2657" s="116"/>
      <c r="QNM2657" s="42"/>
      <c r="QNN2657" s="116"/>
      <c r="QNO2657" s="42"/>
      <c r="QNP2657" s="116"/>
      <c r="QNQ2657" s="42"/>
      <c r="QNR2657" s="116"/>
      <c r="QNS2657" s="42"/>
      <c r="QNT2657" s="116"/>
      <c r="QNU2657" s="42"/>
      <c r="QNV2657" s="116"/>
      <c r="QNW2657" s="42"/>
      <c r="QNX2657" s="116"/>
      <c r="QNY2657" s="42"/>
      <c r="QNZ2657" s="116"/>
      <c r="QOA2657" s="42"/>
      <c r="QOB2657" s="116"/>
      <c r="QOC2657" s="42"/>
      <c r="QOD2657" s="116"/>
      <c r="QOE2657" s="42"/>
      <c r="QOF2657" s="116"/>
      <c r="QOG2657" s="42"/>
      <c r="QOH2657" s="116"/>
      <c r="QOI2657" s="42"/>
      <c r="QOJ2657" s="116"/>
      <c r="QOK2657" s="42"/>
      <c r="QOL2657" s="116"/>
      <c r="QOM2657" s="42"/>
      <c r="QON2657" s="116"/>
      <c r="QOO2657" s="42"/>
      <c r="QOP2657" s="116"/>
      <c r="QOQ2657" s="42"/>
      <c r="QOR2657" s="116"/>
      <c r="QOS2657" s="42"/>
      <c r="QOT2657" s="116"/>
      <c r="QOU2657" s="42"/>
      <c r="QOV2657" s="116"/>
      <c r="QOW2657" s="42"/>
      <c r="QOX2657" s="116"/>
      <c r="QOY2657" s="42"/>
      <c r="QOZ2657" s="116"/>
      <c r="QPA2657" s="42"/>
      <c r="QPB2657" s="116"/>
      <c r="QPC2657" s="42"/>
      <c r="QPD2657" s="116"/>
      <c r="QPE2657" s="42"/>
      <c r="QPF2657" s="116"/>
      <c r="QPG2657" s="42"/>
      <c r="QPH2657" s="116"/>
      <c r="QPI2657" s="42"/>
      <c r="QPJ2657" s="116"/>
      <c r="QPK2657" s="42"/>
      <c r="QPL2657" s="116"/>
      <c r="QPM2657" s="42"/>
      <c r="QPN2657" s="116"/>
      <c r="QPO2657" s="42"/>
      <c r="QPP2657" s="116"/>
      <c r="QPQ2657" s="42"/>
      <c r="QPR2657" s="116"/>
      <c r="QPS2657" s="42"/>
      <c r="QPT2657" s="116"/>
      <c r="QPU2657" s="42"/>
      <c r="QPV2657" s="116"/>
      <c r="QPW2657" s="42"/>
      <c r="QPX2657" s="116"/>
      <c r="QPY2657" s="42"/>
      <c r="QPZ2657" s="116"/>
      <c r="QQA2657" s="42"/>
      <c r="QQB2657" s="116"/>
      <c r="QQC2657" s="42"/>
      <c r="QQD2657" s="116"/>
      <c r="QQE2657" s="42"/>
      <c r="QQF2657" s="116"/>
      <c r="QQG2657" s="42"/>
      <c r="QQH2657" s="116"/>
      <c r="QQI2657" s="42"/>
      <c r="QQJ2657" s="116"/>
      <c r="QQK2657" s="42"/>
      <c r="QQL2657" s="116"/>
      <c r="QQM2657" s="42"/>
      <c r="QQN2657" s="116"/>
      <c r="QQO2657" s="42"/>
      <c r="QQP2657" s="116"/>
      <c r="QQQ2657" s="42"/>
      <c r="QQR2657" s="116"/>
      <c r="QQS2657" s="42"/>
      <c r="QQT2657" s="116"/>
      <c r="QQU2657" s="42"/>
      <c r="QQV2657" s="116"/>
      <c r="QQW2657" s="42"/>
      <c r="QQX2657" s="116"/>
      <c r="QQY2657" s="42"/>
      <c r="QQZ2657" s="116"/>
      <c r="QRA2657" s="42"/>
      <c r="QRB2657" s="116"/>
      <c r="QRC2657" s="42"/>
      <c r="QRD2657" s="116"/>
      <c r="QRE2657" s="42"/>
      <c r="QRF2657" s="116"/>
      <c r="QRG2657" s="42"/>
      <c r="QRH2657" s="116"/>
      <c r="QRI2657" s="42"/>
      <c r="QRJ2657" s="116"/>
      <c r="QRK2657" s="42"/>
      <c r="QRL2657" s="116"/>
      <c r="QRM2657" s="42"/>
      <c r="QRN2657" s="116"/>
      <c r="QRO2657" s="42"/>
      <c r="QRP2657" s="116"/>
      <c r="QRQ2657" s="42"/>
      <c r="QRR2657" s="116"/>
      <c r="QRS2657" s="42"/>
      <c r="QRT2657" s="116"/>
      <c r="QRU2657" s="42"/>
      <c r="QRV2657" s="116"/>
      <c r="QRW2657" s="42"/>
      <c r="QRX2657" s="116"/>
      <c r="QRY2657" s="42"/>
      <c r="QRZ2657" s="116"/>
      <c r="QSA2657" s="42"/>
      <c r="QSB2657" s="116"/>
      <c r="QSC2657" s="42"/>
      <c r="QSD2657" s="116"/>
      <c r="QSE2657" s="42"/>
      <c r="QSF2657" s="116"/>
      <c r="QSG2657" s="42"/>
      <c r="QSH2657" s="116"/>
      <c r="QSI2657" s="42"/>
      <c r="QSJ2657" s="116"/>
      <c r="QSK2657" s="42"/>
      <c r="QSL2657" s="116"/>
      <c r="QSM2657" s="42"/>
      <c r="QSN2657" s="116"/>
      <c r="QSO2657" s="42"/>
      <c r="QSP2657" s="116"/>
      <c r="QSQ2657" s="42"/>
      <c r="QSR2657" s="116"/>
      <c r="QSS2657" s="42"/>
      <c r="QST2657" s="116"/>
      <c r="QSU2657" s="42"/>
      <c r="QSV2657" s="116"/>
      <c r="QSW2657" s="42"/>
      <c r="QSX2657" s="116"/>
      <c r="QSY2657" s="42"/>
      <c r="QSZ2657" s="116"/>
      <c r="QTA2657" s="42"/>
      <c r="QTB2657" s="116"/>
      <c r="QTC2657" s="42"/>
      <c r="QTD2657" s="116"/>
      <c r="QTE2657" s="42"/>
      <c r="QTF2657" s="116"/>
      <c r="QTG2657" s="42"/>
      <c r="QTH2657" s="116"/>
      <c r="QTI2657" s="42"/>
      <c r="QTJ2657" s="116"/>
      <c r="QTK2657" s="42"/>
      <c r="QTL2657" s="116"/>
      <c r="QTM2657" s="42"/>
      <c r="QTN2657" s="116"/>
      <c r="QTO2657" s="42"/>
      <c r="QTP2657" s="116"/>
      <c r="QTQ2657" s="42"/>
      <c r="QTR2657" s="116"/>
      <c r="QTS2657" s="42"/>
      <c r="QTT2657" s="116"/>
      <c r="QTU2657" s="42"/>
      <c r="QTV2657" s="116"/>
      <c r="QTW2657" s="42"/>
      <c r="QTX2657" s="116"/>
      <c r="QTY2657" s="42"/>
      <c r="QTZ2657" s="116"/>
      <c r="QUA2657" s="42"/>
      <c r="QUB2657" s="116"/>
      <c r="QUC2657" s="42"/>
      <c r="QUD2657" s="116"/>
      <c r="QUE2657" s="42"/>
      <c r="QUF2657" s="116"/>
      <c r="QUG2657" s="42"/>
      <c r="QUH2657" s="116"/>
      <c r="QUI2657" s="42"/>
      <c r="QUJ2657" s="116"/>
      <c r="QUK2657" s="42"/>
      <c r="QUL2657" s="116"/>
      <c r="QUM2657" s="42"/>
      <c r="QUN2657" s="116"/>
      <c r="QUO2657" s="42"/>
      <c r="QUP2657" s="116"/>
      <c r="QUQ2657" s="42"/>
      <c r="QUR2657" s="116"/>
      <c r="QUS2657" s="42"/>
      <c r="QUT2657" s="116"/>
      <c r="QUU2657" s="42"/>
      <c r="QUV2657" s="116"/>
      <c r="QUW2657" s="42"/>
      <c r="QUX2657" s="116"/>
      <c r="QUY2657" s="42"/>
      <c r="QUZ2657" s="116"/>
      <c r="QVA2657" s="42"/>
      <c r="QVB2657" s="116"/>
      <c r="QVC2657" s="42"/>
      <c r="QVD2657" s="116"/>
      <c r="QVE2657" s="42"/>
      <c r="QVF2657" s="116"/>
      <c r="QVG2657" s="42"/>
      <c r="QVH2657" s="116"/>
      <c r="QVI2657" s="42"/>
      <c r="QVJ2657" s="116"/>
      <c r="QVK2657" s="42"/>
      <c r="QVL2657" s="116"/>
      <c r="QVM2657" s="42"/>
      <c r="QVN2657" s="116"/>
      <c r="QVO2657" s="42"/>
      <c r="QVP2657" s="116"/>
      <c r="QVQ2657" s="42"/>
      <c r="QVR2657" s="116"/>
      <c r="QVS2657" s="42"/>
      <c r="QVT2657" s="116"/>
      <c r="QVU2657" s="42"/>
      <c r="QVV2657" s="116"/>
      <c r="QVW2657" s="42"/>
      <c r="QVX2657" s="116"/>
      <c r="QVY2657" s="42"/>
      <c r="QVZ2657" s="116"/>
      <c r="QWA2657" s="42"/>
      <c r="QWB2657" s="116"/>
      <c r="QWC2657" s="42"/>
      <c r="QWD2657" s="116"/>
      <c r="QWE2657" s="42"/>
      <c r="QWF2657" s="116"/>
      <c r="QWG2657" s="42"/>
      <c r="QWH2657" s="116"/>
      <c r="QWI2657" s="42"/>
      <c r="QWJ2657" s="116"/>
      <c r="QWK2657" s="42"/>
      <c r="QWL2657" s="116"/>
      <c r="QWM2657" s="42"/>
      <c r="QWN2657" s="116"/>
      <c r="QWO2657" s="42"/>
      <c r="QWP2657" s="116"/>
      <c r="QWQ2657" s="42"/>
      <c r="QWR2657" s="116"/>
      <c r="QWS2657" s="42"/>
      <c r="QWT2657" s="116"/>
      <c r="QWU2657" s="42"/>
      <c r="QWV2657" s="116"/>
      <c r="QWW2657" s="42"/>
      <c r="QWX2657" s="116"/>
      <c r="QWY2657" s="42"/>
      <c r="QWZ2657" s="116"/>
      <c r="QXA2657" s="42"/>
      <c r="QXB2657" s="116"/>
      <c r="QXC2657" s="42"/>
      <c r="QXD2657" s="116"/>
      <c r="QXE2657" s="42"/>
      <c r="QXF2657" s="116"/>
      <c r="QXG2657" s="42"/>
      <c r="QXH2657" s="116"/>
      <c r="QXI2657" s="42"/>
      <c r="QXJ2657" s="116"/>
      <c r="QXK2657" s="42"/>
      <c r="QXL2657" s="116"/>
      <c r="QXM2657" s="42"/>
      <c r="QXN2657" s="116"/>
      <c r="QXO2657" s="42"/>
      <c r="QXP2657" s="116"/>
      <c r="QXQ2657" s="42"/>
      <c r="QXR2657" s="116"/>
      <c r="QXS2657" s="42"/>
      <c r="QXT2657" s="116"/>
      <c r="QXU2657" s="42"/>
      <c r="QXV2657" s="116"/>
      <c r="QXW2657" s="42"/>
      <c r="QXX2657" s="116"/>
      <c r="QXY2657" s="42"/>
      <c r="QXZ2657" s="116"/>
      <c r="QYA2657" s="42"/>
      <c r="QYB2657" s="116"/>
      <c r="QYC2657" s="42"/>
      <c r="QYD2657" s="116"/>
      <c r="QYE2657" s="42"/>
      <c r="QYF2657" s="116"/>
      <c r="QYG2657" s="42"/>
      <c r="QYH2657" s="116"/>
      <c r="QYI2657" s="42"/>
      <c r="QYJ2657" s="116"/>
      <c r="QYK2657" s="42"/>
      <c r="QYL2657" s="116"/>
      <c r="QYM2657" s="42"/>
      <c r="QYN2657" s="116"/>
      <c r="QYO2657" s="42"/>
      <c r="QYP2657" s="116"/>
      <c r="QYQ2657" s="42"/>
      <c r="QYR2657" s="116"/>
      <c r="QYS2657" s="42"/>
      <c r="QYT2657" s="116"/>
      <c r="QYU2657" s="42"/>
      <c r="QYV2657" s="116"/>
      <c r="QYW2657" s="42"/>
      <c r="QYX2657" s="116"/>
      <c r="QYY2657" s="42"/>
      <c r="QYZ2657" s="116"/>
      <c r="QZA2657" s="42"/>
      <c r="QZB2657" s="116"/>
      <c r="QZC2657" s="42"/>
      <c r="QZD2657" s="116"/>
      <c r="QZE2657" s="42"/>
      <c r="QZF2657" s="116"/>
      <c r="QZG2657" s="42"/>
      <c r="QZH2657" s="116"/>
      <c r="QZI2657" s="42"/>
      <c r="QZJ2657" s="116"/>
      <c r="QZK2657" s="42"/>
      <c r="QZL2657" s="116"/>
      <c r="QZM2657" s="42"/>
      <c r="QZN2657" s="116"/>
      <c r="QZO2657" s="42"/>
      <c r="QZP2657" s="116"/>
      <c r="QZQ2657" s="42"/>
      <c r="QZR2657" s="116"/>
      <c r="QZS2657" s="42"/>
      <c r="QZT2657" s="116"/>
      <c r="QZU2657" s="42"/>
      <c r="QZV2657" s="116"/>
      <c r="QZW2657" s="42"/>
      <c r="QZX2657" s="116"/>
      <c r="QZY2657" s="42"/>
      <c r="QZZ2657" s="116"/>
      <c r="RAA2657" s="42"/>
      <c r="RAB2657" s="116"/>
      <c r="RAC2657" s="42"/>
      <c r="RAD2657" s="116"/>
      <c r="RAE2657" s="42"/>
      <c r="RAF2657" s="116"/>
      <c r="RAG2657" s="42"/>
      <c r="RAH2657" s="116"/>
      <c r="RAI2657" s="42"/>
      <c r="RAJ2657" s="116"/>
      <c r="RAK2657" s="42"/>
      <c r="RAL2657" s="116"/>
      <c r="RAM2657" s="42"/>
      <c r="RAN2657" s="116"/>
      <c r="RAO2657" s="42"/>
      <c r="RAP2657" s="116"/>
      <c r="RAQ2657" s="42"/>
      <c r="RAR2657" s="116"/>
      <c r="RAS2657" s="42"/>
      <c r="RAT2657" s="116"/>
      <c r="RAU2657" s="42"/>
      <c r="RAV2657" s="116"/>
      <c r="RAW2657" s="42"/>
      <c r="RAX2657" s="116"/>
      <c r="RAY2657" s="42"/>
      <c r="RAZ2657" s="116"/>
      <c r="RBA2657" s="42"/>
      <c r="RBB2657" s="116"/>
      <c r="RBC2657" s="42"/>
      <c r="RBD2657" s="116"/>
      <c r="RBE2657" s="42"/>
      <c r="RBF2657" s="116"/>
      <c r="RBG2657" s="42"/>
      <c r="RBH2657" s="116"/>
      <c r="RBI2657" s="42"/>
      <c r="RBJ2657" s="116"/>
      <c r="RBK2657" s="42"/>
      <c r="RBL2657" s="116"/>
      <c r="RBM2657" s="42"/>
      <c r="RBN2657" s="116"/>
      <c r="RBO2657" s="42"/>
      <c r="RBP2657" s="116"/>
      <c r="RBQ2657" s="42"/>
      <c r="RBR2657" s="116"/>
      <c r="RBS2657" s="42"/>
      <c r="RBT2657" s="116"/>
      <c r="RBU2657" s="42"/>
      <c r="RBV2657" s="116"/>
      <c r="RBW2657" s="42"/>
      <c r="RBX2657" s="116"/>
      <c r="RBY2657" s="42"/>
      <c r="RBZ2657" s="116"/>
      <c r="RCA2657" s="42"/>
      <c r="RCB2657" s="116"/>
      <c r="RCC2657" s="42"/>
      <c r="RCD2657" s="116"/>
      <c r="RCE2657" s="42"/>
      <c r="RCF2657" s="116"/>
      <c r="RCG2657" s="42"/>
      <c r="RCH2657" s="116"/>
      <c r="RCI2657" s="42"/>
      <c r="RCJ2657" s="116"/>
      <c r="RCK2657" s="42"/>
      <c r="RCL2657" s="116"/>
      <c r="RCM2657" s="42"/>
      <c r="RCN2657" s="116"/>
      <c r="RCO2657" s="42"/>
      <c r="RCP2657" s="116"/>
      <c r="RCQ2657" s="42"/>
      <c r="RCR2657" s="116"/>
      <c r="RCS2657" s="42"/>
      <c r="RCT2657" s="116"/>
      <c r="RCU2657" s="42"/>
      <c r="RCV2657" s="116"/>
      <c r="RCW2657" s="42"/>
      <c r="RCX2657" s="116"/>
      <c r="RCY2657" s="42"/>
      <c r="RCZ2657" s="116"/>
      <c r="RDA2657" s="42"/>
      <c r="RDB2657" s="116"/>
      <c r="RDC2657" s="42"/>
      <c r="RDD2657" s="116"/>
      <c r="RDE2657" s="42"/>
      <c r="RDF2657" s="116"/>
      <c r="RDG2657" s="42"/>
      <c r="RDH2657" s="116"/>
      <c r="RDI2657" s="42"/>
      <c r="RDJ2657" s="116"/>
      <c r="RDK2657" s="42"/>
      <c r="RDL2657" s="116"/>
      <c r="RDM2657" s="42"/>
      <c r="RDN2657" s="116"/>
      <c r="RDO2657" s="42"/>
      <c r="RDP2657" s="116"/>
      <c r="RDQ2657" s="42"/>
      <c r="RDR2657" s="116"/>
      <c r="RDS2657" s="42"/>
      <c r="RDT2657" s="116"/>
      <c r="RDU2657" s="42"/>
      <c r="RDV2657" s="116"/>
      <c r="RDW2657" s="42"/>
      <c r="RDX2657" s="116"/>
      <c r="RDY2657" s="42"/>
      <c r="RDZ2657" s="116"/>
      <c r="REA2657" s="42"/>
      <c r="REB2657" s="116"/>
      <c r="REC2657" s="42"/>
      <c r="RED2657" s="116"/>
      <c r="REE2657" s="42"/>
      <c r="REF2657" s="116"/>
      <c r="REG2657" s="42"/>
      <c r="REH2657" s="116"/>
      <c r="REI2657" s="42"/>
      <c r="REJ2657" s="116"/>
      <c r="REK2657" s="42"/>
      <c r="REL2657" s="116"/>
      <c r="REM2657" s="42"/>
      <c r="REN2657" s="116"/>
      <c r="REO2657" s="42"/>
      <c r="REP2657" s="116"/>
      <c r="REQ2657" s="42"/>
      <c r="RER2657" s="116"/>
      <c r="RES2657" s="42"/>
      <c r="RET2657" s="116"/>
      <c r="REU2657" s="42"/>
      <c r="REV2657" s="116"/>
      <c r="REW2657" s="42"/>
      <c r="REX2657" s="116"/>
      <c r="REY2657" s="42"/>
      <c r="REZ2657" s="116"/>
      <c r="RFA2657" s="42"/>
      <c r="RFB2657" s="116"/>
      <c r="RFC2657" s="42"/>
      <c r="RFD2657" s="116"/>
      <c r="RFE2657" s="42"/>
      <c r="RFF2657" s="116"/>
      <c r="RFG2657" s="42"/>
      <c r="RFH2657" s="116"/>
      <c r="RFI2657" s="42"/>
      <c r="RFJ2657" s="116"/>
      <c r="RFK2657" s="42"/>
      <c r="RFL2657" s="116"/>
      <c r="RFM2657" s="42"/>
      <c r="RFN2657" s="116"/>
      <c r="RFO2657" s="42"/>
      <c r="RFP2657" s="116"/>
      <c r="RFQ2657" s="42"/>
      <c r="RFR2657" s="116"/>
      <c r="RFS2657" s="42"/>
      <c r="RFT2657" s="116"/>
      <c r="RFU2657" s="42"/>
      <c r="RFV2657" s="116"/>
      <c r="RFW2657" s="42"/>
      <c r="RFX2657" s="116"/>
      <c r="RFY2657" s="42"/>
      <c r="RFZ2657" s="116"/>
      <c r="RGA2657" s="42"/>
      <c r="RGB2657" s="116"/>
      <c r="RGC2657" s="42"/>
      <c r="RGD2657" s="116"/>
      <c r="RGE2657" s="42"/>
      <c r="RGF2657" s="116"/>
      <c r="RGG2657" s="42"/>
      <c r="RGH2657" s="116"/>
      <c r="RGI2657" s="42"/>
      <c r="RGJ2657" s="116"/>
      <c r="RGK2657" s="42"/>
      <c r="RGL2657" s="116"/>
      <c r="RGM2657" s="42"/>
      <c r="RGN2657" s="116"/>
      <c r="RGO2657" s="42"/>
      <c r="RGP2657" s="116"/>
      <c r="RGQ2657" s="42"/>
      <c r="RGR2657" s="116"/>
      <c r="RGS2657" s="42"/>
      <c r="RGT2657" s="116"/>
      <c r="RGU2657" s="42"/>
      <c r="RGV2657" s="116"/>
      <c r="RGW2657" s="42"/>
      <c r="RGX2657" s="116"/>
      <c r="RGY2657" s="42"/>
      <c r="RGZ2657" s="116"/>
      <c r="RHA2657" s="42"/>
      <c r="RHB2657" s="116"/>
      <c r="RHC2657" s="42"/>
      <c r="RHD2657" s="116"/>
      <c r="RHE2657" s="42"/>
      <c r="RHF2657" s="116"/>
      <c r="RHG2657" s="42"/>
      <c r="RHH2657" s="116"/>
      <c r="RHI2657" s="42"/>
      <c r="RHJ2657" s="116"/>
      <c r="RHK2657" s="42"/>
      <c r="RHL2657" s="116"/>
      <c r="RHM2657" s="42"/>
      <c r="RHN2657" s="116"/>
      <c r="RHO2657" s="42"/>
      <c r="RHP2657" s="116"/>
      <c r="RHQ2657" s="42"/>
      <c r="RHR2657" s="116"/>
      <c r="RHS2657" s="42"/>
      <c r="RHT2657" s="116"/>
      <c r="RHU2657" s="42"/>
      <c r="RHV2657" s="116"/>
      <c r="RHW2657" s="42"/>
      <c r="RHX2657" s="116"/>
      <c r="RHY2657" s="42"/>
      <c r="RHZ2657" s="116"/>
      <c r="RIA2657" s="42"/>
      <c r="RIB2657" s="116"/>
      <c r="RIC2657" s="42"/>
      <c r="RID2657" s="116"/>
      <c r="RIE2657" s="42"/>
      <c r="RIF2657" s="116"/>
      <c r="RIG2657" s="42"/>
      <c r="RIH2657" s="116"/>
      <c r="RII2657" s="42"/>
      <c r="RIJ2657" s="116"/>
      <c r="RIK2657" s="42"/>
      <c r="RIL2657" s="116"/>
      <c r="RIM2657" s="42"/>
      <c r="RIN2657" s="116"/>
      <c r="RIO2657" s="42"/>
      <c r="RIP2657" s="116"/>
      <c r="RIQ2657" s="42"/>
      <c r="RIR2657" s="116"/>
      <c r="RIS2657" s="42"/>
      <c r="RIT2657" s="116"/>
      <c r="RIU2657" s="42"/>
      <c r="RIV2657" s="116"/>
      <c r="RIW2657" s="42"/>
      <c r="RIX2657" s="116"/>
      <c r="RIY2657" s="42"/>
      <c r="RIZ2657" s="116"/>
      <c r="RJA2657" s="42"/>
      <c r="RJB2657" s="116"/>
      <c r="RJC2657" s="42"/>
      <c r="RJD2657" s="116"/>
      <c r="RJE2657" s="42"/>
      <c r="RJF2657" s="116"/>
      <c r="RJG2657" s="42"/>
      <c r="RJH2657" s="116"/>
      <c r="RJI2657" s="42"/>
      <c r="RJJ2657" s="116"/>
      <c r="RJK2657" s="42"/>
      <c r="RJL2657" s="116"/>
      <c r="RJM2657" s="42"/>
      <c r="RJN2657" s="116"/>
      <c r="RJO2657" s="42"/>
      <c r="RJP2657" s="116"/>
      <c r="RJQ2657" s="42"/>
      <c r="RJR2657" s="116"/>
      <c r="RJS2657" s="42"/>
      <c r="RJT2657" s="116"/>
      <c r="RJU2657" s="42"/>
      <c r="RJV2657" s="116"/>
      <c r="RJW2657" s="42"/>
      <c r="RJX2657" s="116"/>
      <c r="RJY2657" s="42"/>
      <c r="RJZ2657" s="116"/>
      <c r="RKA2657" s="42"/>
      <c r="RKB2657" s="116"/>
      <c r="RKC2657" s="42"/>
      <c r="RKD2657" s="116"/>
      <c r="RKE2657" s="42"/>
      <c r="RKF2657" s="116"/>
      <c r="RKG2657" s="42"/>
      <c r="RKH2657" s="116"/>
      <c r="RKI2657" s="42"/>
      <c r="RKJ2657" s="116"/>
      <c r="RKK2657" s="42"/>
      <c r="RKL2657" s="116"/>
      <c r="RKM2657" s="42"/>
      <c r="RKN2657" s="116"/>
      <c r="RKO2657" s="42"/>
      <c r="RKP2657" s="116"/>
      <c r="RKQ2657" s="42"/>
      <c r="RKR2657" s="116"/>
      <c r="RKS2657" s="42"/>
      <c r="RKT2657" s="116"/>
      <c r="RKU2657" s="42"/>
      <c r="RKV2657" s="116"/>
      <c r="RKW2657" s="42"/>
      <c r="RKX2657" s="116"/>
      <c r="RKY2657" s="42"/>
      <c r="RKZ2657" s="116"/>
      <c r="RLA2657" s="42"/>
      <c r="RLB2657" s="116"/>
      <c r="RLC2657" s="42"/>
      <c r="RLD2657" s="116"/>
      <c r="RLE2657" s="42"/>
      <c r="RLF2657" s="116"/>
      <c r="RLG2657" s="42"/>
      <c r="RLH2657" s="116"/>
      <c r="RLI2657" s="42"/>
      <c r="RLJ2657" s="116"/>
      <c r="RLK2657" s="42"/>
      <c r="RLL2657" s="116"/>
      <c r="RLM2657" s="42"/>
      <c r="RLN2657" s="116"/>
      <c r="RLO2657" s="42"/>
      <c r="RLP2657" s="116"/>
      <c r="RLQ2657" s="42"/>
      <c r="RLR2657" s="116"/>
      <c r="RLS2657" s="42"/>
      <c r="RLT2657" s="116"/>
      <c r="RLU2657" s="42"/>
      <c r="RLV2657" s="116"/>
      <c r="RLW2657" s="42"/>
      <c r="RLX2657" s="116"/>
      <c r="RLY2657" s="42"/>
      <c r="RLZ2657" s="116"/>
      <c r="RMA2657" s="42"/>
      <c r="RMB2657" s="116"/>
      <c r="RMC2657" s="42"/>
      <c r="RMD2657" s="116"/>
      <c r="RME2657" s="42"/>
      <c r="RMF2657" s="116"/>
      <c r="RMG2657" s="42"/>
      <c r="RMH2657" s="116"/>
      <c r="RMI2657" s="42"/>
      <c r="RMJ2657" s="116"/>
      <c r="RMK2657" s="42"/>
      <c r="RML2657" s="116"/>
      <c r="RMM2657" s="42"/>
      <c r="RMN2657" s="116"/>
      <c r="RMO2657" s="42"/>
      <c r="RMP2657" s="116"/>
      <c r="RMQ2657" s="42"/>
      <c r="RMR2657" s="116"/>
      <c r="RMS2657" s="42"/>
      <c r="RMT2657" s="116"/>
      <c r="RMU2657" s="42"/>
      <c r="RMV2657" s="116"/>
      <c r="RMW2657" s="42"/>
      <c r="RMX2657" s="116"/>
      <c r="RMY2657" s="42"/>
      <c r="RMZ2657" s="116"/>
      <c r="RNA2657" s="42"/>
      <c r="RNB2657" s="116"/>
      <c r="RNC2657" s="42"/>
      <c r="RND2657" s="116"/>
      <c r="RNE2657" s="42"/>
      <c r="RNF2657" s="116"/>
      <c r="RNG2657" s="42"/>
      <c r="RNH2657" s="116"/>
      <c r="RNI2657" s="42"/>
      <c r="RNJ2657" s="116"/>
      <c r="RNK2657" s="42"/>
      <c r="RNL2657" s="116"/>
      <c r="RNM2657" s="42"/>
      <c r="RNN2657" s="116"/>
      <c r="RNO2657" s="42"/>
      <c r="RNP2657" s="116"/>
      <c r="RNQ2657" s="42"/>
      <c r="RNR2657" s="116"/>
      <c r="RNS2657" s="42"/>
      <c r="RNT2657" s="116"/>
      <c r="RNU2657" s="42"/>
      <c r="RNV2657" s="116"/>
      <c r="RNW2657" s="42"/>
      <c r="RNX2657" s="116"/>
      <c r="RNY2657" s="42"/>
      <c r="RNZ2657" s="116"/>
      <c r="ROA2657" s="42"/>
      <c r="ROB2657" s="116"/>
      <c r="ROC2657" s="42"/>
      <c r="ROD2657" s="116"/>
      <c r="ROE2657" s="42"/>
      <c r="ROF2657" s="116"/>
      <c r="ROG2657" s="42"/>
      <c r="ROH2657" s="116"/>
      <c r="ROI2657" s="42"/>
      <c r="ROJ2657" s="116"/>
      <c r="ROK2657" s="42"/>
      <c r="ROL2657" s="116"/>
      <c r="ROM2657" s="42"/>
      <c r="RON2657" s="116"/>
      <c r="ROO2657" s="42"/>
      <c r="ROP2657" s="116"/>
      <c r="ROQ2657" s="42"/>
      <c r="ROR2657" s="116"/>
      <c r="ROS2657" s="42"/>
      <c r="ROT2657" s="116"/>
      <c r="ROU2657" s="42"/>
      <c r="ROV2657" s="116"/>
      <c r="ROW2657" s="42"/>
      <c r="ROX2657" s="116"/>
      <c r="ROY2657" s="42"/>
      <c r="ROZ2657" s="116"/>
      <c r="RPA2657" s="42"/>
      <c r="RPB2657" s="116"/>
      <c r="RPC2657" s="42"/>
      <c r="RPD2657" s="116"/>
      <c r="RPE2657" s="42"/>
      <c r="RPF2657" s="116"/>
      <c r="RPG2657" s="42"/>
      <c r="RPH2657" s="116"/>
      <c r="RPI2657" s="42"/>
      <c r="RPJ2657" s="116"/>
      <c r="RPK2657" s="42"/>
      <c r="RPL2657" s="116"/>
      <c r="RPM2657" s="42"/>
      <c r="RPN2657" s="116"/>
      <c r="RPO2657" s="42"/>
      <c r="RPP2657" s="116"/>
      <c r="RPQ2657" s="42"/>
      <c r="RPR2657" s="116"/>
      <c r="RPS2657" s="42"/>
      <c r="RPT2657" s="116"/>
      <c r="RPU2657" s="42"/>
      <c r="RPV2657" s="116"/>
      <c r="RPW2657" s="42"/>
      <c r="RPX2657" s="116"/>
      <c r="RPY2657" s="42"/>
      <c r="RPZ2657" s="116"/>
      <c r="RQA2657" s="42"/>
      <c r="RQB2657" s="116"/>
      <c r="RQC2657" s="42"/>
      <c r="RQD2657" s="116"/>
      <c r="RQE2657" s="42"/>
      <c r="RQF2657" s="116"/>
      <c r="RQG2657" s="42"/>
      <c r="RQH2657" s="116"/>
      <c r="RQI2657" s="42"/>
      <c r="RQJ2657" s="116"/>
      <c r="RQK2657" s="42"/>
      <c r="RQL2657" s="116"/>
      <c r="RQM2657" s="42"/>
      <c r="RQN2657" s="116"/>
      <c r="RQO2657" s="42"/>
      <c r="RQP2657" s="116"/>
      <c r="RQQ2657" s="42"/>
      <c r="RQR2657" s="116"/>
      <c r="RQS2657" s="42"/>
      <c r="RQT2657" s="116"/>
      <c r="RQU2657" s="42"/>
      <c r="RQV2657" s="116"/>
      <c r="RQW2657" s="42"/>
      <c r="RQX2657" s="116"/>
      <c r="RQY2657" s="42"/>
      <c r="RQZ2657" s="116"/>
      <c r="RRA2657" s="42"/>
      <c r="RRB2657" s="116"/>
      <c r="RRC2657" s="42"/>
      <c r="RRD2657" s="116"/>
      <c r="RRE2657" s="42"/>
      <c r="RRF2657" s="116"/>
      <c r="RRG2657" s="42"/>
      <c r="RRH2657" s="116"/>
      <c r="RRI2657" s="42"/>
      <c r="RRJ2657" s="116"/>
      <c r="RRK2657" s="42"/>
      <c r="RRL2657" s="116"/>
      <c r="RRM2657" s="42"/>
      <c r="RRN2657" s="116"/>
      <c r="RRO2657" s="42"/>
      <c r="RRP2657" s="116"/>
      <c r="RRQ2657" s="42"/>
      <c r="RRR2657" s="116"/>
      <c r="RRS2657" s="42"/>
      <c r="RRT2657" s="116"/>
      <c r="RRU2657" s="42"/>
      <c r="RRV2657" s="116"/>
      <c r="RRW2657" s="42"/>
      <c r="RRX2657" s="116"/>
      <c r="RRY2657" s="42"/>
      <c r="RRZ2657" s="116"/>
      <c r="RSA2657" s="42"/>
      <c r="RSB2657" s="116"/>
      <c r="RSC2657" s="42"/>
      <c r="RSD2657" s="116"/>
      <c r="RSE2657" s="42"/>
      <c r="RSF2657" s="116"/>
      <c r="RSG2657" s="42"/>
      <c r="RSH2657" s="116"/>
      <c r="RSI2657" s="42"/>
      <c r="RSJ2657" s="116"/>
      <c r="RSK2657" s="42"/>
      <c r="RSL2657" s="116"/>
      <c r="RSM2657" s="42"/>
      <c r="RSN2657" s="116"/>
      <c r="RSO2657" s="42"/>
      <c r="RSP2657" s="116"/>
      <c r="RSQ2657" s="42"/>
      <c r="RSR2657" s="116"/>
      <c r="RSS2657" s="42"/>
      <c r="RST2657" s="116"/>
      <c r="RSU2657" s="42"/>
      <c r="RSV2657" s="116"/>
      <c r="RSW2657" s="42"/>
      <c r="RSX2657" s="116"/>
      <c r="RSY2657" s="42"/>
      <c r="RSZ2657" s="116"/>
      <c r="RTA2657" s="42"/>
      <c r="RTB2657" s="116"/>
      <c r="RTC2657" s="42"/>
      <c r="RTD2657" s="116"/>
      <c r="RTE2657" s="42"/>
      <c r="RTF2657" s="116"/>
      <c r="RTG2657" s="42"/>
      <c r="RTH2657" s="116"/>
      <c r="RTI2657" s="42"/>
      <c r="RTJ2657" s="116"/>
      <c r="RTK2657" s="42"/>
      <c r="RTL2657" s="116"/>
      <c r="RTM2657" s="42"/>
      <c r="RTN2657" s="116"/>
      <c r="RTO2657" s="42"/>
      <c r="RTP2657" s="116"/>
      <c r="RTQ2657" s="42"/>
      <c r="RTR2657" s="116"/>
      <c r="RTS2657" s="42"/>
      <c r="RTT2657" s="116"/>
      <c r="RTU2657" s="42"/>
      <c r="RTV2657" s="116"/>
      <c r="RTW2657" s="42"/>
      <c r="RTX2657" s="116"/>
      <c r="RTY2657" s="42"/>
      <c r="RTZ2657" s="116"/>
      <c r="RUA2657" s="42"/>
      <c r="RUB2657" s="116"/>
      <c r="RUC2657" s="42"/>
      <c r="RUD2657" s="116"/>
      <c r="RUE2657" s="42"/>
      <c r="RUF2657" s="116"/>
      <c r="RUG2657" s="42"/>
      <c r="RUH2657" s="116"/>
      <c r="RUI2657" s="42"/>
      <c r="RUJ2657" s="116"/>
      <c r="RUK2657" s="42"/>
      <c r="RUL2657" s="116"/>
      <c r="RUM2657" s="42"/>
      <c r="RUN2657" s="116"/>
      <c r="RUO2657" s="42"/>
      <c r="RUP2657" s="116"/>
      <c r="RUQ2657" s="42"/>
      <c r="RUR2657" s="116"/>
      <c r="RUS2657" s="42"/>
      <c r="RUT2657" s="116"/>
      <c r="RUU2657" s="42"/>
      <c r="RUV2657" s="116"/>
      <c r="RUW2657" s="42"/>
      <c r="RUX2657" s="116"/>
      <c r="RUY2657" s="42"/>
      <c r="RUZ2657" s="116"/>
      <c r="RVA2657" s="42"/>
      <c r="RVB2657" s="116"/>
      <c r="RVC2657" s="42"/>
      <c r="RVD2657" s="116"/>
      <c r="RVE2657" s="42"/>
      <c r="RVF2657" s="116"/>
      <c r="RVG2657" s="42"/>
      <c r="RVH2657" s="116"/>
      <c r="RVI2657" s="42"/>
      <c r="RVJ2657" s="116"/>
      <c r="RVK2657" s="42"/>
      <c r="RVL2657" s="116"/>
      <c r="RVM2657" s="42"/>
      <c r="RVN2657" s="116"/>
      <c r="RVO2657" s="42"/>
      <c r="RVP2657" s="116"/>
      <c r="RVQ2657" s="42"/>
      <c r="RVR2657" s="116"/>
      <c r="RVS2657" s="42"/>
      <c r="RVT2657" s="116"/>
      <c r="RVU2657" s="42"/>
      <c r="RVV2657" s="116"/>
      <c r="RVW2657" s="42"/>
      <c r="RVX2657" s="116"/>
      <c r="RVY2657" s="42"/>
      <c r="RVZ2657" s="116"/>
      <c r="RWA2657" s="42"/>
      <c r="RWB2657" s="116"/>
      <c r="RWC2657" s="42"/>
      <c r="RWD2657" s="116"/>
      <c r="RWE2657" s="42"/>
      <c r="RWF2657" s="116"/>
      <c r="RWG2657" s="42"/>
      <c r="RWH2657" s="116"/>
      <c r="RWI2657" s="42"/>
      <c r="RWJ2657" s="116"/>
      <c r="RWK2657" s="42"/>
      <c r="RWL2657" s="116"/>
      <c r="RWM2657" s="42"/>
      <c r="RWN2657" s="116"/>
      <c r="RWO2657" s="42"/>
      <c r="RWP2657" s="116"/>
      <c r="RWQ2657" s="42"/>
      <c r="RWR2657" s="116"/>
      <c r="RWS2657" s="42"/>
      <c r="RWT2657" s="116"/>
      <c r="RWU2657" s="42"/>
      <c r="RWV2657" s="116"/>
      <c r="RWW2657" s="42"/>
      <c r="RWX2657" s="116"/>
      <c r="RWY2657" s="42"/>
      <c r="RWZ2657" s="116"/>
      <c r="RXA2657" s="42"/>
      <c r="RXB2657" s="116"/>
      <c r="RXC2657" s="42"/>
      <c r="RXD2657" s="116"/>
      <c r="RXE2657" s="42"/>
      <c r="RXF2657" s="116"/>
      <c r="RXG2657" s="42"/>
      <c r="RXH2657" s="116"/>
      <c r="RXI2657" s="42"/>
      <c r="RXJ2657" s="116"/>
      <c r="RXK2657" s="42"/>
      <c r="RXL2657" s="116"/>
      <c r="RXM2657" s="42"/>
      <c r="RXN2657" s="116"/>
      <c r="RXO2657" s="42"/>
      <c r="RXP2657" s="116"/>
      <c r="RXQ2657" s="42"/>
      <c r="RXR2657" s="116"/>
      <c r="RXS2657" s="42"/>
      <c r="RXT2657" s="116"/>
      <c r="RXU2657" s="42"/>
      <c r="RXV2657" s="116"/>
      <c r="RXW2657" s="42"/>
      <c r="RXX2657" s="116"/>
      <c r="RXY2657" s="42"/>
      <c r="RXZ2657" s="116"/>
      <c r="RYA2657" s="42"/>
      <c r="RYB2657" s="116"/>
      <c r="RYC2657" s="42"/>
      <c r="RYD2657" s="116"/>
      <c r="RYE2657" s="42"/>
      <c r="RYF2657" s="116"/>
      <c r="RYG2657" s="42"/>
      <c r="RYH2657" s="116"/>
      <c r="RYI2657" s="42"/>
      <c r="RYJ2657" s="116"/>
      <c r="RYK2657" s="42"/>
      <c r="RYL2657" s="116"/>
      <c r="RYM2657" s="42"/>
      <c r="RYN2657" s="116"/>
      <c r="RYO2657" s="42"/>
      <c r="RYP2657" s="116"/>
      <c r="RYQ2657" s="42"/>
      <c r="RYR2657" s="116"/>
      <c r="RYS2657" s="42"/>
      <c r="RYT2657" s="116"/>
      <c r="RYU2657" s="42"/>
      <c r="RYV2657" s="116"/>
      <c r="RYW2657" s="42"/>
      <c r="RYX2657" s="116"/>
      <c r="RYY2657" s="42"/>
      <c r="RYZ2657" s="116"/>
      <c r="RZA2657" s="42"/>
      <c r="RZB2657" s="116"/>
      <c r="RZC2657" s="42"/>
      <c r="RZD2657" s="116"/>
      <c r="RZE2657" s="42"/>
      <c r="RZF2657" s="116"/>
      <c r="RZG2657" s="42"/>
      <c r="RZH2657" s="116"/>
      <c r="RZI2657" s="42"/>
      <c r="RZJ2657" s="116"/>
      <c r="RZK2657" s="42"/>
      <c r="RZL2657" s="116"/>
      <c r="RZM2657" s="42"/>
      <c r="RZN2657" s="116"/>
      <c r="RZO2657" s="42"/>
      <c r="RZP2657" s="116"/>
      <c r="RZQ2657" s="42"/>
      <c r="RZR2657" s="116"/>
      <c r="RZS2657" s="42"/>
      <c r="RZT2657" s="116"/>
      <c r="RZU2657" s="42"/>
      <c r="RZV2657" s="116"/>
      <c r="RZW2657" s="42"/>
      <c r="RZX2657" s="116"/>
      <c r="RZY2657" s="42"/>
      <c r="RZZ2657" s="116"/>
      <c r="SAA2657" s="42"/>
      <c r="SAB2657" s="116"/>
      <c r="SAC2657" s="42"/>
      <c r="SAD2657" s="116"/>
      <c r="SAE2657" s="42"/>
      <c r="SAF2657" s="116"/>
      <c r="SAG2657" s="42"/>
      <c r="SAH2657" s="116"/>
      <c r="SAI2657" s="42"/>
      <c r="SAJ2657" s="116"/>
      <c r="SAK2657" s="42"/>
      <c r="SAL2657" s="116"/>
      <c r="SAM2657" s="42"/>
      <c r="SAN2657" s="116"/>
      <c r="SAO2657" s="42"/>
      <c r="SAP2657" s="116"/>
      <c r="SAQ2657" s="42"/>
      <c r="SAR2657" s="116"/>
      <c r="SAS2657" s="42"/>
      <c r="SAT2657" s="116"/>
      <c r="SAU2657" s="42"/>
      <c r="SAV2657" s="116"/>
      <c r="SAW2657" s="42"/>
      <c r="SAX2657" s="116"/>
      <c r="SAY2657" s="42"/>
      <c r="SAZ2657" s="116"/>
      <c r="SBA2657" s="42"/>
      <c r="SBB2657" s="116"/>
      <c r="SBC2657" s="42"/>
      <c r="SBD2657" s="116"/>
      <c r="SBE2657" s="42"/>
      <c r="SBF2657" s="116"/>
      <c r="SBG2657" s="42"/>
      <c r="SBH2657" s="116"/>
      <c r="SBI2657" s="42"/>
      <c r="SBJ2657" s="116"/>
      <c r="SBK2657" s="42"/>
      <c r="SBL2657" s="116"/>
      <c r="SBM2657" s="42"/>
      <c r="SBN2657" s="116"/>
      <c r="SBO2657" s="42"/>
      <c r="SBP2657" s="116"/>
      <c r="SBQ2657" s="42"/>
      <c r="SBR2657" s="116"/>
      <c r="SBS2657" s="42"/>
      <c r="SBT2657" s="116"/>
      <c r="SBU2657" s="42"/>
      <c r="SBV2657" s="116"/>
      <c r="SBW2657" s="42"/>
      <c r="SBX2657" s="116"/>
      <c r="SBY2657" s="42"/>
      <c r="SBZ2657" s="116"/>
      <c r="SCA2657" s="42"/>
      <c r="SCB2657" s="116"/>
      <c r="SCC2657" s="42"/>
      <c r="SCD2657" s="116"/>
      <c r="SCE2657" s="42"/>
      <c r="SCF2657" s="116"/>
      <c r="SCG2657" s="42"/>
      <c r="SCH2657" s="116"/>
      <c r="SCI2657" s="42"/>
      <c r="SCJ2657" s="116"/>
      <c r="SCK2657" s="42"/>
      <c r="SCL2657" s="116"/>
      <c r="SCM2657" s="42"/>
      <c r="SCN2657" s="116"/>
      <c r="SCO2657" s="42"/>
      <c r="SCP2657" s="116"/>
      <c r="SCQ2657" s="42"/>
      <c r="SCR2657" s="116"/>
      <c r="SCS2657" s="42"/>
      <c r="SCT2657" s="116"/>
      <c r="SCU2657" s="42"/>
      <c r="SCV2657" s="116"/>
      <c r="SCW2657" s="42"/>
      <c r="SCX2657" s="116"/>
      <c r="SCY2657" s="42"/>
      <c r="SCZ2657" s="116"/>
      <c r="SDA2657" s="42"/>
      <c r="SDB2657" s="116"/>
      <c r="SDC2657" s="42"/>
      <c r="SDD2657" s="116"/>
      <c r="SDE2657" s="42"/>
      <c r="SDF2657" s="116"/>
      <c r="SDG2657" s="42"/>
      <c r="SDH2657" s="116"/>
      <c r="SDI2657" s="42"/>
      <c r="SDJ2657" s="116"/>
      <c r="SDK2657" s="42"/>
      <c r="SDL2657" s="116"/>
      <c r="SDM2657" s="42"/>
      <c r="SDN2657" s="116"/>
      <c r="SDO2657" s="42"/>
      <c r="SDP2657" s="116"/>
      <c r="SDQ2657" s="42"/>
      <c r="SDR2657" s="116"/>
      <c r="SDS2657" s="42"/>
      <c r="SDT2657" s="116"/>
      <c r="SDU2657" s="42"/>
      <c r="SDV2657" s="116"/>
      <c r="SDW2657" s="42"/>
      <c r="SDX2657" s="116"/>
      <c r="SDY2657" s="42"/>
      <c r="SDZ2657" s="116"/>
      <c r="SEA2657" s="42"/>
      <c r="SEB2657" s="116"/>
      <c r="SEC2657" s="42"/>
      <c r="SED2657" s="116"/>
      <c r="SEE2657" s="42"/>
      <c r="SEF2657" s="116"/>
      <c r="SEG2657" s="42"/>
      <c r="SEH2657" s="116"/>
      <c r="SEI2657" s="42"/>
      <c r="SEJ2657" s="116"/>
      <c r="SEK2657" s="42"/>
      <c r="SEL2657" s="116"/>
      <c r="SEM2657" s="42"/>
      <c r="SEN2657" s="116"/>
      <c r="SEO2657" s="42"/>
      <c r="SEP2657" s="116"/>
      <c r="SEQ2657" s="42"/>
      <c r="SER2657" s="116"/>
      <c r="SES2657" s="42"/>
      <c r="SET2657" s="116"/>
      <c r="SEU2657" s="42"/>
      <c r="SEV2657" s="116"/>
      <c r="SEW2657" s="42"/>
      <c r="SEX2657" s="116"/>
      <c r="SEY2657" s="42"/>
      <c r="SEZ2657" s="116"/>
      <c r="SFA2657" s="42"/>
      <c r="SFB2657" s="116"/>
      <c r="SFC2657" s="42"/>
      <c r="SFD2657" s="116"/>
      <c r="SFE2657" s="42"/>
      <c r="SFF2657" s="116"/>
      <c r="SFG2657" s="42"/>
      <c r="SFH2657" s="116"/>
      <c r="SFI2657" s="42"/>
      <c r="SFJ2657" s="116"/>
      <c r="SFK2657" s="42"/>
      <c r="SFL2657" s="116"/>
      <c r="SFM2657" s="42"/>
      <c r="SFN2657" s="116"/>
      <c r="SFO2657" s="42"/>
      <c r="SFP2657" s="116"/>
      <c r="SFQ2657" s="42"/>
      <c r="SFR2657" s="116"/>
      <c r="SFS2657" s="42"/>
      <c r="SFT2657" s="116"/>
      <c r="SFU2657" s="42"/>
      <c r="SFV2657" s="116"/>
      <c r="SFW2657" s="42"/>
      <c r="SFX2657" s="116"/>
      <c r="SFY2657" s="42"/>
      <c r="SFZ2657" s="116"/>
      <c r="SGA2657" s="42"/>
      <c r="SGB2657" s="116"/>
      <c r="SGC2657" s="42"/>
      <c r="SGD2657" s="116"/>
      <c r="SGE2657" s="42"/>
      <c r="SGF2657" s="116"/>
      <c r="SGG2657" s="42"/>
      <c r="SGH2657" s="116"/>
      <c r="SGI2657" s="42"/>
      <c r="SGJ2657" s="116"/>
      <c r="SGK2657" s="42"/>
      <c r="SGL2657" s="116"/>
      <c r="SGM2657" s="42"/>
      <c r="SGN2657" s="116"/>
      <c r="SGO2657" s="42"/>
      <c r="SGP2657" s="116"/>
      <c r="SGQ2657" s="42"/>
      <c r="SGR2657" s="116"/>
      <c r="SGS2657" s="42"/>
      <c r="SGT2657" s="116"/>
      <c r="SGU2657" s="42"/>
      <c r="SGV2657" s="116"/>
      <c r="SGW2657" s="42"/>
      <c r="SGX2657" s="116"/>
      <c r="SGY2657" s="42"/>
      <c r="SGZ2657" s="116"/>
      <c r="SHA2657" s="42"/>
      <c r="SHB2657" s="116"/>
      <c r="SHC2657" s="42"/>
      <c r="SHD2657" s="116"/>
      <c r="SHE2657" s="42"/>
      <c r="SHF2657" s="116"/>
      <c r="SHG2657" s="42"/>
      <c r="SHH2657" s="116"/>
      <c r="SHI2657" s="42"/>
      <c r="SHJ2657" s="116"/>
      <c r="SHK2657" s="42"/>
      <c r="SHL2657" s="116"/>
      <c r="SHM2657" s="42"/>
      <c r="SHN2657" s="116"/>
      <c r="SHO2657" s="42"/>
      <c r="SHP2657" s="116"/>
      <c r="SHQ2657" s="42"/>
      <c r="SHR2657" s="116"/>
      <c r="SHS2657" s="42"/>
      <c r="SHT2657" s="116"/>
      <c r="SHU2657" s="42"/>
      <c r="SHV2657" s="116"/>
      <c r="SHW2657" s="42"/>
      <c r="SHX2657" s="116"/>
      <c r="SHY2657" s="42"/>
      <c r="SHZ2657" s="116"/>
      <c r="SIA2657" s="42"/>
      <c r="SIB2657" s="116"/>
      <c r="SIC2657" s="42"/>
      <c r="SID2657" s="116"/>
      <c r="SIE2657" s="42"/>
      <c r="SIF2657" s="116"/>
      <c r="SIG2657" s="42"/>
      <c r="SIH2657" s="116"/>
      <c r="SII2657" s="42"/>
      <c r="SIJ2657" s="116"/>
      <c r="SIK2657" s="42"/>
      <c r="SIL2657" s="116"/>
      <c r="SIM2657" s="42"/>
      <c r="SIN2657" s="116"/>
      <c r="SIO2657" s="42"/>
      <c r="SIP2657" s="116"/>
      <c r="SIQ2657" s="42"/>
      <c r="SIR2657" s="116"/>
      <c r="SIS2657" s="42"/>
      <c r="SIT2657" s="116"/>
      <c r="SIU2657" s="42"/>
      <c r="SIV2657" s="116"/>
      <c r="SIW2657" s="42"/>
      <c r="SIX2657" s="116"/>
      <c r="SIY2657" s="42"/>
      <c r="SIZ2657" s="116"/>
      <c r="SJA2657" s="42"/>
      <c r="SJB2657" s="116"/>
      <c r="SJC2657" s="42"/>
      <c r="SJD2657" s="116"/>
      <c r="SJE2657" s="42"/>
      <c r="SJF2657" s="116"/>
      <c r="SJG2657" s="42"/>
      <c r="SJH2657" s="116"/>
      <c r="SJI2657" s="42"/>
      <c r="SJJ2657" s="116"/>
      <c r="SJK2657" s="42"/>
      <c r="SJL2657" s="116"/>
      <c r="SJM2657" s="42"/>
      <c r="SJN2657" s="116"/>
      <c r="SJO2657" s="42"/>
      <c r="SJP2657" s="116"/>
      <c r="SJQ2657" s="42"/>
      <c r="SJR2657" s="116"/>
      <c r="SJS2657" s="42"/>
      <c r="SJT2657" s="116"/>
      <c r="SJU2657" s="42"/>
      <c r="SJV2657" s="116"/>
      <c r="SJW2657" s="42"/>
      <c r="SJX2657" s="116"/>
      <c r="SJY2657" s="42"/>
      <c r="SJZ2657" s="116"/>
      <c r="SKA2657" s="42"/>
      <c r="SKB2657" s="116"/>
      <c r="SKC2657" s="42"/>
      <c r="SKD2657" s="116"/>
      <c r="SKE2657" s="42"/>
      <c r="SKF2657" s="116"/>
      <c r="SKG2657" s="42"/>
      <c r="SKH2657" s="116"/>
      <c r="SKI2657" s="42"/>
      <c r="SKJ2657" s="116"/>
      <c r="SKK2657" s="42"/>
      <c r="SKL2657" s="116"/>
      <c r="SKM2657" s="42"/>
      <c r="SKN2657" s="116"/>
      <c r="SKO2657" s="42"/>
      <c r="SKP2657" s="116"/>
      <c r="SKQ2657" s="42"/>
      <c r="SKR2657" s="116"/>
      <c r="SKS2657" s="42"/>
      <c r="SKT2657" s="116"/>
      <c r="SKU2657" s="42"/>
      <c r="SKV2657" s="116"/>
      <c r="SKW2657" s="42"/>
      <c r="SKX2657" s="116"/>
      <c r="SKY2657" s="42"/>
      <c r="SKZ2657" s="116"/>
      <c r="SLA2657" s="42"/>
      <c r="SLB2657" s="116"/>
      <c r="SLC2657" s="42"/>
      <c r="SLD2657" s="116"/>
      <c r="SLE2657" s="42"/>
      <c r="SLF2657" s="116"/>
      <c r="SLG2657" s="42"/>
      <c r="SLH2657" s="116"/>
      <c r="SLI2657" s="42"/>
      <c r="SLJ2657" s="116"/>
      <c r="SLK2657" s="42"/>
      <c r="SLL2657" s="116"/>
      <c r="SLM2657" s="42"/>
      <c r="SLN2657" s="116"/>
      <c r="SLO2657" s="42"/>
      <c r="SLP2657" s="116"/>
      <c r="SLQ2657" s="42"/>
      <c r="SLR2657" s="116"/>
      <c r="SLS2657" s="42"/>
      <c r="SLT2657" s="116"/>
      <c r="SLU2657" s="42"/>
      <c r="SLV2657" s="116"/>
      <c r="SLW2657" s="42"/>
      <c r="SLX2657" s="116"/>
      <c r="SLY2657" s="42"/>
      <c r="SLZ2657" s="116"/>
      <c r="SMA2657" s="42"/>
      <c r="SMB2657" s="116"/>
      <c r="SMC2657" s="42"/>
      <c r="SMD2657" s="116"/>
      <c r="SME2657" s="42"/>
      <c r="SMF2657" s="116"/>
      <c r="SMG2657" s="42"/>
      <c r="SMH2657" s="116"/>
      <c r="SMI2657" s="42"/>
      <c r="SMJ2657" s="116"/>
      <c r="SMK2657" s="42"/>
      <c r="SML2657" s="116"/>
      <c r="SMM2657" s="42"/>
      <c r="SMN2657" s="116"/>
      <c r="SMO2657" s="42"/>
      <c r="SMP2657" s="116"/>
      <c r="SMQ2657" s="42"/>
      <c r="SMR2657" s="116"/>
      <c r="SMS2657" s="42"/>
      <c r="SMT2657" s="116"/>
      <c r="SMU2657" s="42"/>
      <c r="SMV2657" s="116"/>
      <c r="SMW2657" s="42"/>
      <c r="SMX2657" s="116"/>
      <c r="SMY2657" s="42"/>
      <c r="SMZ2657" s="116"/>
      <c r="SNA2657" s="42"/>
      <c r="SNB2657" s="116"/>
      <c r="SNC2657" s="42"/>
      <c r="SND2657" s="116"/>
      <c r="SNE2657" s="42"/>
      <c r="SNF2657" s="116"/>
      <c r="SNG2657" s="42"/>
      <c r="SNH2657" s="116"/>
      <c r="SNI2657" s="42"/>
      <c r="SNJ2657" s="116"/>
      <c r="SNK2657" s="42"/>
      <c r="SNL2657" s="116"/>
      <c r="SNM2657" s="42"/>
      <c r="SNN2657" s="116"/>
      <c r="SNO2657" s="42"/>
      <c r="SNP2657" s="116"/>
      <c r="SNQ2657" s="42"/>
      <c r="SNR2657" s="116"/>
      <c r="SNS2657" s="42"/>
      <c r="SNT2657" s="116"/>
      <c r="SNU2657" s="42"/>
      <c r="SNV2657" s="116"/>
      <c r="SNW2657" s="42"/>
      <c r="SNX2657" s="116"/>
      <c r="SNY2657" s="42"/>
      <c r="SNZ2657" s="116"/>
      <c r="SOA2657" s="42"/>
      <c r="SOB2657" s="116"/>
      <c r="SOC2657" s="42"/>
      <c r="SOD2657" s="116"/>
      <c r="SOE2657" s="42"/>
      <c r="SOF2657" s="116"/>
      <c r="SOG2657" s="42"/>
      <c r="SOH2657" s="116"/>
      <c r="SOI2657" s="42"/>
      <c r="SOJ2657" s="116"/>
      <c r="SOK2657" s="42"/>
      <c r="SOL2657" s="116"/>
      <c r="SOM2657" s="42"/>
      <c r="SON2657" s="116"/>
      <c r="SOO2657" s="42"/>
      <c r="SOP2657" s="116"/>
      <c r="SOQ2657" s="42"/>
      <c r="SOR2657" s="116"/>
      <c r="SOS2657" s="42"/>
      <c r="SOT2657" s="116"/>
      <c r="SOU2657" s="42"/>
      <c r="SOV2657" s="116"/>
      <c r="SOW2657" s="42"/>
      <c r="SOX2657" s="116"/>
      <c r="SOY2657" s="42"/>
      <c r="SOZ2657" s="116"/>
      <c r="SPA2657" s="42"/>
      <c r="SPB2657" s="116"/>
      <c r="SPC2657" s="42"/>
      <c r="SPD2657" s="116"/>
      <c r="SPE2657" s="42"/>
      <c r="SPF2657" s="116"/>
      <c r="SPG2657" s="42"/>
      <c r="SPH2657" s="116"/>
      <c r="SPI2657" s="42"/>
      <c r="SPJ2657" s="116"/>
      <c r="SPK2657" s="42"/>
      <c r="SPL2657" s="116"/>
      <c r="SPM2657" s="42"/>
      <c r="SPN2657" s="116"/>
      <c r="SPO2657" s="42"/>
      <c r="SPP2657" s="116"/>
      <c r="SPQ2657" s="42"/>
      <c r="SPR2657" s="116"/>
      <c r="SPS2657" s="42"/>
      <c r="SPT2657" s="116"/>
      <c r="SPU2657" s="42"/>
      <c r="SPV2657" s="116"/>
      <c r="SPW2657" s="42"/>
      <c r="SPX2657" s="116"/>
      <c r="SPY2657" s="42"/>
      <c r="SPZ2657" s="116"/>
      <c r="SQA2657" s="42"/>
      <c r="SQB2657" s="116"/>
      <c r="SQC2657" s="42"/>
      <c r="SQD2657" s="116"/>
      <c r="SQE2657" s="42"/>
      <c r="SQF2657" s="116"/>
      <c r="SQG2657" s="42"/>
      <c r="SQH2657" s="116"/>
      <c r="SQI2657" s="42"/>
      <c r="SQJ2657" s="116"/>
      <c r="SQK2657" s="42"/>
      <c r="SQL2657" s="116"/>
      <c r="SQM2657" s="42"/>
      <c r="SQN2657" s="116"/>
      <c r="SQO2657" s="42"/>
      <c r="SQP2657" s="116"/>
      <c r="SQQ2657" s="42"/>
      <c r="SQR2657" s="116"/>
      <c r="SQS2657" s="42"/>
      <c r="SQT2657" s="116"/>
      <c r="SQU2657" s="42"/>
      <c r="SQV2657" s="116"/>
      <c r="SQW2657" s="42"/>
      <c r="SQX2657" s="116"/>
      <c r="SQY2657" s="42"/>
      <c r="SQZ2657" s="116"/>
      <c r="SRA2657" s="42"/>
      <c r="SRB2657" s="116"/>
      <c r="SRC2657" s="42"/>
      <c r="SRD2657" s="116"/>
      <c r="SRE2657" s="42"/>
      <c r="SRF2657" s="116"/>
      <c r="SRG2657" s="42"/>
      <c r="SRH2657" s="116"/>
      <c r="SRI2657" s="42"/>
      <c r="SRJ2657" s="116"/>
      <c r="SRK2657" s="42"/>
      <c r="SRL2657" s="116"/>
      <c r="SRM2657" s="42"/>
      <c r="SRN2657" s="116"/>
      <c r="SRO2657" s="42"/>
      <c r="SRP2657" s="116"/>
      <c r="SRQ2657" s="42"/>
      <c r="SRR2657" s="116"/>
      <c r="SRS2657" s="42"/>
      <c r="SRT2657" s="116"/>
      <c r="SRU2657" s="42"/>
      <c r="SRV2657" s="116"/>
      <c r="SRW2657" s="42"/>
      <c r="SRX2657" s="116"/>
      <c r="SRY2657" s="42"/>
      <c r="SRZ2657" s="116"/>
      <c r="SSA2657" s="42"/>
      <c r="SSB2657" s="116"/>
      <c r="SSC2657" s="42"/>
      <c r="SSD2657" s="116"/>
      <c r="SSE2657" s="42"/>
      <c r="SSF2657" s="116"/>
      <c r="SSG2657" s="42"/>
      <c r="SSH2657" s="116"/>
      <c r="SSI2657" s="42"/>
      <c r="SSJ2657" s="116"/>
      <c r="SSK2657" s="42"/>
      <c r="SSL2657" s="116"/>
      <c r="SSM2657" s="42"/>
      <c r="SSN2657" s="116"/>
      <c r="SSO2657" s="42"/>
      <c r="SSP2657" s="116"/>
      <c r="SSQ2657" s="42"/>
      <c r="SSR2657" s="116"/>
      <c r="SSS2657" s="42"/>
      <c r="SST2657" s="116"/>
      <c r="SSU2657" s="42"/>
      <c r="SSV2657" s="116"/>
      <c r="SSW2657" s="42"/>
      <c r="SSX2657" s="116"/>
      <c r="SSY2657" s="42"/>
      <c r="SSZ2657" s="116"/>
      <c r="STA2657" s="42"/>
      <c r="STB2657" s="116"/>
      <c r="STC2657" s="42"/>
      <c r="STD2657" s="116"/>
      <c r="STE2657" s="42"/>
      <c r="STF2657" s="116"/>
      <c r="STG2657" s="42"/>
      <c r="STH2657" s="116"/>
      <c r="STI2657" s="42"/>
      <c r="STJ2657" s="116"/>
      <c r="STK2657" s="42"/>
      <c r="STL2657" s="116"/>
      <c r="STM2657" s="42"/>
      <c r="STN2657" s="116"/>
      <c r="STO2657" s="42"/>
      <c r="STP2657" s="116"/>
      <c r="STQ2657" s="42"/>
      <c r="STR2657" s="116"/>
      <c r="STS2657" s="42"/>
      <c r="STT2657" s="116"/>
      <c r="STU2657" s="42"/>
      <c r="STV2657" s="116"/>
      <c r="STW2657" s="42"/>
      <c r="STX2657" s="116"/>
      <c r="STY2657" s="42"/>
      <c r="STZ2657" s="116"/>
      <c r="SUA2657" s="42"/>
      <c r="SUB2657" s="116"/>
      <c r="SUC2657" s="42"/>
      <c r="SUD2657" s="116"/>
      <c r="SUE2657" s="42"/>
      <c r="SUF2657" s="116"/>
      <c r="SUG2657" s="42"/>
      <c r="SUH2657" s="116"/>
      <c r="SUI2657" s="42"/>
      <c r="SUJ2657" s="116"/>
      <c r="SUK2657" s="42"/>
      <c r="SUL2657" s="116"/>
      <c r="SUM2657" s="42"/>
      <c r="SUN2657" s="116"/>
      <c r="SUO2657" s="42"/>
      <c r="SUP2657" s="116"/>
      <c r="SUQ2657" s="42"/>
      <c r="SUR2657" s="116"/>
      <c r="SUS2657" s="42"/>
      <c r="SUT2657" s="116"/>
      <c r="SUU2657" s="42"/>
      <c r="SUV2657" s="116"/>
      <c r="SUW2657" s="42"/>
      <c r="SUX2657" s="116"/>
      <c r="SUY2657" s="42"/>
      <c r="SUZ2657" s="116"/>
      <c r="SVA2657" s="42"/>
      <c r="SVB2657" s="116"/>
      <c r="SVC2657" s="42"/>
      <c r="SVD2657" s="116"/>
      <c r="SVE2657" s="42"/>
      <c r="SVF2657" s="116"/>
      <c r="SVG2657" s="42"/>
      <c r="SVH2657" s="116"/>
      <c r="SVI2657" s="42"/>
      <c r="SVJ2657" s="116"/>
      <c r="SVK2657" s="42"/>
      <c r="SVL2657" s="116"/>
      <c r="SVM2657" s="42"/>
      <c r="SVN2657" s="116"/>
      <c r="SVO2657" s="42"/>
      <c r="SVP2657" s="116"/>
      <c r="SVQ2657" s="42"/>
      <c r="SVR2657" s="116"/>
      <c r="SVS2657" s="42"/>
      <c r="SVT2657" s="116"/>
      <c r="SVU2657" s="42"/>
      <c r="SVV2657" s="116"/>
      <c r="SVW2657" s="42"/>
      <c r="SVX2657" s="116"/>
      <c r="SVY2657" s="42"/>
      <c r="SVZ2657" s="116"/>
      <c r="SWA2657" s="42"/>
      <c r="SWB2657" s="116"/>
      <c r="SWC2657" s="42"/>
      <c r="SWD2657" s="116"/>
      <c r="SWE2657" s="42"/>
      <c r="SWF2657" s="116"/>
      <c r="SWG2657" s="42"/>
      <c r="SWH2657" s="116"/>
      <c r="SWI2657" s="42"/>
      <c r="SWJ2657" s="116"/>
      <c r="SWK2657" s="42"/>
      <c r="SWL2657" s="116"/>
      <c r="SWM2657" s="42"/>
      <c r="SWN2657" s="116"/>
      <c r="SWO2657" s="42"/>
      <c r="SWP2657" s="116"/>
      <c r="SWQ2657" s="42"/>
      <c r="SWR2657" s="116"/>
      <c r="SWS2657" s="42"/>
      <c r="SWT2657" s="116"/>
      <c r="SWU2657" s="42"/>
      <c r="SWV2657" s="116"/>
      <c r="SWW2657" s="42"/>
      <c r="SWX2657" s="116"/>
      <c r="SWY2657" s="42"/>
      <c r="SWZ2657" s="116"/>
      <c r="SXA2657" s="42"/>
      <c r="SXB2657" s="116"/>
      <c r="SXC2657" s="42"/>
      <c r="SXD2657" s="116"/>
      <c r="SXE2657" s="42"/>
      <c r="SXF2657" s="116"/>
      <c r="SXG2657" s="42"/>
      <c r="SXH2657" s="116"/>
      <c r="SXI2657" s="42"/>
      <c r="SXJ2657" s="116"/>
      <c r="SXK2657" s="42"/>
      <c r="SXL2657" s="116"/>
      <c r="SXM2657" s="42"/>
      <c r="SXN2657" s="116"/>
      <c r="SXO2657" s="42"/>
      <c r="SXP2657" s="116"/>
      <c r="SXQ2657" s="42"/>
      <c r="SXR2657" s="116"/>
      <c r="SXS2657" s="42"/>
      <c r="SXT2657" s="116"/>
      <c r="SXU2657" s="42"/>
      <c r="SXV2657" s="116"/>
      <c r="SXW2657" s="42"/>
      <c r="SXX2657" s="116"/>
      <c r="SXY2657" s="42"/>
      <c r="SXZ2657" s="116"/>
      <c r="SYA2657" s="42"/>
      <c r="SYB2657" s="116"/>
      <c r="SYC2657" s="42"/>
      <c r="SYD2657" s="116"/>
      <c r="SYE2657" s="42"/>
      <c r="SYF2657" s="116"/>
      <c r="SYG2657" s="42"/>
      <c r="SYH2657" s="116"/>
      <c r="SYI2657" s="42"/>
      <c r="SYJ2657" s="116"/>
      <c r="SYK2657" s="42"/>
      <c r="SYL2657" s="116"/>
      <c r="SYM2657" s="42"/>
      <c r="SYN2657" s="116"/>
      <c r="SYO2657" s="42"/>
      <c r="SYP2657" s="116"/>
      <c r="SYQ2657" s="42"/>
      <c r="SYR2657" s="116"/>
      <c r="SYS2657" s="42"/>
      <c r="SYT2657" s="116"/>
      <c r="SYU2657" s="42"/>
      <c r="SYV2657" s="116"/>
      <c r="SYW2657" s="42"/>
      <c r="SYX2657" s="116"/>
      <c r="SYY2657" s="42"/>
      <c r="SYZ2657" s="116"/>
      <c r="SZA2657" s="42"/>
      <c r="SZB2657" s="116"/>
      <c r="SZC2657" s="42"/>
      <c r="SZD2657" s="116"/>
      <c r="SZE2657" s="42"/>
      <c r="SZF2657" s="116"/>
      <c r="SZG2657" s="42"/>
      <c r="SZH2657" s="116"/>
      <c r="SZI2657" s="42"/>
      <c r="SZJ2657" s="116"/>
      <c r="SZK2657" s="42"/>
      <c r="SZL2657" s="116"/>
      <c r="SZM2657" s="42"/>
      <c r="SZN2657" s="116"/>
      <c r="SZO2657" s="42"/>
      <c r="SZP2657" s="116"/>
      <c r="SZQ2657" s="42"/>
      <c r="SZR2657" s="116"/>
      <c r="SZS2657" s="42"/>
      <c r="SZT2657" s="116"/>
      <c r="SZU2657" s="42"/>
      <c r="SZV2657" s="116"/>
      <c r="SZW2657" s="42"/>
      <c r="SZX2657" s="116"/>
      <c r="SZY2657" s="42"/>
      <c r="SZZ2657" s="116"/>
      <c r="TAA2657" s="42"/>
      <c r="TAB2657" s="116"/>
      <c r="TAC2657" s="42"/>
      <c r="TAD2657" s="116"/>
      <c r="TAE2657" s="42"/>
      <c r="TAF2657" s="116"/>
      <c r="TAG2657" s="42"/>
      <c r="TAH2657" s="116"/>
      <c r="TAI2657" s="42"/>
      <c r="TAJ2657" s="116"/>
      <c r="TAK2657" s="42"/>
      <c r="TAL2657" s="116"/>
      <c r="TAM2657" s="42"/>
      <c r="TAN2657" s="116"/>
      <c r="TAO2657" s="42"/>
      <c r="TAP2657" s="116"/>
      <c r="TAQ2657" s="42"/>
      <c r="TAR2657" s="116"/>
      <c r="TAS2657" s="42"/>
      <c r="TAT2657" s="116"/>
      <c r="TAU2657" s="42"/>
      <c r="TAV2657" s="116"/>
      <c r="TAW2657" s="42"/>
      <c r="TAX2657" s="116"/>
      <c r="TAY2657" s="42"/>
      <c r="TAZ2657" s="116"/>
      <c r="TBA2657" s="42"/>
      <c r="TBB2657" s="116"/>
      <c r="TBC2657" s="42"/>
      <c r="TBD2657" s="116"/>
      <c r="TBE2657" s="42"/>
      <c r="TBF2657" s="116"/>
      <c r="TBG2657" s="42"/>
      <c r="TBH2657" s="116"/>
      <c r="TBI2657" s="42"/>
      <c r="TBJ2657" s="116"/>
      <c r="TBK2657" s="42"/>
      <c r="TBL2657" s="116"/>
      <c r="TBM2657" s="42"/>
      <c r="TBN2657" s="116"/>
      <c r="TBO2657" s="42"/>
      <c r="TBP2657" s="116"/>
      <c r="TBQ2657" s="42"/>
      <c r="TBR2657" s="116"/>
      <c r="TBS2657" s="42"/>
      <c r="TBT2657" s="116"/>
      <c r="TBU2657" s="42"/>
      <c r="TBV2657" s="116"/>
      <c r="TBW2657" s="42"/>
      <c r="TBX2657" s="116"/>
      <c r="TBY2657" s="42"/>
      <c r="TBZ2657" s="116"/>
      <c r="TCA2657" s="42"/>
      <c r="TCB2657" s="116"/>
      <c r="TCC2657" s="42"/>
      <c r="TCD2657" s="116"/>
      <c r="TCE2657" s="42"/>
      <c r="TCF2657" s="116"/>
      <c r="TCG2657" s="42"/>
      <c r="TCH2657" s="116"/>
      <c r="TCI2657" s="42"/>
      <c r="TCJ2657" s="116"/>
      <c r="TCK2657" s="42"/>
      <c r="TCL2657" s="116"/>
      <c r="TCM2657" s="42"/>
      <c r="TCN2657" s="116"/>
      <c r="TCO2657" s="42"/>
      <c r="TCP2657" s="116"/>
      <c r="TCQ2657" s="42"/>
      <c r="TCR2657" s="116"/>
      <c r="TCS2657" s="42"/>
      <c r="TCT2657" s="116"/>
      <c r="TCU2657" s="42"/>
      <c r="TCV2657" s="116"/>
      <c r="TCW2657" s="42"/>
      <c r="TCX2657" s="116"/>
      <c r="TCY2657" s="42"/>
      <c r="TCZ2657" s="116"/>
      <c r="TDA2657" s="42"/>
      <c r="TDB2657" s="116"/>
      <c r="TDC2657" s="42"/>
      <c r="TDD2657" s="116"/>
      <c r="TDE2657" s="42"/>
      <c r="TDF2657" s="116"/>
      <c r="TDG2657" s="42"/>
      <c r="TDH2657" s="116"/>
      <c r="TDI2657" s="42"/>
      <c r="TDJ2657" s="116"/>
      <c r="TDK2657" s="42"/>
      <c r="TDL2657" s="116"/>
      <c r="TDM2657" s="42"/>
      <c r="TDN2657" s="116"/>
      <c r="TDO2657" s="42"/>
      <c r="TDP2657" s="116"/>
      <c r="TDQ2657" s="42"/>
      <c r="TDR2657" s="116"/>
      <c r="TDS2657" s="42"/>
      <c r="TDT2657" s="116"/>
      <c r="TDU2657" s="42"/>
      <c r="TDV2657" s="116"/>
      <c r="TDW2657" s="42"/>
      <c r="TDX2657" s="116"/>
      <c r="TDY2657" s="42"/>
      <c r="TDZ2657" s="116"/>
      <c r="TEA2657" s="42"/>
      <c r="TEB2657" s="116"/>
      <c r="TEC2657" s="42"/>
      <c r="TED2657" s="116"/>
      <c r="TEE2657" s="42"/>
      <c r="TEF2657" s="116"/>
      <c r="TEG2657" s="42"/>
      <c r="TEH2657" s="116"/>
      <c r="TEI2657" s="42"/>
      <c r="TEJ2657" s="116"/>
      <c r="TEK2657" s="42"/>
      <c r="TEL2657" s="116"/>
      <c r="TEM2657" s="42"/>
      <c r="TEN2657" s="116"/>
      <c r="TEO2657" s="42"/>
      <c r="TEP2657" s="116"/>
      <c r="TEQ2657" s="42"/>
      <c r="TER2657" s="116"/>
      <c r="TES2657" s="42"/>
      <c r="TET2657" s="116"/>
      <c r="TEU2657" s="42"/>
      <c r="TEV2657" s="116"/>
      <c r="TEW2657" s="42"/>
      <c r="TEX2657" s="116"/>
      <c r="TEY2657" s="42"/>
      <c r="TEZ2657" s="116"/>
      <c r="TFA2657" s="42"/>
      <c r="TFB2657" s="116"/>
      <c r="TFC2657" s="42"/>
      <c r="TFD2657" s="116"/>
      <c r="TFE2657" s="42"/>
      <c r="TFF2657" s="116"/>
      <c r="TFG2657" s="42"/>
      <c r="TFH2657" s="116"/>
      <c r="TFI2657" s="42"/>
      <c r="TFJ2657" s="116"/>
      <c r="TFK2657" s="42"/>
      <c r="TFL2657" s="116"/>
      <c r="TFM2657" s="42"/>
      <c r="TFN2657" s="116"/>
      <c r="TFO2657" s="42"/>
      <c r="TFP2657" s="116"/>
      <c r="TFQ2657" s="42"/>
      <c r="TFR2657" s="116"/>
      <c r="TFS2657" s="42"/>
      <c r="TFT2657" s="116"/>
      <c r="TFU2657" s="42"/>
      <c r="TFV2657" s="116"/>
      <c r="TFW2657" s="42"/>
      <c r="TFX2657" s="116"/>
      <c r="TFY2657" s="42"/>
      <c r="TFZ2657" s="116"/>
      <c r="TGA2657" s="42"/>
      <c r="TGB2657" s="116"/>
      <c r="TGC2657" s="42"/>
      <c r="TGD2657" s="116"/>
      <c r="TGE2657" s="42"/>
      <c r="TGF2657" s="116"/>
      <c r="TGG2657" s="42"/>
      <c r="TGH2657" s="116"/>
      <c r="TGI2657" s="42"/>
      <c r="TGJ2657" s="116"/>
      <c r="TGK2657" s="42"/>
      <c r="TGL2657" s="116"/>
      <c r="TGM2657" s="42"/>
      <c r="TGN2657" s="116"/>
      <c r="TGO2657" s="42"/>
      <c r="TGP2657" s="116"/>
      <c r="TGQ2657" s="42"/>
      <c r="TGR2657" s="116"/>
      <c r="TGS2657" s="42"/>
      <c r="TGT2657" s="116"/>
      <c r="TGU2657" s="42"/>
      <c r="TGV2657" s="116"/>
      <c r="TGW2657" s="42"/>
      <c r="TGX2657" s="116"/>
      <c r="TGY2657" s="42"/>
      <c r="TGZ2657" s="116"/>
      <c r="THA2657" s="42"/>
      <c r="THB2657" s="116"/>
      <c r="THC2657" s="42"/>
      <c r="THD2657" s="116"/>
      <c r="THE2657" s="42"/>
      <c r="THF2657" s="116"/>
      <c r="THG2657" s="42"/>
      <c r="THH2657" s="116"/>
      <c r="THI2657" s="42"/>
      <c r="THJ2657" s="116"/>
      <c r="THK2657" s="42"/>
      <c r="THL2657" s="116"/>
      <c r="THM2657" s="42"/>
      <c r="THN2657" s="116"/>
      <c r="THO2657" s="42"/>
      <c r="THP2657" s="116"/>
      <c r="THQ2657" s="42"/>
      <c r="THR2657" s="116"/>
      <c r="THS2657" s="42"/>
      <c r="THT2657" s="116"/>
      <c r="THU2657" s="42"/>
      <c r="THV2657" s="116"/>
      <c r="THW2657" s="42"/>
      <c r="THX2657" s="116"/>
      <c r="THY2657" s="42"/>
      <c r="THZ2657" s="116"/>
      <c r="TIA2657" s="42"/>
      <c r="TIB2657" s="116"/>
      <c r="TIC2657" s="42"/>
      <c r="TID2657" s="116"/>
      <c r="TIE2657" s="42"/>
      <c r="TIF2657" s="116"/>
      <c r="TIG2657" s="42"/>
      <c r="TIH2657" s="116"/>
      <c r="TII2657" s="42"/>
      <c r="TIJ2657" s="116"/>
      <c r="TIK2657" s="42"/>
      <c r="TIL2657" s="116"/>
      <c r="TIM2657" s="42"/>
      <c r="TIN2657" s="116"/>
      <c r="TIO2657" s="42"/>
      <c r="TIP2657" s="116"/>
      <c r="TIQ2657" s="42"/>
      <c r="TIR2657" s="116"/>
      <c r="TIS2657" s="42"/>
      <c r="TIT2657" s="116"/>
      <c r="TIU2657" s="42"/>
      <c r="TIV2657" s="116"/>
      <c r="TIW2657" s="42"/>
      <c r="TIX2657" s="116"/>
      <c r="TIY2657" s="42"/>
      <c r="TIZ2657" s="116"/>
      <c r="TJA2657" s="42"/>
      <c r="TJB2657" s="116"/>
      <c r="TJC2657" s="42"/>
      <c r="TJD2657" s="116"/>
      <c r="TJE2657" s="42"/>
      <c r="TJF2657" s="116"/>
      <c r="TJG2657" s="42"/>
      <c r="TJH2657" s="116"/>
      <c r="TJI2657" s="42"/>
      <c r="TJJ2657" s="116"/>
      <c r="TJK2657" s="42"/>
      <c r="TJL2657" s="116"/>
      <c r="TJM2657" s="42"/>
      <c r="TJN2657" s="116"/>
      <c r="TJO2657" s="42"/>
      <c r="TJP2657" s="116"/>
      <c r="TJQ2657" s="42"/>
      <c r="TJR2657" s="116"/>
      <c r="TJS2657" s="42"/>
      <c r="TJT2657" s="116"/>
      <c r="TJU2657" s="42"/>
      <c r="TJV2657" s="116"/>
      <c r="TJW2657" s="42"/>
      <c r="TJX2657" s="116"/>
      <c r="TJY2657" s="42"/>
      <c r="TJZ2657" s="116"/>
      <c r="TKA2657" s="42"/>
      <c r="TKB2657" s="116"/>
      <c r="TKC2657" s="42"/>
      <c r="TKD2657" s="116"/>
      <c r="TKE2657" s="42"/>
      <c r="TKF2657" s="116"/>
      <c r="TKG2657" s="42"/>
      <c r="TKH2657" s="116"/>
      <c r="TKI2657" s="42"/>
      <c r="TKJ2657" s="116"/>
      <c r="TKK2657" s="42"/>
      <c r="TKL2657" s="116"/>
      <c r="TKM2657" s="42"/>
      <c r="TKN2657" s="116"/>
      <c r="TKO2657" s="42"/>
      <c r="TKP2657" s="116"/>
      <c r="TKQ2657" s="42"/>
      <c r="TKR2657" s="116"/>
      <c r="TKS2657" s="42"/>
      <c r="TKT2657" s="116"/>
      <c r="TKU2657" s="42"/>
      <c r="TKV2657" s="116"/>
      <c r="TKW2657" s="42"/>
      <c r="TKX2657" s="116"/>
      <c r="TKY2657" s="42"/>
      <c r="TKZ2657" s="116"/>
      <c r="TLA2657" s="42"/>
      <c r="TLB2657" s="116"/>
      <c r="TLC2657" s="42"/>
      <c r="TLD2657" s="116"/>
      <c r="TLE2657" s="42"/>
      <c r="TLF2657" s="116"/>
      <c r="TLG2657" s="42"/>
      <c r="TLH2657" s="116"/>
      <c r="TLI2657" s="42"/>
      <c r="TLJ2657" s="116"/>
      <c r="TLK2657" s="42"/>
      <c r="TLL2657" s="116"/>
      <c r="TLM2657" s="42"/>
      <c r="TLN2657" s="116"/>
      <c r="TLO2657" s="42"/>
      <c r="TLP2657" s="116"/>
      <c r="TLQ2657" s="42"/>
      <c r="TLR2657" s="116"/>
      <c r="TLS2657" s="42"/>
      <c r="TLT2657" s="116"/>
      <c r="TLU2657" s="42"/>
      <c r="TLV2657" s="116"/>
      <c r="TLW2657" s="42"/>
      <c r="TLX2657" s="116"/>
      <c r="TLY2657" s="42"/>
      <c r="TLZ2657" s="116"/>
      <c r="TMA2657" s="42"/>
      <c r="TMB2657" s="116"/>
      <c r="TMC2657" s="42"/>
      <c r="TMD2657" s="116"/>
      <c r="TME2657" s="42"/>
      <c r="TMF2657" s="116"/>
      <c r="TMG2657" s="42"/>
      <c r="TMH2657" s="116"/>
      <c r="TMI2657" s="42"/>
      <c r="TMJ2657" s="116"/>
      <c r="TMK2657" s="42"/>
      <c r="TML2657" s="116"/>
      <c r="TMM2657" s="42"/>
      <c r="TMN2657" s="116"/>
      <c r="TMO2657" s="42"/>
      <c r="TMP2657" s="116"/>
      <c r="TMQ2657" s="42"/>
      <c r="TMR2657" s="116"/>
      <c r="TMS2657" s="42"/>
      <c r="TMT2657" s="116"/>
      <c r="TMU2657" s="42"/>
      <c r="TMV2657" s="116"/>
      <c r="TMW2657" s="42"/>
      <c r="TMX2657" s="116"/>
      <c r="TMY2657" s="42"/>
      <c r="TMZ2657" s="116"/>
      <c r="TNA2657" s="42"/>
      <c r="TNB2657" s="116"/>
      <c r="TNC2657" s="42"/>
      <c r="TND2657" s="116"/>
      <c r="TNE2657" s="42"/>
      <c r="TNF2657" s="116"/>
      <c r="TNG2657" s="42"/>
      <c r="TNH2657" s="116"/>
      <c r="TNI2657" s="42"/>
      <c r="TNJ2657" s="116"/>
      <c r="TNK2657" s="42"/>
      <c r="TNL2657" s="116"/>
      <c r="TNM2657" s="42"/>
      <c r="TNN2657" s="116"/>
      <c r="TNO2657" s="42"/>
      <c r="TNP2657" s="116"/>
      <c r="TNQ2657" s="42"/>
      <c r="TNR2657" s="116"/>
      <c r="TNS2657" s="42"/>
      <c r="TNT2657" s="116"/>
      <c r="TNU2657" s="42"/>
      <c r="TNV2657" s="116"/>
      <c r="TNW2657" s="42"/>
      <c r="TNX2657" s="116"/>
      <c r="TNY2657" s="42"/>
      <c r="TNZ2657" s="116"/>
      <c r="TOA2657" s="42"/>
      <c r="TOB2657" s="116"/>
      <c r="TOC2657" s="42"/>
      <c r="TOD2657" s="116"/>
      <c r="TOE2657" s="42"/>
      <c r="TOF2657" s="116"/>
      <c r="TOG2657" s="42"/>
      <c r="TOH2657" s="116"/>
      <c r="TOI2657" s="42"/>
      <c r="TOJ2657" s="116"/>
      <c r="TOK2657" s="42"/>
      <c r="TOL2657" s="116"/>
      <c r="TOM2657" s="42"/>
      <c r="TON2657" s="116"/>
      <c r="TOO2657" s="42"/>
      <c r="TOP2657" s="116"/>
      <c r="TOQ2657" s="42"/>
      <c r="TOR2657" s="116"/>
      <c r="TOS2657" s="42"/>
      <c r="TOT2657" s="116"/>
      <c r="TOU2657" s="42"/>
      <c r="TOV2657" s="116"/>
      <c r="TOW2657" s="42"/>
      <c r="TOX2657" s="116"/>
      <c r="TOY2657" s="42"/>
      <c r="TOZ2657" s="116"/>
      <c r="TPA2657" s="42"/>
      <c r="TPB2657" s="116"/>
      <c r="TPC2657" s="42"/>
      <c r="TPD2657" s="116"/>
      <c r="TPE2657" s="42"/>
      <c r="TPF2657" s="116"/>
      <c r="TPG2657" s="42"/>
      <c r="TPH2657" s="116"/>
      <c r="TPI2657" s="42"/>
      <c r="TPJ2657" s="116"/>
      <c r="TPK2657" s="42"/>
      <c r="TPL2657" s="116"/>
      <c r="TPM2657" s="42"/>
      <c r="TPN2657" s="116"/>
      <c r="TPO2657" s="42"/>
      <c r="TPP2657" s="116"/>
      <c r="TPQ2657" s="42"/>
      <c r="TPR2657" s="116"/>
      <c r="TPS2657" s="42"/>
      <c r="TPT2657" s="116"/>
      <c r="TPU2657" s="42"/>
      <c r="TPV2657" s="116"/>
      <c r="TPW2657" s="42"/>
      <c r="TPX2657" s="116"/>
      <c r="TPY2657" s="42"/>
      <c r="TPZ2657" s="116"/>
      <c r="TQA2657" s="42"/>
      <c r="TQB2657" s="116"/>
      <c r="TQC2657" s="42"/>
      <c r="TQD2657" s="116"/>
      <c r="TQE2657" s="42"/>
      <c r="TQF2657" s="116"/>
      <c r="TQG2657" s="42"/>
      <c r="TQH2657" s="116"/>
      <c r="TQI2657" s="42"/>
      <c r="TQJ2657" s="116"/>
      <c r="TQK2657" s="42"/>
      <c r="TQL2657" s="116"/>
      <c r="TQM2657" s="42"/>
      <c r="TQN2657" s="116"/>
      <c r="TQO2657" s="42"/>
      <c r="TQP2657" s="116"/>
      <c r="TQQ2657" s="42"/>
      <c r="TQR2657" s="116"/>
      <c r="TQS2657" s="42"/>
      <c r="TQT2657" s="116"/>
      <c r="TQU2657" s="42"/>
      <c r="TQV2657" s="116"/>
      <c r="TQW2657" s="42"/>
      <c r="TQX2657" s="116"/>
      <c r="TQY2657" s="42"/>
      <c r="TQZ2657" s="116"/>
      <c r="TRA2657" s="42"/>
      <c r="TRB2657" s="116"/>
      <c r="TRC2657" s="42"/>
      <c r="TRD2657" s="116"/>
      <c r="TRE2657" s="42"/>
      <c r="TRF2657" s="116"/>
      <c r="TRG2657" s="42"/>
      <c r="TRH2657" s="116"/>
      <c r="TRI2657" s="42"/>
      <c r="TRJ2657" s="116"/>
      <c r="TRK2657" s="42"/>
      <c r="TRL2657" s="116"/>
      <c r="TRM2657" s="42"/>
      <c r="TRN2657" s="116"/>
      <c r="TRO2657" s="42"/>
      <c r="TRP2657" s="116"/>
      <c r="TRQ2657" s="42"/>
      <c r="TRR2657" s="116"/>
      <c r="TRS2657" s="42"/>
      <c r="TRT2657" s="116"/>
      <c r="TRU2657" s="42"/>
      <c r="TRV2657" s="116"/>
      <c r="TRW2657" s="42"/>
      <c r="TRX2657" s="116"/>
      <c r="TRY2657" s="42"/>
      <c r="TRZ2657" s="116"/>
      <c r="TSA2657" s="42"/>
      <c r="TSB2657" s="116"/>
      <c r="TSC2657" s="42"/>
      <c r="TSD2657" s="116"/>
      <c r="TSE2657" s="42"/>
      <c r="TSF2657" s="116"/>
      <c r="TSG2657" s="42"/>
      <c r="TSH2657" s="116"/>
      <c r="TSI2657" s="42"/>
      <c r="TSJ2657" s="116"/>
      <c r="TSK2657" s="42"/>
      <c r="TSL2657" s="116"/>
      <c r="TSM2657" s="42"/>
      <c r="TSN2657" s="116"/>
      <c r="TSO2657" s="42"/>
      <c r="TSP2657" s="116"/>
      <c r="TSQ2657" s="42"/>
      <c r="TSR2657" s="116"/>
      <c r="TSS2657" s="42"/>
      <c r="TST2657" s="116"/>
      <c r="TSU2657" s="42"/>
      <c r="TSV2657" s="116"/>
      <c r="TSW2657" s="42"/>
      <c r="TSX2657" s="116"/>
      <c r="TSY2657" s="42"/>
      <c r="TSZ2657" s="116"/>
      <c r="TTA2657" s="42"/>
      <c r="TTB2657" s="116"/>
      <c r="TTC2657" s="42"/>
      <c r="TTD2657" s="116"/>
      <c r="TTE2657" s="42"/>
      <c r="TTF2657" s="116"/>
      <c r="TTG2657" s="42"/>
      <c r="TTH2657" s="116"/>
      <c r="TTI2657" s="42"/>
      <c r="TTJ2657" s="116"/>
      <c r="TTK2657" s="42"/>
      <c r="TTL2657" s="116"/>
      <c r="TTM2657" s="42"/>
      <c r="TTN2657" s="116"/>
      <c r="TTO2657" s="42"/>
      <c r="TTP2657" s="116"/>
      <c r="TTQ2657" s="42"/>
      <c r="TTR2657" s="116"/>
      <c r="TTS2657" s="42"/>
      <c r="TTT2657" s="116"/>
      <c r="TTU2657" s="42"/>
      <c r="TTV2657" s="116"/>
      <c r="TTW2657" s="42"/>
      <c r="TTX2657" s="116"/>
      <c r="TTY2657" s="42"/>
      <c r="TTZ2657" s="116"/>
      <c r="TUA2657" s="42"/>
      <c r="TUB2657" s="116"/>
      <c r="TUC2657" s="42"/>
      <c r="TUD2657" s="116"/>
      <c r="TUE2657" s="42"/>
      <c r="TUF2657" s="116"/>
      <c r="TUG2657" s="42"/>
      <c r="TUH2657" s="116"/>
      <c r="TUI2657" s="42"/>
      <c r="TUJ2657" s="116"/>
      <c r="TUK2657" s="42"/>
      <c r="TUL2657" s="116"/>
      <c r="TUM2657" s="42"/>
      <c r="TUN2657" s="116"/>
      <c r="TUO2657" s="42"/>
      <c r="TUP2657" s="116"/>
      <c r="TUQ2657" s="42"/>
      <c r="TUR2657" s="116"/>
      <c r="TUS2657" s="42"/>
      <c r="TUT2657" s="116"/>
      <c r="TUU2657" s="42"/>
      <c r="TUV2657" s="116"/>
      <c r="TUW2657" s="42"/>
      <c r="TUX2657" s="116"/>
      <c r="TUY2657" s="42"/>
      <c r="TUZ2657" s="116"/>
      <c r="TVA2657" s="42"/>
      <c r="TVB2657" s="116"/>
      <c r="TVC2657" s="42"/>
      <c r="TVD2657" s="116"/>
      <c r="TVE2657" s="42"/>
      <c r="TVF2657" s="116"/>
      <c r="TVG2657" s="42"/>
      <c r="TVH2657" s="116"/>
      <c r="TVI2657" s="42"/>
      <c r="TVJ2657" s="116"/>
      <c r="TVK2657" s="42"/>
      <c r="TVL2657" s="116"/>
      <c r="TVM2657" s="42"/>
      <c r="TVN2657" s="116"/>
      <c r="TVO2657" s="42"/>
      <c r="TVP2657" s="116"/>
      <c r="TVQ2657" s="42"/>
      <c r="TVR2657" s="116"/>
      <c r="TVS2657" s="42"/>
      <c r="TVT2657" s="116"/>
      <c r="TVU2657" s="42"/>
      <c r="TVV2657" s="116"/>
      <c r="TVW2657" s="42"/>
      <c r="TVX2657" s="116"/>
      <c r="TVY2657" s="42"/>
      <c r="TVZ2657" s="116"/>
      <c r="TWA2657" s="42"/>
      <c r="TWB2657" s="116"/>
      <c r="TWC2657" s="42"/>
      <c r="TWD2657" s="116"/>
      <c r="TWE2657" s="42"/>
      <c r="TWF2657" s="116"/>
      <c r="TWG2657" s="42"/>
      <c r="TWH2657" s="116"/>
      <c r="TWI2657" s="42"/>
      <c r="TWJ2657" s="116"/>
      <c r="TWK2657" s="42"/>
      <c r="TWL2657" s="116"/>
      <c r="TWM2657" s="42"/>
      <c r="TWN2657" s="116"/>
      <c r="TWO2657" s="42"/>
      <c r="TWP2657" s="116"/>
      <c r="TWQ2657" s="42"/>
      <c r="TWR2657" s="116"/>
      <c r="TWS2657" s="42"/>
      <c r="TWT2657" s="116"/>
      <c r="TWU2657" s="42"/>
      <c r="TWV2657" s="116"/>
      <c r="TWW2657" s="42"/>
      <c r="TWX2657" s="116"/>
      <c r="TWY2657" s="42"/>
      <c r="TWZ2657" s="116"/>
      <c r="TXA2657" s="42"/>
      <c r="TXB2657" s="116"/>
      <c r="TXC2657" s="42"/>
      <c r="TXD2657" s="116"/>
      <c r="TXE2657" s="42"/>
      <c r="TXF2657" s="116"/>
      <c r="TXG2657" s="42"/>
      <c r="TXH2657" s="116"/>
      <c r="TXI2657" s="42"/>
      <c r="TXJ2657" s="116"/>
      <c r="TXK2657" s="42"/>
      <c r="TXL2657" s="116"/>
      <c r="TXM2657" s="42"/>
      <c r="TXN2657" s="116"/>
      <c r="TXO2657" s="42"/>
      <c r="TXP2657" s="116"/>
      <c r="TXQ2657" s="42"/>
      <c r="TXR2657" s="116"/>
      <c r="TXS2657" s="42"/>
      <c r="TXT2657" s="116"/>
      <c r="TXU2657" s="42"/>
      <c r="TXV2657" s="116"/>
      <c r="TXW2657" s="42"/>
      <c r="TXX2657" s="116"/>
      <c r="TXY2657" s="42"/>
      <c r="TXZ2657" s="116"/>
      <c r="TYA2657" s="42"/>
      <c r="TYB2657" s="116"/>
      <c r="TYC2657" s="42"/>
      <c r="TYD2657" s="116"/>
      <c r="TYE2657" s="42"/>
      <c r="TYF2657" s="116"/>
      <c r="TYG2657" s="42"/>
      <c r="TYH2657" s="116"/>
      <c r="TYI2657" s="42"/>
      <c r="TYJ2657" s="116"/>
      <c r="TYK2657" s="42"/>
      <c r="TYL2657" s="116"/>
      <c r="TYM2657" s="42"/>
      <c r="TYN2657" s="116"/>
      <c r="TYO2657" s="42"/>
      <c r="TYP2657" s="116"/>
      <c r="TYQ2657" s="42"/>
      <c r="TYR2657" s="116"/>
      <c r="TYS2657" s="42"/>
      <c r="TYT2657" s="116"/>
      <c r="TYU2657" s="42"/>
      <c r="TYV2657" s="116"/>
      <c r="TYW2657" s="42"/>
      <c r="TYX2657" s="116"/>
      <c r="TYY2657" s="42"/>
      <c r="TYZ2657" s="116"/>
      <c r="TZA2657" s="42"/>
      <c r="TZB2657" s="116"/>
      <c r="TZC2657" s="42"/>
      <c r="TZD2657" s="116"/>
      <c r="TZE2657" s="42"/>
      <c r="TZF2657" s="116"/>
      <c r="TZG2657" s="42"/>
      <c r="TZH2657" s="116"/>
      <c r="TZI2657" s="42"/>
      <c r="TZJ2657" s="116"/>
      <c r="TZK2657" s="42"/>
      <c r="TZL2657" s="116"/>
      <c r="TZM2657" s="42"/>
      <c r="TZN2657" s="116"/>
      <c r="TZO2657" s="42"/>
      <c r="TZP2657" s="116"/>
      <c r="TZQ2657" s="42"/>
      <c r="TZR2657" s="116"/>
      <c r="TZS2657" s="42"/>
      <c r="TZT2657" s="116"/>
      <c r="TZU2657" s="42"/>
      <c r="TZV2657" s="116"/>
      <c r="TZW2657" s="42"/>
      <c r="TZX2657" s="116"/>
      <c r="TZY2657" s="42"/>
      <c r="TZZ2657" s="116"/>
      <c r="UAA2657" s="42"/>
      <c r="UAB2657" s="116"/>
      <c r="UAC2657" s="42"/>
      <c r="UAD2657" s="116"/>
      <c r="UAE2657" s="42"/>
      <c r="UAF2657" s="116"/>
      <c r="UAG2657" s="42"/>
      <c r="UAH2657" s="116"/>
      <c r="UAI2657" s="42"/>
      <c r="UAJ2657" s="116"/>
      <c r="UAK2657" s="42"/>
      <c r="UAL2657" s="116"/>
      <c r="UAM2657" s="42"/>
      <c r="UAN2657" s="116"/>
      <c r="UAO2657" s="42"/>
      <c r="UAP2657" s="116"/>
      <c r="UAQ2657" s="42"/>
      <c r="UAR2657" s="116"/>
      <c r="UAS2657" s="42"/>
      <c r="UAT2657" s="116"/>
      <c r="UAU2657" s="42"/>
      <c r="UAV2657" s="116"/>
      <c r="UAW2657" s="42"/>
      <c r="UAX2657" s="116"/>
      <c r="UAY2657" s="42"/>
      <c r="UAZ2657" s="116"/>
      <c r="UBA2657" s="42"/>
      <c r="UBB2657" s="116"/>
      <c r="UBC2657" s="42"/>
      <c r="UBD2657" s="116"/>
      <c r="UBE2657" s="42"/>
      <c r="UBF2657" s="116"/>
      <c r="UBG2657" s="42"/>
      <c r="UBH2657" s="116"/>
      <c r="UBI2657" s="42"/>
      <c r="UBJ2657" s="116"/>
      <c r="UBK2657" s="42"/>
      <c r="UBL2657" s="116"/>
      <c r="UBM2657" s="42"/>
      <c r="UBN2657" s="116"/>
      <c r="UBO2657" s="42"/>
      <c r="UBP2657" s="116"/>
      <c r="UBQ2657" s="42"/>
      <c r="UBR2657" s="116"/>
      <c r="UBS2657" s="42"/>
      <c r="UBT2657" s="116"/>
      <c r="UBU2657" s="42"/>
      <c r="UBV2657" s="116"/>
      <c r="UBW2657" s="42"/>
      <c r="UBX2657" s="116"/>
      <c r="UBY2657" s="42"/>
      <c r="UBZ2657" s="116"/>
      <c r="UCA2657" s="42"/>
      <c r="UCB2657" s="116"/>
      <c r="UCC2657" s="42"/>
      <c r="UCD2657" s="116"/>
      <c r="UCE2657" s="42"/>
      <c r="UCF2657" s="116"/>
      <c r="UCG2657" s="42"/>
      <c r="UCH2657" s="116"/>
      <c r="UCI2657" s="42"/>
      <c r="UCJ2657" s="116"/>
      <c r="UCK2657" s="42"/>
      <c r="UCL2657" s="116"/>
      <c r="UCM2657" s="42"/>
      <c r="UCN2657" s="116"/>
      <c r="UCO2657" s="42"/>
      <c r="UCP2657" s="116"/>
      <c r="UCQ2657" s="42"/>
      <c r="UCR2657" s="116"/>
      <c r="UCS2657" s="42"/>
      <c r="UCT2657" s="116"/>
      <c r="UCU2657" s="42"/>
      <c r="UCV2657" s="116"/>
      <c r="UCW2657" s="42"/>
      <c r="UCX2657" s="116"/>
      <c r="UCY2657" s="42"/>
      <c r="UCZ2657" s="116"/>
      <c r="UDA2657" s="42"/>
      <c r="UDB2657" s="116"/>
      <c r="UDC2657" s="42"/>
      <c r="UDD2657" s="116"/>
      <c r="UDE2657" s="42"/>
      <c r="UDF2657" s="116"/>
      <c r="UDG2657" s="42"/>
      <c r="UDH2657" s="116"/>
      <c r="UDI2657" s="42"/>
      <c r="UDJ2657" s="116"/>
      <c r="UDK2657" s="42"/>
      <c r="UDL2657" s="116"/>
      <c r="UDM2657" s="42"/>
      <c r="UDN2657" s="116"/>
      <c r="UDO2657" s="42"/>
      <c r="UDP2657" s="116"/>
      <c r="UDQ2657" s="42"/>
      <c r="UDR2657" s="116"/>
      <c r="UDS2657" s="42"/>
      <c r="UDT2657" s="116"/>
      <c r="UDU2657" s="42"/>
      <c r="UDV2657" s="116"/>
      <c r="UDW2657" s="42"/>
      <c r="UDX2657" s="116"/>
      <c r="UDY2657" s="42"/>
      <c r="UDZ2657" s="116"/>
      <c r="UEA2657" s="42"/>
      <c r="UEB2657" s="116"/>
      <c r="UEC2657" s="42"/>
      <c r="UED2657" s="116"/>
      <c r="UEE2657" s="42"/>
      <c r="UEF2657" s="116"/>
      <c r="UEG2657" s="42"/>
      <c r="UEH2657" s="116"/>
      <c r="UEI2657" s="42"/>
      <c r="UEJ2657" s="116"/>
      <c r="UEK2657" s="42"/>
      <c r="UEL2657" s="116"/>
      <c r="UEM2657" s="42"/>
      <c r="UEN2657" s="116"/>
      <c r="UEO2657" s="42"/>
      <c r="UEP2657" s="116"/>
      <c r="UEQ2657" s="42"/>
      <c r="UER2657" s="116"/>
      <c r="UES2657" s="42"/>
      <c r="UET2657" s="116"/>
      <c r="UEU2657" s="42"/>
      <c r="UEV2657" s="116"/>
      <c r="UEW2657" s="42"/>
      <c r="UEX2657" s="116"/>
      <c r="UEY2657" s="42"/>
      <c r="UEZ2657" s="116"/>
      <c r="UFA2657" s="42"/>
      <c r="UFB2657" s="116"/>
      <c r="UFC2657" s="42"/>
      <c r="UFD2657" s="116"/>
      <c r="UFE2657" s="42"/>
      <c r="UFF2657" s="116"/>
      <c r="UFG2657" s="42"/>
      <c r="UFH2657" s="116"/>
      <c r="UFI2657" s="42"/>
      <c r="UFJ2657" s="116"/>
      <c r="UFK2657" s="42"/>
      <c r="UFL2657" s="116"/>
      <c r="UFM2657" s="42"/>
      <c r="UFN2657" s="116"/>
      <c r="UFO2657" s="42"/>
      <c r="UFP2657" s="116"/>
      <c r="UFQ2657" s="42"/>
      <c r="UFR2657" s="116"/>
      <c r="UFS2657" s="42"/>
      <c r="UFT2657" s="116"/>
      <c r="UFU2657" s="42"/>
      <c r="UFV2657" s="116"/>
      <c r="UFW2657" s="42"/>
      <c r="UFX2657" s="116"/>
      <c r="UFY2657" s="42"/>
      <c r="UFZ2657" s="116"/>
      <c r="UGA2657" s="42"/>
      <c r="UGB2657" s="116"/>
      <c r="UGC2657" s="42"/>
      <c r="UGD2657" s="116"/>
      <c r="UGE2657" s="42"/>
      <c r="UGF2657" s="116"/>
      <c r="UGG2657" s="42"/>
      <c r="UGH2657" s="116"/>
      <c r="UGI2657" s="42"/>
      <c r="UGJ2657" s="116"/>
      <c r="UGK2657" s="42"/>
      <c r="UGL2657" s="116"/>
      <c r="UGM2657" s="42"/>
      <c r="UGN2657" s="116"/>
      <c r="UGO2657" s="42"/>
      <c r="UGP2657" s="116"/>
      <c r="UGQ2657" s="42"/>
      <c r="UGR2657" s="116"/>
      <c r="UGS2657" s="42"/>
      <c r="UGT2657" s="116"/>
      <c r="UGU2657" s="42"/>
      <c r="UGV2657" s="116"/>
      <c r="UGW2657" s="42"/>
      <c r="UGX2657" s="116"/>
      <c r="UGY2657" s="42"/>
      <c r="UGZ2657" s="116"/>
      <c r="UHA2657" s="42"/>
      <c r="UHB2657" s="116"/>
      <c r="UHC2657" s="42"/>
      <c r="UHD2657" s="116"/>
      <c r="UHE2657" s="42"/>
      <c r="UHF2657" s="116"/>
      <c r="UHG2657" s="42"/>
      <c r="UHH2657" s="116"/>
      <c r="UHI2657" s="42"/>
      <c r="UHJ2657" s="116"/>
      <c r="UHK2657" s="42"/>
      <c r="UHL2657" s="116"/>
      <c r="UHM2657" s="42"/>
      <c r="UHN2657" s="116"/>
      <c r="UHO2657" s="42"/>
      <c r="UHP2657" s="116"/>
      <c r="UHQ2657" s="42"/>
      <c r="UHR2657" s="116"/>
      <c r="UHS2657" s="42"/>
      <c r="UHT2657" s="116"/>
      <c r="UHU2657" s="42"/>
      <c r="UHV2657" s="116"/>
      <c r="UHW2657" s="42"/>
      <c r="UHX2657" s="116"/>
      <c r="UHY2657" s="42"/>
      <c r="UHZ2657" s="116"/>
      <c r="UIA2657" s="42"/>
      <c r="UIB2657" s="116"/>
      <c r="UIC2657" s="42"/>
      <c r="UID2657" s="116"/>
      <c r="UIE2657" s="42"/>
      <c r="UIF2657" s="116"/>
      <c r="UIG2657" s="42"/>
      <c r="UIH2657" s="116"/>
      <c r="UII2657" s="42"/>
      <c r="UIJ2657" s="116"/>
      <c r="UIK2657" s="42"/>
      <c r="UIL2657" s="116"/>
      <c r="UIM2657" s="42"/>
      <c r="UIN2657" s="116"/>
      <c r="UIO2657" s="42"/>
      <c r="UIP2657" s="116"/>
      <c r="UIQ2657" s="42"/>
      <c r="UIR2657" s="116"/>
      <c r="UIS2657" s="42"/>
      <c r="UIT2657" s="116"/>
      <c r="UIU2657" s="42"/>
      <c r="UIV2657" s="116"/>
      <c r="UIW2657" s="42"/>
      <c r="UIX2657" s="116"/>
      <c r="UIY2657" s="42"/>
      <c r="UIZ2657" s="116"/>
      <c r="UJA2657" s="42"/>
      <c r="UJB2657" s="116"/>
      <c r="UJC2657" s="42"/>
      <c r="UJD2657" s="116"/>
      <c r="UJE2657" s="42"/>
      <c r="UJF2657" s="116"/>
      <c r="UJG2657" s="42"/>
      <c r="UJH2657" s="116"/>
      <c r="UJI2657" s="42"/>
      <c r="UJJ2657" s="116"/>
      <c r="UJK2657" s="42"/>
      <c r="UJL2657" s="116"/>
      <c r="UJM2657" s="42"/>
      <c r="UJN2657" s="116"/>
      <c r="UJO2657" s="42"/>
      <c r="UJP2657" s="116"/>
      <c r="UJQ2657" s="42"/>
      <c r="UJR2657" s="116"/>
      <c r="UJS2657" s="42"/>
      <c r="UJT2657" s="116"/>
      <c r="UJU2657" s="42"/>
      <c r="UJV2657" s="116"/>
      <c r="UJW2657" s="42"/>
      <c r="UJX2657" s="116"/>
      <c r="UJY2657" s="42"/>
      <c r="UJZ2657" s="116"/>
      <c r="UKA2657" s="42"/>
      <c r="UKB2657" s="116"/>
      <c r="UKC2657" s="42"/>
      <c r="UKD2657" s="116"/>
      <c r="UKE2657" s="42"/>
      <c r="UKF2657" s="116"/>
      <c r="UKG2657" s="42"/>
      <c r="UKH2657" s="116"/>
      <c r="UKI2657" s="42"/>
      <c r="UKJ2657" s="116"/>
      <c r="UKK2657" s="42"/>
      <c r="UKL2657" s="116"/>
      <c r="UKM2657" s="42"/>
      <c r="UKN2657" s="116"/>
      <c r="UKO2657" s="42"/>
      <c r="UKP2657" s="116"/>
      <c r="UKQ2657" s="42"/>
      <c r="UKR2657" s="116"/>
      <c r="UKS2657" s="42"/>
      <c r="UKT2657" s="116"/>
      <c r="UKU2657" s="42"/>
      <c r="UKV2657" s="116"/>
      <c r="UKW2657" s="42"/>
      <c r="UKX2657" s="116"/>
      <c r="UKY2657" s="42"/>
      <c r="UKZ2657" s="116"/>
      <c r="ULA2657" s="42"/>
      <c r="ULB2657" s="116"/>
      <c r="ULC2657" s="42"/>
      <c r="ULD2657" s="116"/>
      <c r="ULE2657" s="42"/>
      <c r="ULF2657" s="116"/>
      <c r="ULG2657" s="42"/>
      <c r="ULH2657" s="116"/>
      <c r="ULI2657" s="42"/>
      <c r="ULJ2657" s="116"/>
      <c r="ULK2657" s="42"/>
      <c r="ULL2657" s="116"/>
      <c r="ULM2657" s="42"/>
      <c r="ULN2657" s="116"/>
      <c r="ULO2657" s="42"/>
      <c r="ULP2657" s="116"/>
      <c r="ULQ2657" s="42"/>
      <c r="ULR2657" s="116"/>
      <c r="ULS2657" s="42"/>
      <c r="ULT2657" s="116"/>
      <c r="ULU2657" s="42"/>
      <c r="ULV2657" s="116"/>
      <c r="ULW2657" s="42"/>
      <c r="ULX2657" s="116"/>
      <c r="ULY2657" s="42"/>
      <c r="ULZ2657" s="116"/>
      <c r="UMA2657" s="42"/>
      <c r="UMB2657" s="116"/>
      <c r="UMC2657" s="42"/>
      <c r="UMD2657" s="116"/>
      <c r="UME2657" s="42"/>
      <c r="UMF2657" s="116"/>
      <c r="UMG2657" s="42"/>
      <c r="UMH2657" s="116"/>
      <c r="UMI2657" s="42"/>
      <c r="UMJ2657" s="116"/>
      <c r="UMK2657" s="42"/>
      <c r="UML2657" s="116"/>
      <c r="UMM2657" s="42"/>
      <c r="UMN2657" s="116"/>
      <c r="UMO2657" s="42"/>
      <c r="UMP2657" s="116"/>
      <c r="UMQ2657" s="42"/>
      <c r="UMR2657" s="116"/>
      <c r="UMS2657" s="42"/>
      <c r="UMT2657" s="116"/>
      <c r="UMU2657" s="42"/>
      <c r="UMV2657" s="116"/>
      <c r="UMW2657" s="42"/>
      <c r="UMX2657" s="116"/>
      <c r="UMY2657" s="42"/>
      <c r="UMZ2657" s="116"/>
      <c r="UNA2657" s="42"/>
      <c r="UNB2657" s="116"/>
      <c r="UNC2657" s="42"/>
      <c r="UND2657" s="116"/>
      <c r="UNE2657" s="42"/>
      <c r="UNF2657" s="116"/>
      <c r="UNG2657" s="42"/>
      <c r="UNH2657" s="116"/>
      <c r="UNI2657" s="42"/>
      <c r="UNJ2657" s="116"/>
      <c r="UNK2657" s="42"/>
      <c r="UNL2657" s="116"/>
      <c r="UNM2657" s="42"/>
      <c r="UNN2657" s="116"/>
      <c r="UNO2657" s="42"/>
      <c r="UNP2657" s="116"/>
      <c r="UNQ2657" s="42"/>
      <c r="UNR2657" s="116"/>
      <c r="UNS2657" s="42"/>
      <c r="UNT2657" s="116"/>
      <c r="UNU2657" s="42"/>
      <c r="UNV2657" s="116"/>
      <c r="UNW2657" s="42"/>
      <c r="UNX2657" s="116"/>
      <c r="UNY2657" s="42"/>
      <c r="UNZ2657" s="116"/>
      <c r="UOA2657" s="42"/>
      <c r="UOB2657" s="116"/>
      <c r="UOC2657" s="42"/>
      <c r="UOD2657" s="116"/>
      <c r="UOE2657" s="42"/>
      <c r="UOF2657" s="116"/>
      <c r="UOG2657" s="42"/>
      <c r="UOH2657" s="116"/>
      <c r="UOI2657" s="42"/>
      <c r="UOJ2657" s="116"/>
      <c r="UOK2657" s="42"/>
      <c r="UOL2657" s="116"/>
      <c r="UOM2657" s="42"/>
      <c r="UON2657" s="116"/>
      <c r="UOO2657" s="42"/>
      <c r="UOP2657" s="116"/>
      <c r="UOQ2657" s="42"/>
      <c r="UOR2657" s="116"/>
      <c r="UOS2657" s="42"/>
      <c r="UOT2657" s="116"/>
      <c r="UOU2657" s="42"/>
      <c r="UOV2657" s="116"/>
      <c r="UOW2657" s="42"/>
      <c r="UOX2657" s="116"/>
      <c r="UOY2657" s="42"/>
      <c r="UOZ2657" s="116"/>
      <c r="UPA2657" s="42"/>
      <c r="UPB2657" s="116"/>
      <c r="UPC2657" s="42"/>
      <c r="UPD2657" s="116"/>
      <c r="UPE2657" s="42"/>
      <c r="UPF2657" s="116"/>
      <c r="UPG2657" s="42"/>
      <c r="UPH2657" s="116"/>
      <c r="UPI2657" s="42"/>
      <c r="UPJ2657" s="116"/>
      <c r="UPK2657" s="42"/>
      <c r="UPL2657" s="116"/>
      <c r="UPM2657" s="42"/>
      <c r="UPN2657" s="116"/>
      <c r="UPO2657" s="42"/>
      <c r="UPP2657" s="116"/>
      <c r="UPQ2657" s="42"/>
      <c r="UPR2657" s="116"/>
      <c r="UPS2657" s="42"/>
      <c r="UPT2657" s="116"/>
      <c r="UPU2657" s="42"/>
      <c r="UPV2657" s="116"/>
      <c r="UPW2657" s="42"/>
      <c r="UPX2657" s="116"/>
      <c r="UPY2657" s="42"/>
      <c r="UPZ2657" s="116"/>
      <c r="UQA2657" s="42"/>
      <c r="UQB2657" s="116"/>
      <c r="UQC2657" s="42"/>
      <c r="UQD2657" s="116"/>
      <c r="UQE2657" s="42"/>
      <c r="UQF2657" s="116"/>
      <c r="UQG2657" s="42"/>
      <c r="UQH2657" s="116"/>
      <c r="UQI2657" s="42"/>
      <c r="UQJ2657" s="116"/>
      <c r="UQK2657" s="42"/>
      <c r="UQL2657" s="116"/>
      <c r="UQM2657" s="42"/>
      <c r="UQN2657" s="116"/>
      <c r="UQO2657" s="42"/>
      <c r="UQP2657" s="116"/>
      <c r="UQQ2657" s="42"/>
      <c r="UQR2657" s="116"/>
      <c r="UQS2657" s="42"/>
      <c r="UQT2657" s="116"/>
      <c r="UQU2657" s="42"/>
      <c r="UQV2657" s="116"/>
      <c r="UQW2657" s="42"/>
      <c r="UQX2657" s="116"/>
      <c r="UQY2657" s="42"/>
      <c r="UQZ2657" s="116"/>
      <c r="URA2657" s="42"/>
      <c r="URB2657" s="116"/>
      <c r="URC2657" s="42"/>
      <c r="URD2657" s="116"/>
      <c r="URE2657" s="42"/>
      <c r="URF2657" s="116"/>
      <c r="URG2657" s="42"/>
      <c r="URH2657" s="116"/>
      <c r="URI2657" s="42"/>
      <c r="URJ2657" s="116"/>
      <c r="URK2657" s="42"/>
      <c r="URL2657" s="116"/>
      <c r="URM2657" s="42"/>
      <c r="URN2657" s="116"/>
      <c r="URO2657" s="42"/>
      <c r="URP2657" s="116"/>
      <c r="URQ2657" s="42"/>
      <c r="URR2657" s="116"/>
      <c r="URS2657" s="42"/>
      <c r="URT2657" s="116"/>
      <c r="URU2657" s="42"/>
      <c r="URV2657" s="116"/>
      <c r="URW2657" s="42"/>
      <c r="URX2657" s="116"/>
      <c r="URY2657" s="42"/>
      <c r="URZ2657" s="116"/>
      <c r="USA2657" s="42"/>
      <c r="USB2657" s="116"/>
      <c r="USC2657" s="42"/>
      <c r="USD2657" s="116"/>
      <c r="USE2657" s="42"/>
      <c r="USF2657" s="116"/>
      <c r="USG2657" s="42"/>
      <c r="USH2657" s="116"/>
      <c r="USI2657" s="42"/>
      <c r="USJ2657" s="116"/>
      <c r="USK2657" s="42"/>
      <c r="USL2657" s="116"/>
      <c r="USM2657" s="42"/>
      <c r="USN2657" s="116"/>
      <c r="USO2657" s="42"/>
      <c r="USP2657" s="116"/>
      <c r="USQ2657" s="42"/>
      <c r="USR2657" s="116"/>
      <c r="USS2657" s="42"/>
      <c r="UST2657" s="116"/>
      <c r="USU2657" s="42"/>
      <c r="USV2657" s="116"/>
      <c r="USW2657" s="42"/>
      <c r="USX2657" s="116"/>
      <c r="USY2657" s="42"/>
      <c r="USZ2657" s="116"/>
      <c r="UTA2657" s="42"/>
      <c r="UTB2657" s="116"/>
      <c r="UTC2657" s="42"/>
      <c r="UTD2657" s="116"/>
      <c r="UTE2657" s="42"/>
      <c r="UTF2657" s="116"/>
      <c r="UTG2657" s="42"/>
      <c r="UTH2657" s="116"/>
      <c r="UTI2657" s="42"/>
      <c r="UTJ2657" s="116"/>
      <c r="UTK2657" s="42"/>
      <c r="UTL2657" s="116"/>
      <c r="UTM2657" s="42"/>
      <c r="UTN2657" s="116"/>
      <c r="UTO2657" s="42"/>
      <c r="UTP2657" s="116"/>
      <c r="UTQ2657" s="42"/>
      <c r="UTR2657" s="116"/>
      <c r="UTS2657" s="42"/>
      <c r="UTT2657" s="116"/>
      <c r="UTU2657" s="42"/>
      <c r="UTV2657" s="116"/>
      <c r="UTW2657" s="42"/>
      <c r="UTX2657" s="116"/>
      <c r="UTY2657" s="42"/>
      <c r="UTZ2657" s="116"/>
      <c r="UUA2657" s="42"/>
      <c r="UUB2657" s="116"/>
      <c r="UUC2657" s="42"/>
      <c r="UUD2657" s="116"/>
      <c r="UUE2657" s="42"/>
      <c r="UUF2657" s="116"/>
      <c r="UUG2657" s="42"/>
      <c r="UUH2657" s="116"/>
      <c r="UUI2657" s="42"/>
      <c r="UUJ2657" s="116"/>
      <c r="UUK2657" s="42"/>
      <c r="UUL2657" s="116"/>
      <c r="UUM2657" s="42"/>
      <c r="UUN2657" s="116"/>
      <c r="UUO2657" s="42"/>
      <c r="UUP2657" s="116"/>
      <c r="UUQ2657" s="42"/>
      <c r="UUR2657" s="116"/>
      <c r="UUS2657" s="42"/>
      <c r="UUT2657" s="116"/>
      <c r="UUU2657" s="42"/>
      <c r="UUV2657" s="116"/>
      <c r="UUW2657" s="42"/>
      <c r="UUX2657" s="116"/>
      <c r="UUY2657" s="42"/>
      <c r="UUZ2657" s="116"/>
      <c r="UVA2657" s="42"/>
      <c r="UVB2657" s="116"/>
      <c r="UVC2657" s="42"/>
      <c r="UVD2657" s="116"/>
      <c r="UVE2657" s="42"/>
      <c r="UVF2657" s="116"/>
      <c r="UVG2657" s="42"/>
      <c r="UVH2657" s="116"/>
      <c r="UVI2657" s="42"/>
      <c r="UVJ2657" s="116"/>
      <c r="UVK2657" s="42"/>
      <c r="UVL2657" s="116"/>
      <c r="UVM2657" s="42"/>
      <c r="UVN2657" s="116"/>
      <c r="UVO2657" s="42"/>
      <c r="UVP2657" s="116"/>
      <c r="UVQ2657" s="42"/>
      <c r="UVR2657" s="116"/>
      <c r="UVS2657" s="42"/>
      <c r="UVT2657" s="116"/>
      <c r="UVU2657" s="42"/>
      <c r="UVV2657" s="116"/>
      <c r="UVW2657" s="42"/>
      <c r="UVX2657" s="116"/>
      <c r="UVY2657" s="42"/>
      <c r="UVZ2657" s="116"/>
      <c r="UWA2657" s="42"/>
      <c r="UWB2657" s="116"/>
      <c r="UWC2657" s="42"/>
      <c r="UWD2657" s="116"/>
      <c r="UWE2657" s="42"/>
      <c r="UWF2657" s="116"/>
      <c r="UWG2657" s="42"/>
      <c r="UWH2657" s="116"/>
      <c r="UWI2657" s="42"/>
      <c r="UWJ2657" s="116"/>
      <c r="UWK2657" s="42"/>
      <c r="UWL2657" s="116"/>
      <c r="UWM2657" s="42"/>
      <c r="UWN2657" s="116"/>
      <c r="UWO2657" s="42"/>
      <c r="UWP2657" s="116"/>
      <c r="UWQ2657" s="42"/>
      <c r="UWR2657" s="116"/>
      <c r="UWS2657" s="42"/>
      <c r="UWT2657" s="116"/>
      <c r="UWU2657" s="42"/>
      <c r="UWV2657" s="116"/>
      <c r="UWW2657" s="42"/>
      <c r="UWX2657" s="116"/>
      <c r="UWY2657" s="42"/>
      <c r="UWZ2657" s="116"/>
      <c r="UXA2657" s="42"/>
      <c r="UXB2657" s="116"/>
      <c r="UXC2657" s="42"/>
      <c r="UXD2657" s="116"/>
      <c r="UXE2657" s="42"/>
      <c r="UXF2657" s="116"/>
      <c r="UXG2657" s="42"/>
      <c r="UXH2657" s="116"/>
      <c r="UXI2657" s="42"/>
      <c r="UXJ2657" s="116"/>
      <c r="UXK2657" s="42"/>
      <c r="UXL2657" s="116"/>
      <c r="UXM2657" s="42"/>
      <c r="UXN2657" s="116"/>
      <c r="UXO2657" s="42"/>
      <c r="UXP2657" s="116"/>
      <c r="UXQ2657" s="42"/>
      <c r="UXR2657" s="116"/>
      <c r="UXS2657" s="42"/>
      <c r="UXT2657" s="116"/>
      <c r="UXU2657" s="42"/>
      <c r="UXV2657" s="116"/>
      <c r="UXW2657" s="42"/>
      <c r="UXX2657" s="116"/>
      <c r="UXY2657" s="42"/>
      <c r="UXZ2657" s="116"/>
      <c r="UYA2657" s="42"/>
      <c r="UYB2657" s="116"/>
      <c r="UYC2657" s="42"/>
      <c r="UYD2657" s="116"/>
      <c r="UYE2657" s="42"/>
      <c r="UYF2657" s="116"/>
      <c r="UYG2657" s="42"/>
      <c r="UYH2657" s="116"/>
      <c r="UYI2657" s="42"/>
      <c r="UYJ2657" s="116"/>
      <c r="UYK2657" s="42"/>
      <c r="UYL2657" s="116"/>
      <c r="UYM2657" s="42"/>
      <c r="UYN2657" s="116"/>
      <c r="UYO2657" s="42"/>
      <c r="UYP2657" s="116"/>
      <c r="UYQ2657" s="42"/>
      <c r="UYR2657" s="116"/>
      <c r="UYS2657" s="42"/>
      <c r="UYT2657" s="116"/>
      <c r="UYU2657" s="42"/>
      <c r="UYV2657" s="116"/>
      <c r="UYW2657" s="42"/>
      <c r="UYX2657" s="116"/>
      <c r="UYY2657" s="42"/>
      <c r="UYZ2657" s="116"/>
      <c r="UZA2657" s="42"/>
      <c r="UZB2657" s="116"/>
      <c r="UZC2657" s="42"/>
      <c r="UZD2657" s="116"/>
      <c r="UZE2657" s="42"/>
      <c r="UZF2657" s="116"/>
      <c r="UZG2657" s="42"/>
      <c r="UZH2657" s="116"/>
      <c r="UZI2657" s="42"/>
      <c r="UZJ2657" s="116"/>
      <c r="UZK2657" s="42"/>
      <c r="UZL2657" s="116"/>
      <c r="UZM2657" s="42"/>
      <c r="UZN2657" s="116"/>
      <c r="UZO2657" s="42"/>
      <c r="UZP2657" s="116"/>
      <c r="UZQ2657" s="42"/>
      <c r="UZR2657" s="116"/>
      <c r="UZS2657" s="42"/>
      <c r="UZT2657" s="116"/>
      <c r="UZU2657" s="42"/>
      <c r="UZV2657" s="116"/>
      <c r="UZW2657" s="42"/>
      <c r="UZX2657" s="116"/>
      <c r="UZY2657" s="42"/>
      <c r="UZZ2657" s="116"/>
      <c r="VAA2657" s="42"/>
      <c r="VAB2657" s="116"/>
      <c r="VAC2657" s="42"/>
      <c r="VAD2657" s="116"/>
      <c r="VAE2657" s="42"/>
      <c r="VAF2657" s="116"/>
      <c r="VAG2657" s="42"/>
      <c r="VAH2657" s="116"/>
      <c r="VAI2657" s="42"/>
      <c r="VAJ2657" s="116"/>
      <c r="VAK2657" s="42"/>
      <c r="VAL2657" s="116"/>
      <c r="VAM2657" s="42"/>
      <c r="VAN2657" s="116"/>
      <c r="VAO2657" s="42"/>
      <c r="VAP2657" s="116"/>
      <c r="VAQ2657" s="42"/>
      <c r="VAR2657" s="116"/>
      <c r="VAS2657" s="42"/>
      <c r="VAT2657" s="116"/>
      <c r="VAU2657" s="42"/>
      <c r="VAV2657" s="116"/>
      <c r="VAW2657" s="42"/>
      <c r="VAX2657" s="116"/>
      <c r="VAY2657" s="42"/>
      <c r="VAZ2657" s="116"/>
      <c r="VBA2657" s="42"/>
      <c r="VBB2657" s="116"/>
      <c r="VBC2657" s="42"/>
      <c r="VBD2657" s="116"/>
      <c r="VBE2657" s="42"/>
      <c r="VBF2657" s="116"/>
      <c r="VBG2657" s="42"/>
      <c r="VBH2657" s="116"/>
      <c r="VBI2657" s="42"/>
      <c r="VBJ2657" s="116"/>
      <c r="VBK2657" s="42"/>
      <c r="VBL2657" s="116"/>
      <c r="VBM2657" s="42"/>
      <c r="VBN2657" s="116"/>
      <c r="VBO2657" s="42"/>
      <c r="VBP2657" s="116"/>
      <c r="VBQ2657" s="42"/>
      <c r="VBR2657" s="116"/>
      <c r="VBS2657" s="42"/>
      <c r="VBT2657" s="116"/>
      <c r="VBU2657" s="42"/>
      <c r="VBV2657" s="116"/>
      <c r="VBW2657" s="42"/>
      <c r="VBX2657" s="116"/>
      <c r="VBY2657" s="42"/>
      <c r="VBZ2657" s="116"/>
      <c r="VCA2657" s="42"/>
      <c r="VCB2657" s="116"/>
      <c r="VCC2657" s="42"/>
      <c r="VCD2657" s="116"/>
      <c r="VCE2657" s="42"/>
      <c r="VCF2657" s="116"/>
      <c r="VCG2657" s="42"/>
      <c r="VCH2657" s="116"/>
      <c r="VCI2657" s="42"/>
      <c r="VCJ2657" s="116"/>
      <c r="VCK2657" s="42"/>
      <c r="VCL2657" s="116"/>
      <c r="VCM2657" s="42"/>
      <c r="VCN2657" s="116"/>
      <c r="VCO2657" s="42"/>
      <c r="VCP2657" s="116"/>
      <c r="VCQ2657" s="42"/>
      <c r="VCR2657" s="116"/>
      <c r="VCS2657" s="42"/>
      <c r="VCT2657" s="116"/>
      <c r="VCU2657" s="42"/>
      <c r="VCV2657" s="116"/>
      <c r="VCW2657" s="42"/>
      <c r="VCX2657" s="116"/>
      <c r="VCY2657" s="42"/>
      <c r="VCZ2657" s="116"/>
      <c r="VDA2657" s="42"/>
      <c r="VDB2657" s="116"/>
      <c r="VDC2657" s="42"/>
      <c r="VDD2657" s="116"/>
      <c r="VDE2657" s="42"/>
      <c r="VDF2657" s="116"/>
      <c r="VDG2657" s="42"/>
      <c r="VDH2657" s="116"/>
      <c r="VDI2657" s="42"/>
      <c r="VDJ2657" s="116"/>
      <c r="VDK2657" s="42"/>
      <c r="VDL2657" s="116"/>
      <c r="VDM2657" s="42"/>
      <c r="VDN2657" s="116"/>
      <c r="VDO2657" s="42"/>
      <c r="VDP2657" s="116"/>
      <c r="VDQ2657" s="42"/>
      <c r="VDR2657" s="116"/>
      <c r="VDS2657" s="42"/>
      <c r="VDT2657" s="116"/>
      <c r="VDU2657" s="42"/>
      <c r="VDV2657" s="116"/>
      <c r="VDW2657" s="42"/>
      <c r="VDX2657" s="116"/>
      <c r="VDY2657" s="42"/>
      <c r="VDZ2657" s="116"/>
      <c r="VEA2657" s="42"/>
      <c r="VEB2657" s="116"/>
      <c r="VEC2657" s="42"/>
      <c r="VED2657" s="116"/>
      <c r="VEE2657" s="42"/>
      <c r="VEF2657" s="116"/>
      <c r="VEG2657" s="42"/>
      <c r="VEH2657" s="116"/>
      <c r="VEI2657" s="42"/>
      <c r="VEJ2657" s="116"/>
      <c r="VEK2657" s="42"/>
      <c r="VEL2657" s="116"/>
      <c r="VEM2657" s="42"/>
      <c r="VEN2657" s="116"/>
      <c r="VEO2657" s="42"/>
      <c r="VEP2657" s="116"/>
      <c r="VEQ2657" s="42"/>
      <c r="VER2657" s="116"/>
      <c r="VES2657" s="42"/>
      <c r="VET2657" s="116"/>
      <c r="VEU2657" s="42"/>
      <c r="VEV2657" s="116"/>
      <c r="VEW2657" s="42"/>
      <c r="VEX2657" s="116"/>
      <c r="VEY2657" s="42"/>
      <c r="VEZ2657" s="116"/>
      <c r="VFA2657" s="42"/>
      <c r="VFB2657" s="116"/>
      <c r="VFC2657" s="42"/>
      <c r="VFD2657" s="116"/>
      <c r="VFE2657" s="42"/>
      <c r="VFF2657" s="116"/>
      <c r="VFG2657" s="42"/>
      <c r="VFH2657" s="116"/>
      <c r="VFI2657" s="42"/>
      <c r="VFJ2657" s="116"/>
      <c r="VFK2657" s="42"/>
      <c r="VFL2657" s="116"/>
      <c r="VFM2657" s="42"/>
      <c r="VFN2657" s="116"/>
      <c r="VFO2657" s="42"/>
      <c r="VFP2657" s="116"/>
      <c r="VFQ2657" s="42"/>
      <c r="VFR2657" s="116"/>
      <c r="VFS2657" s="42"/>
      <c r="VFT2657" s="116"/>
      <c r="VFU2657" s="42"/>
      <c r="VFV2657" s="116"/>
      <c r="VFW2657" s="42"/>
      <c r="VFX2657" s="116"/>
      <c r="VFY2657" s="42"/>
      <c r="VFZ2657" s="116"/>
      <c r="VGA2657" s="42"/>
      <c r="VGB2657" s="116"/>
      <c r="VGC2657" s="42"/>
      <c r="VGD2657" s="116"/>
      <c r="VGE2657" s="42"/>
      <c r="VGF2657" s="116"/>
      <c r="VGG2657" s="42"/>
      <c r="VGH2657" s="116"/>
      <c r="VGI2657" s="42"/>
      <c r="VGJ2657" s="116"/>
      <c r="VGK2657" s="42"/>
      <c r="VGL2657" s="116"/>
      <c r="VGM2657" s="42"/>
      <c r="VGN2657" s="116"/>
      <c r="VGO2657" s="42"/>
      <c r="VGP2657" s="116"/>
      <c r="VGQ2657" s="42"/>
      <c r="VGR2657" s="116"/>
      <c r="VGS2657" s="42"/>
      <c r="VGT2657" s="116"/>
      <c r="VGU2657" s="42"/>
      <c r="VGV2657" s="116"/>
      <c r="VGW2657" s="42"/>
      <c r="VGX2657" s="116"/>
      <c r="VGY2657" s="42"/>
      <c r="VGZ2657" s="116"/>
      <c r="VHA2657" s="42"/>
      <c r="VHB2657" s="116"/>
      <c r="VHC2657" s="42"/>
      <c r="VHD2657" s="116"/>
      <c r="VHE2657" s="42"/>
      <c r="VHF2657" s="116"/>
      <c r="VHG2657" s="42"/>
      <c r="VHH2657" s="116"/>
      <c r="VHI2657" s="42"/>
      <c r="VHJ2657" s="116"/>
      <c r="VHK2657" s="42"/>
      <c r="VHL2657" s="116"/>
      <c r="VHM2657" s="42"/>
      <c r="VHN2657" s="116"/>
      <c r="VHO2657" s="42"/>
      <c r="VHP2657" s="116"/>
      <c r="VHQ2657" s="42"/>
      <c r="VHR2657" s="116"/>
      <c r="VHS2657" s="42"/>
      <c r="VHT2657" s="116"/>
      <c r="VHU2657" s="42"/>
      <c r="VHV2657" s="116"/>
      <c r="VHW2657" s="42"/>
      <c r="VHX2657" s="116"/>
      <c r="VHY2657" s="42"/>
      <c r="VHZ2657" s="116"/>
      <c r="VIA2657" s="42"/>
      <c r="VIB2657" s="116"/>
      <c r="VIC2657" s="42"/>
      <c r="VID2657" s="116"/>
      <c r="VIE2657" s="42"/>
      <c r="VIF2657" s="116"/>
      <c r="VIG2657" s="42"/>
      <c r="VIH2657" s="116"/>
      <c r="VII2657" s="42"/>
      <c r="VIJ2657" s="116"/>
      <c r="VIK2657" s="42"/>
      <c r="VIL2657" s="116"/>
      <c r="VIM2657" s="42"/>
      <c r="VIN2657" s="116"/>
      <c r="VIO2657" s="42"/>
      <c r="VIP2657" s="116"/>
      <c r="VIQ2657" s="42"/>
      <c r="VIR2657" s="116"/>
      <c r="VIS2657" s="42"/>
      <c r="VIT2657" s="116"/>
      <c r="VIU2657" s="42"/>
      <c r="VIV2657" s="116"/>
      <c r="VIW2657" s="42"/>
      <c r="VIX2657" s="116"/>
      <c r="VIY2657" s="42"/>
      <c r="VIZ2657" s="116"/>
      <c r="VJA2657" s="42"/>
      <c r="VJB2657" s="116"/>
      <c r="VJC2657" s="42"/>
      <c r="VJD2657" s="116"/>
      <c r="VJE2657" s="42"/>
      <c r="VJF2657" s="116"/>
      <c r="VJG2657" s="42"/>
      <c r="VJH2657" s="116"/>
      <c r="VJI2657" s="42"/>
      <c r="VJJ2657" s="116"/>
      <c r="VJK2657" s="42"/>
      <c r="VJL2657" s="116"/>
      <c r="VJM2657" s="42"/>
      <c r="VJN2657" s="116"/>
      <c r="VJO2657" s="42"/>
      <c r="VJP2657" s="116"/>
      <c r="VJQ2657" s="42"/>
      <c r="VJR2657" s="116"/>
      <c r="VJS2657" s="42"/>
      <c r="VJT2657" s="116"/>
      <c r="VJU2657" s="42"/>
      <c r="VJV2657" s="116"/>
      <c r="VJW2657" s="42"/>
      <c r="VJX2657" s="116"/>
      <c r="VJY2657" s="42"/>
      <c r="VJZ2657" s="116"/>
      <c r="VKA2657" s="42"/>
      <c r="VKB2657" s="116"/>
      <c r="VKC2657" s="42"/>
      <c r="VKD2657" s="116"/>
      <c r="VKE2657" s="42"/>
      <c r="VKF2657" s="116"/>
      <c r="VKG2657" s="42"/>
      <c r="VKH2657" s="116"/>
      <c r="VKI2657" s="42"/>
      <c r="VKJ2657" s="116"/>
      <c r="VKK2657" s="42"/>
      <c r="VKL2657" s="116"/>
      <c r="VKM2657" s="42"/>
      <c r="VKN2657" s="116"/>
      <c r="VKO2657" s="42"/>
      <c r="VKP2657" s="116"/>
      <c r="VKQ2657" s="42"/>
      <c r="VKR2657" s="116"/>
      <c r="VKS2657" s="42"/>
      <c r="VKT2657" s="116"/>
      <c r="VKU2657" s="42"/>
      <c r="VKV2657" s="116"/>
      <c r="VKW2657" s="42"/>
      <c r="VKX2657" s="116"/>
      <c r="VKY2657" s="42"/>
      <c r="VKZ2657" s="116"/>
      <c r="VLA2657" s="42"/>
      <c r="VLB2657" s="116"/>
      <c r="VLC2657" s="42"/>
      <c r="VLD2657" s="116"/>
      <c r="VLE2657" s="42"/>
      <c r="VLF2657" s="116"/>
      <c r="VLG2657" s="42"/>
      <c r="VLH2657" s="116"/>
      <c r="VLI2657" s="42"/>
      <c r="VLJ2657" s="116"/>
      <c r="VLK2657" s="42"/>
      <c r="VLL2657" s="116"/>
      <c r="VLM2657" s="42"/>
      <c r="VLN2657" s="116"/>
      <c r="VLO2657" s="42"/>
      <c r="VLP2657" s="116"/>
      <c r="VLQ2657" s="42"/>
      <c r="VLR2657" s="116"/>
      <c r="VLS2657" s="42"/>
      <c r="VLT2657" s="116"/>
      <c r="VLU2657" s="42"/>
      <c r="VLV2657" s="116"/>
      <c r="VLW2657" s="42"/>
      <c r="VLX2657" s="116"/>
      <c r="VLY2657" s="42"/>
      <c r="VLZ2657" s="116"/>
      <c r="VMA2657" s="42"/>
      <c r="VMB2657" s="116"/>
      <c r="VMC2657" s="42"/>
      <c r="VMD2657" s="116"/>
      <c r="VME2657" s="42"/>
      <c r="VMF2657" s="116"/>
      <c r="VMG2657" s="42"/>
      <c r="VMH2657" s="116"/>
      <c r="VMI2657" s="42"/>
      <c r="VMJ2657" s="116"/>
      <c r="VMK2657" s="42"/>
      <c r="VML2657" s="116"/>
      <c r="VMM2657" s="42"/>
      <c r="VMN2657" s="116"/>
      <c r="VMO2657" s="42"/>
      <c r="VMP2657" s="116"/>
      <c r="VMQ2657" s="42"/>
      <c r="VMR2657" s="116"/>
      <c r="VMS2657" s="42"/>
      <c r="VMT2657" s="116"/>
      <c r="VMU2657" s="42"/>
      <c r="VMV2657" s="116"/>
      <c r="VMW2657" s="42"/>
      <c r="VMX2657" s="116"/>
      <c r="VMY2657" s="42"/>
      <c r="VMZ2657" s="116"/>
      <c r="VNA2657" s="42"/>
      <c r="VNB2657" s="116"/>
      <c r="VNC2657" s="42"/>
      <c r="VND2657" s="116"/>
      <c r="VNE2657" s="42"/>
      <c r="VNF2657" s="116"/>
      <c r="VNG2657" s="42"/>
      <c r="VNH2657" s="116"/>
      <c r="VNI2657" s="42"/>
      <c r="VNJ2657" s="116"/>
      <c r="VNK2657" s="42"/>
      <c r="VNL2657" s="116"/>
      <c r="VNM2657" s="42"/>
      <c r="VNN2657" s="116"/>
      <c r="VNO2657" s="42"/>
      <c r="VNP2657" s="116"/>
      <c r="VNQ2657" s="42"/>
      <c r="VNR2657" s="116"/>
      <c r="VNS2657" s="42"/>
      <c r="VNT2657" s="116"/>
      <c r="VNU2657" s="42"/>
      <c r="VNV2657" s="116"/>
      <c r="VNW2657" s="42"/>
      <c r="VNX2657" s="116"/>
      <c r="VNY2657" s="42"/>
      <c r="VNZ2657" s="116"/>
      <c r="VOA2657" s="42"/>
      <c r="VOB2657" s="116"/>
      <c r="VOC2657" s="42"/>
      <c r="VOD2657" s="116"/>
      <c r="VOE2657" s="42"/>
      <c r="VOF2657" s="116"/>
      <c r="VOG2657" s="42"/>
      <c r="VOH2657" s="116"/>
      <c r="VOI2657" s="42"/>
      <c r="VOJ2657" s="116"/>
      <c r="VOK2657" s="42"/>
      <c r="VOL2657" s="116"/>
      <c r="VOM2657" s="42"/>
      <c r="VON2657" s="116"/>
      <c r="VOO2657" s="42"/>
      <c r="VOP2657" s="116"/>
      <c r="VOQ2657" s="42"/>
      <c r="VOR2657" s="116"/>
      <c r="VOS2657" s="42"/>
      <c r="VOT2657" s="116"/>
      <c r="VOU2657" s="42"/>
      <c r="VOV2657" s="116"/>
      <c r="VOW2657" s="42"/>
      <c r="VOX2657" s="116"/>
      <c r="VOY2657" s="42"/>
      <c r="VOZ2657" s="116"/>
      <c r="VPA2657" s="42"/>
      <c r="VPB2657" s="116"/>
      <c r="VPC2657" s="42"/>
      <c r="VPD2657" s="116"/>
      <c r="VPE2657" s="42"/>
      <c r="VPF2657" s="116"/>
      <c r="VPG2657" s="42"/>
      <c r="VPH2657" s="116"/>
      <c r="VPI2657" s="42"/>
      <c r="VPJ2657" s="116"/>
      <c r="VPK2657" s="42"/>
      <c r="VPL2657" s="116"/>
      <c r="VPM2657" s="42"/>
      <c r="VPN2657" s="116"/>
      <c r="VPO2657" s="42"/>
      <c r="VPP2657" s="116"/>
      <c r="VPQ2657" s="42"/>
      <c r="VPR2657" s="116"/>
      <c r="VPS2657" s="42"/>
      <c r="VPT2657" s="116"/>
      <c r="VPU2657" s="42"/>
      <c r="VPV2657" s="116"/>
      <c r="VPW2657" s="42"/>
      <c r="VPX2657" s="116"/>
      <c r="VPY2657" s="42"/>
      <c r="VPZ2657" s="116"/>
      <c r="VQA2657" s="42"/>
      <c r="VQB2657" s="116"/>
      <c r="VQC2657" s="42"/>
      <c r="VQD2657" s="116"/>
      <c r="VQE2657" s="42"/>
      <c r="VQF2657" s="116"/>
      <c r="VQG2657" s="42"/>
      <c r="VQH2657" s="116"/>
      <c r="VQI2657" s="42"/>
      <c r="VQJ2657" s="116"/>
      <c r="VQK2657" s="42"/>
      <c r="VQL2657" s="116"/>
      <c r="VQM2657" s="42"/>
      <c r="VQN2657" s="116"/>
      <c r="VQO2657" s="42"/>
      <c r="VQP2657" s="116"/>
      <c r="VQQ2657" s="42"/>
      <c r="VQR2657" s="116"/>
      <c r="VQS2657" s="42"/>
      <c r="VQT2657" s="116"/>
      <c r="VQU2657" s="42"/>
      <c r="VQV2657" s="116"/>
      <c r="VQW2657" s="42"/>
      <c r="VQX2657" s="116"/>
      <c r="VQY2657" s="42"/>
      <c r="VQZ2657" s="116"/>
      <c r="VRA2657" s="42"/>
      <c r="VRB2657" s="116"/>
      <c r="VRC2657" s="42"/>
      <c r="VRD2657" s="116"/>
      <c r="VRE2657" s="42"/>
      <c r="VRF2657" s="116"/>
      <c r="VRG2657" s="42"/>
      <c r="VRH2657" s="116"/>
      <c r="VRI2657" s="42"/>
      <c r="VRJ2657" s="116"/>
      <c r="VRK2657" s="42"/>
      <c r="VRL2657" s="116"/>
      <c r="VRM2657" s="42"/>
      <c r="VRN2657" s="116"/>
      <c r="VRO2657" s="42"/>
      <c r="VRP2657" s="116"/>
      <c r="VRQ2657" s="42"/>
      <c r="VRR2657" s="116"/>
      <c r="VRS2657" s="42"/>
      <c r="VRT2657" s="116"/>
      <c r="VRU2657" s="42"/>
      <c r="VRV2657" s="116"/>
      <c r="VRW2657" s="42"/>
      <c r="VRX2657" s="116"/>
      <c r="VRY2657" s="42"/>
      <c r="VRZ2657" s="116"/>
      <c r="VSA2657" s="42"/>
      <c r="VSB2657" s="116"/>
      <c r="VSC2657" s="42"/>
      <c r="VSD2657" s="116"/>
      <c r="VSE2657" s="42"/>
      <c r="VSF2657" s="116"/>
      <c r="VSG2657" s="42"/>
      <c r="VSH2657" s="116"/>
      <c r="VSI2657" s="42"/>
      <c r="VSJ2657" s="116"/>
      <c r="VSK2657" s="42"/>
      <c r="VSL2657" s="116"/>
      <c r="VSM2657" s="42"/>
      <c r="VSN2657" s="116"/>
      <c r="VSO2657" s="42"/>
      <c r="VSP2657" s="116"/>
      <c r="VSQ2657" s="42"/>
      <c r="VSR2657" s="116"/>
      <c r="VSS2657" s="42"/>
      <c r="VST2657" s="116"/>
      <c r="VSU2657" s="42"/>
      <c r="VSV2657" s="116"/>
      <c r="VSW2657" s="42"/>
      <c r="VSX2657" s="116"/>
      <c r="VSY2657" s="42"/>
      <c r="VSZ2657" s="116"/>
      <c r="VTA2657" s="42"/>
      <c r="VTB2657" s="116"/>
      <c r="VTC2657" s="42"/>
      <c r="VTD2657" s="116"/>
      <c r="VTE2657" s="42"/>
      <c r="VTF2657" s="116"/>
      <c r="VTG2657" s="42"/>
      <c r="VTH2657" s="116"/>
      <c r="VTI2657" s="42"/>
      <c r="VTJ2657" s="116"/>
      <c r="VTK2657" s="42"/>
      <c r="VTL2657" s="116"/>
      <c r="VTM2657" s="42"/>
      <c r="VTN2657" s="116"/>
      <c r="VTO2657" s="42"/>
      <c r="VTP2657" s="116"/>
      <c r="VTQ2657" s="42"/>
      <c r="VTR2657" s="116"/>
      <c r="VTS2657" s="42"/>
      <c r="VTT2657" s="116"/>
      <c r="VTU2657" s="42"/>
      <c r="VTV2657" s="116"/>
      <c r="VTW2657" s="42"/>
      <c r="VTX2657" s="116"/>
      <c r="VTY2657" s="42"/>
      <c r="VTZ2657" s="116"/>
      <c r="VUA2657" s="42"/>
      <c r="VUB2657" s="116"/>
      <c r="VUC2657" s="42"/>
      <c r="VUD2657" s="116"/>
      <c r="VUE2657" s="42"/>
      <c r="VUF2657" s="116"/>
      <c r="VUG2657" s="42"/>
      <c r="VUH2657" s="116"/>
      <c r="VUI2657" s="42"/>
      <c r="VUJ2657" s="116"/>
      <c r="VUK2657" s="42"/>
      <c r="VUL2657" s="116"/>
      <c r="VUM2657" s="42"/>
      <c r="VUN2657" s="116"/>
      <c r="VUO2657" s="42"/>
      <c r="VUP2657" s="116"/>
      <c r="VUQ2657" s="42"/>
      <c r="VUR2657" s="116"/>
      <c r="VUS2657" s="42"/>
      <c r="VUT2657" s="116"/>
      <c r="VUU2657" s="42"/>
      <c r="VUV2657" s="116"/>
      <c r="VUW2657" s="42"/>
      <c r="VUX2657" s="116"/>
      <c r="VUY2657" s="42"/>
      <c r="VUZ2657" s="116"/>
      <c r="VVA2657" s="42"/>
      <c r="VVB2657" s="116"/>
      <c r="VVC2657" s="42"/>
      <c r="VVD2657" s="116"/>
      <c r="VVE2657" s="42"/>
      <c r="VVF2657" s="116"/>
      <c r="VVG2657" s="42"/>
      <c r="VVH2657" s="116"/>
      <c r="VVI2657" s="42"/>
      <c r="VVJ2657" s="116"/>
      <c r="VVK2657" s="42"/>
      <c r="VVL2657" s="116"/>
      <c r="VVM2657" s="42"/>
      <c r="VVN2657" s="116"/>
      <c r="VVO2657" s="42"/>
      <c r="VVP2657" s="116"/>
      <c r="VVQ2657" s="42"/>
      <c r="VVR2657" s="116"/>
      <c r="VVS2657" s="42"/>
      <c r="VVT2657" s="116"/>
      <c r="VVU2657" s="42"/>
      <c r="VVV2657" s="116"/>
      <c r="VVW2657" s="42"/>
      <c r="VVX2657" s="116"/>
      <c r="VVY2657" s="42"/>
      <c r="VVZ2657" s="116"/>
      <c r="VWA2657" s="42"/>
      <c r="VWB2657" s="116"/>
      <c r="VWC2657" s="42"/>
      <c r="VWD2657" s="116"/>
      <c r="VWE2657" s="42"/>
      <c r="VWF2657" s="116"/>
      <c r="VWG2657" s="42"/>
      <c r="VWH2657" s="116"/>
      <c r="VWI2657" s="42"/>
      <c r="VWJ2657" s="116"/>
      <c r="VWK2657" s="42"/>
      <c r="VWL2657" s="116"/>
      <c r="VWM2657" s="42"/>
      <c r="VWN2657" s="116"/>
      <c r="VWO2657" s="42"/>
      <c r="VWP2657" s="116"/>
      <c r="VWQ2657" s="42"/>
      <c r="VWR2657" s="116"/>
      <c r="VWS2657" s="42"/>
      <c r="VWT2657" s="116"/>
      <c r="VWU2657" s="42"/>
      <c r="VWV2657" s="116"/>
      <c r="VWW2657" s="42"/>
      <c r="VWX2657" s="116"/>
      <c r="VWY2657" s="42"/>
      <c r="VWZ2657" s="116"/>
      <c r="VXA2657" s="42"/>
      <c r="VXB2657" s="116"/>
      <c r="VXC2657" s="42"/>
      <c r="VXD2657" s="116"/>
      <c r="VXE2657" s="42"/>
      <c r="VXF2657" s="116"/>
      <c r="VXG2657" s="42"/>
      <c r="VXH2657" s="116"/>
      <c r="VXI2657" s="42"/>
      <c r="VXJ2657" s="116"/>
      <c r="VXK2657" s="42"/>
      <c r="VXL2657" s="116"/>
      <c r="VXM2657" s="42"/>
      <c r="VXN2657" s="116"/>
      <c r="VXO2657" s="42"/>
      <c r="VXP2657" s="116"/>
      <c r="VXQ2657" s="42"/>
      <c r="VXR2657" s="116"/>
      <c r="VXS2657" s="42"/>
      <c r="VXT2657" s="116"/>
      <c r="VXU2657" s="42"/>
      <c r="VXV2657" s="116"/>
      <c r="VXW2657" s="42"/>
      <c r="VXX2657" s="116"/>
      <c r="VXY2657" s="42"/>
      <c r="VXZ2657" s="116"/>
      <c r="VYA2657" s="42"/>
      <c r="VYB2657" s="116"/>
      <c r="VYC2657" s="42"/>
      <c r="VYD2657" s="116"/>
      <c r="VYE2657" s="42"/>
      <c r="VYF2657" s="116"/>
      <c r="VYG2657" s="42"/>
      <c r="VYH2657" s="116"/>
      <c r="VYI2657" s="42"/>
      <c r="VYJ2657" s="116"/>
      <c r="VYK2657" s="42"/>
      <c r="VYL2657" s="116"/>
      <c r="VYM2657" s="42"/>
      <c r="VYN2657" s="116"/>
      <c r="VYO2657" s="42"/>
      <c r="VYP2657" s="116"/>
      <c r="VYQ2657" s="42"/>
      <c r="VYR2657" s="116"/>
      <c r="VYS2657" s="42"/>
      <c r="VYT2657" s="116"/>
      <c r="VYU2657" s="42"/>
      <c r="VYV2657" s="116"/>
      <c r="VYW2657" s="42"/>
      <c r="VYX2657" s="116"/>
      <c r="VYY2657" s="42"/>
      <c r="VYZ2657" s="116"/>
      <c r="VZA2657" s="42"/>
      <c r="VZB2657" s="116"/>
      <c r="VZC2657" s="42"/>
      <c r="VZD2657" s="116"/>
      <c r="VZE2657" s="42"/>
      <c r="VZF2657" s="116"/>
      <c r="VZG2657" s="42"/>
      <c r="VZH2657" s="116"/>
      <c r="VZI2657" s="42"/>
      <c r="VZJ2657" s="116"/>
      <c r="VZK2657" s="42"/>
      <c r="VZL2657" s="116"/>
      <c r="VZM2657" s="42"/>
      <c r="VZN2657" s="116"/>
      <c r="VZO2657" s="42"/>
      <c r="VZP2657" s="116"/>
      <c r="VZQ2657" s="42"/>
      <c r="VZR2657" s="116"/>
      <c r="VZS2657" s="42"/>
      <c r="VZT2657" s="116"/>
      <c r="VZU2657" s="42"/>
      <c r="VZV2657" s="116"/>
      <c r="VZW2657" s="42"/>
      <c r="VZX2657" s="116"/>
      <c r="VZY2657" s="42"/>
      <c r="VZZ2657" s="116"/>
      <c r="WAA2657" s="42"/>
      <c r="WAB2657" s="116"/>
      <c r="WAC2657" s="42"/>
      <c r="WAD2657" s="116"/>
      <c r="WAE2657" s="42"/>
      <c r="WAF2657" s="116"/>
      <c r="WAG2657" s="42"/>
      <c r="WAH2657" s="116"/>
      <c r="WAI2657" s="42"/>
      <c r="WAJ2657" s="116"/>
      <c r="WAK2657" s="42"/>
      <c r="WAL2657" s="116"/>
      <c r="WAM2657" s="42"/>
      <c r="WAN2657" s="116"/>
      <c r="WAO2657" s="42"/>
      <c r="WAP2657" s="116"/>
      <c r="WAQ2657" s="42"/>
      <c r="WAR2657" s="116"/>
      <c r="WAS2657" s="42"/>
      <c r="WAT2657" s="116"/>
      <c r="WAU2657" s="42"/>
      <c r="WAV2657" s="116"/>
      <c r="WAW2657" s="42"/>
      <c r="WAX2657" s="116"/>
      <c r="WAY2657" s="42"/>
      <c r="WAZ2657" s="116"/>
      <c r="WBA2657" s="42"/>
      <c r="WBB2657" s="116"/>
      <c r="WBC2657" s="42"/>
      <c r="WBD2657" s="116"/>
      <c r="WBE2657" s="42"/>
      <c r="WBF2657" s="116"/>
      <c r="WBG2657" s="42"/>
      <c r="WBH2657" s="116"/>
      <c r="WBI2657" s="42"/>
      <c r="WBJ2657" s="116"/>
      <c r="WBK2657" s="42"/>
      <c r="WBL2657" s="116"/>
      <c r="WBM2657" s="42"/>
      <c r="WBN2657" s="116"/>
      <c r="WBO2657" s="42"/>
      <c r="WBP2657" s="116"/>
      <c r="WBQ2657" s="42"/>
      <c r="WBR2657" s="116"/>
      <c r="WBS2657" s="42"/>
      <c r="WBT2657" s="116"/>
      <c r="WBU2657" s="42"/>
      <c r="WBV2657" s="116"/>
      <c r="WBW2657" s="42"/>
      <c r="WBX2657" s="116"/>
      <c r="WBY2657" s="42"/>
      <c r="WBZ2657" s="116"/>
      <c r="WCA2657" s="42"/>
      <c r="WCB2657" s="116"/>
      <c r="WCC2657" s="42"/>
      <c r="WCD2657" s="116"/>
      <c r="WCE2657" s="42"/>
      <c r="WCF2657" s="116"/>
      <c r="WCG2657" s="42"/>
      <c r="WCH2657" s="116"/>
      <c r="WCI2657" s="42"/>
      <c r="WCJ2657" s="116"/>
      <c r="WCK2657" s="42"/>
      <c r="WCL2657" s="116"/>
      <c r="WCM2657" s="42"/>
      <c r="WCN2657" s="116"/>
      <c r="WCO2657" s="42"/>
      <c r="WCP2657" s="116"/>
      <c r="WCQ2657" s="42"/>
      <c r="WCR2657" s="116"/>
      <c r="WCS2657" s="42"/>
      <c r="WCT2657" s="116"/>
      <c r="WCU2657" s="42"/>
      <c r="WCV2657" s="116"/>
      <c r="WCW2657" s="42"/>
      <c r="WCX2657" s="116"/>
      <c r="WCY2657" s="42"/>
      <c r="WCZ2657" s="116"/>
      <c r="WDA2657" s="42"/>
      <c r="WDB2657" s="116"/>
      <c r="WDC2657" s="42"/>
      <c r="WDD2657" s="116"/>
      <c r="WDE2657" s="42"/>
      <c r="WDF2657" s="116"/>
      <c r="WDG2657" s="42"/>
      <c r="WDH2657" s="116"/>
      <c r="WDI2657" s="42"/>
      <c r="WDJ2657" s="116"/>
      <c r="WDK2657" s="42"/>
      <c r="WDL2657" s="116"/>
      <c r="WDM2657" s="42"/>
      <c r="WDN2657" s="116"/>
      <c r="WDO2657" s="42"/>
      <c r="WDP2657" s="116"/>
      <c r="WDQ2657" s="42"/>
      <c r="WDR2657" s="116"/>
      <c r="WDS2657" s="42"/>
      <c r="WDT2657" s="116"/>
      <c r="WDU2657" s="42"/>
      <c r="WDV2657" s="116"/>
      <c r="WDW2657" s="42"/>
      <c r="WDX2657" s="116"/>
      <c r="WDY2657" s="42"/>
      <c r="WDZ2657" s="116"/>
      <c r="WEA2657" s="42"/>
      <c r="WEB2657" s="116"/>
      <c r="WEC2657" s="42"/>
      <c r="WED2657" s="116"/>
      <c r="WEE2657" s="42"/>
      <c r="WEF2657" s="116"/>
      <c r="WEG2657" s="42"/>
      <c r="WEH2657" s="116"/>
      <c r="WEI2657" s="42"/>
      <c r="WEJ2657" s="116"/>
      <c r="WEK2657" s="42"/>
      <c r="WEL2657" s="116"/>
      <c r="WEM2657" s="42"/>
      <c r="WEN2657" s="116"/>
      <c r="WEO2657" s="42"/>
      <c r="WEP2657" s="116"/>
      <c r="WEQ2657" s="42"/>
      <c r="WER2657" s="116"/>
      <c r="WES2657" s="42"/>
      <c r="WET2657" s="116"/>
      <c r="WEU2657" s="42"/>
      <c r="WEV2657" s="116"/>
      <c r="WEW2657" s="42"/>
      <c r="WEX2657" s="116"/>
      <c r="WEY2657" s="42"/>
      <c r="WEZ2657" s="116"/>
      <c r="WFA2657" s="42"/>
      <c r="WFB2657" s="116"/>
      <c r="WFC2657" s="42"/>
      <c r="WFD2657" s="116"/>
      <c r="WFE2657" s="42"/>
      <c r="WFF2657" s="116"/>
      <c r="WFG2657" s="42"/>
      <c r="WFH2657" s="116"/>
      <c r="WFI2657" s="42"/>
      <c r="WFJ2657" s="116"/>
      <c r="WFK2657" s="42"/>
      <c r="WFL2657" s="116"/>
      <c r="WFM2657" s="42"/>
      <c r="WFN2657" s="116"/>
      <c r="WFO2657" s="42"/>
      <c r="WFP2657" s="116"/>
      <c r="WFQ2657" s="42"/>
      <c r="WFR2657" s="116"/>
      <c r="WFS2657" s="42"/>
      <c r="WFT2657" s="116"/>
      <c r="WFU2657" s="42"/>
      <c r="WFV2657" s="116"/>
      <c r="WFW2657" s="42"/>
      <c r="WFX2657" s="116"/>
      <c r="WFY2657" s="42"/>
      <c r="WFZ2657" s="116"/>
      <c r="WGA2657" s="42"/>
      <c r="WGB2657" s="116"/>
      <c r="WGC2657" s="42"/>
      <c r="WGD2657" s="116"/>
      <c r="WGE2657" s="42"/>
      <c r="WGF2657" s="116"/>
      <c r="WGG2657" s="42"/>
      <c r="WGH2657" s="116"/>
      <c r="WGI2657" s="42"/>
      <c r="WGJ2657" s="116"/>
      <c r="WGK2657" s="42"/>
      <c r="WGL2657" s="116"/>
      <c r="WGM2657" s="42"/>
      <c r="WGN2657" s="116"/>
      <c r="WGO2657" s="42"/>
      <c r="WGP2657" s="116"/>
      <c r="WGQ2657" s="42"/>
      <c r="WGR2657" s="116"/>
      <c r="WGS2657" s="42"/>
      <c r="WGT2657" s="116"/>
      <c r="WGU2657" s="42"/>
      <c r="WGV2657" s="116"/>
      <c r="WGW2657" s="42"/>
      <c r="WGX2657" s="116"/>
      <c r="WGY2657" s="42"/>
      <c r="WGZ2657" s="116"/>
      <c r="WHA2657" s="42"/>
      <c r="WHB2657" s="116"/>
      <c r="WHC2657" s="42"/>
      <c r="WHD2657" s="116"/>
      <c r="WHE2657" s="42"/>
      <c r="WHF2657" s="116"/>
      <c r="WHG2657" s="42"/>
      <c r="WHH2657" s="116"/>
      <c r="WHI2657" s="42"/>
      <c r="WHJ2657" s="116"/>
      <c r="WHK2657" s="42"/>
      <c r="WHL2657" s="116"/>
      <c r="WHM2657" s="42"/>
      <c r="WHN2657" s="116"/>
      <c r="WHO2657" s="42"/>
      <c r="WHP2657" s="116"/>
      <c r="WHQ2657" s="42"/>
      <c r="WHR2657" s="116"/>
      <c r="WHS2657" s="42"/>
      <c r="WHT2657" s="116"/>
      <c r="WHU2657" s="42"/>
      <c r="WHV2657" s="116"/>
      <c r="WHW2657" s="42"/>
      <c r="WHX2657" s="116"/>
      <c r="WHY2657" s="42"/>
      <c r="WHZ2657" s="116"/>
      <c r="WIA2657" s="42"/>
      <c r="WIB2657" s="116"/>
      <c r="WIC2657" s="42"/>
      <c r="WID2657" s="116"/>
      <c r="WIE2657" s="42"/>
      <c r="WIF2657" s="116"/>
      <c r="WIG2657" s="42"/>
      <c r="WIH2657" s="116"/>
      <c r="WII2657" s="42"/>
      <c r="WIJ2657" s="116"/>
      <c r="WIK2657" s="42"/>
      <c r="WIL2657" s="116"/>
      <c r="WIM2657" s="42"/>
      <c r="WIN2657" s="116"/>
      <c r="WIO2657" s="42"/>
      <c r="WIP2657" s="116"/>
      <c r="WIQ2657" s="42"/>
      <c r="WIR2657" s="116"/>
      <c r="WIS2657" s="42"/>
      <c r="WIT2657" s="116"/>
      <c r="WIU2657" s="42"/>
      <c r="WIV2657" s="116"/>
      <c r="WIW2657" s="42"/>
      <c r="WIX2657" s="116"/>
      <c r="WIY2657" s="42"/>
      <c r="WIZ2657" s="116"/>
      <c r="WJA2657" s="42"/>
      <c r="WJB2657" s="116"/>
      <c r="WJC2657" s="42"/>
      <c r="WJD2657" s="116"/>
      <c r="WJE2657" s="42"/>
      <c r="WJF2657" s="116"/>
      <c r="WJG2657" s="42"/>
      <c r="WJH2657" s="116"/>
      <c r="WJI2657" s="42"/>
      <c r="WJJ2657" s="116"/>
      <c r="WJK2657" s="42"/>
      <c r="WJL2657" s="116"/>
      <c r="WJM2657" s="42"/>
      <c r="WJN2657" s="116"/>
      <c r="WJO2657" s="42"/>
      <c r="WJP2657" s="116"/>
      <c r="WJQ2657" s="42"/>
      <c r="WJR2657" s="116"/>
      <c r="WJS2657" s="42"/>
      <c r="WJT2657" s="116"/>
      <c r="WJU2657" s="42"/>
      <c r="WJV2657" s="116"/>
      <c r="WJW2657" s="42"/>
      <c r="WJX2657" s="116"/>
      <c r="WJY2657" s="42"/>
      <c r="WJZ2657" s="116"/>
      <c r="WKA2657" s="42"/>
      <c r="WKB2657" s="116"/>
      <c r="WKC2657" s="42"/>
      <c r="WKD2657" s="116"/>
      <c r="WKE2657" s="42"/>
      <c r="WKF2657" s="116"/>
      <c r="WKG2657" s="42"/>
      <c r="WKH2657" s="116"/>
      <c r="WKI2657" s="42"/>
      <c r="WKJ2657" s="116"/>
      <c r="WKK2657" s="42"/>
      <c r="WKL2657" s="116"/>
      <c r="WKM2657" s="42"/>
      <c r="WKN2657" s="116"/>
      <c r="WKO2657" s="42"/>
      <c r="WKP2657" s="116"/>
      <c r="WKQ2657" s="42"/>
      <c r="WKR2657" s="116"/>
      <c r="WKS2657" s="42"/>
      <c r="WKT2657" s="116"/>
      <c r="WKU2657" s="42"/>
      <c r="WKV2657" s="116"/>
      <c r="WKW2657" s="42"/>
      <c r="WKX2657" s="116"/>
      <c r="WKY2657" s="42"/>
      <c r="WKZ2657" s="116"/>
      <c r="WLA2657" s="42"/>
      <c r="WLB2657" s="116"/>
      <c r="WLC2657" s="42"/>
      <c r="WLD2657" s="116"/>
      <c r="WLE2657" s="42"/>
      <c r="WLF2657" s="116"/>
      <c r="WLG2657" s="42"/>
      <c r="WLH2657" s="116"/>
      <c r="WLI2657" s="42"/>
      <c r="WLJ2657" s="116"/>
      <c r="WLK2657" s="42"/>
      <c r="WLL2657" s="116"/>
      <c r="WLM2657" s="42"/>
      <c r="WLN2657" s="116"/>
      <c r="WLO2657" s="42"/>
      <c r="WLP2657" s="116"/>
      <c r="WLQ2657" s="42"/>
      <c r="WLR2657" s="116"/>
      <c r="WLS2657" s="42"/>
      <c r="WLT2657" s="116"/>
      <c r="WLU2657" s="42"/>
      <c r="WLV2657" s="116"/>
      <c r="WLW2657" s="42"/>
      <c r="WLX2657" s="116"/>
      <c r="WLY2657" s="42"/>
      <c r="WLZ2657" s="116"/>
      <c r="WMA2657" s="42"/>
      <c r="WMB2657" s="116"/>
      <c r="WMC2657" s="42"/>
      <c r="WMD2657" s="116"/>
      <c r="WME2657" s="42"/>
      <c r="WMF2657" s="116"/>
      <c r="WMG2657" s="42"/>
      <c r="WMH2657" s="116"/>
      <c r="WMI2657" s="42"/>
      <c r="WMJ2657" s="116"/>
      <c r="WMK2657" s="42"/>
      <c r="WML2657" s="116"/>
      <c r="WMM2657" s="42"/>
      <c r="WMN2657" s="116"/>
      <c r="WMO2657" s="42"/>
      <c r="WMP2657" s="116"/>
      <c r="WMQ2657" s="42"/>
      <c r="WMR2657" s="116"/>
      <c r="WMS2657" s="42"/>
      <c r="WMT2657" s="116"/>
      <c r="WMU2657" s="42"/>
      <c r="WMV2657" s="116"/>
      <c r="WMW2657" s="42"/>
      <c r="WMX2657" s="116"/>
      <c r="WMY2657" s="42"/>
      <c r="WMZ2657" s="116"/>
      <c r="WNA2657" s="42"/>
      <c r="WNB2657" s="116"/>
      <c r="WNC2657" s="42"/>
      <c r="WND2657" s="116"/>
      <c r="WNE2657" s="42"/>
      <c r="WNF2657" s="116"/>
      <c r="WNG2657" s="42"/>
      <c r="WNH2657" s="116"/>
      <c r="WNI2657" s="42"/>
      <c r="WNJ2657" s="116"/>
      <c r="WNK2657" s="42"/>
      <c r="WNL2657" s="116"/>
      <c r="WNM2657" s="42"/>
      <c r="WNN2657" s="116"/>
      <c r="WNO2657" s="42"/>
      <c r="WNP2657" s="116"/>
      <c r="WNQ2657" s="42"/>
      <c r="WNR2657" s="116"/>
      <c r="WNS2657" s="42"/>
      <c r="WNT2657" s="116"/>
      <c r="WNU2657" s="42"/>
      <c r="WNV2657" s="116"/>
      <c r="WNW2657" s="42"/>
      <c r="WNX2657" s="116"/>
      <c r="WNY2657" s="42"/>
      <c r="WNZ2657" s="116"/>
      <c r="WOA2657" s="42"/>
      <c r="WOB2657" s="116"/>
      <c r="WOC2657" s="42"/>
      <c r="WOD2657" s="116"/>
      <c r="WOE2657" s="42"/>
      <c r="WOF2657" s="116"/>
      <c r="WOG2657" s="42"/>
      <c r="WOH2657" s="116"/>
      <c r="WOI2657" s="42"/>
      <c r="WOJ2657" s="116"/>
      <c r="WOK2657" s="42"/>
      <c r="WOL2657" s="116"/>
      <c r="WOM2657" s="42"/>
      <c r="WON2657" s="116"/>
      <c r="WOO2657" s="42"/>
      <c r="WOP2657" s="116"/>
      <c r="WOQ2657" s="42"/>
      <c r="WOR2657" s="116"/>
      <c r="WOS2657" s="42"/>
      <c r="WOT2657" s="116"/>
      <c r="WOU2657" s="42"/>
      <c r="WOV2657" s="116"/>
      <c r="WOW2657" s="42"/>
      <c r="WOX2657" s="116"/>
      <c r="WOY2657" s="42"/>
      <c r="WOZ2657" s="116"/>
      <c r="WPA2657" s="42"/>
      <c r="WPB2657" s="116"/>
      <c r="WPC2657" s="42"/>
      <c r="WPD2657" s="116"/>
      <c r="WPE2657" s="42"/>
      <c r="WPF2657" s="116"/>
      <c r="WPG2657" s="42"/>
      <c r="WPH2657" s="116"/>
      <c r="WPI2657" s="42"/>
      <c r="WPJ2657" s="116"/>
      <c r="WPK2657" s="42"/>
      <c r="WPL2657" s="116"/>
      <c r="WPM2657" s="42"/>
      <c r="WPN2657" s="116"/>
      <c r="WPO2657" s="42"/>
      <c r="WPP2657" s="116"/>
      <c r="WPQ2657" s="42"/>
      <c r="WPR2657" s="116"/>
      <c r="WPS2657" s="42"/>
      <c r="WPT2657" s="116"/>
      <c r="WPU2657" s="42"/>
      <c r="WPV2657" s="116"/>
      <c r="WPW2657" s="42"/>
      <c r="WPX2657" s="116"/>
      <c r="WPY2657" s="42"/>
      <c r="WPZ2657" s="116"/>
      <c r="WQA2657" s="42"/>
      <c r="WQB2657" s="116"/>
      <c r="WQC2657" s="42"/>
      <c r="WQD2657" s="116"/>
      <c r="WQE2657" s="42"/>
      <c r="WQF2657" s="116"/>
      <c r="WQG2657" s="42"/>
      <c r="WQH2657" s="116"/>
      <c r="WQI2657" s="42"/>
      <c r="WQJ2657" s="116"/>
      <c r="WQK2657" s="42"/>
      <c r="WQL2657" s="116"/>
      <c r="WQM2657" s="42"/>
      <c r="WQN2657" s="116"/>
      <c r="WQO2657" s="42"/>
      <c r="WQP2657" s="116"/>
      <c r="WQQ2657" s="42"/>
      <c r="WQR2657" s="116"/>
      <c r="WQS2657" s="42"/>
      <c r="WQT2657" s="116"/>
      <c r="WQU2657" s="42"/>
      <c r="WQV2657" s="116"/>
      <c r="WQW2657" s="42"/>
      <c r="WQX2657" s="116"/>
      <c r="WQY2657" s="42"/>
      <c r="WQZ2657" s="116"/>
      <c r="WRA2657" s="42"/>
      <c r="WRB2657" s="116"/>
      <c r="WRC2657" s="42"/>
      <c r="WRD2657" s="116"/>
      <c r="WRE2657" s="42"/>
      <c r="WRF2657" s="116"/>
      <c r="WRG2657" s="42"/>
      <c r="WRH2657" s="116"/>
      <c r="WRI2657" s="42"/>
      <c r="WRJ2657" s="116"/>
      <c r="WRK2657" s="42"/>
      <c r="WRL2657" s="116"/>
      <c r="WRM2657" s="42"/>
      <c r="WRN2657" s="116"/>
      <c r="WRO2657" s="42"/>
      <c r="WRP2657" s="116"/>
      <c r="WRQ2657" s="42"/>
      <c r="WRR2657" s="116"/>
      <c r="WRS2657" s="42"/>
      <c r="WRT2657" s="116"/>
      <c r="WRU2657" s="42"/>
      <c r="WRV2657" s="116"/>
      <c r="WRW2657" s="42"/>
      <c r="WRX2657" s="116"/>
      <c r="WRY2657" s="42"/>
      <c r="WRZ2657" s="116"/>
      <c r="WSA2657" s="42"/>
      <c r="WSB2657" s="116"/>
      <c r="WSC2657" s="42"/>
      <c r="WSD2657" s="116"/>
      <c r="WSE2657" s="42"/>
      <c r="WSF2657" s="116"/>
      <c r="WSG2657" s="42"/>
      <c r="WSH2657" s="116"/>
      <c r="WSI2657" s="42"/>
      <c r="WSJ2657" s="116"/>
      <c r="WSK2657" s="42"/>
      <c r="WSL2657" s="116"/>
      <c r="WSM2657" s="42"/>
      <c r="WSN2657" s="116"/>
      <c r="WSO2657" s="42"/>
      <c r="WSP2657" s="116"/>
      <c r="WSQ2657" s="42"/>
      <c r="WSR2657" s="116"/>
      <c r="WSS2657" s="42"/>
      <c r="WST2657" s="116"/>
      <c r="WSU2657" s="42"/>
      <c r="WSV2657" s="116"/>
      <c r="WSW2657" s="42"/>
      <c r="WSX2657" s="116"/>
      <c r="WSY2657" s="42"/>
      <c r="WSZ2657" s="116"/>
      <c r="WTA2657" s="42"/>
      <c r="WTB2657" s="116"/>
      <c r="WTC2657" s="42"/>
      <c r="WTD2657" s="116"/>
      <c r="WTE2657" s="42"/>
      <c r="WTF2657" s="116"/>
      <c r="WTG2657" s="42"/>
      <c r="WTH2657" s="116"/>
      <c r="WTI2657" s="42"/>
      <c r="WTJ2657" s="116"/>
      <c r="WTK2657" s="42"/>
      <c r="WTL2657" s="116"/>
      <c r="WTM2657" s="42"/>
      <c r="WTN2657" s="116"/>
      <c r="WTO2657" s="42"/>
      <c r="WTP2657" s="116"/>
      <c r="WTQ2657" s="42"/>
      <c r="WTR2657" s="116"/>
      <c r="WTS2657" s="42"/>
      <c r="WTT2657" s="116"/>
      <c r="WTU2657" s="42"/>
      <c r="WTV2657" s="116"/>
      <c r="WTW2657" s="42"/>
      <c r="WTX2657" s="116"/>
      <c r="WTY2657" s="42"/>
      <c r="WTZ2657" s="116"/>
      <c r="WUA2657" s="42"/>
      <c r="WUB2657" s="116"/>
      <c r="WUC2657" s="42"/>
      <c r="WUD2657" s="116"/>
      <c r="WUE2657" s="42"/>
      <c r="WUF2657" s="116"/>
      <c r="WUG2657" s="42"/>
      <c r="WUH2657" s="116"/>
      <c r="WUI2657" s="42"/>
      <c r="WUJ2657" s="116"/>
      <c r="WUK2657" s="42"/>
      <c r="WUL2657" s="116"/>
      <c r="WUM2657" s="42"/>
      <c r="WUN2657" s="116"/>
      <c r="WUO2657" s="42"/>
      <c r="WUP2657" s="116"/>
      <c r="WUQ2657" s="42"/>
      <c r="WUR2657" s="116"/>
      <c r="WUS2657" s="42"/>
      <c r="WUT2657" s="116"/>
      <c r="WUU2657" s="42"/>
      <c r="WUV2657" s="116"/>
      <c r="WUW2657" s="42"/>
      <c r="WUX2657" s="116"/>
      <c r="WUY2657" s="42"/>
      <c r="WUZ2657" s="116"/>
      <c r="WVA2657" s="42"/>
      <c r="WVB2657" s="116"/>
      <c r="WVC2657" s="42"/>
      <c r="WVD2657" s="116"/>
      <c r="WVE2657" s="42"/>
      <c r="WVF2657" s="116"/>
      <c r="WVG2657" s="42"/>
      <c r="WVH2657" s="116"/>
      <c r="WVI2657" s="42"/>
      <c r="WVJ2657" s="116"/>
      <c r="WVK2657" s="42"/>
      <c r="WVL2657" s="116"/>
      <c r="WVM2657" s="42"/>
      <c r="WVN2657" s="116"/>
      <c r="WVO2657" s="42"/>
      <c r="WVP2657" s="116"/>
      <c r="WVQ2657" s="42"/>
      <c r="WVR2657" s="116"/>
      <c r="WVS2657" s="42"/>
      <c r="WVT2657" s="116"/>
      <c r="WVU2657" s="42"/>
      <c r="WVV2657" s="116"/>
      <c r="WVW2657" s="42"/>
      <c r="WVX2657" s="116"/>
      <c r="WVY2657" s="42"/>
      <c r="WVZ2657" s="116"/>
      <c r="WWA2657" s="42"/>
      <c r="WWB2657" s="116"/>
      <c r="WWC2657" s="42"/>
      <c r="WWD2657" s="116"/>
      <c r="WWE2657" s="42"/>
      <c r="WWF2657" s="116"/>
      <c r="WWG2657" s="42"/>
      <c r="WWH2657" s="116"/>
      <c r="WWI2657" s="42"/>
      <c r="WWJ2657" s="116"/>
      <c r="WWK2657" s="42"/>
      <c r="WWL2657" s="116"/>
      <c r="WWM2657" s="42"/>
      <c r="WWN2657" s="116"/>
      <c r="WWO2657" s="42"/>
      <c r="WWP2657" s="116"/>
      <c r="WWQ2657" s="42"/>
      <c r="WWR2657" s="116"/>
      <c r="WWS2657" s="42"/>
      <c r="WWT2657" s="116"/>
      <c r="WWU2657" s="42"/>
      <c r="WWV2657" s="116"/>
      <c r="WWW2657" s="42"/>
      <c r="WWX2657" s="116"/>
      <c r="WWY2657" s="42"/>
      <c r="WWZ2657" s="116"/>
      <c r="WXA2657" s="42"/>
      <c r="WXB2657" s="116"/>
      <c r="WXC2657" s="42"/>
      <c r="WXD2657" s="116"/>
      <c r="WXE2657" s="42"/>
      <c r="WXF2657" s="116"/>
      <c r="WXG2657" s="42"/>
      <c r="WXH2657" s="116"/>
      <c r="WXI2657" s="42"/>
      <c r="WXJ2657" s="116"/>
      <c r="WXK2657" s="42"/>
      <c r="WXL2657" s="116"/>
      <c r="WXM2657" s="42"/>
      <c r="WXN2657" s="116"/>
      <c r="WXO2657" s="42"/>
      <c r="WXP2657" s="116"/>
      <c r="WXQ2657" s="42"/>
      <c r="WXR2657" s="116"/>
      <c r="WXS2657" s="42"/>
      <c r="WXT2657" s="116"/>
      <c r="WXU2657" s="42"/>
      <c r="WXV2657" s="116"/>
      <c r="WXW2657" s="42"/>
      <c r="WXX2657" s="116"/>
      <c r="WXY2657" s="42"/>
      <c r="WXZ2657" s="116"/>
      <c r="WYA2657" s="42"/>
      <c r="WYB2657" s="116"/>
      <c r="WYC2657" s="42"/>
      <c r="WYD2657" s="116"/>
      <c r="WYE2657" s="42"/>
      <c r="WYF2657" s="116"/>
      <c r="WYG2657" s="42"/>
      <c r="WYH2657" s="116"/>
      <c r="WYI2657" s="42"/>
      <c r="WYJ2657" s="116"/>
      <c r="WYK2657" s="42"/>
      <c r="WYL2657" s="116"/>
      <c r="WYM2657" s="42"/>
      <c r="WYN2657" s="116"/>
      <c r="WYO2657" s="42"/>
      <c r="WYP2657" s="116"/>
      <c r="WYQ2657" s="42"/>
      <c r="WYR2657" s="116"/>
      <c r="WYS2657" s="42"/>
      <c r="WYT2657" s="116"/>
      <c r="WYU2657" s="42"/>
      <c r="WYV2657" s="116"/>
      <c r="WYW2657" s="42"/>
      <c r="WYX2657" s="116"/>
      <c r="WYY2657" s="42"/>
      <c r="WYZ2657" s="116"/>
      <c r="WZA2657" s="42"/>
      <c r="WZB2657" s="116"/>
      <c r="WZC2657" s="42"/>
      <c r="WZD2657" s="116"/>
      <c r="WZE2657" s="42"/>
      <c r="WZF2657" s="116"/>
      <c r="WZG2657" s="42"/>
      <c r="WZH2657" s="116"/>
      <c r="WZI2657" s="42"/>
      <c r="WZJ2657" s="116"/>
      <c r="WZK2657" s="42"/>
      <c r="WZL2657" s="116"/>
      <c r="WZM2657" s="42"/>
      <c r="WZN2657" s="116"/>
      <c r="WZO2657" s="42"/>
      <c r="WZP2657" s="116"/>
      <c r="WZQ2657" s="42"/>
      <c r="WZR2657" s="116"/>
      <c r="WZS2657" s="42"/>
      <c r="WZT2657" s="116"/>
      <c r="WZU2657" s="42"/>
      <c r="WZV2657" s="116"/>
      <c r="WZW2657" s="42"/>
      <c r="WZX2657" s="116"/>
      <c r="WZY2657" s="42"/>
      <c r="WZZ2657" s="116"/>
      <c r="XAA2657" s="42"/>
      <c r="XAB2657" s="116"/>
      <c r="XAC2657" s="42"/>
      <c r="XAD2657" s="116"/>
      <c r="XAE2657" s="42"/>
      <c r="XAF2657" s="116"/>
      <c r="XAG2657" s="42"/>
      <c r="XAH2657" s="116"/>
      <c r="XAI2657" s="42"/>
      <c r="XAJ2657" s="116"/>
      <c r="XAK2657" s="42"/>
      <c r="XAL2657" s="116"/>
      <c r="XAM2657" s="42"/>
      <c r="XAN2657" s="116"/>
      <c r="XAO2657" s="42"/>
      <c r="XAP2657" s="116"/>
      <c r="XAQ2657" s="42"/>
      <c r="XAR2657" s="116"/>
      <c r="XAS2657" s="42"/>
      <c r="XAT2657" s="116"/>
      <c r="XAU2657" s="42"/>
      <c r="XAV2657" s="116"/>
      <c r="XAW2657" s="42"/>
      <c r="XAX2657" s="116"/>
      <c r="XAY2657" s="42"/>
      <c r="XAZ2657" s="116"/>
      <c r="XBA2657" s="42"/>
      <c r="XBB2657" s="116"/>
      <c r="XBC2657" s="42"/>
      <c r="XBD2657" s="116"/>
      <c r="XBE2657" s="42"/>
      <c r="XBF2657" s="116"/>
      <c r="XBG2657" s="42"/>
      <c r="XBH2657" s="116"/>
      <c r="XBI2657" s="42"/>
      <c r="XBJ2657" s="116"/>
      <c r="XBK2657" s="42"/>
      <c r="XBL2657" s="116"/>
      <c r="XBM2657" s="42"/>
      <c r="XBN2657" s="116"/>
      <c r="XBO2657" s="42"/>
      <c r="XBP2657" s="116"/>
      <c r="XBQ2657" s="42"/>
      <c r="XBR2657" s="116"/>
      <c r="XBS2657" s="42"/>
      <c r="XBT2657" s="116"/>
      <c r="XBU2657" s="42"/>
      <c r="XBV2657" s="116"/>
      <c r="XBW2657" s="42"/>
      <c r="XBX2657" s="116"/>
      <c r="XBY2657" s="42"/>
      <c r="XBZ2657" s="116"/>
      <c r="XCA2657" s="42"/>
      <c r="XCB2657" s="116"/>
      <c r="XCC2657" s="42"/>
      <c r="XCD2657" s="116"/>
      <c r="XCE2657" s="42"/>
      <c r="XCF2657" s="116"/>
      <c r="XCG2657" s="42"/>
      <c r="XCH2657" s="116"/>
      <c r="XCI2657" s="42"/>
      <c r="XCJ2657" s="116"/>
      <c r="XCK2657" s="42"/>
      <c r="XCL2657" s="116"/>
      <c r="XCM2657" s="42"/>
      <c r="XCN2657" s="116"/>
      <c r="XCO2657" s="42"/>
      <c r="XCP2657" s="116"/>
      <c r="XCQ2657" s="42"/>
      <c r="XCR2657" s="116"/>
      <c r="XCS2657" s="42"/>
      <c r="XCT2657" s="116"/>
      <c r="XCU2657" s="42"/>
      <c r="XCV2657" s="116"/>
      <c r="XCW2657" s="42"/>
      <c r="XCX2657" s="116"/>
      <c r="XCY2657" s="42"/>
      <c r="XCZ2657" s="116"/>
      <c r="XDA2657" s="42"/>
      <c r="XDB2657" s="116"/>
      <c r="XDC2657" s="42"/>
      <c r="XDD2657" s="116"/>
      <c r="XDE2657" s="42"/>
      <c r="XDF2657" s="116"/>
      <c r="XDG2657" s="42"/>
      <c r="XDH2657" s="116"/>
      <c r="XDI2657" s="42"/>
      <c r="XDJ2657" s="116"/>
      <c r="XDK2657" s="42"/>
      <c r="XDL2657" s="116"/>
      <c r="XDM2657" s="42"/>
      <c r="XDN2657" s="116"/>
      <c r="XDO2657" s="42"/>
      <c r="XDP2657" s="116"/>
      <c r="XDQ2657" s="42"/>
      <c r="XDR2657" s="116"/>
      <c r="XDS2657" s="42"/>
      <c r="XDT2657" s="116"/>
      <c r="XDU2657" s="42"/>
      <c r="XDV2657" s="116"/>
      <c r="XDW2657" s="42"/>
      <c r="XDX2657" s="116"/>
      <c r="XDY2657" s="42"/>
      <c r="XDZ2657" s="116"/>
      <c r="XEA2657" s="42"/>
      <c r="XEB2657" s="116"/>
      <c r="XEC2657" s="42"/>
      <c r="XED2657" s="116"/>
      <c r="XEE2657" s="42"/>
      <c r="XEF2657" s="116"/>
      <c r="XEG2657" s="42"/>
      <c r="XEH2657" s="116"/>
      <c r="XEI2657" s="42"/>
      <c r="XEJ2657" s="116"/>
      <c r="XEK2657" s="42"/>
      <c r="XEL2657" s="116"/>
      <c r="XEM2657" s="42"/>
      <c r="XEN2657" s="116"/>
      <c r="XEO2657" s="42"/>
    </row>
    <row r="2658" spans="1:16369" s="85" customFormat="1" hidden="1" x14ac:dyDescent="0.25">
      <c r="A2658" s="299"/>
      <c r="B2658" s="116"/>
      <c r="C2658" s="42"/>
      <c r="D2658" s="116"/>
      <c r="E2658" s="42"/>
      <c r="F2658" s="116"/>
      <c r="G2658" s="42"/>
      <c r="H2658" s="116"/>
      <c r="I2658" s="42"/>
      <c r="J2658" s="116"/>
      <c r="K2658" s="42"/>
      <c r="L2658" s="116"/>
      <c r="M2658" s="42"/>
      <c r="N2658" s="116"/>
      <c r="O2658" s="42"/>
      <c r="P2658" s="116"/>
      <c r="Q2658" s="42"/>
      <c r="R2658" s="116"/>
      <c r="S2658" s="42"/>
      <c r="T2658" s="116"/>
      <c r="U2658" s="42"/>
      <c r="V2658" s="116"/>
      <c r="W2658" s="42"/>
      <c r="X2658" s="116"/>
      <c r="Y2658" s="42"/>
      <c r="Z2658" s="116"/>
      <c r="AA2658" s="42"/>
      <c r="AB2658" s="116"/>
      <c r="AC2658" s="42"/>
      <c r="AD2658" s="116"/>
      <c r="AE2658" s="42"/>
      <c r="AF2658" s="116"/>
      <c r="AG2658" s="42"/>
      <c r="AH2658" s="116"/>
      <c r="AI2658" s="42"/>
      <c r="AJ2658" s="116"/>
      <c r="AK2658" s="42"/>
      <c r="AL2658" s="116"/>
      <c r="AM2658" s="42"/>
      <c r="AN2658" s="116"/>
      <c r="AO2658" s="42"/>
      <c r="AP2658" s="116"/>
      <c r="AQ2658" s="42"/>
      <c r="AR2658" s="116"/>
      <c r="AS2658" s="42"/>
      <c r="AT2658" s="116"/>
      <c r="AU2658" s="42"/>
      <c r="AV2658" s="116"/>
      <c r="AW2658" s="42"/>
      <c r="AX2658" s="116"/>
      <c r="AY2658" s="42"/>
      <c r="AZ2658" s="116"/>
      <c r="BA2658" s="42"/>
      <c r="BB2658" s="116"/>
      <c r="BC2658" s="42"/>
      <c r="BD2658" s="116"/>
      <c r="BE2658" s="42"/>
      <c r="BF2658" s="116"/>
      <c r="BG2658" s="42"/>
      <c r="BH2658" s="116"/>
      <c r="BI2658" s="42"/>
      <c r="BJ2658" s="116"/>
      <c r="BK2658" s="42"/>
      <c r="BL2658" s="116"/>
      <c r="BM2658" s="42"/>
      <c r="BN2658" s="116"/>
      <c r="BO2658" s="42"/>
      <c r="BP2658" s="116"/>
      <c r="BQ2658" s="42"/>
      <c r="BR2658" s="116"/>
      <c r="BS2658" s="42"/>
      <c r="BT2658" s="116"/>
      <c r="BU2658" s="42"/>
      <c r="BV2658" s="116"/>
      <c r="BW2658" s="42"/>
      <c r="BX2658" s="116"/>
      <c r="BY2658" s="42"/>
      <c r="BZ2658" s="116"/>
      <c r="CA2658" s="42"/>
      <c r="CB2658" s="116"/>
      <c r="CC2658" s="42"/>
      <c r="CD2658" s="116"/>
      <c r="CE2658" s="42"/>
      <c r="CF2658" s="116"/>
      <c r="CG2658" s="42"/>
      <c r="CH2658" s="116"/>
      <c r="CI2658" s="42"/>
      <c r="CJ2658" s="116"/>
      <c r="CK2658" s="42"/>
      <c r="CL2658" s="116"/>
      <c r="CM2658" s="42"/>
      <c r="CN2658" s="116"/>
      <c r="CO2658" s="42"/>
      <c r="CP2658" s="116"/>
      <c r="CQ2658" s="42"/>
      <c r="CR2658" s="116"/>
      <c r="CS2658" s="42"/>
      <c r="CT2658" s="116"/>
      <c r="CU2658" s="42"/>
      <c r="CV2658" s="116"/>
      <c r="CW2658" s="42"/>
      <c r="CX2658" s="116"/>
      <c r="CY2658" s="42"/>
      <c r="CZ2658" s="116"/>
      <c r="DA2658" s="42"/>
      <c r="DB2658" s="116"/>
      <c r="DC2658" s="42"/>
      <c r="DD2658" s="116"/>
      <c r="DE2658" s="42"/>
      <c r="DF2658" s="116"/>
      <c r="DG2658" s="42"/>
      <c r="DH2658" s="116"/>
      <c r="DI2658" s="42"/>
      <c r="DJ2658" s="116"/>
      <c r="DK2658" s="42"/>
      <c r="DL2658" s="116"/>
      <c r="DM2658" s="42"/>
      <c r="DN2658" s="116"/>
      <c r="DO2658" s="42"/>
      <c r="DP2658" s="116"/>
      <c r="DQ2658" s="42"/>
      <c r="DR2658" s="116"/>
      <c r="DS2658" s="42"/>
      <c r="DT2658" s="116"/>
      <c r="DU2658" s="42"/>
      <c r="DV2658" s="116"/>
      <c r="DW2658" s="42"/>
      <c r="DX2658" s="116"/>
      <c r="DY2658" s="42"/>
      <c r="DZ2658" s="116"/>
      <c r="EA2658" s="42"/>
      <c r="EB2658" s="116"/>
      <c r="EC2658" s="42"/>
      <c r="ED2658" s="116"/>
      <c r="EE2658" s="42"/>
      <c r="EF2658" s="116"/>
      <c r="EG2658" s="42"/>
      <c r="EH2658" s="116"/>
      <c r="EI2658" s="42"/>
      <c r="EJ2658" s="116"/>
      <c r="EK2658" s="42"/>
      <c r="EL2658" s="116"/>
      <c r="EM2658" s="42"/>
      <c r="EN2658" s="116"/>
      <c r="EO2658" s="42"/>
      <c r="EP2658" s="116"/>
      <c r="EQ2658" s="42"/>
      <c r="ER2658" s="116"/>
      <c r="ES2658" s="42"/>
      <c r="ET2658" s="116"/>
      <c r="EU2658" s="42"/>
      <c r="EV2658" s="116"/>
      <c r="EW2658" s="42"/>
      <c r="EX2658" s="116"/>
      <c r="EY2658" s="42"/>
      <c r="EZ2658" s="116"/>
      <c r="FA2658" s="42"/>
      <c r="FB2658" s="116"/>
      <c r="FC2658" s="42"/>
      <c r="FD2658" s="116"/>
      <c r="FE2658" s="42"/>
      <c r="FF2658" s="116"/>
      <c r="FG2658" s="42"/>
      <c r="FH2658" s="116"/>
      <c r="FI2658" s="42"/>
      <c r="FJ2658" s="116"/>
      <c r="FK2658" s="42"/>
      <c r="FL2658" s="116"/>
      <c r="FM2658" s="42"/>
      <c r="FN2658" s="116"/>
      <c r="FO2658" s="42"/>
      <c r="FP2658" s="116"/>
      <c r="FQ2658" s="42"/>
      <c r="FR2658" s="116"/>
      <c r="FS2658" s="42"/>
      <c r="FT2658" s="116"/>
      <c r="FU2658" s="42"/>
      <c r="FV2658" s="116"/>
      <c r="FW2658" s="42"/>
      <c r="FX2658" s="116"/>
      <c r="FY2658" s="42"/>
      <c r="FZ2658" s="116"/>
      <c r="GA2658" s="42"/>
      <c r="GB2658" s="116"/>
      <c r="GC2658" s="42"/>
      <c r="GD2658" s="116"/>
      <c r="GE2658" s="42"/>
      <c r="GF2658" s="116"/>
      <c r="GG2658" s="42"/>
      <c r="GH2658" s="116"/>
      <c r="GI2658" s="42"/>
      <c r="GJ2658" s="116"/>
      <c r="GK2658" s="42"/>
      <c r="GL2658" s="116"/>
      <c r="GM2658" s="42"/>
      <c r="GN2658" s="116"/>
      <c r="GO2658" s="42"/>
      <c r="GP2658" s="116"/>
      <c r="GQ2658" s="42"/>
      <c r="GR2658" s="116"/>
      <c r="GS2658" s="42"/>
      <c r="GT2658" s="116"/>
      <c r="GU2658" s="42"/>
      <c r="GV2658" s="116"/>
      <c r="GW2658" s="42"/>
      <c r="GX2658" s="116"/>
      <c r="GY2658" s="42"/>
      <c r="GZ2658" s="116"/>
      <c r="HA2658" s="42"/>
      <c r="HB2658" s="116"/>
      <c r="HC2658" s="42"/>
      <c r="HD2658" s="116"/>
      <c r="HE2658" s="42"/>
      <c r="HF2658" s="116"/>
      <c r="HG2658" s="42"/>
      <c r="HH2658" s="116"/>
      <c r="HI2658" s="42"/>
      <c r="HJ2658" s="116"/>
      <c r="HK2658" s="42"/>
      <c r="HL2658" s="116"/>
      <c r="HM2658" s="42"/>
      <c r="HN2658" s="116"/>
      <c r="HO2658" s="42"/>
      <c r="HP2658" s="116"/>
      <c r="HQ2658" s="42"/>
      <c r="HR2658" s="116"/>
      <c r="HS2658" s="42"/>
      <c r="HT2658" s="116"/>
      <c r="HU2658" s="42"/>
      <c r="HV2658" s="116"/>
      <c r="HW2658" s="42"/>
      <c r="HX2658" s="116"/>
      <c r="HY2658" s="42"/>
      <c r="HZ2658" s="116"/>
      <c r="IA2658" s="42"/>
      <c r="IB2658" s="116"/>
      <c r="IC2658" s="42"/>
      <c r="ID2658" s="116"/>
      <c r="IE2658" s="42"/>
      <c r="IF2658" s="116"/>
      <c r="IG2658" s="42"/>
      <c r="IH2658" s="116"/>
      <c r="II2658" s="42"/>
      <c r="IJ2658" s="116"/>
      <c r="IK2658" s="42"/>
      <c r="IL2658" s="116"/>
      <c r="IM2658" s="42"/>
      <c r="IN2658" s="116"/>
      <c r="IO2658" s="42"/>
      <c r="IP2658" s="116"/>
      <c r="IQ2658" s="42"/>
      <c r="IR2658" s="116"/>
      <c r="IS2658" s="42"/>
      <c r="IT2658" s="116"/>
      <c r="IU2658" s="42"/>
      <c r="IV2658" s="116"/>
      <c r="IW2658" s="42"/>
      <c r="IX2658" s="116"/>
      <c r="IY2658" s="42"/>
      <c r="IZ2658" s="116"/>
      <c r="JA2658" s="42"/>
      <c r="JB2658" s="116"/>
      <c r="JC2658" s="42"/>
      <c r="JD2658" s="116"/>
      <c r="JE2658" s="42"/>
      <c r="JF2658" s="116"/>
      <c r="JG2658" s="42"/>
      <c r="JH2658" s="116"/>
      <c r="JI2658" s="42"/>
      <c r="JJ2658" s="116"/>
      <c r="JK2658" s="42"/>
      <c r="JL2658" s="116"/>
      <c r="JM2658" s="42"/>
      <c r="JN2658" s="116"/>
      <c r="JO2658" s="42"/>
      <c r="JP2658" s="116"/>
      <c r="JQ2658" s="42"/>
      <c r="JR2658" s="116"/>
      <c r="JS2658" s="42"/>
      <c r="JT2658" s="116"/>
      <c r="JU2658" s="42"/>
      <c r="JV2658" s="116"/>
      <c r="JW2658" s="42"/>
      <c r="JX2658" s="116"/>
      <c r="JY2658" s="42"/>
      <c r="JZ2658" s="116"/>
      <c r="KA2658" s="42"/>
      <c r="KB2658" s="116"/>
      <c r="KC2658" s="42"/>
      <c r="KD2658" s="116"/>
      <c r="KE2658" s="42"/>
      <c r="KF2658" s="116"/>
      <c r="KG2658" s="42"/>
      <c r="KH2658" s="116"/>
      <c r="KI2658" s="42"/>
      <c r="KJ2658" s="116"/>
      <c r="KK2658" s="42"/>
      <c r="KL2658" s="116"/>
      <c r="KM2658" s="42"/>
      <c r="KN2658" s="116"/>
      <c r="KO2658" s="42"/>
      <c r="KP2658" s="116"/>
      <c r="KQ2658" s="42"/>
      <c r="KR2658" s="116"/>
      <c r="KS2658" s="42"/>
      <c r="KT2658" s="116"/>
      <c r="KU2658" s="42"/>
      <c r="KV2658" s="116"/>
      <c r="KW2658" s="42"/>
      <c r="KX2658" s="116"/>
      <c r="KY2658" s="42"/>
      <c r="KZ2658" s="116"/>
      <c r="LA2658" s="42"/>
      <c r="LB2658" s="116"/>
      <c r="LC2658" s="42"/>
      <c r="LD2658" s="116"/>
      <c r="LE2658" s="42"/>
      <c r="LF2658" s="116"/>
      <c r="LG2658" s="42"/>
      <c r="LH2658" s="116"/>
      <c r="LI2658" s="42"/>
      <c r="LJ2658" s="116"/>
      <c r="LK2658" s="42"/>
      <c r="LL2658" s="116"/>
      <c r="LM2658" s="42"/>
      <c r="LN2658" s="116"/>
      <c r="LO2658" s="42"/>
      <c r="LP2658" s="116"/>
      <c r="LQ2658" s="42"/>
      <c r="LR2658" s="116"/>
      <c r="LS2658" s="42"/>
      <c r="LT2658" s="116"/>
      <c r="LU2658" s="42"/>
      <c r="LV2658" s="116"/>
      <c r="LW2658" s="42"/>
      <c r="LX2658" s="116"/>
      <c r="LY2658" s="42"/>
      <c r="LZ2658" s="116"/>
      <c r="MA2658" s="42"/>
      <c r="MB2658" s="116"/>
      <c r="MC2658" s="42"/>
      <c r="MD2658" s="116"/>
      <c r="ME2658" s="42"/>
      <c r="MF2658" s="116"/>
      <c r="MG2658" s="42"/>
      <c r="MH2658" s="116"/>
      <c r="MI2658" s="42"/>
      <c r="MJ2658" s="116"/>
      <c r="MK2658" s="42"/>
      <c r="ML2658" s="116"/>
      <c r="MM2658" s="42"/>
      <c r="MN2658" s="116"/>
      <c r="MO2658" s="42"/>
      <c r="MP2658" s="116"/>
      <c r="MQ2658" s="42"/>
      <c r="MR2658" s="116"/>
      <c r="MS2658" s="42"/>
      <c r="MT2658" s="116"/>
      <c r="MU2658" s="42"/>
      <c r="MV2658" s="116"/>
      <c r="MW2658" s="42"/>
      <c r="MX2658" s="116"/>
      <c r="MY2658" s="42"/>
      <c r="MZ2658" s="116"/>
      <c r="NA2658" s="42"/>
      <c r="NB2658" s="116"/>
      <c r="NC2658" s="42"/>
      <c r="ND2658" s="116"/>
      <c r="NE2658" s="42"/>
      <c r="NF2658" s="116"/>
      <c r="NG2658" s="42"/>
      <c r="NH2658" s="116"/>
      <c r="NI2658" s="42"/>
      <c r="NJ2658" s="116"/>
      <c r="NK2658" s="42"/>
      <c r="NL2658" s="116"/>
      <c r="NM2658" s="42"/>
      <c r="NN2658" s="116"/>
      <c r="NO2658" s="42"/>
      <c r="NP2658" s="116"/>
      <c r="NQ2658" s="42"/>
      <c r="NR2658" s="116"/>
      <c r="NS2658" s="42"/>
      <c r="NT2658" s="116"/>
      <c r="NU2658" s="42"/>
      <c r="NV2658" s="116"/>
      <c r="NW2658" s="42"/>
      <c r="NX2658" s="116"/>
      <c r="NY2658" s="42"/>
      <c r="NZ2658" s="116"/>
      <c r="OA2658" s="42"/>
      <c r="OB2658" s="116"/>
      <c r="OC2658" s="42"/>
      <c r="OD2658" s="116"/>
      <c r="OE2658" s="42"/>
      <c r="OF2658" s="116"/>
      <c r="OG2658" s="42"/>
      <c r="OH2658" s="116"/>
      <c r="OI2658" s="42"/>
      <c r="OJ2658" s="116"/>
      <c r="OK2658" s="42"/>
      <c r="OL2658" s="116"/>
      <c r="OM2658" s="42"/>
      <c r="ON2658" s="116"/>
      <c r="OO2658" s="42"/>
      <c r="OP2658" s="116"/>
      <c r="OQ2658" s="42"/>
      <c r="OR2658" s="116"/>
      <c r="OS2658" s="42"/>
      <c r="OT2658" s="116"/>
      <c r="OU2658" s="42"/>
      <c r="OV2658" s="116"/>
      <c r="OW2658" s="42"/>
      <c r="OX2658" s="116"/>
      <c r="OY2658" s="42"/>
      <c r="OZ2658" s="116"/>
      <c r="PA2658" s="42"/>
      <c r="PB2658" s="116"/>
      <c r="PC2658" s="42"/>
      <c r="PD2658" s="116"/>
      <c r="PE2658" s="42"/>
      <c r="PF2658" s="116"/>
      <c r="PG2658" s="42"/>
      <c r="PH2658" s="116"/>
      <c r="PI2658" s="42"/>
      <c r="PJ2658" s="116"/>
      <c r="PK2658" s="42"/>
      <c r="PL2658" s="116"/>
      <c r="PM2658" s="42"/>
      <c r="PN2658" s="116"/>
      <c r="PO2658" s="42"/>
      <c r="PP2658" s="116"/>
      <c r="PQ2658" s="42"/>
      <c r="PR2658" s="116"/>
      <c r="PS2658" s="42"/>
      <c r="PT2658" s="116"/>
      <c r="PU2658" s="42"/>
      <c r="PV2658" s="116"/>
      <c r="PW2658" s="42"/>
      <c r="PX2658" s="116"/>
      <c r="PY2658" s="42"/>
      <c r="PZ2658" s="116"/>
      <c r="QA2658" s="42"/>
      <c r="QB2658" s="116"/>
      <c r="QC2658" s="42"/>
      <c r="QD2658" s="116"/>
      <c r="QE2658" s="42"/>
      <c r="QF2658" s="116"/>
      <c r="QG2658" s="42"/>
      <c r="QH2658" s="116"/>
      <c r="QI2658" s="42"/>
      <c r="QJ2658" s="116"/>
      <c r="QK2658" s="42"/>
      <c r="QL2658" s="116"/>
      <c r="QM2658" s="42"/>
      <c r="QN2658" s="116"/>
      <c r="QO2658" s="42"/>
      <c r="QP2658" s="116"/>
      <c r="QQ2658" s="42"/>
      <c r="QR2658" s="116"/>
      <c r="QS2658" s="42"/>
      <c r="QT2658" s="116"/>
      <c r="QU2658" s="42"/>
      <c r="QV2658" s="116"/>
      <c r="QW2658" s="42"/>
      <c r="QX2658" s="116"/>
      <c r="QY2658" s="42"/>
      <c r="QZ2658" s="116"/>
      <c r="RA2658" s="42"/>
      <c r="RB2658" s="116"/>
      <c r="RC2658" s="42"/>
      <c r="RD2658" s="116"/>
      <c r="RE2658" s="42"/>
      <c r="RF2658" s="116"/>
      <c r="RG2658" s="42"/>
      <c r="RH2658" s="116"/>
      <c r="RI2658" s="42"/>
      <c r="RJ2658" s="116"/>
      <c r="RK2658" s="42"/>
      <c r="RL2658" s="116"/>
      <c r="RM2658" s="42"/>
      <c r="RN2658" s="116"/>
      <c r="RO2658" s="42"/>
      <c r="RP2658" s="116"/>
      <c r="RQ2658" s="42"/>
      <c r="RR2658" s="116"/>
      <c r="RS2658" s="42"/>
      <c r="RT2658" s="116"/>
      <c r="RU2658" s="42"/>
      <c r="RV2658" s="116"/>
      <c r="RW2658" s="42"/>
      <c r="RX2658" s="116"/>
      <c r="RY2658" s="42"/>
      <c r="RZ2658" s="116"/>
      <c r="SA2658" s="42"/>
      <c r="SB2658" s="116"/>
      <c r="SC2658" s="42"/>
      <c r="SD2658" s="116"/>
      <c r="SE2658" s="42"/>
      <c r="SF2658" s="116"/>
      <c r="SG2658" s="42"/>
      <c r="SH2658" s="116"/>
      <c r="SI2658" s="42"/>
      <c r="SJ2658" s="116"/>
      <c r="SK2658" s="42"/>
      <c r="SL2658" s="116"/>
      <c r="SM2658" s="42"/>
      <c r="SN2658" s="116"/>
      <c r="SO2658" s="42"/>
      <c r="SP2658" s="116"/>
      <c r="SQ2658" s="42"/>
      <c r="SR2658" s="116"/>
      <c r="SS2658" s="42"/>
      <c r="ST2658" s="116"/>
      <c r="SU2658" s="42"/>
      <c r="SV2658" s="116"/>
      <c r="SW2658" s="42"/>
      <c r="SX2658" s="116"/>
      <c r="SY2658" s="42"/>
      <c r="SZ2658" s="116"/>
      <c r="TA2658" s="42"/>
      <c r="TB2658" s="116"/>
      <c r="TC2658" s="42"/>
      <c r="TD2658" s="116"/>
      <c r="TE2658" s="42"/>
      <c r="TF2658" s="116"/>
      <c r="TG2658" s="42"/>
      <c r="TH2658" s="116"/>
      <c r="TI2658" s="42"/>
      <c r="TJ2658" s="116"/>
      <c r="TK2658" s="42"/>
      <c r="TL2658" s="116"/>
      <c r="TM2658" s="42"/>
      <c r="TN2658" s="116"/>
      <c r="TO2658" s="42"/>
      <c r="TP2658" s="116"/>
      <c r="TQ2658" s="42"/>
      <c r="TR2658" s="116"/>
      <c r="TS2658" s="42"/>
      <c r="TT2658" s="116"/>
      <c r="TU2658" s="42"/>
      <c r="TV2658" s="116"/>
      <c r="TW2658" s="42"/>
      <c r="TX2658" s="116"/>
      <c r="TY2658" s="42"/>
      <c r="TZ2658" s="116"/>
      <c r="UA2658" s="42"/>
      <c r="UB2658" s="116"/>
      <c r="UC2658" s="42"/>
      <c r="UD2658" s="116"/>
      <c r="UE2658" s="42"/>
      <c r="UF2658" s="116"/>
      <c r="UG2658" s="42"/>
      <c r="UH2658" s="116"/>
      <c r="UI2658" s="42"/>
      <c r="UJ2658" s="116"/>
      <c r="UK2658" s="42"/>
      <c r="UL2658" s="116"/>
      <c r="UM2658" s="42"/>
      <c r="UN2658" s="116"/>
      <c r="UO2658" s="42"/>
      <c r="UP2658" s="116"/>
      <c r="UQ2658" s="42"/>
      <c r="UR2658" s="116"/>
      <c r="US2658" s="42"/>
      <c r="UT2658" s="116"/>
      <c r="UU2658" s="42"/>
      <c r="UV2658" s="116"/>
      <c r="UW2658" s="42"/>
      <c r="UX2658" s="116"/>
      <c r="UY2658" s="42"/>
      <c r="UZ2658" s="116"/>
      <c r="VA2658" s="42"/>
      <c r="VB2658" s="116"/>
      <c r="VC2658" s="42"/>
      <c r="VD2658" s="116"/>
      <c r="VE2658" s="42"/>
      <c r="VF2658" s="116"/>
      <c r="VG2658" s="42"/>
      <c r="VH2658" s="116"/>
      <c r="VI2658" s="42"/>
      <c r="VJ2658" s="116"/>
      <c r="VK2658" s="42"/>
      <c r="VL2658" s="116"/>
      <c r="VM2658" s="42"/>
      <c r="VN2658" s="116"/>
      <c r="VO2658" s="42"/>
      <c r="VP2658" s="116"/>
      <c r="VQ2658" s="42"/>
      <c r="VR2658" s="116"/>
      <c r="VS2658" s="42"/>
      <c r="VT2658" s="116"/>
      <c r="VU2658" s="42"/>
      <c r="VV2658" s="116"/>
      <c r="VW2658" s="42"/>
      <c r="VX2658" s="116"/>
      <c r="VY2658" s="42"/>
      <c r="VZ2658" s="116"/>
      <c r="WA2658" s="42"/>
      <c r="WB2658" s="116"/>
      <c r="WC2658" s="42"/>
      <c r="WD2658" s="116"/>
      <c r="WE2658" s="42"/>
      <c r="WF2658" s="116"/>
      <c r="WG2658" s="42"/>
      <c r="WH2658" s="116"/>
      <c r="WI2658" s="42"/>
      <c r="WJ2658" s="116"/>
      <c r="WK2658" s="42"/>
      <c r="WL2658" s="116"/>
      <c r="WM2658" s="42"/>
      <c r="WN2658" s="116"/>
      <c r="WO2658" s="42"/>
      <c r="WP2658" s="116"/>
      <c r="WQ2658" s="42"/>
      <c r="WR2658" s="116"/>
      <c r="WS2658" s="42"/>
      <c r="WT2658" s="116"/>
      <c r="WU2658" s="42"/>
      <c r="WV2658" s="116"/>
      <c r="WW2658" s="42"/>
      <c r="WX2658" s="116"/>
      <c r="WY2658" s="42"/>
      <c r="WZ2658" s="116"/>
      <c r="XA2658" s="42"/>
      <c r="XB2658" s="116"/>
      <c r="XC2658" s="42"/>
      <c r="XD2658" s="116"/>
      <c r="XE2658" s="42"/>
      <c r="XF2658" s="116"/>
      <c r="XG2658" s="42"/>
      <c r="XH2658" s="116"/>
      <c r="XI2658" s="42"/>
      <c r="XJ2658" s="116"/>
      <c r="XK2658" s="42"/>
      <c r="XL2658" s="116"/>
      <c r="XM2658" s="42"/>
      <c r="XN2658" s="116"/>
      <c r="XO2658" s="42"/>
      <c r="XP2658" s="116"/>
      <c r="XQ2658" s="42"/>
      <c r="XR2658" s="116"/>
      <c r="XS2658" s="42"/>
      <c r="XT2658" s="116"/>
      <c r="XU2658" s="42"/>
      <c r="XV2658" s="116"/>
      <c r="XW2658" s="42"/>
      <c r="XX2658" s="116"/>
      <c r="XY2658" s="42"/>
      <c r="XZ2658" s="116"/>
      <c r="YA2658" s="42"/>
      <c r="YB2658" s="116"/>
      <c r="YC2658" s="42"/>
      <c r="YD2658" s="116"/>
      <c r="YE2658" s="42"/>
      <c r="YF2658" s="116"/>
      <c r="YG2658" s="42"/>
      <c r="YH2658" s="116"/>
      <c r="YI2658" s="42"/>
      <c r="YJ2658" s="116"/>
      <c r="YK2658" s="42"/>
      <c r="YL2658" s="116"/>
      <c r="YM2658" s="42"/>
      <c r="YN2658" s="116"/>
      <c r="YO2658" s="42"/>
      <c r="YP2658" s="116"/>
      <c r="YQ2658" s="42"/>
      <c r="YR2658" s="116"/>
      <c r="YS2658" s="42"/>
      <c r="YT2658" s="116"/>
      <c r="YU2658" s="42"/>
      <c r="YV2658" s="116"/>
      <c r="YW2658" s="42"/>
      <c r="YX2658" s="116"/>
      <c r="YY2658" s="42"/>
      <c r="YZ2658" s="116"/>
      <c r="ZA2658" s="42"/>
      <c r="ZB2658" s="116"/>
      <c r="ZC2658" s="42"/>
      <c r="ZD2658" s="116"/>
      <c r="ZE2658" s="42"/>
      <c r="ZF2658" s="116"/>
      <c r="ZG2658" s="42"/>
      <c r="ZH2658" s="116"/>
      <c r="ZI2658" s="42"/>
      <c r="ZJ2658" s="116"/>
      <c r="ZK2658" s="42"/>
      <c r="ZL2658" s="116"/>
      <c r="ZM2658" s="42"/>
      <c r="ZN2658" s="116"/>
      <c r="ZO2658" s="42"/>
      <c r="ZP2658" s="116"/>
      <c r="ZQ2658" s="42"/>
      <c r="ZR2658" s="116"/>
      <c r="ZS2658" s="42"/>
      <c r="ZT2658" s="116"/>
      <c r="ZU2658" s="42"/>
      <c r="ZV2658" s="116"/>
      <c r="ZW2658" s="42"/>
      <c r="ZX2658" s="116"/>
      <c r="ZY2658" s="42"/>
      <c r="ZZ2658" s="116"/>
      <c r="AAA2658" s="42"/>
      <c r="AAB2658" s="116"/>
      <c r="AAC2658" s="42"/>
      <c r="AAD2658" s="116"/>
      <c r="AAE2658" s="42"/>
      <c r="AAF2658" s="116"/>
      <c r="AAG2658" s="42"/>
      <c r="AAH2658" s="116"/>
      <c r="AAI2658" s="42"/>
      <c r="AAJ2658" s="116"/>
      <c r="AAK2658" s="42"/>
      <c r="AAL2658" s="116"/>
      <c r="AAM2658" s="42"/>
      <c r="AAN2658" s="116"/>
      <c r="AAO2658" s="42"/>
      <c r="AAP2658" s="116"/>
      <c r="AAQ2658" s="42"/>
      <c r="AAR2658" s="116"/>
      <c r="AAS2658" s="42"/>
      <c r="AAT2658" s="116"/>
      <c r="AAU2658" s="42"/>
      <c r="AAV2658" s="116"/>
      <c r="AAW2658" s="42"/>
      <c r="AAX2658" s="116"/>
      <c r="AAY2658" s="42"/>
      <c r="AAZ2658" s="116"/>
      <c r="ABA2658" s="42"/>
      <c r="ABB2658" s="116"/>
      <c r="ABC2658" s="42"/>
      <c r="ABD2658" s="116"/>
      <c r="ABE2658" s="42"/>
      <c r="ABF2658" s="116"/>
      <c r="ABG2658" s="42"/>
      <c r="ABH2658" s="116"/>
      <c r="ABI2658" s="42"/>
      <c r="ABJ2658" s="116"/>
      <c r="ABK2658" s="42"/>
      <c r="ABL2658" s="116"/>
      <c r="ABM2658" s="42"/>
      <c r="ABN2658" s="116"/>
      <c r="ABO2658" s="42"/>
      <c r="ABP2658" s="116"/>
      <c r="ABQ2658" s="42"/>
      <c r="ABR2658" s="116"/>
      <c r="ABS2658" s="42"/>
      <c r="ABT2658" s="116"/>
      <c r="ABU2658" s="42"/>
      <c r="ABV2658" s="116"/>
      <c r="ABW2658" s="42"/>
      <c r="ABX2658" s="116"/>
      <c r="ABY2658" s="42"/>
      <c r="ABZ2658" s="116"/>
      <c r="ACA2658" s="42"/>
      <c r="ACB2658" s="116"/>
      <c r="ACC2658" s="42"/>
      <c r="ACD2658" s="116"/>
      <c r="ACE2658" s="42"/>
      <c r="ACF2658" s="116"/>
      <c r="ACG2658" s="42"/>
      <c r="ACH2658" s="116"/>
      <c r="ACI2658" s="42"/>
      <c r="ACJ2658" s="116"/>
      <c r="ACK2658" s="42"/>
      <c r="ACL2658" s="116"/>
      <c r="ACM2658" s="42"/>
      <c r="ACN2658" s="116"/>
      <c r="ACO2658" s="42"/>
      <c r="ACP2658" s="116"/>
      <c r="ACQ2658" s="42"/>
      <c r="ACR2658" s="116"/>
      <c r="ACS2658" s="42"/>
      <c r="ACT2658" s="116"/>
      <c r="ACU2658" s="42"/>
      <c r="ACV2658" s="116"/>
      <c r="ACW2658" s="42"/>
      <c r="ACX2658" s="116"/>
      <c r="ACY2658" s="42"/>
      <c r="ACZ2658" s="116"/>
      <c r="ADA2658" s="42"/>
      <c r="ADB2658" s="116"/>
      <c r="ADC2658" s="42"/>
      <c r="ADD2658" s="116"/>
      <c r="ADE2658" s="42"/>
      <c r="ADF2658" s="116"/>
      <c r="ADG2658" s="42"/>
      <c r="ADH2658" s="116"/>
      <c r="ADI2658" s="42"/>
      <c r="ADJ2658" s="116"/>
      <c r="ADK2658" s="42"/>
      <c r="ADL2658" s="116"/>
      <c r="ADM2658" s="42"/>
      <c r="ADN2658" s="116"/>
      <c r="ADO2658" s="42"/>
      <c r="ADP2658" s="116"/>
      <c r="ADQ2658" s="42"/>
      <c r="ADR2658" s="116"/>
      <c r="ADS2658" s="42"/>
      <c r="ADT2658" s="116"/>
      <c r="ADU2658" s="42"/>
      <c r="ADV2658" s="116"/>
      <c r="ADW2658" s="42"/>
      <c r="ADX2658" s="116"/>
      <c r="ADY2658" s="42"/>
      <c r="ADZ2658" s="116"/>
      <c r="AEA2658" s="42"/>
      <c r="AEB2658" s="116"/>
      <c r="AEC2658" s="42"/>
      <c r="AED2658" s="116"/>
      <c r="AEE2658" s="42"/>
      <c r="AEF2658" s="116"/>
      <c r="AEG2658" s="42"/>
      <c r="AEH2658" s="116"/>
      <c r="AEI2658" s="42"/>
      <c r="AEJ2658" s="116"/>
      <c r="AEK2658" s="42"/>
      <c r="AEL2658" s="116"/>
      <c r="AEM2658" s="42"/>
      <c r="AEN2658" s="116"/>
      <c r="AEO2658" s="42"/>
      <c r="AEP2658" s="116"/>
      <c r="AEQ2658" s="42"/>
      <c r="AER2658" s="116"/>
      <c r="AES2658" s="42"/>
      <c r="AET2658" s="116"/>
      <c r="AEU2658" s="42"/>
      <c r="AEV2658" s="116"/>
      <c r="AEW2658" s="42"/>
      <c r="AEX2658" s="116"/>
      <c r="AEY2658" s="42"/>
      <c r="AEZ2658" s="116"/>
      <c r="AFA2658" s="42"/>
      <c r="AFB2658" s="116"/>
      <c r="AFC2658" s="42"/>
      <c r="AFD2658" s="116"/>
      <c r="AFE2658" s="42"/>
      <c r="AFF2658" s="116"/>
      <c r="AFG2658" s="42"/>
      <c r="AFH2658" s="116"/>
      <c r="AFI2658" s="42"/>
      <c r="AFJ2658" s="116"/>
      <c r="AFK2658" s="42"/>
      <c r="AFL2658" s="116"/>
      <c r="AFM2658" s="42"/>
      <c r="AFN2658" s="116"/>
      <c r="AFO2658" s="42"/>
      <c r="AFP2658" s="116"/>
      <c r="AFQ2658" s="42"/>
      <c r="AFR2658" s="116"/>
      <c r="AFS2658" s="42"/>
      <c r="AFT2658" s="116"/>
      <c r="AFU2658" s="42"/>
      <c r="AFV2658" s="116"/>
      <c r="AFW2658" s="42"/>
      <c r="AFX2658" s="116"/>
      <c r="AFY2658" s="42"/>
      <c r="AFZ2658" s="116"/>
      <c r="AGA2658" s="42"/>
      <c r="AGB2658" s="116"/>
      <c r="AGC2658" s="42"/>
      <c r="AGD2658" s="116"/>
      <c r="AGE2658" s="42"/>
      <c r="AGF2658" s="116"/>
      <c r="AGG2658" s="42"/>
      <c r="AGH2658" s="116"/>
      <c r="AGI2658" s="42"/>
      <c r="AGJ2658" s="116"/>
      <c r="AGK2658" s="42"/>
      <c r="AGL2658" s="116"/>
      <c r="AGM2658" s="42"/>
      <c r="AGN2658" s="116"/>
      <c r="AGO2658" s="42"/>
      <c r="AGP2658" s="116"/>
      <c r="AGQ2658" s="42"/>
      <c r="AGR2658" s="116"/>
      <c r="AGS2658" s="42"/>
      <c r="AGT2658" s="116"/>
      <c r="AGU2658" s="42"/>
      <c r="AGV2658" s="116"/>
      <c r="AGW2658" s="42"/>
      <c r="AGX2658" s="116"/>
      <c r="AGY2658" s="42"/>
      <c r="AGZ2658" s="116"/>
      <c r="AHA2658" s="42"/>
      <c r="AHB2658" s="116"/>
      <c r="AHC2658" s="42"/>
      <c r="AHD2658" s="116"/>
      <c r="AHE2658" s="42"/>
      <c r="AHF2658" s="116"/>
      <c r="AHG2658" s="42"/>
      <c r="AHH2658" s="116"/>
      <c r="AHI2658" s="42"/>
      <c r="AHJ2658" s="116"/>
      <c r="AHK2658" s="42"/>
      <c r="AHL2658" s="116"/>
      <c r="AHM2658" s="42"/>
      <c r="AHN2658" s="116"/>
      <c r="AHO2658" s="42"/>
      <c r="AHP2658" s="116"/>
      <c r="AHQ2658" s="42"/>
      <c r="AHR2658" s="116"/>
      <c r="AHS2658" s="42"/>
      <c r="AHT2658" s="116"/>
      <c r="AHU2658" s="42"/>
      <c r="AHV2658" s="116"/>
      <c r="AHW2658" s="42"/>
      <c r="AHX2658" s="116"/>
      <c r="AHY2658" s="42"/>
      <c r="AHZ2658" s="116"/>
      <c r="AIA2658" s="42"/>
      <c r="AIB2658" s="116"/>
      <c r="AIC2658" s="42"/>
      <c r="AID2658" s="116"/>
      <c r="AIE2658" s="42"/>
      <c r="AIF2658" s="116"/>
      <c r="AIG2658" s="42"/>
      <c r="AIH2658" s="116"/>
      <c r="AII2658" s="42"/>
      <c r="AIJ2658" s="116"/>
      <c r="AIK2658" s="42"/>
      <c r="AIL2658" s="116"/>
      <c r="AIM2658" s="42"/>
      <c r="AIN2658" s="116"/>
      <c r="AIO2658" s="42"/>
      <c r="AIP2658" s="116"/>
      <c r="AIQ2658" s="42"/>
      <c r="AIR2658" s="116"/>
      <c r="AIS2658" s="42"/>
      <c r="AIT2658" s="116"/>
      <c r="AIU2658" s="42"/>
      <c r="AIV2658" s="116"/>
      <c r="AIW2658" s="42"/>
      <c r="AIX2658" s="116"/>
      <c r="AIY2658" s="42"/>
      <c r="AIZ2658" s="116"/>
      <c r="AJA2658" s="42"/>
      <c r="AJB2658" s="116"/>
      <c r="AJC2658" s="42"/>
      <c r="AJD2658" s="116"/>
      <c r="AJE2658" s="42"/>
      <c r="AJF2658" s="116"/>
      <c r="AJG2658" s="42"/>
      <c r="AJH2658" s="116"/>
      <c r="AJI2658" s="42"/>
      <c r="AJJ2658" s="116"/>
      <c r="AJK2658" s="42"/>
      <c r="AJL2658" s="116"/>
      <c r="AJM2658" s="42"/>
      <c r="AJN2658" s="116"/>
      <c r="AJO2658" s="42"/>
      <c r="AJP2658" s="116"/>
      <c r="AJQ2658" s="42"/>
      <c r="AJR2658" s="116"/>
      <c r="AJS2658" s="42"/>
      <c r="AJT2658" s="116"/>
      <c r="AJU2658" s="42"/>
      <c r="AJV2658" s="116"/>
      <c r="AJW2658" s="42"/>
      <c r="AJX2658" s="116"/>
      <c r="AJY2658" s="42"/>
      <c r="AJZ2658" s="116"/>
      <c r="AKA2658" s="42"/>
      <c r="AKB2658" s="116"/>
      <c r="AKC2658" s="42"/>
      <c r="AKD2658" s="116"/>
      <c r="AKE2658" s="42"/>
      <c r="AKF2658" s="116"/>
      <c r="AKG2658" s="42"/>
      <c r="AKH2658" s="116"/>
      <c r="AKI2658" s="42"/>
      <c r="AKJ2658" s="116"/>
      <c r="AKK2658" s="42"/>
      <c r="AKL2658" s="116"/>
      <c r="AKM2658" s="42"/>
      <c r="AKN2658" s="116"/>
      <c r="AKO2658" s="42"/>
      <c r="AKP2658" s="116"/>
      <c r="AKQ2658" s="42"/>
      <c r="AKR2658" s="116"/>
      <c r="AKS2658" s="42"/>
      <c r="AKT2658" s="116"/>
      <c r="AKU2658" s="42"/>
      <c r="AKV2658" s="116"/>
      <c r="AKW2658" s="42"/>
      <c r="AKX2658" s="116"/>
      <c r="AKY2658" s="42"/>
      <c r="AKZ2658" s="116"/>
      <c r="ALA2658" s="42"/>
      <c r="ALB2658" s="116"/>
      <c r="ALC2658" s="42"/>
      <c r="ALD2658" s="116"/>
      <c r="ALE2658" s="42"/>
      <c r="ALF2658" s="116"/>
      <c r="ALG2658" s="42"/>
      <c r="ALH2658" s="116"/>
      <c r="ALI2658" s="42"/>
      <c r="ALJ2658" s="116"/>
      <c r="ALK2658" s="42"/>
      <c r="ALL2658" s="116"/>
      <c r="ALM2658" s="42"/>
      <c r="ALN2658" s="116"/>
      <c r="ALO2658" s="42"/>
      <c r="ALP2658" s="116"/>
      <c r="ALQ2658" s="42"/>
      <c r="ALR2658" s="116"/>
      <c r="ALS2658" s="42"/>
      <c r="ALT2658" s="116"/>
      <c r="ALU2658" s="42"/>
      <c r="ALV2658" s="116"/>
      <c r="ALW2658" s="42"/>
      <c r="ALX2658" s="116"/>
      <c r="ALY2658" s="42"/>
      <c r="ALZ2658" s="116"/>
      <c r="AMA2658" s="42"/>
      <c r="AMB2658" s="116"/>
      <c r="AMC2658" s="42"/>
      <c r="AMD2658" s="116"/>
      <c r="AME2658" s="42"/>
      <c r="AMF2658" s="116"/>
      <c r="AMG2658" s="42"/>
      <c r="AMH2658" s="116"/>
      <c r="AMI2658" s="42"/>
      <c r="AMJ2658" s="116"/>
      <c r="AMK2658" s="42"/>
      <c r="AML2658" s="116"/>
      <c r="AMM2658" s="42"/>
      <c r="AMN2658" s="116"/>
      <c r="AMO2658" s="42"/>
      <c r="AMP2658" s="116"/>
      <c r="AMQ2658" s="42"/>
      <c r="AMR2658" s="116"/>
      <c r="AMS2658" s="42"/>
      <c r="AMT2658" s="116"/>
      <c r="AMU2658" s="42"/>
      <c r="AMV2658" s="116"/>
      <c r="AMW2658" s="42"/>
      <c r="AMX2658" s="116"/>
      <c r="AMY2658" s="42"/>
      <c r="AMZ2658" s="116"/>
      <c r="ANA2658" s="42"/>
      <c r="ANB2658" s="116"/>
      <c r="ANC2658" s="42"/>
      <c r="AND2658" s="116"/>
      <c r="ANE2658" s="42"/>
      <c r="ANF2658" s="116"/>
      <c r="ANG2658" s="42"/>
      <c r="ANH2658" s="116"/>
      <c r="ANI2658" s="42"/>
      <c r="ANJ2658" s="116"/>
      <c r="ANK2658" s="42"/>
      <c r="ANL2658" s="116"/>
      <c r="ANM2658" s="42"/>
      <c r="ANN2658" s="116"/>
      <c r="ANO2658" s="42"/>
      <c r="ANP2658" s="116"/>
      <c r="ANQ2658" s="42"/>
      <c r="ANR2658" s="116"/>
      <c r="ANS2658" s="42"/>
      <c r="ANT2658" s="116"/>
      <c r="ANU2658" s="42"/>
      <c r="ANV2658" s="116"/>
      <c r="ANW2658" s="42"/>
      <c r="ANX2658" s="116"/>
      <c r="ANY2658" s="42"/>
      <c r="ANZ2658" s="116"/>
      <c r="AOA2658" s="42"/>
      <c r="AOB2658" s="116"/>
      <c r="AOC2658" s="42"/>
      <c r="AOD2658" s="116"/>
      <c r="AOE2658" s="42"/>
      <c r="AOF2658" s="116"/>
      <c r="AOG2658" s="42"/>
      <c r="AOH2658" s="116"/>
      <c r="AOI2658" s="42"/>
      <c r="AOJ2658" s="116"/>
      <c r="AOK2658" s="42"/>
      <c r="AOL2658" s="116"/>
      <c r="AOM2658" s="42"/>
      <c r="AON2658" s="116"/>
      <c r="AOO2658" s="42"/>
      <c r="AOP2658" s="116"/>
      <c r="AOQ2658" s="42"/>
      <c r="AOR2658" s="116"/>
      <c r="AOS2658" s="42"/>
      <c r="AOT2658" s="116"/>
      <c r="AOU2658" s="42"/>
      <c r="AOV2658" s="116"/>
      <c r="AOW2658" s="42"/>
      <c r="AOX2658" s="116"/>
      <c r="AOY2658" s="42"/>
      <c r="AOZ2658" s="116"/>
      <c r="APA2658" s="42"/>
      <c r="APB2658" s="116"/>
      <c r="APC2658" s="42"/>
      <c r="APD2658" s="116"/>
      <c r="APE2658" s="42"/>
      <c r="APF2658" s="116"/>
      <c r="APG2658" s="42"/>
      <c r="APH2658" s="116"/>
      <c r="API2658" s="42"/>
      <c r="APJ2658" s="116"/>
      <c r="APK2658" s="42"/>
      <c r="APL2658" s="116"/>
      <c r="APM2658" s="42"/>
      <c r="APN2658" s="116"/>
      <c r="APO2658" s="42"/>
      <c r="APP2658" s="116"/>
      <c r="APQ2658" s="42"/>
      <c r="APR2658" s="116"/>
      <c r="APS2658" s="42"/>
      <c r="APT2658" s="116"/>
      <c r="APU2658" s="42"/>
      <c r="APV2658" s="116"/>
      <c r="APW2658" s="42"/>
      <c r="APX2658" s="116"/>
      <c r="APY2658" s="42"/>
      <c r="APZ2658" s="116"/>
      <c r="AQA2658" s="42"/>
      <c r="AQB2658" s="116"/>
      <c r="AQC2658" s="42"/>
      <c r="AQD2658" s="116"/>
      <c r="AQE2658" s="42"/>
      <c r="AQF2658" s="116"/>
      <c r="AQG2658" s="42"/>
      <c r="AQH2658" s="116"/>
      <c r="AQI2658" s="42"/>
      <c r="AQJ2658" s="116"/>
      <c r="AQK2658" s="42"/>
      <c r="AQL2658" s="116"/>
      <c r="AQM2658" s="42"/>
      <c r="AQN2658" s="116"/>
      <c r="AQO2658" s="42"/>
      <c r="AQP2658" s="116"/>
      <c r="AQQ2658" s="42"/>
      <c r="AQR2658" s="116"/>
      <c r="AQS2658" s="42"/>
      <c r="AQT2658" s="116"/>
      <c r="AQU2658" s="42"/>
      <c r="AQV2658" s="116"/>
      <c r="AQW2658" s="42"/>
      <c r="AQX2658" s="116"/>
      <c r="AQY2658" s="42"/>
      <c r="AQZ2658" s="116"/>
      <c r="ARA2658" s="42"/>
      <c r="ARB2658" s="116"/>
      <c r="ARC2658" s="42"/>
      <c r="ARD2658" s="116"/>
      <c r="ARE2658" s="42"/>
      <c r="ARF2658" s="116"/>
      <c r="ARG2658" s="42"/>
      <c r="ARH2658" s="116"/>
      <c r="ARI2658" s="42"/>
      <c r="ARJ2658" s="116"/>
      <c r="ARK2658" s="42"/>
      <c r="ARL2658" s="116"/>
      <c r="ARM2658" s="42"/>
      <c r="ARN2658" s="116"/>
      <c r="ARO2658" s="42"/>
      <c r="ARP2658" s="116"/>
      <c r="ARQ2658" s="42"/>
      <c r="ARR2658" s="116"/>
      <c r="ARS2658" s="42"/>
      <c r="ART2658" s="116"/>
      <c r="ARU2658" s="42"/>
      <c r="ARV2658" s="116"/>
      <c r="ARW2658" s="42"/>
      <c r="ARX2658" s="116"/>
      <c r="ARY2658" s="42"/>
      <c r="ARZ2658" s="116"/>
      <c r="ASA2658" s="42"/>
      <c r="ASB2658" s="116"/>
      <c r="ASC2658" s="42"/>
      <c r="ASD2658" s="116"/>
      <c r="ASE2658" s="42"/>
      <c r="ASF2658" s="116"/>
      <c r="ASG2658" s="42"/>
      <c r="ASH2658" s="116"/>
      <c r="ASI2658" s="42"/>
      <c r="ASJ2658" s="116"/>
      <c r="ASK2658" s="42"/>
      <c r="ASL2658" s="116"/>
      <c r="ASM2658" s="42"/>
      <c r="ASN2658" s="116"/>
      <c r="ASO2658" s="42"/>
      <c r="ASP2658" s="116"/>
      <c r="ASQ2658" s="42"/>
      <c r="ASR2658" s="116"/>
      <c r="ASS2658" s="42"/>
      <c r="AST2658" s="116"/>
      <c r="ASU2658" s="42"/>
      <c r="ASV2658" s="116"/>
      <c r="ASW2658" s="42"/>
      <c r="ASX2658" s="116"/>
      <c r="ASY2658" s="42"/>
      <c r="ASZ2658" s="116"/>
      <c r="ATA2658" s="42"/>
      <c r="ATB2658" s="116"/>
      <c r="ATC2658" s="42"/>
      <c r="ATD2658" s="116"/>
      <c r="ATE2658" s="42"/>
      <c r="ATF2658" s="116"/>
      <c r="ATG2658" s="42"/>
      <c r="ATH2658" s="116"/>
      <c r="ATI2658" s="42"/>
      <c r="ATJ2658" s="116"/>
      <c r="ATK2658" s="42"/>
      <c r="ATL2658" s="116"/>
      <c r="ATM2658" s="42"/>
      <c r="ATN2658" s="116"/>
      <c r="ATO2658" s="42"/>
      <c r="ATP2658" s="116"/>
      <c r="ATQ2658" s="42"/>
      <c r="ATR2658" s="116"/>
      <c r="ATS2658" s="42"/>
      <c r="ATT2658" s="116"/>
      <c r="ATU2658" s="42"/>
      <c r="ATV2658" s="116"/>
      <c r="ATW2658" s="42"/>
      <c r="ATX2658" s="116"/>
      <c r="ATY2658" s="42"/>
      <c r="ATZ2658" s="116"/>
      <c r="AUA2658" s="42"/>
      <c r="AUB2658" s="116"/>
      <c r="AUC2658" s="42"/>
      <c r="AUD2658" s="116"/>
      <c r="AUE2658" s="42"/>
      <c r="AUF2658" s="116"/>
      <c r="AUG2658" s="42"/>
      <c r="AUH2658" s="116"/>
      <c r="AUI2658" s="42"/>
      <c r="AUJ2658" s="116"/>
      <c r="AUK2658" s="42"/>
      <c r="AUL2658" s="116"/>
      <c r="AUM2658" s="42"/>
      <c r="AUN2658" s="116"/>
      <c r="AUO2658" s="42"/>
      <c r="AUP2658" s="116"/>
      <c r="AUQ2658" s="42"/>
      <c r="AUR2658" s="116"/>
      <c r="AUS2658" s="42"/>
      <c r="AUT2658" s="116"/>
      <c r="AUU2658" s="42"/>
      <c r="AUV2658" s="116"/>
      <c r="AUW2658" s="42"/>
      <c r="AUX2658" s="116"/>
      <c r="AUY2658" s="42"/>
      <c r="AUZ2658" s="116"/>
      <c r="AVA2658" s="42"/>
      <c r="AVB2658" s="116"/>
      <c r="AVC2658" s="42"/>
      <c r="AVD2658" s="116"/>
      <c r="AVE2658" s="42"/>
      <c r="AVF2658" s="116"/>
      <c r="AVG2658" s="42"/>
      <c r="AVH2658" s="116"/>
      <c r="AVI2658" s="42"/>
      <c r="AVJ2658" s="116"/>
      <c r="AVK2658" s="42"/>
      <c r="AVL2658" s="116"/>
      <c r="AVM2658" s="42"/>
      <c r="AVN2658" s="116"/>
      <c r="AVO2658" s="42"/>
      <c r="AVP2658" s="116"/>
      <c r="AVQ2658" s="42"/>
      <c r="AVR2658" s="116"/>
      <c r="AVS2658" s="42"/>
      <c r="AVT2658" s="116"/>
      <c r="AVU2658" s="42"/>
      <c r="AVV2658" s="116"/>
      <c r="AVW2658" s="42"/>
      <c r="AVX2658" s="116"/>
      <c r="AVY2658" s="42"/>
      <c r="AVZ2658" s="116"/>
      <c r="AWA2658" s="42"/>
      <c r="AWB2658" s="116"/>
      <c r="AWC2658" s="42"/>
      <c r="AWD2658" s="116"/>
      <c r="AWE2658" s="42"/>
      <c r="AWF2658" s="116"/>
      <c r="AWG2658" s="42"/>
      <c r="AWH2658" s="116"/>
      <c r="AWI2658" s="42"/>
      <c r="AWJ2658" s="116"/>
      <c r="AWK2658" s="42"/>
      <c r="AWL2658" s="116"/>
      <c r="AWM2658" s="42"/>
      <c r="AWN2658" s="116"/>
      <c r="AWO2658" s="42"/>
      <c r="AWP2658" s="116"/>
      <c r="AWQ2658" s="42"/>
      <c r="AWR2658" s="116"/>
      <c r="AWS2658" s="42"/>
      <c r="AWT2658" s="116"/>
      <c r="AWU2658" s="42"/>
      <c r="AWV2658" s="116"/>
      <c r="AWW2658" s="42"/>
      <c r="AWX2658" s="116"/>
      <c r="AWY2658" s="42"/>
      <c r="AWZ2658" s="116"/>
      <c r="AXA2658" s="42"/>
      <c r="AXB2658" s="116"/>
      <c r="AXC2658" s="42"/>
      <c r="AXD2658" s="116"/>
      <c r="AXE2658" s="42"/>
      <c r="AXF2658" s="116"/>
      <c r="AXG2658" s="42"/>
      <c r="AXH2658" s="116"/>
      <c r="AXI2658" s="42"/>
      <c r="AXJ2658" s="116"/>
      <c r="AXK2658" s="42"/>
      <c r="AXL2658" s="116"/>
      <c r="AXM2658" s="42"/>
      <c r="AXN2658" s="116"/>
      <c r="AXO2658" s="42"/>
      <c r="AXP2658" s="116"/>
      <c r="AXQ2658" s="42"/>
      <c r="AXR2658" s="116"/>
      <c r="AXS2658" s="42"/>
      <c r="AXT2658" s="116"/>
      <c r="AXU2658" s="42"/>
      <c r="AXV2658" s="116"/>
      <c r="AXW2658" s="42"/>
      <c r="AXX2658" s="116"/>
      <c r="AXY2658" s="42"/>
      <c r="AXZ2658" s="116"/>
      <c r="AYA2658" s="42"/>
      <c r="AYB2658" s="116"/>
      <c r="AYC2658" s="42"/>
      <c r="AYD2658" s="116"/>
      <c r="AYE2658" s="42"/>
      <c r="AYF2658" s="116"/>
      <c r="AYG2658" s="42"/>
      <c r="AYH2658" s="116"/>
      <c r="AYI2658" s="42"/>
      <c r="AYJ2658" s="116"/>
      <c r="AYK2658" s="42"/>
      <c r="AYL2658" s="116"/>
      <c r="AYM2658" s="42"/>
      <c r="AYN2658" s="116"/>
      <c r="AYO2658" s="42"/>
      <c r="AYP2658" s="116"/>
      <c r="AYQ2658" s="42"/>
      <c r="AYR2658" s="116"/>
      <c r="AYS2658" s="42"/>
      <c r="AYT2658" s="116"/>
      <c r="AYU2658" s="42"/>
      <c r="AYV2658" s="116"/>
      <c r="AYW2658" s="42"/>
      <c r="AYX2658" s="116"/>
      <c r="AYY2658" s="42"/>
      <c r="AYZ2658" s="116"/>
      <c r="AZA2658" s="42"/>
      <c r="AZB2658" s="116"/>
      <c r="AZC2658" s="42"/>
      <c r="AZD2658" s="116"/>
      <c r="AZE2658" s="42"/>
      <c r="AZF2658" s="116"/>
      <c r="AZG2658" s="42"/>
      <c r="AZH2658" s="116"/>
      <c r="AZI2658" s="42"/>
      <c r="AZJ2658" s="116"/>
      <c r="AZK2658" s="42"/>
      <c r="AZL2658" s="116"/>
      <c r="AZM2658" s="42"/>
      <c r="AZN2658" s="116"/>
      <c r="AZO2658" s="42"/>
      <c r="AZP2658" s="116"/>
      <c r="AZQ2658" s="42"/>
      <c r="AZR2658" s="116"/>
      <c r="AZS2658" s="42"/>
      <c r="AZT2658" s="116"/>
      <c r="AZU2658" s="42"/>
      <c r="AZV2658" s="116"/>
      <c r="AZW2658" s="42"/>
      <c r="AZX2658" s="116"/>
      <c r="AZY2658" s="42"/>
      <c r="AZZ2658" s="116"/>
      <c r="BAA2658" s="42"/>
      <c r="BAB2658" s="116"/>
      <c r="BAC2658" s="42"/>
      <c r="BAD2658" s="116"/>
      <c r="BAE2658" s="42"/>
      <c r="BAF2658" s="116"/>
      <c r="BAG2658" s="42"/>
      <c r="BAH2658" s="116"/>
      <c r="BAI2658" s="42"/>
      <c r="BAJ2658" s="116"/>
      <c r="BAK2658" s="42"/>
      <c r="BAL2658" s="116"/>
      <c r="BAM2658" s="42"/>
      <c r="BAN2658" s="116"/>
      <c r="BAO2658" s="42"/>
      <c r="BAP2658" s="116"/>
      <c r="BAQ2658" s="42"/>
      <c r="BAR2658" s="116"/>
      <c r="BAS2658" s="42"/>
      <c r="BAT2658" s="116"/>
      <c r="BAU2658" s="42"/>
      <c r="BAV2658" s="116"/>
      <c r="BAW2658" s="42"/>
      <c r="BAX2658" s="116"/>
      <c r="BAY2658" s="42"/>
      <c r="BAZ2658" s="116"/>
      <c r="BBA2658" s="42"/>
      <c r="BBB2658" s="116"/>
      <c r="BBC2658" s="42"/>
      <c r="BBD2658" s="116"/>
      <c r="BBE2658" s="42"/>
      <c r="BBF2658" s="116"/>
      <c r="BBG2658" s="42"/>
      <c r="BBH2658" s="116"/>
      <c r="BBI2658" s="42"/>
      <c r="BBJ2658" s="116"/>
      <c r="BBK2658" s="42"/>
      <c r="BBL2658" s="116"/>
      <c r="BBM2658" s="42"/>
      <c r="BBN2658" s="116"/>
      <c r="BBO2658" s="42"/>
      <c r="BBP2658" s="116"/>
      <c r="BBQ2658" s="42"/>
      <c r="BBR2658" s="116"/>
      <c r="BBS2658" s="42"/>
      <c r="BBT2658" s="116"/>
      <c r="BBU2658" s="42"/>
      <c r="BBV2658" s="116"/>
      <c r="BBW2658" s="42"/>
      <c r="BBX2658" s="116"/>
      <c r="BBY2658" s="42"/>
      <c r="BBZ2658" s="116"/>
      <c r="BCA2658" s="42"/>
      <c r="BCB2658" s="116"/>
      <c r="BCC2658" s="42"/>
      <c r="BCD2658" s="116"/>
      <c r="BCE2658" s="42"/>
      <c r="BCF2658" s="116"/>
      <c r="BCG2658" s="42"/>
      <c r="BCH2658" s="116"/>
      <c r="BCI2658" s="42"/>
      <c r="BCJ2658" s="116"/>
      <c r="BCK2658" s="42"/>
      <c r="BCL2658" s="116"/>
      <c r="BCM2658" s="42"/>
      <c r="BCN2658" s="116"/>
      <c r="BCO2658" s="42"/>
      <c r="BCP2658" s="116"/>
      <c r="BCQ2658" s="42"/>
      <c r="BCR2658" s="116"/>
      <c r="BCS2658" s="42"/>
      <c r="BCT2658" s="116"/>
      <c r="BCU2658" s="42"/>
      <c r="BCV2658" s="116"/>
      <c r="BCW2658" s="42"/>
      <c r="BCX2658" s="116"/>
      <c r="BCY2658" s="42"/>
      <c r="BCZ2658" s="116"/>
      <c r="BDA2658" s="42"/>
      <c r="BDB2658" s="116"/>
      <c r="BDC2658" s="42"/>
      <c r="BDD2658" s="116"/>
      <c r="BDE2658" s="42"/>
      <c r="BDF2658" s="116"/>
      <c r="BDG2658" s="42"/>
      <c r="BDH2658" s="116"/>
      <c r="BDI2658" s="42"/>
      <c r="BDJ2658" s="116"/>
      <c r="BDK2658" s="42"/>
      <c r="BDL2658" s="116"/>
      <c r="BDM2658" s="42"/>
      <c r="BDN2658" s="116"/>
      <c r="BDO2658" s="42"/>
      <c r="BDP2658" s="116"/>
      <c r="BDQ2658" s="42"/>
      <c r="BDR2658" s="116"/>
      <c r="BDS2658" s="42"/>
      <c r="BDT2658" s="116"/>
      <c r="BDU2658" s="42"/>
      <c r="BDV2658" s="116"/>
      <c r="BDW2658" s="42"/>
      <c r="BDX2658" s="116"/>
      <c r="BDY2658" s="42"/>
      <c r="BDZ2658" s="116"/>
      <c r="BEA2658" s="42"/>
      <c r="BEB2658" s="116"/>
      <c r="BEC2658" s="42"/>
      <c r="BED2658" s="116"/>
      <c r="BEE2658" s="42"/>
      <c r="BEF2658" s="116"/>
      <c r="BEG2658" s="42"/>
      <c r="BEH2658" s="116"/>
      <c r="BEI2658" s="42"/>
      <c r="BEJ2658" s="116"/>
      <c r="BEK2658" s="42"/>
      <c r="BEL2658" s="116"/>
      <c r="BEM2658" s="42"/>
      <c r="BEN2658" s="116"/>
      <c r="BEO2658" s="42"/>
      <c r="BEP2658" s="116"/>
      <c r="BEQ2658" s="42"/>
      <c r="BER2658" s="116"/>
      <c r="BES2658" s="42"/>
      <c r="BET2658" s="116"/>
      <c r="BEU2658" s="42"/>
      <c r="BEV2658" s="116"/>
      <c r="BEW2658" s="42"/>
      <c r="BEX2658" s="116"/>
      <c r="BEY2658" s="42"/>
      <c r="BEZ2658" s="116"/>
      <c r="BFA2658" s="42"/>
      <c r="BFB2658" s="116"/>
      <c r="BFC2658" s="42"/>
      <c r="BFD2658" s="116"/>
      <c r="BFE2658" s="42"/>
      <c r="BFF2658" s="116"/>
      <c r="BFG2658" s="42"/>
      <c r="BFH2658" s="116"/>
      <c r="BFI2658" s="42"/>
      <c r="BFJ2658" s="116"/>
      <c r="BFK2658" s="42"/>
      <c r="BFL2658" s="116"/>
      <c r="BFM2658" s="42"/>
      <c r="BFN2658" s="116"/>
      <c r="BFO2658" s="42"/>
      <c r="BFP2658" s="116"/>
      <c r="BFQ2658" s="42"/>
      <c r="BFR2658" s="116"/>
      <c r="BFS2658" s="42"/>
      <c r="BFT2658" s="116"/>
      <c r="BFU2658" s="42"/>
      <c r="BFV2658" s="116"/>
      <c r="BFW2658" s="42"/>
      <c r="BFX2658" s="116"/>
      <c r="BFY2658" s="42"/>
      <c r="BFZ2658" s="116"/>
      <c r="BGA2658" s="42"/>
      <c r="BGB2658" s="116"/>
      <c r="BGC2658" s="42"/>
      <c r="BGD2658" s="116"/>
      <c r="BGE2658" s="42"/>
      <c r="BGF2658" s="116"/>
      <c r="BGG2658" s="42"/>
      <c r="BGH2658" s="116"/>
      <c r="BGI2658" s="42"/>
      <c r="BGJ2658" s="116"/>
      <c r="BGK2658" s="42"/>
      <c r="BGL2658" s="116"/>
      <c r="BGM2658" s="42"/>
      <c r="BGN2658" s="116"/>
      <c r="BGO2658" s="42"/>
      <c r="BGP2658" s="116"/>
      <c r="BGQ2658" s="42"/>
      <c r="BGR2658" s="116"/>
      <c r="BGS2658" s="42"/>
      <c r="BGT2658" s="116"/>
      <c r="BGU2658" s="42"/>
      <c r="BGV2658" s="116"/>
      <c r="BGW2658" s="42"/>
      <c r="BGX2658" s="116"/>
      <c r="BGY2658" s="42"/>
      <c r="BGZ2658" s="116"/>
      <c r="BHA2658" s="42"/>
      <c r="BHB2658" s="116"/>
      <c r="BHC2658" s="42"/>
      <c r="BHD2658" s="116"/>
      <c r="BHE2658" s="42"/>
      <c r="BHF2658" s="116"/>
      <c r="BHG2658" s="42"/>
      <c r="BHH2658" s="116"/>
      <c r="BHI2658" s="42"/>
      <c r="BHJ2658" s="116"/>
      <c r="BHK2658" s="42"/>
      <c r="BHL2658" s="116"/>
      <c r="BHM2658" s="42"/>
      <c r="BHN2658" s="116"/>
      <c r="BHO2658" s="42"/>
      <c r="BHP2658" s="116"/>
      <c r="BHQ2658" s="42"/>
      <c r="BHR2658" s="116"/>
      <c r="BHS2658" s="42"/>
      <c r="BHT2658" s="116"/>
      <c r="BHU2658" s="42"/>
      <c r="BHV2658" s="116"/>
      <c r="BHW2658" s="42"/>
      <c r="BHX2658" s="116"/>
      <c r="BHY2658" s="42"/>
      <c r="BHZ2658" s="116"/>
      <c r="BIA2658" s="42"/>
      <c r="BIB2658" s="116"/>
      <c r="BIC2658" s="42"/>
      <c r="BID2658" s="116"/>
      <c r="BIE2658" s="42"/>
      <c r="BIF2658" s="116"/>
      <c r="BIG2658" s="42"/>
      <c r="BIH2658" s="116"/>
      <c r="BII2658" s="42"/>
      <c r="BIJ2658" s="116"/>
      <c r="BIK2658" s="42"/>
      <c r="BIL2658" s="116"/>
      <c r="BIM2658" s="42"/>
      <c r="BIN2658" s="116"/>
      <c r="BIO2658" s="42"/>
      <c r="BIP2658" s="116"/>
      <c r="BIQ2658" s="42"/>
      <c r="BIR2658" s="116"/>
      <c r="BIS2658" s="42"/>
      <c r="BIT2658" s="116"/>
      <c r="BIU2658" s="42"/>
      <c r="BIV2658" s="116"/>
      <c r="BIW2658" s="42"/>
      <c r="BIX2658" s="116"/>
      <c r="BIY2658" s="42"/>
      <c r="BIZ2658" s="116"/>
      <c r="BJA2658" s="42"/>
      <c r="BJB2658" s="116"/>
      <c r="BJC2658" s="42"/>
      <c r="BJD2658" s="116"/>
      <c r="BJE2658" s="42"/>
      <c r="BJF2658" s="116"/>
      <c r="BJG2658" s="42"/>
      <c r="BJH2658" s="116"/>
      <c r="BJI2658" s="42"/>
      <c r="BJJ2658" s="116"/>
      <c r="BJK2658" s="42"/>
      <c r="BJL2658" s="116"/>
      <c r="BJM2658" s="42"/>
      <c r="BJN2658" s="116"/>
      <c r="BJO2658" s="42"/>
      <c r="BJP2658" s="116"/>
      <c r="BJQ2658" s="42"/>
      <c r="BJR2658" s="116"/>
      <c r="BJS2658" s="42"/>
      <c r="BJT2658" s="116"/>
      <c r="BJU2658" s="42"/>
      <c r="BJV2658" s="116"/>
      <c r="BJW2658" s="42"/>
      <c r="BJX2658" s="116"/>
      <c r="BJY2658" s="42"/>
      <c r="BJZ2658" s="116"/>
      <c r="BKA2658" s="42"/>
      <c r="BKB2658" s="116"/>
      <c r="BKC2658" s="42"/>
      <c r="BKD2658" s="116"/>
      <c r="BKE2658" s="42"/>
      <c r="BKF2658" s="116"/>
      <c r="BKG2658" s="42"/>
      <c r="BKH2658" s="116"/>
      <c r="BKI2658" s="42"/>
      <c r="BKJ2658" s="116"/>
      <c r="BKK2658" s="42"/>
      <c r="BKL2658" s="116"/>
      <c r="BKM2658" s="42"/>
      <c r="BKN2658" s="116"/>
      <c r="BKO2658" s="42"/>
      <c r="BKP2658" s="116"/>
      <c r="BKQ2658" s="42"/>
      <c r="BKR2658" s="116"/>
      <c r="BKS2658" s="42"/>
      <c r="BKT2658" s="116"/>
      <c r="BKU2658" s="42"/>
      <c r="BKV2658" s="116"/>
      <c r="BKW2658" s="42"/>
      <c r="BKX2658" s="116"/>
      <c r="BKY2658" s="42"/>
      <c r="BKZ2658" s="116"/>
      <c r="BLA2658" s="42"/>
      <c r="BLB2658" s="116"/>
      <c r="BLC2658" s="42"/>
      <c r="BLD2658" s="116"/>
      <c r="BLE2658" s="42"/>
      <c r="BLF2658" s="116"/>
      <c r="BLG2658" s="42"/>
      <c r="BLH2658" s="116"/>
      <c r="BLI2658" s="42"/>
      <c r="BLJ2658" s="116"/>
      <c r="BLK2658" s="42"/>
      <c r="BLL2658" s="116"/>
      <c r="BLM2658" s="42"/>
      <c r="BLN2658" s="116"/>
      <c r="BLO2658" s="42"/>
      <c r="BLP2658" s="116"/>
      <c r="BLQ2658" s="42"/>
      <c r="BLR2658" s="116"/>
      <c r="BLS2658" s="42"/>
      <c r="BLT2658" s="116"/>
      <c r="BLU2658" s="42"/>
      <c r="BLV2658" s="116"/>
      <c r="BLW2658" s="42"/>
      <c r="BLX2658" s="116"/>
      <c r="BLY2658" s="42"/>
      <c r="BLZ2658" s="116"/>
      <c r="BMA2658" s="42"/>
      <c r="BMB2658" s="116"/>
      <c r="BMC2658" s="42"/>
      <c r="BMD2658" s="116"/>
      <c r="BME2658" s="42"/>
      <c r="BMF2658" s="116"/>
      <c r="BMG2658" s="42"/>
      <c r="BMH2658" s="116"/>
      <c r="BMI2658" s="42"/>
      <c r="BMJ2658" s="116"/>
      <c r="BMK2658" s="42"/>
      <c r="BML2658" s="116"/>
      <c r="BMM2658" s="42"/>
      <c r="BMN2658" s="116"/>
      <c r="BMO2658" s="42"/>
      <c r="BMP2658" s="116"/>
      <c r="BMQ2658" s="42"/>
      <c r="BMR2658" s="116"/>
      <c r="BMS2658" s="42"/>
      <c r="BMT2658" s="116"/>
      <c r="BMU2658" s="42"/>
      <c r="BMV2658" s="116"/>
      <c r="BMW2658" s="42"/>
      <c r="BMX2658" s="116"/>
      <c r="BMY2658" s="42"/>
      <c r="BMZ2658" s="116"/>
      <c r="BNA2658" s="42"/>
      <c r="BNB2658" s="116"/>
      <c r="BNC2658" s="42"/>
      <c r="BND2658" s="116"/>
      <c r="BNE2658" s="42"/>
      <c r="BNF2658" s="116"/>
      <c r="BNG2658" s="42"/>
      <c r="BNH2658" s="116"/>
      <c r="BNI2658" s="42"/>
      <c r="BNJ2658" s="116"/>
      <c r="BNK2658" s="42"/>
      <c r="BNL2658" s="116"/>
      <c r="BNM2658" s="42"/>
      <c r="BNN2658" s="116"/>
      <c r="BNO2658" s="42"/>
      <c r="BNP2658" s="116"/>
      <c r="BNQ2658" s="42"/>
      <c r="BNR2658" s="116"/>
      <c r="BNS2658" s="42"/>
      <c r="BNT2658" s="116"/>
      <c r="BNU2658" s="42"/>
      <c r="BNV2658" s="116"/>
      <c r="BNW2658" s="42"/>
      <c r="BNX2658" s="116"/>
      <c r="BNY2658" s="42"/>
      <c r="BNZ2658" s="116"/>
      <c r="BOA2658" s="42"/>
      <c r="BOB2658" s="116"/>
      <c r="BOC2658" s="42"/>
      <c r="BOD2658" s="116"/>
      <c r="BOE2658" s="42"/>
      <c r="BOF2658" s="116"/>
      <c r="BOG2658" s="42"/>
      <c r="BOH2658" s="116"/>
      <c r="BOI2658" s="42"/>
      <c r="BOJ2658" s="116"/>
      <c r="BOK2658" s="42"/>
      <c r="BOL2658" s="116"/>
      <c r="BOM2658" s="42"/>
      <c r="BON2658" s="116"/>
      <c r="BOO2658" s="42"/>
      <c r="BOP2658" s="116"/>
      <c r="BOQ2658" s="42"/>
      <c r="BOR2658" s="116"/>
      <c r="BOS2658" s="42"/>
      <c r="BOT2658" s="116"/>
      <c r="BOU2658" s="42"/>
      <c r="BOV2658" s="116"/>
      <c r="BOW2658" s="42"/>
      <c r="BOX2658" s="116"/>
      <c r="BOY2658" s="42"/>
      <c r="BOZ2658" s="116"/>
      <c r="BPA2658" s="42"/>
      <c r="BPB2658" s="116"/>
      <c r="BPC2658" s="42"/>
      <c r="BPD2658" s="116"/>
      <c r="BPE2658" s="42"/>
      <c r="BPF2658" s="116"/>
      <c r="BPG2658" s="42"/>
      <c r="BPH2658" s="116"/>
      <c r="BPI2658" s="42"/>
      <c r="BPJ2658" s="116"/>
      <c r="BPK2658" s="42"/>
      <c r="BPL2658" s="116"/>
      <c r="BPM2658" s="42"/>
      <c r="BPN2658" s="116"/>
      <c r="BPO2658" s="42"/>
      <c r="BPP2658" s="116"/>
      <c r="BPQ2658" s="42"/>
      <c r="BPR2658" s="116"/>
      <c r="BPS2658" s="42"/>
      <c r="BPT2658" s="116"/>
      <c r="BPU2658" s="42"/>
      <c r="BPV2658" s="116"/>
      <c r="BPW2658" s="42"/>
      <c r="BPX2658" s="116"/>
      <c r="BPY2658" s="42"/>
      <c r="BPZ2658" s="116"/>
      <c r="BQA2658" s="42"/>
      <c r="BQB2658" s="116"/>
      <c r="BQC2658" s="42"/>
      <c r="BQD2658" s="116"/>
      <c r="BQE2658" s="42"/>
      <c r="BQF2658" s="116"/>
      <c r="BQG2658" s="42"/>
      <c r="BQH2658" s="116"/>
      <c r="BQI2658" s="42"/>
      <c r="BQJ2658" s="116"/>
      <c r="BQK2658" s="42"/>
      <c r="BQL2658" s="116"/>
      <c r="BQM2658" s="42"/>
      <c r="BQN2658" s="116"/>
      <c r="BQO2658" s="42"/>
      <c r="BQP2658" s="116"/>
      <c r="BQQ2658" s="42"/>
      <c r="BQR2658" s="116"/>
      <c r="BQS2658" s="42"/>
      <c r="BQT2658" s="116"/>
      <c r="BQU2658" s="42"/>
      <c r="BQV2658" s="116"/>
      <c r="BQW2658" s="42"/>
      <c r="BQX2658" s="116"/>
      <c r="BQY2658" s="42"/>
      <c r="BQZ2658" s="116"/>
      <c r="BRA2658" s="42"/>
      <c r="BRB2658" s="116"/>
      <c r="BRC2658" s="42"/>
      <c r="BRD2658" s="116"/>
      <c r="BRE2658" s="42"/>
      <c r="BRF2658" s="116"/>
      <c r="BRG2658" s="42"/>
      <c r="BRH2658" s="116"/>
      <c r="BRI2658" s="42"/>
      <c r="BRJ2658" s="116"/>
      <c r="BRK2658" s="42"/>
      <c r="BRL2658" s="116"/>
      <c r="BRM2658" s="42"/>
      <c r="BRN2658" s="116"/>
      <c r="BRO2658" s="42"/>
      <c r="BRP2658" s="116"/>
      <c r="BRQ2658" s="42"/>
      <c r="BRR2658" s="116"/>
      <c r="BRS2658" s="42"/>
      <c r="BRT2658" s="116"/>
      <c r="BRU2658" s="42"/>
      <c r="BRV2658" s="116"/>
      <c r="BRW2658" s="42"/>
      <c r="BRX2658" s="116"/>
      <c r="BRY2658" s="42"/>
      <c r="BRZ2658" s="116"/>
      <c r="BSA2658" s="42"/>
      <c r="BSB2658" s="116"/>
      <c r="BSC2658" s="42"/>
      <c r="BSD2658" s="116"/>
      <c r="BSE2658" s="42"/>
      <c r="BSF2658" s="116"/>
      <c r="BSG2658" s="42"/>
      <c r="BSH2658" s="116"/>
      <c r="BSI2658" s="42"/>
      <c r="BSJ2658" s="116"/>
      <c r="BSK2658" s="42"/>
      <c r="BSL2658" s="116"/>
      <c r="BSM2658" s="42"/>
      <c r="BSN2658" s="116"/>
      <c r="BSO2658" s="42"/>
      <c r="BSP2658" s="116"/>
      <c r="BSQ2658" s="42"/>
      <c r="BSR2658" s="116"/>
      <c r="BSS2658" s="42"/>
      <c r="BST2658" s="116"/>
      <c r="BSU2658" s="42"/>
      <c r="BSV2658" s="116"/>
      <c r="BSW2658" s="42"/>
      <c r="BSX2658" s="116"/>
      <c r="BSY2658" s="42"/>
      <c r="BSZ2658" s="116"/>
      <c r="BTA2658" s="42"/>
      <c r="BTB2658" s="116"/>
      <c r="BTC2658" s="42"/>
      <c r="BTD2658" s="116"/>
      <c r="BTE2658" s="42"/>
      <c r="BTF2658" s="116"/>
      <c r="BTG2658" s="42"/>
      <c r="BTH2658" s="116"/>
      <c r="BTI2658" s="42"/>
      <c r="BTJ2658" s="116"/>
      <c r="BTK2658" s="42"/>
      <c r="BTL2658" s="116"/>
      <c r="BTM2658" s="42"/>
      <c r="BTN2658" s="116"/>
      <c r="BTO2658" s="42"/>
      <c r="BTP2658" s="116"/>
      <c r="BTQ2658" s="42"/>
      <c r="BTR2658" s="116"/>
      <c r="BTS2658" s="42"/>
      <c r="BTT2658" s="116"/>
      <c r="BTU2658" s="42"/>
      <c r="BTV2658" s="116"/>
      <c r="BTW2658" s="42"/>
      <c r="BTX2658" s="116"/>
      <c r="BTY2658" s="42"/>
      <c r="BTZ2658" s="116"/>
      <c r="BUA2658" s="42"/>
      <c r="BUB2658" s="116"/>
      <c r="BUC2658" s="42"/>
      <c r="BUD2658" s="116"/>
      <c r="BUE2658" s="42"/>
      <c r="BUF2658" s="116"/>
      <c r="BUG2658" s="42"/>
      <c r="BUH2658" s="116"/>
      <c r="BUI2658" s="42"/>
      <c r="BUJ2658" s="116"/>
      <c r="BUK2658" s="42"/>
      <c r="BUL2658" s="116"/>
      <c r="BUM2658" s="42"/>
      <c r="BUN2658" s="116"/>
      <c r="BUO2658" s="42"/>
      <c r="BUP2658" s="116"/>
      <c r="BUQ2658" s="42"/>
      <c r="BUR2658" s="116"/>
      <c r="BUS2658" s="42"/>
      <c r="BUT2658" s="116"/>
      <c r="BUU2658" s="42"/>
      <c r="BUV2658" s="116"/>
      <c r="BUW2658" s="42"/>
      <c r="BUX2658" s="116"/>
      <c r="BUY2658" s="42"/>
      <c r="BUZ2658" s="116"/>
      <c r="BVA2658" s="42"/>
      <c r="BVB2658" s="116"/>
      <c r="BVC2658" s="42"/>
      <c r="BVD2658" s="116"/>
      <c r="BVE2658" s="42"/>
      <c r="BVF2658" s="116"/>
      <c r="BVG2658" s="42"/>
      <c r="BVH2658" s="116"/>
      <c r="BVI2658" s="42"/>
      <c r="BVJ2658" s="116"/>
      <c r="BVK2658" s="42"/>
      <c r="BVL2658" s="116"/>
      <c r="BVM2658" s="42"/>
      <c r="BVN2658" s="116"/>
      <c r="BVO2658" s="42"/>
      <c r="BVP2658" s="116"/>
      <c r="BVQ2658" s="42"/>
      <c r="BVR2658" s="116"/>
      <c r="BVS2658" s="42"/>
      <c r="BVT2658" s="116"/>
      <c r="BVU2658" s="42"/>
      <c r="BVV2658" s="116"/>
      <c r="BVW2658" s="42"/>
      <c r="BVX2658" s="116"/>
      <c r="BVY2658" s="42"/>
      <c r="BVZ2658" s="116"/>
      <c r="BWA2658" s="42"/>
      <c r="BWB2658" s="116"/>
      <c r="BWC2658" s="42"/>
      <c r="BWD2658" s="116"/>
      <c r="BWE2658" s="42"/>
      <c r="BWF2658" s="116"/>
      <c r="BWG2658" s="42"/>
      <c r="BWH2658" s="116"/>
      <c r="BWI2658" s="42"/>
      <c r="BWJ2658" s="116"/>
      <c r="BWK2658" s="42"/>
      <c r="BWL2658" s="116"/>
      <c r="BWM2658" s="42"/>
      <c r="BWN2658" s="116"/>
      <c r="BWO2658" s="42"/>
      <c r="BWP2658" s="116"/>
      <c r="BWQ2658" s="42"/>
      <c r="BWR2658" s="116"/>
      <c r="BWS2658" s="42"/>
      <c r="BWT2658" s="116"/>
      <c r="BWU2658" s="42"/>
      <c r="BWV2658" s="116"/>
      <c r="BWW2658" s="42"/>
      <c r="BWX2658" s="116"/>
      <c r="BWY2658" s="42"/>
      <c r="BWZ2658" s="116"/>
      <c r="BXA2658" s="42"/>
      <c r="BXB2658" s="116"/>
      <c r="BXC2658" s="42"/>
      <c r="BXD2658" s="116"/>
      <c r="BXE2658" s="42"/>
      <c r="BXF2658" s="116"/>
      <c r="BXG2658" s="42"/>
      <c r="BXH2658" s="116"/>
      <c r="BXI2658" s="42"/>
      <c r="BXJ2658" s="116"/>
      <c r="BXK2658" s="42"/>
      <c r="BXL2658" s="116"/>
      <c r="BXM2658" s="42"/>
      <c r="BXN2658" s="116"/>
      <c r="BXO2658" s="42"/>
      <c r="BXP2658" s="116"/>
      <c r="BXQ2658" s="42"/>
      <c r="BXR2658" s="116"/>
      <c r="BXS2658" s="42"/>
      <c r="BXT2658" s="116"/>
      <c r="BXU2658" s="42"/>
      <c r="BXV2658" s="116"/>
      <c r="BXW2658" s="42"/>
      <c r="BXX2658" s="116"/>
      <c r="BXY2658" s="42"/>
      <c r="BXZ2658" s="116"/>
      <c r="BYA2658" s="42"/>
      <c r="BYB2658" s="116"/>
      <c r="BYC2658" s="42"/>
      <c r="BYD2658" s="116"/>
      <c r="BYE2658" s="42"/>
      <c r="BYF2658" s="116"/>
      <c r="BYG2658" s="42"/>
      <c r="BYH2658" s="116"/>
      <c r="BYI2658" s="42"/>
      <c r="BYJ2658" s="116"/>
      <c r="BYK2658" s="42"/>
      <c r="BYL2658" s="116"/>
      <c r="BYM2658" s="42"/>
      <c r="BYN2658" s="116"/>
      <c r="BYO2658" s="42"/>
      <c r="BYP2658" s="116"/>
      <c r="BYQ2658" s="42"/>
      <c r="BYR2658" s="116"/>
      <c r="BYS2658" s="42"/>
      <c r="BYT2658" s="116"/>
      <c r="BYU2658" s="42"/>
      <c r="BYV2658" s="116"/>
      <c r="BYW2658" s="42"/>
      <c r="BYX2658" s="116"/>
      <c r="BYY2658" s="42"/>
      <c r="BYZ2658" s="116"/>
      <c r="BZA2658" s="42"/>
      <c r="BZB2658" s="116"/>
      <c r="BZC2658" s="42"/>
      <c r="BZD2658" s="116"/>
      <c r="BZE2658" s="42"/>
      <c r="BZF2658" s="116"/>
      <c r="BZG2658" s="42"/>
      <c r="BZH2658" s="116"/>
      <c r="BZI2658" s="42"/>
      <c r="BZJ2658" s="116"/>
      <c r="BZK2658" s="42"/>
      <c r="BZL2658" s="116"/>
      <c r="BZM2658" s="42"/>
      <c r="BZN2658" s="116"/>
      <c r="BZO2658" s="42"/>
      <c r="BZP2658" s="116"/>
      <c r="BZQ2658" s="42"/>
      <c r="BZR2658" s="116"/>
      <c r="BZS2658" s="42"/>
      <c r="BZT2658" s="116"/>
      <c r="BZU2658" s="42"/>
      <c r="BZV2658" s="116"/>
      <c r="BZW2658" s="42"/>
      <c r="BZX2658" s="116"/>
      <c r="BZY2658" s="42"/>
      <c r="BZZ2658" s="116"/>
      <c r="CAA2658" s="42"/>
      <c r="CAB2658" s="116"/>
      <c r="CAC2658" s="42"/>
      <c r="CAD2658" s="116"/>
      <c r="CAE2658" s="42"/>
      <c r="CAF2658" s="116"/>
      <c r="CAG2658" s="42"/>
      <c r="CAH2658" s="116"/>
      <c r="CAI2658" s="42"/>
      <c r="CAJ2658" s="116"/>
      <c r="CAK2658" s="42"/>
      <c r="CAL2658" s="116"/>
      <c r="CAM2658" s="42"/>
      <c r="CAN2658" s="116"/>
      <c r="CAO2658" s="42"/>
      <c r="CAP2658" s="116"/>
      <c r="CAQ2658" s="42"/>
      <c r="CAR2658" s="116"/>
      <c r="CAS2658" s="42"/>
      <c r="CAT2658" s="116"/>
      <c r="CAU2658" s="42"/>
      <c r="CAV2658" s="116"/>
      <c r="CAW2658" s="42"/>
      <c r="CAX2658" s="116"/>
      <c r="CAY2658" s="42"/>
      <c r="CAZ2658" s="116"/>
      <c r="CBA2658" s="42"/>
      <c r="CBB2658" s="116"/>
      <c r="CBC2658" s="42"/>
      <c r="CBD2658" s="116"/>
      <c r="CBE2658" s="42"/>
      <c r="CBF2658" s="116"/>
      <c r="CBG2658" s="42"/>
      <c r="CBH2658" s="116"/>
      <c r="CBI2658" s="42"/>
      <c r="CBJ2658" s="116"/>
      <c r="CBK2658" s="42"/>
      <c r="CBL2658" s="116"/>
      <c r="CBM2658" s="42"/>
      <c r="CBN2658" s="116"/>
      <c r="CBO2658" s="42"/>
      <c r="CBP2658" s="116"/>
      <c r="CBQ2658" s="42"/>
      <c r="CBR2658" s="116"/>
      <c r="CBS2658" s="42"/>
      <c r="CBT2658" s="116"/>
      <c r="CBU2658" s="42"/>
      <c r="CBV2658" s="116"/>
      <c r="CBW2658" s="42"/>
      <c r="CBX2658" s="116"/>
      <c r="CBY2658" s="42"/>
      <c r="CBZ2658" s="116"/>
      <c r="CCA2658" s="42"/>
      <c r="CCB2658" s="116"/>
      <c r="CCC2658" s="42"/>
      <c r="CCD2658" s="116"/>
      <c r="CCE2658" s="42"/>
      <c r="CCF2658" s="116"/>
      <c r="CCG2658" s="42"/>
      <c r="CCH2658" s="116"/>
      <c r="CCI2658" s="42"/>
      <c r="CCJ2658" s="116"/>
      <c r="CCK2658" s="42"/>
      <c r="CCL2658" s="116"/>
      <c r="CCM2658" s="42"/>
      <c r="CCN2658" s="116"/>
      <c r="CCO2658" s="42"/>
      <c r="CCP2658" s="116"/>
      <c r="CCQ2658" s="42"/>
      <c r="CCR2658" s="116"/>
      <c r="CCS2658" s="42"/>
      <c r="CCT2658" s="116"/>
      <c r="CCU2658" s="42"/>
      <c r="CCV2658" s="116"/>
      <c r="CCW2658" s="42"/>
      <c r="CCX2658" s="116"/>
      <c r="CCY2658" s="42"/>
      <c r="CCZ2658" s="116"/>
      <c r="CDA2658" s="42"/>
      <c r="CDB2658" s="116"/>
      <c r="CDC2658" s="42"/>
      <c r="CDD2658" s="116"/>
      <c r="CDE2658" s="42"/>
      <c r="CDF2658" s="116"/>
      <c r="CDG2658" s="42"/>
      <c r="CDH2658" s="116"/>
      <c r="CDI2658" s="42"/>
      <c r="CDJ2658" s="116"/>
      <c r="CDK2658" s="42"/>
      <c r="CDL2658" s="116"/>
      <c r="CDM2658" s="42"/>
      <c r="CDN2658" s="116"/>
      <c r="CDO2658" s="42"/>
      <c r="CDP2658" s="116"/>
      <c r="CDQ2658" s="42"/>
      <c r="CDR2658" s="116"/>
      <c r="CDS2658" s="42"/>
      <c r="CDT2658" s="116"/>
      <c r="CDU2658" s="42"/>
      <c r="CDV2658" s="116"/>
      <c r="CDW2658" s="42"/>
      <c r="CDX2658" s="116"/>
      <c r="CDY2658" s="42"/>
      <c r="CDZ2658" s="116"/>
      <c r="CEA2658" s="42"/>
      <c r="CEB2658" s="116"/>
      <c r="CEC2658" s="42"/>
      <c r="CED2658" s="116"/>
      <c r="CEE2658" s="42"/>
      <c r="CEF2658" s="116"/>
      <c r="CEG2658" s="42"/>
      <c r="CEH2658" s="116"/>
      <c r="CEI2658" s="42"/>
      <c r="CEJ2658" s="116"/>
      <c r="CEK2658" s="42"/>
      <c r="CEL2658" s="116"/>
      <c r="CEM2658" s="42"/>
      <c r="CEN2658" s="116"/>
      <c r="CEO2658" s="42"/>
      <c r="CEP2658" s="116"/>
      <c r="CEQ2658" s="42"/>
      <c r="CER2658" s="116"/>
      <c r="CES2658" s="42"/>
      <c r="CET2658" s="116"/>
      <c r="CEU2658" s="42"/>
      <c r="CEV2658" s="116"/>
      <c r="CEW2658" s="42"/>
      <c r="CEX2658" s="116"/>
      <c r="CEY2658" s="42"/>
      <c r="CEZ2658" s="116"/>
      <c r="CFA2658" s="42"/>
      <c r="CFB2658" s="116"/>
      <c r="CFC2658" s="42"/>
      <c r="CFD2658" s="116"/>
      <c r="CFE2658" s="42"/>
      <c r="CFF2658" s="116"/>
      <c r="CFG2658" s="42"/>
      <c r="CFH2658" s="116"/>
      <c r="CFI2658" s="42"/>
      <c r="CFJ2658" s="116"/>
      <c r="CFK2658" s="42"/>
      <c r="CFL2658" s="116"/>
      <c r="CFM2658" s="42"/>
      <c r="CFN2658" s="116"/>
      <c r="CFO2658" s="42"/>
      <c r="CFP2658" s="116"/>
      <c r="CFQ2658" s="42"/>
      <c r="CFR2658" s="116"/>
      <c r="CFS2658" s="42"/>
      <c r="CFT2658" s="116"/>
      <c r="CFU2658" s="42"/>
      <c r="CFV2658" s="116"/>
      <c r="CFW2658" s="42"/>
      <c r="CFX2658" s="116"/>
      <c r="CFY2658" s="42"/>
      <c r="CFZ2658" s="116"/>
      <c r="CGA2658" s="42"/>
      <c r="CGB2658" s="116"/>
      <c r="CGC2658" s="42"/>
      <c r="CGD2658" s="116"/>
      <c r="CGE2658" s="42"/>
      <c r="CGF2658" s="116"/>
      <c r="CGG2658" s="42"/>
      <c r="CGH2658" s="116"/>
      <c r="CGI2658" s="42"/>
      <c r="CGJ2658" s="116"/>
      <c r="CGK2658" s="42"/>
      <c r="CGL2658" s="116"/>
      <c r="CGM2658" s="42"/>
      <c r="CGN2658" s="116"/>
      <c r="CGO2658" s="42"/>
      <c r="CGP2658" s="116"/>
      <c r="CGQ2658" s="42"/>
      <c r="CGR2658" s="116"/>
      <c r="CGS2658" s="42"/>
      <c r="CGT2658" s="116"/>
      <c r="CGU2658" s="42"/>
      <c r="CGV2658" s="116"/>
      <c r="CGW2658" s="42"/>
      <c r="CGX2658" s="116"/>
      <c r="CGY2658" s="42"/>
      <c r="CGZ2658" s="116"/>
      <c r="CHA2658" s="42"/>
      <c r="CHB2658" s="116"/>
      <c r="CHC2658" s="42"/>
      <c r="CHD2658" s="116"/>
      <c r="CHE2658" s="42"/>
      <c r="CHF2658" s="116"/>
      <c r="CHG2658" s="42"/>
      <c r="CHH2658" s="116"/>
      <c r="CHI2658" s="42"/>
      <c r="CHJ2658" s="116"/>
      <c r="CHK2658" s="42"/>
      <c r="CHL2658" s="116"/>
      <c r="CHM2658" s="42"/>
      <c r="CHN2658" s="116"/>
      <c r="CHO2658" s="42"/>
      <c r="CHP2658" s="116"/>
      <c r="CHQ2658" s="42"/>
      <c r="CHR2658" s="116"/>
      <c r="CHS2658" s="42"/>
      <c r="CHT2658" s="116"/>
      <c r="CHU2658" s="42"/>
      <c r="CHV2658" s="116"/>
      <c r="CHW2658" s="42"/>
      <c r="CHX2658" s="116"/>
      <c r="CHY2658" s="42"/>
      <c r="CHZ2658" s="116"/>
      <c r="CIA2658" s="42"/>
      <c r="CIB2658" s="116"/>
      <c r="CIC2658" s="42"/>
      <c r="CID2658" s="116"/>
      <c r="CIE2658" s="42"/>
      <c r="CIF2658" s="116"/>
      <c r="CIG2658" s="42"/>
      <c r="CIH2658" s="116"/>
      <c r="CII2658" s="42"/>
      <c r="CIJ2658" s="116"/>
      <c r="CIK2658" s="42"/>
      <c r="CIL2658" s="116"/>
      <c r="CIM2658" s="42"/>
      <c r="CIN2658" s="116"/>
      <c r="CIO2658" s="42"/>
      <c r="CIP2658" s="116"/>
      <c r="CIQ2658" s="42"/>
      <c r="CIR2658" s="116"/>
      <c r="CIS2658" s="42"/>
      <c r="CIT2658" s="116"/>
      <c r="CIU2658" s="42"/>
      <c r="CIV2658" s="116"/>
      <c r="CIW2658" s="42"/>
      <c r="CIX2658" s="116"/>
      <c r="CIY2658" s="42"/>
      <c r="CIZ2658" s="116"/>
      <c r="CJA2658" s="42"/>
      <c r="CJB2658" s="116"/>
      <c r="CJC2658" s="42"/>
      <c r="CJD2658" s="116"/>
      <c r="CJE2658" s="42"/>
      <c r="CJF2658" s="116"/>
      <c r="CJG2658" s="42"/>
      <c r="CJH2658" s="116"/>
      <c r="CJI2658" s="42"/>
      <c r="CJJ2658" s="116"/>
      <c r="CJK2658" s="42"/>
      <c r="CJL2658" s="116"/>
      <c r="CJM2658" s="42"/>
      <c r="CJN2658" s="116"/>
      <c r="CJO2658" s="42"/>
      <c r="CJP2658" s="116"/>
      <c r="CJQ2658" s="42"/>
      <c r="CJR2658" s="116"/>
      <c r="CJS2658" s="42"/>
      <c r="CJT2658" s="116"/>
      <c r="CJU2658" s="42"/>
      <c r="CJV2658" s="116"/>
      <c r="CJW2658" s="42"/>
      <c r="CJX2658" s="116"/>
      <c r="CJY2658" s="42"/>
      <c r="CJZ2658" s="116"/>
      <c r="CKA2658" s="42"/>
      <c r="CKB2658" s="116"/>
      <c r="CKC2658" s="42"/>
      <c r="CKD2658" s="116"/>
      <c r="CKE2658" s="42"/>
      <c r="CKF2658" s="116"/>
      <c r="CKG2658" s="42"/>
      <c r="CKH2658" s="116"/>
      <c r="CKI2658" s="42"/>
      <c r="CKJ2658" s="116"/>
      <c r="CKK2658" s="42"/>
      <c r="CKL2658" s="116"/>
      <c r="CKM2658" s="42"/>
      <c r="CKN2658" s="116"/>
      <c r="CKO2658" s="42"/>
      <c r="CKP2658" s="116"/>
      <c r="CKQ2658" s="42"/>
      <c r="CKR2658" s="116"/>
      <c r="CKS2658" s="42"/>
      <c r="CKT2658" s="116"/>
      <c r="CKU2658" s="42"/>
      <c r="CKV2658" s="116"/>
      <c r="CKW2658" s="42"/>
      <c r="CKX2658" s="116"/>
      <c r="CKY2658" s="42"/>
      <c r="CKZ2658" s="116"/>
      <c r="CLA2658" s="42"/>
      <c r="CLB2658" s="116"/>
      <c r="CLC2658" s="42"/>
      <c r="CLD2658" s="116"/>
      <c r="CLE2658" s="42"/>
      <c r="CLF2658" s="116"/>
      <c r="CLG2658" s="42"/>
      <c r="CLH2658" s="116"/>
      <c r="CLI2658" s="42"/>
      <c r="CLJ2658" s="116"/>
      <c r="CLK2658" s="42"/>
      <c r="CLL2658" s="116"/>
      <c r="CLM2658" s="42"/>
      <c r="CLN2658" s="116"/>
      <c r="CLO2658" s="42"/>
      <c r="CLP2658" s="116"/>
      <c r="CLQ2658" s="42"/>
      <c r="CLR2658" s="116"/>
      <c r="CLS2658" s="42"/>
      <c r="CLT2658" s="116"/>
      <c r="CLU2658" s="42"/>
      <c r="CLV2658" s="116"/>
      <c r="CLW2658" s="42"/>
      <c r="CLX2658" s="116"/>
      <c r="CLY2658" s="42"/>
      <c r="CLZ2658" s="116"/>
      <c r="CMA2658" s="42"/>
      <c r="CMB2658" s="116"/>
      <c r="CMC2658" s="42"/>
      <c r="CMD2658" s="116"/>
      <c r="CME2658" s="42"/>
      <c r="CMF2658" s="116"/>
      <c r="CMG2658" s="42"/>
      <c r="CMH2658" s="116"/>
      <c r="CMI2658" s="42"/>
      <c r="CMJ2658" s="116"/>
      <c r="CMK2658" s="42"/>
      <c r="CML2658" s="116"/>
      <c r="CMM2658" s="42"/>
      <c r="CMN2658" s="116"/>
      <c r="CMO2658" s="42"/>
      <c r="CMP2658" s="116"/>
      <c r="CMQ2658" s="42"/>
      <c r="CMR2658" s="116"/>
      <c r="CMS2658" s="42"/>
      <c r="CMT2658" s="116"/>
      <c r="CMU2658" s="42"/>
      <c r="CMV2658" s="116"/>
      <c r="CMW2658" s="42"/>
      <c r="CMX2658" s="116"/>
      <c r="CMY2658" s="42"/>
      <c r="CMZ2658" s="116"/>
      <c r="CNA2658" s="42"/>
      <c r="CNB2658" s="116"/>
      <c r="CNC2658" s="42"/>
      <c r="CND2658" s="116"/>
      <c r="CNE2658" s="42"/>
      <c r="CNF2658" s="116"/>
      <c r="CNG2658" s="42"/>
      <c r="CNH2658" s="116"/>
      <c r="CNI2658" s="42"/>
      <c r="CNJ2658" s="116"/>
      <c r="CNK2658" s="42"/>
      <c r="CNL2658" s="116"/>
      <c r="CNM2658" s="42"/>
      <c r="CNN2658" s="116"/>
      <c r="CNO2658" s="42"/>
      <c r="CNP2658" s="116"/>
      <c r="CNQ2658" s="42"/>
      <c r="CNR2658" s="116"/>
      <c r="CNS2658" s="42"/>
      <c r="CNT2658" s="116"/>
      <c r="CNU2658" s="42"/>
      <c r="CNV2658" s="116"/>
      <c r="CNW2658" s="42"/>
      <c r="CNX2658" s="116"/>
      <c r="CNY2658" s="42"/>
      <c r="CNZ2658" s="116"/>
      <c r="COA2658" s="42"/>
      <c r="COB2658" s="116"/>
      <c r="COC2658" s="42"/>
      <c r="COD2658" s="116"/>
      <c r="COE2658" s="42"/>
      <c r="COF2658" s="116"/>
      <c r="COG2658" s="42"/>
      <c r="COH2658" s="116"/>
      <c r="COI2658" s="42"/>
      <c r="COJ2658" s="116"/>
      <c r="COK2658" s="42"/>
      <c r="COL2658" s="116"/>
      <c r="COM2658" s="42"/>
      <c r="CON2658" s="116"/>
      <c r="COO2658" s="42"/>
      <c r="COP2658" s="116"/>
      <c r="COQ2658" s="42"/>
      <c r="COR2658" s="116"/>
      <c r="COS2658" s="42"/>
      <c r="COT2658" s="116"/>
      <c r="COU2658" s="42"/>
      <c r="COV2658" s="116"/>
      <c r="COW2658" s="42"/>
      <c r="COX2658" s="116"/>
      <c r="COY2658" s="42"/>
      <c r="COZ2658" s="116"/>
      <c r="CPA2658" s="42"/>
      <c r="CPB2658" s="116"/>
      <c r="CPC2658" s="42"/>
      <c r="CPD2658" s="116"/>
      <c r="CPE2658" s="42"/>
      <c r="CPF2658" s="116"/>
      <c r="CPG2658" s="42"/>
      <c r="CPH2658" s="116"/>
      <c r="CPI2658" s="42"/>
      <c r="CPJ2658" s="116"/>
      <c r="CPK2658" s="42"/>
      <c r="CPL2658" s="116"/>
      <c r="CPM2658" s="42"/>
      <c r="CPN2658" s="116"/>
      <c r="CPO2658" s="42"/>
      <c r="CPP2658" s="116"/>
      <c r="CPQ2658" s="42"/>
      <c r="CPR2658" s="116"/>
      <c r="CPS2658" s="42"/>
      <c r="CPT2658" s="116"/>
      <c r="CPU2658" s="42"/>
      <c r="CPV2658" s="116"/>
      <c r="CPW2658" s="42"/>
      <c r="CPX2658" s="116"/>
      <c r="CPY2658" s="42"/>
      <c r="CPZ2658" s="116"/>
      <c r="CQA2658" s="42"/>
      <c r="CQB2658" s="116"/>
      <c r="CQC2658" s="42"/>
      <c r="CQD2658" s="116"/>
      <c r="CQE2658" s="42"/>
      <c r="CQF2658" s="116"/>
      <c r="CQG2658" s="42"/>
      <c r="CQH2658" s="116"/>
      <c r="CQI2658" s="42"/>
      <c r="CQJ2658" s="116"/>
      <c r="CQK2658" s="42"/>
      <c r="CQL2658" s="116"/>
      <c r="CQM2658" s="42"/>
      <c r="CQN2658" s="116"/>
      <c r="CQO2658" s="42"/>
      <c r="CQP2658" s="116"/>
      <c r="CQQ2658" s="42"/>
      <c r="CQR2658" s="116"/>
      <c r="CQS2658" s="42"/>
      <c r="CQT2658" s="116"/>
      <c r="CQU2658" s="42"/>
      <c r="CQV2658" s="116"/>
      <c r="CQW2658" s="42"/>
      <c r="CQX2658" s="116"/>
      <c r="CQY2658" s="42"/>
      <c r="CQZ2658" s="116"/>
      <c r="CRA2658" s="42"/>
      <c r="CRB2658" s="116"/>
      <c r="CRC2658" s="42"/>
      <c r="CRD2658" s="116"/>
      <c r="CRE2658" s="42"/>
      <c r="CRF2658" s="116"/>
      <c r="CRG2658" s="42"/>
      <c r="CRH2658" s="116"/>
      <c r="CRI2658" s="42"/>
      <c r="CRJ2658" s="116"/>
      <c r="CRK2658" s="42"/>
      <c r="CRL2658" s="116"/>
      <c r="CRM2658" s="42"/>
      <c r="CRN2658" s="116"/>
      <c r="CRO2658" s="42"/>
      <c r="CRP2658" s="116"/>
      <c r="CRQ2658" s="42"/>
      <c r="CRR2658" s="116"/>
      <c r="CRS2658" s="42"/>
      <c r="CRT2658" s="116"/>
      <c r="CRU2658" s="42"/>
      <c r="CRV2658" s="116"/>
      <c r="CRW2658" s="42"/>
      <c r="CRX2658" s="116"/>
      <c r="CRY2658" s="42"/>
      <c r="CRZ2658" s="116"/>
      <c r="CSA2658" s="42"/>
      <c r="CSB2658" s="116"/>
      <c r="CSC2658" s="42"/>
      <c r="CSD2658" s="116"/>
      <c r="CSE2658" s="42"/>
      <c r="CSF2658" s="116"/>
      <c r="CSG2658" s="42"/>
      <c r="CSH2658" s="116"/>
      <c r="CSI2658" s="42"/>
      <c r="CSJ2658" s="116"/>
      <c r="CSK2658" s="42"/>
      <c r="CSL2658" s="116"/>
      <c r="CSM2658" s="42"/>
      <c r="CSN2658" s="116"/>
      <c r="CSO2658" s="42"/>
      <c r="CSP2658" s="116"/>
      <c r="CSQ2658" s="42"/>
      <c r="CSR2658" s="116"/>
      <c r="CSS2658" s="42"/>
      <c r="CST2658" s="116"/>
      <c r="CSU2658" s="42"/>
      <c r="CSV2658" s="116"/>
      <c r="CSW2658" s="42"/>
      <c r="CSX2658" s="116"/>
      <c r="CSY2658" s="42"/>
      <c r="CSZ2658" s="116"/>
      <c r="CTA2658" s="42"/>
      <c r="CTB2658" s="116"/>
      <c r="CTC2658" s="42"/>
      <c r="CTD2658" s="116"/>
      <c r="CTE2658" s="42"/>
      <c r="CTF2658" s="116"/>
      <c r="CTG2658" s="42"/>
      <c r="CTH2658" s="116"/>
      <c r="CTI2658" s="42"/>
      <c r="CTJ2658" s="116"/>
      <c r="CTK2658" s="42"/>
      <c r="CTL2658" s="116"/>
      <c r="CTM2658" s="42"/>
      <c r="CTN2658" s="116"/>
      <c r="CTO2658" s="42"/>
      <c r="CTP2658" s="116"/>
      <c r="CTQ2658" s="42"/>
      <c r="CTR2658" s="116"/>
      <c r="CTS2658" s="42"/>
      <c r="CTT2658" s="116"/>
      <c r="CTU2658" s="42"/>
      <c r="CTV2658" s="116"/>
      <c r="CTW2658" s="42"/>
      <c r="CTX2658" s="116"/>
      <c r="CTY2658" s="42"/>
      <c r="CTZ2658" s="116"/>
      <c r="CUA2658" s="42"/>
      <c r="CUB2658" s="116"/>
      <c r="CUC2658" s="42"/>
      <c r="CUD2658" s="116"/>
      <c r="CUE2658" s="42"/>
      <c r="CUF2658" s="116"/>
      <c r="CUG2658" s="42"/>
      <c r="CUH2658" s="116"/>
      <c r="CUI2658" s="42"/>
      <c r="CUJ2658" s="116"/>
      <c r="CUK2658" s="42"/>
      <c r="CUL2658" s="116"/>
      <c r="CUM2658" s="42"/>
      <c r="CUN2658" s="116"/>
      <c r="CUO2658" s="42"/>
      <c r="CUP2658" s="116"/>
      <c r="CUQ2658" s="42"/>
      <c r="CUR2658" s="116"/>
      <c r="CUS2658" s="42"/>
      <c r="CUT2658" s="116"/>
      <c r="CUU2658" s="42"/>
      <c r="CUV2658" s="116"/>
      <c r="CUW2658" s="42"/>
      <c r="CUX2658" s="116"/>
      <c r="CUY2658" s="42"/>
      <c r="CUZ2658" s="116"/>
      <c r="CVA2658" s="42"/>
      <c r="CVB2658" s="116"/>
      <c r="CVC2658" s="42"/>
      <c r="CVD2658" s="116"/>
      <c r="CVE2658" s="42"/>
      <c r="CVF2658" s="116"/>
      <c r="CVG2658" s="42"/>
      <c r="CVH2658" s="116"/>
      <c r="CVI2658" s="42"/>
      <c r="CVJ2658" s="116"/>
      <c r="CVK2658" s="42"/>
      <c r="CVL2658" s="116"/>
      <c r="CVM2658" s="42"/>
      <c r="CVN2658" s="116"/>
      <c r="CVO2658" s="42"/>
      <c r="CVP2658" s="116"/>
      <c r="CVQ2658" s="42"/>
      <c r="CVR2658" s="116"/>
      <c r="CVS2658" s="42"/>
      <c r="CVT2658" s="116"/>
      <c r="CVU2658" s="42"/>
      <c r="CVV2658" s="116"/>
      <c r="CVW2658" s="42"/>
      <c r="CVX2658" s="116"/>
      <c r="CVY2658" s="42"/>
      <c r="CVZ2658" s="116"/>
      <c r="CWA2658" s="42"/>
      <c r="CWB2658" s="116"/>
      <c r="CWC2658" s="42"/>
      <c r="CWD2658" s="116"/>
      <c r="CWE2658" s="42"/>
      <c r="CWF2658" s="116"/>
      <c r="CWG2658" s="42"/>
      <c r="CWH2658" s="116"/>
      <c r="CWI2658" s="42"/>
      <c r="CWJ2658" s="116"/>
      <c r="CWK2658" s="42"/>
      <c r="CWL2658" s="116"/>
      <c r="CWM2658" s="42"/>
      <c r="CWN2658" s="116"/>
      <c r="CWO2658" s="42"/>
      <c r="CWP2658" s="116"/>
      <c r="CWQ2658" s="42"/>
      <c r="CWR2658" s="116"/>
      <c r="CWS2658" s="42"/>
      <c r="CWT2658" s="116"/>
      <c r="CWU2658" s="42"/>
      <c r="CWV2658" s="116"/>
      <c r="CWW2658" s="42"/>
      <c r="CWX2658" s="116"/>
      <c r="CWY2658" s="42"/>
      <c r="CWZ2658" s="116"/>
      <c r="CXA2658" s="42"/>
      <c r="CXB2658" s="116"/>
      <c r="CXC2658" s="42"/>
      <c r="CXD2658" s="116"/>
      <c r="CXE2658" s="42"/>
      <c r="CXF2658" s="116"/>
      <c r="CXG2658" s="42"/>
      <c r="CXH2658" s="116"/>
      <c r="CXI2658" s="42"/>
      <c r="CXJ2658" s="116"/>
      <c r="CXK2658" s="42"/>
      <c r="CXL2658" s="116"/>
      <c r="CXM2658" s="42"/>
      <c r="CXN2658" s="116"/>
      <c r="CXO2658" s="42"/>
      <c r="CXP2658" s="116"/>
      <c r="CXQ2658" s="42"/>
      <c r="CXR2658" s="116"/>
      <c r="CXS2658" s="42"/>
      <c r="CXT2658" s="116"/>
      <c r="CXU2658" s="42"/>
      <c r="CXV2658" s="116"/>
      <c r="CXW2658" s="42"/>
      <c r="CXX2658" s="116"/>
      <c r="CXY2658" s="42"/>
      <c r="CXZ2658" s="116"/>
      <c r="CYA2658" s="42"/>
      <c r="CYB2658" s="116"/>
      <c r="CYC2658" s="42"/>
      <c r="CYD2658" s="116"/>
      <c r="CYE2658" s="42"/>
      <c r="CYF2658" s="116"/>
      <c r="CYG2658" s="42"/>
      <c r="CYH2658" s="116"/>
      <c r="CYI2658" s="42"/>
      <c r="CYJ2658" s="116"/>
      <c r="CYK2658" s="42"/>
      <c r="CYL2658" s="116"/>
      <c r="CYM2658" s="42"/>
      <c r="CYN2658" s="116"/>
      <c r="CYO2658" s="42"/>
      <c r="CYP2658" s="116"/>
      <c r="CYQ2658" s="42"/>
      <c r="CYR2658" s="116"/>
      <c r="CYS2658" s="42"/>
      <c r="CYT2658" s="116"/>
      <c r="CYU2658" s="42"/>
      <c r="CYV2658" s="116"/>
      <c r="CYW2658" s="42"/>
      <c r="CYX2658" s="116"/>
      <c r="CYY2658" s="42"/>
      <c r="CYZ2658" s="116"/>
      <c r="CZA2658" s="42"/>
      <c r="CZB2658" s="116"/>
      <c r="CZC2658" s="42"/>
      <c r="CZD2658" s="116"/>
      <c r="CZE2658" s="42"/>
      <c r="CZF2658" s="116"/>
      <c r="CZG2658" s="42"/>
      <c r="CZH2658" s="116"/>
      <c r="CZI2658" s="42"/>
      <c r="CZJ2658" s="116"/>
      <c r="CZK2658" s="42"/>
      <c r="CZL2658" s="116"/>
      <c r="CZM2658" s="42"/>
      <c r="CZN2658" s="116"/>
      <c r="CZO2658" s="42"/>
      <c r="CZP2658" s="116"/>
      <c r="CZQ2658" s="42"/>
      <c r="CZR2658" s="116"/>
      <c r="CZS2658" s="42"/>
      <c r="CZT2658" s="116"/>
      <c r="CZU2658" s="42"/>
      <c r="CZV2658" s="116"/>
      <c r="CZW2658" s="42"/>
      <c r="CZX2658" s="116"/>
      <c r="CZY2658" s="42"/>
      <c r="CZZ2658" s="116"/>
      <c r="DAA2658" s="42"/>
      <c r="DAB2658" s="116"/>
      <c r="DAC2658" s="42"/>
      <c r="DAD2658" s="116"/>
      <c r="DAE2658" s="42"/>
      <c r="DAF2658" s="116"/>
      <c r="DAG2658" s="42"/>
      <c r="DAH2658" s="116"/>
      <c r="DAI2658" s="42"/>
      <c r="DAJ2658" s="116"/>
      <c r="DAK2658" s="42"/>
      <c r="DAL2658" s="116"/>
      <c r="DAM2658" s="42"/>
      <c r="DAN2658" s="116"/>
      <c r="DAO2658" s="42"/>
      <c r="DAP2658" s="116"/>
      <c r="DAQ2658" s="42"/>
      <c r="DAR2658" s="116"/>
      <c r="DAS2658" s="42"/>
      <c r="DAT2658" s="116"/>
      <c r="DAU2658" s="42"/>
      <c r="DAV2658" s="116"/>
      <c r="DAW2658" s="42"/>
      <c r="DAX2658" s="116"/>
      <c r="DAY2658" s="42"/>
      <c r="DAZ2658" s="116"/>
      <c r="DBA2658" s="42"/>
      <c r="DBB2658" s="116"/>
      <c r="DBC2658" s="42"/>
      <c r="DBD2658" s="116"/>
      <c r="DBE2658" s="42"/>
      <c r="DBF2658" s="116"/>
      <c r="DBG2658" s="42"/>
      <c r="DBH2658" s="116"/>
      <c r="DBI2658" s="42"/>
      <c r="DBJ2658" s="116"/>
      <c r="DBK2658" s="42"/>
      <c r="DBL2658" s="116"/>
      <c r="DBM2658" s="42"/>
      <c r="DBN2658" s="116"/>
      <c r="DBO2658" s="42"/>
      <c r="DBP2658" s="116"/>
      <c r="DBQ2658" s="42"/>
      <c r="DBR2658" s="116"/>
      <c r="DBS2658" s="42"/>
      <c r="DBT2658" s="116"/>
      <c r="DBU2658" s="42"/>
      <c r="DBV2658" s="116"/>
      <c r="DBW2658" s="42"/>
      <c r="DBX2658" s="116"/>
      <c r="DBY2658" s="42"/>
      <c r="DBZ2658" s="116"/>
      <c r="DCA2658" s="42"/>
      <c r="DCB2658" s="116"/>
      <c r="DCC2658" s="42"/>
      <c r="DCD2658" s="116"/>
      <c r="DCE2658" s="42"/>
      <c r="DCF2658" s="116"/>
      <c r="DCG2658" s="42"/>
      <c r="DCH2658" s="116"/>
      <c r="DCI2658" s="42"/>
      <c r="DCJ2658" s="116"/>
      <c r="DCK2658" s="42"/>
      <c r="DCL2658" s="116"/>
      <c r="DCM2658" s="42"/>
      <c r="DCN2658" s="116"/>
      <c r="DCO2658" s="42"/>
      <c r="DCP2658" s="116"/>
      <c r="DCQ2658" s="42"/>
      <c r="DCR2658" s="116"/>
      <c r="DCS2658" s="42"/>
      <c r="DCT2658" s="116"/>
      <c r="DCU2658" s="42"/>
      <c r="DCV2658" s="116"/>
      <c r="DCW2658" s="42"/>
      <c r="DCX2658" s="116"/>
      <c r="DCY2658" s="42"/>
      <c r="DCZ2658" s="116"/>
      <c r="DDA2658" s="42"/>
      <c r="DDB2658" s="116"/>
      <c r="DDC2658" s="42"/>
      <c r="DDD2658" s="116"/>
      <c r="DDE2658" s="42"/>
      <c r="DDF2658" s="116"/>
      <c r="DDG2658" s="42"/>
      <c r="DDH2658" s="116"/>
      <c r="DDI2658" s="42"/>
      <c r="DDJ2658" s="116"/>
      <c r="DDK2658" s="42"/>
      <c r="DDL2658" s="116"/>
      <c r="DDM2658" s="42"/>
      <c r="DDN2658" s="116"/>
      <c r="DDO2658" s="42"/>
      <c r="DDP2658" s="116"/>
      <c r="DDQ2658" s="42"/>
      <c r="DDR2658" s="116"/>
      <c r="DDS2658" s="42"/>
      <c r="DDT2658" s="116"/>
      <c r="DDU2658" s="42"/>
      <c r="DDV2658" s="116"/>
      <c r="DDW2658" s="42"/>
      <c r="DDX2658" s="116"/>
      <c r="DDY2658" s="42"/>
      <c r="DDZ2658" s="116"/>
      <c r="DEA2658" s="42"/>
      <c r="DEB2658" s="116"/>
      <c r="DEC2658" s="42"/>
      <c r="DED2658" s="116"/>
      <c r="DEE2658" s="42"/>
      <c r="DEF2658" s="116"/>
      <c r="DEG2658" s="42"/>
      <c r="DEH2658" s="116"/>
      <c r="DEI2658" s="42"/>
      <c r="DEJ2658" s="116"/>
      <c r="DEK2658" s="42"/>
      <c r="DEL2658" s="116"/>
      <c r="DEM2658" s="42"/>
      <c r="DEN2658" s="116"/>
      <c r="DEO2658" s="42"/>
      <c r="DEP2658" s="116"/>
      <c r="DEQ2658" s="42"/>
      <c r="DER2658" s="116"/>
      <c r="DES2658" s="42"/>
      <c r="DET2658" s="116"/>
      <c r="DEU2658" s="42"/>
      <c r="DEV2658" s="116"/>
      <c r="DEW2658" s="42"/>
      <c r="DEX2658" s="116"/>
      <c r="DEY2658" s="42"/>
      <c r="DEZ2658" s="116"/>
      <c r="DFA2658" s="42"/>
      <c r="DFB2658" s="116"/>
      <c r="DFC2658" s="42"/>
      <c r="DFD2658" s="116"/>
      <c r="DFE2658" s="42"/>
      <c r="DFF2658" s="116"/>
      <c r="DFG2658" s="42"/>
      <c r="DFH2658" s="116"/>
      <c r="DFI2658" s="42"/>
      <c r="DFJ2658" s="116"/>
      <c r="DFK2658" s="42"/>
      <c r="DFL2658" s="116"/>
      <c r="DFM2658" s="42"/>
      <c r="DFN2658" s="116"/>
      <c r="DFO2658" s="42"/>
      <c r="DFP2658" s="116"/>
      <c r="DFQ2658" s="42"/>
      <c r="DFR2658" s="116"/>
      <c r="DFS2658" s="42"/>
      <c r="DFT2658" s="116"/>
      <c r="DFU2658" s="42"/>
      <c r="DFV2658" s="116"/>
      <c r="DFW2658" s="42"/>
      <c r="DFX2658" s="116"/>
      <c r="DFY2658" s="42"/>
      <c r="DFZ2658" s="116"/>
      <c r="DGA2658" s="42"/>
      <c r="DGB2658" s="116"/>
      <c r="DGC2658" s="42"/>
      <c r="DGD2658" s="116"/>
      <c r="DGE2658" s="42"/>
      <c r="DGF2658" s="116"/>
      <c r="DGG2658" s="42"/>
      <c r="DGH2658" s="116"/>
      <c r="DGI2658" s="42"/>
      <c r="DGJ2658" s="116"/>
      <c r="DGK2658" s="42"/>
      <c r="DGL2658" s="116"/>
      <c r="DGM2658" s="42"/>
      <c r="DGN2658" s="116"/>
      <c r="DGO2658" s="42"/>
      <c r="DGP2658" s="116"/>
      <c r="DGQ2658" s="42"/>
      <c r="DGR2658" s="116"/>
      <c r="DGS2658" s="42"/>
      <c r="DGT2658" s="116"/>
      <c r="DGU2658" s="42"/>
      <c r="DGV2658" s="116"/>
      <c r="DGW2658" s="42"/>
      <c r="DGX2658" s="116"/>
      <c r="DGY2658" s="42"/>
      <c r="DGZ2658" s="116"/>
      <c r="DHA2658" s="42"/>
      <c r="DHB2658" s="116"/>
      <c r="DHC2658" s="42"/>
      <c r="DHD2658" s="116"/>
      <c r="DHE2658" s="42"/>
      <c r="DHF2658" s="116"/>
      <c r="DHG2658" s="42"/>
      <c r="DHH2658" s="116"/>
      <c r="DHI2658" s="42"/>
      <c r="DHJ2658" s="116"/>
      <c r="DHK2658" s="42"/>
      <c r="DHL2658" s="116"/>
      <c r="DHM2658" s="42"/>
      <c r="DHN2658" s="116"/>
      <c r="DHO2658" s="42"/>
      <c r="DHP2658" s="116"/>
      <c r="DHQ2658" s="42"/>
      <c r="DHR2658" s="116"/>
      <c r="DHS2658" s="42"/>
      <c r="DHT2658" s="116"/>
      <c r="DHU2658" s="42"/>
      <c r="DHV2658" s="116"/>
      <c r="DHW2658" s="42"/>
      <c r="DHX2658" s="116"/>
      <c r="DHY2658" s="42"/>
      <c r="DHZ2658" s="116"/>
      <c r="DIA2658" s="42"/>
      <c r="DIB2658" s="116"/>
      <c r="DIC2658" s="42"/>
      <c r="DID2658" s="116"/>
      <c r="DIE2658" s="42"/>
      <c r="DIF2658" s="116"/>
      <c r="DIG2658" s="42"/>
      <c r="DIH2658" s="116"/>
      <c r="DII2658" s="42"/>
      <c r="DIJ2658" s="116"/>
      <c r="DIK2658" s="42"/>
      <c r="DIL2658" s="116"/>
      <c r="DIM2658" s="42"/>
      <c r="DIN2658" s="116"/>
      <c r="DIO2658" s="42"/>
      <c r="DIP2658" s="116"/>
      <c r="DIQ2658" s="42"/>
      <c r="DIR2658" s="116"/>
      <c r="DIS2658" s="42"/>
      <c r="DIT2658" s="116"/>
      <c r="DIU2658" s="42"/>
      <c r="DIV2658" s="116"/>
      <c r="DIW2658" s="42"/>
      <c r="DIX2658" s="116"/>
      <c r="DIY2658" s="42"/>
      <c r="DIZ2658" s="116"/>
      <c r="DJA2658" s="42"/>
      <c r="DJB2658" s="116"/>
      <c r="DJC2658" s="42"/>
      <c r="DJD2658" s="116"/>
      <c r="DJE2658" s="42"/>
      <c r="DJF2658" s="116"/>
      <c r="DJG2658" s="42"/>
      <c r="DJH2658" s="116"/>
      <c r="DJI2658" s="42"/>
      <c r="DJJ2658" s="116"/>
      <c r="DJK2658" s="42"/>
      <c r="DJL2658" s="116"/>
      <c r="DJM2658" s="42"/>
      <c r="DJN2658" s="116"/>
      <c r="DJO2658" s="42"/>
      <c r="DJP2658" s="116"/>
      <c r="DJQ2658" s="42"/>
      <c r="DJR2658" s="116"/>
      <c r="DJS2658" s="42"/>
      <c r="DJT2658" s="116"/>
      <c r="DJU2658" s="42"/>
      <c r="DJV2658" s="116"/>
      <c r="DJW2658" s="42"/>
      <c r="DJX2658" s="116"/>
      <c r="DJY2658" s="42"/>
      <c r="DJZ2658" s="116"/>
      <c r="DKA2658" s="42"/>
      <c r="DKB2658" s="116"/>
      <c r="DKC2658" s="42"/>
      <c r="DKD2658" s="116"/>
      <c r="DKE2658" s="42"/>
      <c r="DKF2658" s="116"/>
      <c r="DKG2658" s="42"/>
      <c r="DKH2658" s="116"/>
      <c r="DKI2658" s="42"/>
      <c r="DKJ2658" s="116"/>
      <c r="DKK2658" s="42"/>
      <c r="DKL2658" s="116"/>
      <c r="DKM2658" s="42"/>
      <c r="DKN2658" s="116"/>
      <c r="DKO2658" s="42"/>
      <c r="DKP2658" s="116"/>
      <c r="DKQ2658" s="42"/>
      <c r="DKR2658" s="116"/>
      <c r="DKS2658" s="42"/>
      <c r="DKT2658" s="116"/>
      <c r="DKU2658" s="42"/>
      <c r="DKV2658" s="116"/>
      <c r="DKW2658" s="42"/>
      <c r="DKX2658" s="116"/>
      <c r="DKY2658" s="42"/>
      <c r="DKZ2658" s="116"/>
      <c r="DLA2658" s="42"/>
      <c r="DLB2658" s="116"/>
      <c r="DLC2658" s="42"/>
      <c r="DLD2658" s="116"/>
      <c r="DLE2658" s="42"/>
      <c r="DLF2658" s="116"/>
      <c r="DLG2658" s="42"/>
      <c r="DLH2658" s="116"/>
      <c r="DLI2658" s="42"/>
      <c r="DLJ2658" s="116"/>
      <c r="DLK2658" s="42"/>
      <c r="DLL2658" s="116"/>
      <c r="DLM2658" s="42"/>
      <c r="DLN2658" s="116"/>
      <c r="DLO2658" s="42"/>
      <c r="DLP2658" s="116"/>
      <c r="DLQ2658" s="42"/>
      <c r="DLR2658" s="116"/>
      <c r="DLS2658" s="42"/>
      <c r="DLT2658" s="116"/>
      <c r="DLU2658" s="42"/>
      <c r="DLV2658" s="116"/>
      <c r="DLW2658" s="42"/>
      <c r="DLX2658" s="116"/>
      <c r="DLY2658" s="42"/>
      <c r="DLZ2658" s="116"/>
      <c r="DMA2658" s="42"/>
      <c r="DMB2658" s="116"/>
      <c r="DMC2658" s="42"/>
      <c r="DMD2658" s="116"/>
      <c r="DME2658" s="42"/>
      <c r="DMF2658" s="116"/>
      <c r="DMG2658" s="42"/>
      <c r="DMH2658" s="116"/>
      <c r="DMI2658" s="42"/>
      <c r="DMJ2658" s="116"/>
      <c r="DMK2658" s="42"/>
      <c r="DML2658" s="116"/>
      <c r="DMM2658" s="42"/>
      <c r="DMN2658" s="116"/>
      <c r="DMO2658" s="42"/>
      <c r="DMP2658" s="116"/>
      <c r="DMQ2658" s="42"/>
      <c r="DMR2658" s="116"/>
      <c r="DMS2658" s="42"/>
      <c r="DMT2658" s="116"/>
      <c r="DMU2658" s="42"/>
      <c r="DMV2658" s="116"/>
      <c r="DMW2658" s="42"/>
      <c r="DMX2658" s="116"/>
      <c r="DMY2658" s="42"/>
      <c r="DMZ2658" s="116"/>
      <c r="DNA2658" s="42"/>
      <c r="DNB2658" s="116"/>
      <c r="DNC2658" s="42"/>
      <c r="DND2658" s="116"/>
      <c r="DNE2658" s="42"/>
      <c r="DNF2658" s="116"/>
      <c r="DNG2658" s="42"/>
      <c r="DNH2658" s="116"/>
      <c r="DNI2658" s="42"/>
      <c r="DNJ2658" s="116"/>
      <c r="DNK2658" s="42"/>
      <c r="DNL2658" s="116"/>
      <c r="DNM2658" s="42"/>
      <c r="DNN2658" s="116"/>
      <c r="DNO2658" s="42"/>
      <c r="DNP2658" s="116"/>
      <c r="DNQ2658" s="42"/>
      <c r="DNR2658" s="116"/>
      <c r="DNS2658" s="42"/>
      <c r="DNT2658" s="116"/>
      <c r="DNU2658" s="42"/>
      <c r="DNV2658" s="116"/>
      <c r="DNW2658" s="42"/>
      <c r="DNX2658" s="116"/>
      <c r="DNY2658" s="42"/>
      <c r="DNZ2658" s="116"/>
      <c r="DOA2658" s="42"/>
      <c r="DOB2658" s="116"/>
      <c r="DOC2658" s="42"/>
      <c r="DOD2658" s="116"/>
      <c r="DOE2658" s="42"/>
      <c r="DOF2658" s="116"/>
      <c r="DOG2658" s="42"/>
      <c r="DOH2658" s="116"/>
      <c r="DOI2658" s="42"/>
      <c r="DOJ2658" s="116"/>
      <c r="DOK2658" s="42"/>
      <c r="DOL2658" s="116"/>
      <c r="DOM2658" s="42"/>
      <c r="DON2658" s="116"/>
      <c r="DOO2658" s="42"/>
      <c r="DOP2658" s="116"/>
      <c r="DOQ2658" s="42"/>
      <c r="DOR2658" s="116"/>
      <c r="DOS2658" s="42"/>
      <c r="DOT2658" s="116"/>
      <c r="DOU2658" s="42"/>
      <c r="DOV2658" s="116"/>
      <c r="DOW2658" s="42"/>
      <c r="DOX2658" s="116"/>
      <c r="DOY2658" s="42"/>
      <c r="DOZ2658" s="116"/>
      <c r="DPA2658" s="42"/>
      <c r="DPB2658" s="116"/>
      <c r="DPC2658" s="42"/>
      <c r="DPD2658" s="116"/>
      <c r="DPE2658" s="42"/>
      <c r="DPF2658" s="116"/>
      <c r="DPG2658" s="42"/>
      <c r="DPH2658" s="116"/>
      <c r="DPI2658" s="42"/>
      <c r="DPJ2658" s="116"/>
      <c r="DPK2658" s="42"/>
      <c r="DPL2658" s="116"/>
      <c r="DPM2658" s="42"/>
      <c r="DPN2658" s="116"/>
      <c r="DPO2658" s="42"/>
      <c r="DPP2658" s="116"/>
      <c r="DPQ2658" s="42"/>
      <c r="DPR2658" s="116"/>
      <c r="DPS2658" s="42"/>
      <c r="DPT2658" s="116"/>
      <c r="DPU2658" s="42"/>
      <c r="DPV2658" s="116"/>
      <c r="DPW2658" s="42"/>
      <c r="DPX2658" s="116"/>
      <c r="DPY2658" s="42"/>
      <c r="DPZ2658" s="116"/>
      <c r="DQA2658" s="42"/>
      <c r="DQB2658" s="116"/>
      <c r="DQC2658" s="42"/>
      <c r="DQD2658" s="116"/>
      <c r="DQE2658" s="42"/>
      <c r="DQF2658" s="116"/>
      <c r="DQG2658" s="42"/>
      <c r="DQH2658" s="116"/>
      <c r="DQI2658" s="42"/>
      <c r="DQJ2658" s="116"/>
      <c r="DQK2658" s="42"/>
      <c r="DQL2658" s="116"/>
      <c r="DQM2658" s="42"/>
      <c r="DQN2658" s="116"/>
      <c r="DQO2658" s="42"/>
      <c r="DQP2658" s="116"/>
      <c r="DQQ2658" s="42"/>
      <c r="DQR2658" s="116"/>
      <c r="DQS2658" s="42"/>
      <c r="DQT2658" s="116"/>
      <c r="DQU2658" s="42"/>
      <c r="DQV2658" s="116"/>
      <c r="DQW2658" s="42"/>
      <c r="DQX2658" s="116"/>
      <c r="DQY2658" s="42"/>
      <c r="DQZ2658" s="116"/>
      <c r="DRA2658" s="42"/>
      <c r="DRB2658" s="116"/>
      <c r="DRC2658" s="42"/>
      <c r="DRD2658" s="116"/>
      <c r="DRE2658" s="42"/>
      <c r="DRF2658" s="116"/>
      <c r="DRG2658" s="42"/>
      <c r="DRH2658" s="116"/>
      <c r="DRI2658" s="42"/>
      <c r="DRJ2658" s="116"/>
      <c r="DRK2658" s="42"/>
      <c r="DRL2658" s="116"/>
      <c r="DRM2658" s="42"/>
      <c r="DRN2658" s="116"/>
      <c r="DRO2658" s="42"/>
      <c r="DRP2658" s="116"/>
      <c r="DRQ2658" s="42"/>
      <c r="DRR2658" s="116"/>
      <c r="DRS2658" s="42"/>
      <c r="DRT2658" s="116"/>
      <c r="DRU2658" s="42"/>
      <c r="DRV2658" s="116"/>
      <c r="DRW2658" s="42"/>
      <c r="DRX2658" s="116"/>
      <c r="DRY2658" s="42"/>
      <c r="DRZ2658" s="116"/>
      <c r="DSA2658" s="42"/>
      <c r="DSB2658" s="116"/>
      <c r="DSC2658" s="42"/>
      <c r="DSD2658" s="116"/>
      <c r="DSE2658" s="42"/>
      <c r="DSF2658" s="116"/>
      <c r="DSG2658" s="42"/>
      <c r="DSH2658" s="116"/>
      <c r="DSI2658" s="42"/>
      <c r="DSJ2658" s="116"/>
      <c r="DSK2658" s="42"/>
      <c r="DSL2658" s="116"/>
      <c r="DSM2658" s="42"/>
      <c r="DSN2658" s="116"/>
      <c r="DSO2658" s="42"/>
      <c r="DSP2658" s="116"/>
      <c r="DSQ2658" s="42"/>
      <c r="DSR2658" s="116"/>
      <c r="DSS2658" s="42"/>
      <c r="DST2658" s="116"/>
      <c r="DSU2658" s="42"/>
      <c r="DSV2658" s="116"/>
      <c r="DSW2658" s="42"/>
      <c r="DSX2658" s="116"/>
      <c r="DSY2658" s="42"/>
      <c r="DSZ2658" s="116"/>
      <c r="DTA2658" s="42"/>
      <c r="DTB2658" s="116"/>
      <c r="DTC2658" s="42"/>
      <c r="DTD2658" s="116"/>
      <c r="DTE2658" s="42"/>
      <c r="DTF2658" s="116"/>
      <c r="DTG2658" s="42"/>
      <c r="DTH2658" s="116"/>
      <c r="DTI2658" s="42"/>
      <c r="DTJ2658" s="116"/>
      <c r="DTK2658" s="42"/>
      <c r="DTL2658" s="116"/>
      <c r="DTM2658" s="42"/>
      <c r="DTN2658" s="116"/>
      <c r="DTO2658" s="42"/>
      <c r="DTP2658" s="116"/>
      <c r="DTQ2658" s="42"/>
      <c r="DTR2658" s="116"/>
      <c r="DTS2658" s="42"/>
      <c r="DTT2658" s="116"/>
      <c r="DTU2658" s="42"/>
      <c r="DTV2658" s="116"/>
      <c r="DTW2658" s="42"/>
      <c r="DTX2658" s="116"/>
      <c r="DTY2658" s="42"/>
      <c r="DTZ2658" s="116"/>
      <c r="DUA2658" s="42"/>
      <c r="DUB2658" s="116"/>
      <c r="DUC2658" s="42"/>
      <c r="DUD2658" s="116"/>
      <c r="DUE2658" s="42"/>
      <c r="DUF2658" s="116"/>
      <c r="DUG2658" s="42"/>
      <c r="DUH2658" s="116"/>
      <c r="DUI2658" s="42"/>
      <c r="DUJ2658" s="116"/>
      <c r="DUK2658" s="42"/>
      <c r="DUL2658" s="116"/>
      <c r="DUM2658" s="42"/>
      <c r="DUN2658" s="116"/>
      <c r="DUO2658" s="42"/>
      <c r="DUP2658" s="116"/>
      <c r="DUQ2658" s="42"/>
      <c r="DUR2658" s="116"/>
      <c r="DUS2658" s="42"/>
      <c r="DUT2658" s="116"/>
      <c r="DUU2658" s="42"/>
      <c r="DUV2658" s="116"/>
      <c r="DUW2658" s="42"/>
      <c r="DUX2658" s="116"/>
      <c r="DUY2658" s="42"/>
      <c r="DUZ2658" s="116"/>
      <c r="DVA2658" s="42"/>
      <c r="DVB2658" s="116"/>
      <c r="DVC2658" s="42"/>
      <c r="DVD2658" s="116"/>
      <c r="DVE2658" s="42"/>
      <c r="DVF2658" s="116"/>
      <c r="DVG2658" s="42"/>
      <c r="DVH2658" s="116"/>
      <c r="DVI2658" s="42"/>
      <c r="DVJ2658" s="116"/>
      <c r="DVK2658" s="42"/>
      <c r="DVL2658" s="116"/>
      <c r="DVM2658" s="42"/>
      <c r="DVN2658" s="116"/>
      <c r="DVO2658" s="42"/>
      <c r="DVP2658" s="116"/>
      <c r="DVQ2658" s="42"/>
      <c r="DVR2658" s="116"/>
      <c r="DVS2658" s="42"/>
      <c r="DVT2658" s="116"/>
      <c r="DVU2658" s="42"/>
      <c r="DVV2658" s="116"/>
      <c r="DVW2658" s="42"/>
      <c r="DVX2658" s="116"/>
      <c r="DVY2658" s="42"/>
      <c r="DVZ2658" s="116"/>
      <c r="DWA2658" s="42"/>
      <c r="DWB2658" s="116"/>
      <c r="DWC2658" s="42"/>
      <c r="DWD2658" s="116"/>
      <c r="DWE2658" s="42"/>
      <c r="DWF2658" s="116"/>
      <c r="DWG2658" s="42"/>
      <c r="DWH2658" s="116"/>
      <c r="DWI2658" s="42"/>
      <c r="DWJ2658" s="116"/>
      <c r="DWK2658" s="42"/>
      <c r="DWL2658" s="116"/>
      <c r="DWM2658" s="42"/>
      <c r="DWN2658" s="116"/>
      <c r="DWO2658" s="42"/>
      <c r="DWP2658" s="116"/>
      <c r="DWQ2658" s="42"/>
      <c r="DWR2658" s="116"/>
      <c r="DWS2658" s="42"/>
      <c r="DWT2658" s="116"/>
      <c r="DWU2658" s="42"/>
      <c r="DWV2658" s="116"/>
      <c r="DWW2658" s="42"/>
      <c r="DWX2658" s="116"/>
      <c r="DWY2658" s="42"/>
      <c r="DWZ2658" s="116"/>
      <c r="DXA2658" s="42"/>
      <c r="DXB2658" s="116"/>
      <c r="DXC2658" s="42"/>
      <c r="DXD2658" s="116"/>
      <c r="DXE2658" s="42"/>
      <c r="DXF2658" s="116"/>
      <c r="DXG2658" s="42"/>
      <c r="DXH2658" s="116"/>
      <c r="DXI2658" s="42"/>
      <c r="DXJ2658" s="116"/>
      <c r="DXK2658" s="42"/>
      <c r="DXL2658" s="116"/>
      <c r="DXM2658" s="42"/>
      <c r="DXN2658" s="116"/>
      <c r="DXO2658" s="42"/>
      <c r="DXP2658" s="116"/>
      <c r="DXQ2658" s="42"/>
      <c r="DXR2658" s="116"/>
      <c r="DXS2658" s="42"/>
      <c r="DXT2658" s="116"/>
      <c r="DXU2658" s="42"/>
      <c r="DXV2658" s="116"/>
      <c r="DXW2658" s="42"/>
      <c r="DXX2658" s="116"/>
      <c r="DXY2658" s="42"/>
      <c r="DXZ2658" s="116"/>
      <c r="DYA2658" s="42"/>
      <c r="DYB2658" s="116"/>
      <c r="DYC2658" s="42"/>
      <c r="DYD2658" s="116"/>
      <c r="DYE2658" s="42"/>
      <c r="DYF2658" s="116"/>
      <c r="DYG2658" s="42"/>
      <c r="DYH2658" s="116"/>
      <c r="DYI2658" s="42"/>
      <c r="DYJ2658" s="116"/>
      <c r="DYK2658" s="42"/>
      <c r="DYL2658" s="116"/>
      <c r="DYM2658" s="42"/>
      <c r="DYN2658" s="116"/>
      <c r="DYO2658" s="42"/>
      <c r="DYP2658" s="116"/>
      <c r="DYQ2658" s="42"/>
      <c r="DYR2658" s="116"/>
      <c r="DYS2658" s="42"/>
      <c r="DYT2658" s="116"/>
      <c r="DYU2658" s="42"/>
      <c r="DYV2658" s="116"/>
      <c r="DYW2658" s="42"/>
      <c r="DYX2658" s="116"/>
      <c r="DYY2658" s="42"/>
      <c r="DYZ2658" s="116"/>
      <c r="DZA2658" s="42"/>
      <c r="DZB2658" s="116"/>
      <c r="DZC2658" s="42"/>
      <c r="DZD2658" s="116"/>
      <c r="DZE2658" s="42"/>
      <c r="DZF2658" s="116"/>
      <c r="DZG2658" s="42"/>
      <c r="DZH2658" s="116"/>
      <c r="DZI2658" s="42"/>
      <c r="DZJ2658" s="116"/>
      <c r="DZK2658" s="42"/>
      <c r="DZL2658" s="116"/>
      <c r="DZM2658" s="42"/>
      <c r="DZN2658" s="116"/>
      <c r="DZO2658" s="42"/>
      <c r="DZP2658" s="116"/>
      <c r="DZQ2658" s="42"/>
      <c r="DZR2658" s="116"/>
      <c r="DZS2658" s="42"/>
      <c r="DZT2658" s="116"/>
      <c r="DZU2658" s="42"/>
      <c r="DZV2658" s="116"/>
      <c r="DZW2658" s="42"/>
      <c r="DZX2658" s="116"/>
      <c r="DZY2658" s="42"/>
      <c r="DZZ2658" s="116"/>
      <c r="EAA2658" s="42"/>
      <c r="EAB2658" s="116"/>
      <c r="EAC2658" s="42"/>
      <c r="EAD2658" s="116"/>
      <c r="EAE2658" s="42"/>
      <c r="EAF2658" s="116"/>
      <c r="EAG2658" s="42"/>
      <c r="EAH2658" s="116"/>
      <c r="EAI2658" s="42"/>
      <c r="EAJ2658" s="116"/>
      <c r="EAK2658" s="42"/>
      <c r="EAL2658" s="116"/>
      <c r="EAM2658" s="42"/>
      <c r="EAN2658" s="116"/>
      <c r="EAO2658" s="42"/>
      <c r="EAP2658" s="116"/>
      <c r="EAQ2658" s="42"/>
      <c r="EAR2658" s="116"/>
      <c r="EAS2658" s="42"/>
      <c r="EAT2658" s="116"/>
      <c r="EAU2658" s="42"/>
      <c r="EAV2658" s="116"/>
      <c r="EAW2658" s="42"/>
      <c r="EAX2658" s="116"/>
      <c r="EAY2658" s="42"/>
      <c r="EAZ2658" s="116"/>
      <c r="EBA2658" s="42"/>
      <c r="EBB2658" s="116"/>
      <c r="EBC2658" s="42"/>
      <c r="EBD2658" s="116"/>
      <c r="EBE2658" s="42"/>
      <c r="EBF2658" s="116"/>
      <c r="EBG2658" s="42"/>
      <c r="EBH2658" s="116"/>
      <c r="EBI2658" s="42"/>
      <c r="EBJ2658" s="116"/>
      <c r="EBK2658" s="42"/>
      <c r="EBL2658" s="116"/>
      <c r="EBM2658" s="42"/>
      <c r="EBN2658" s="116"/>
      <c r="EBO2658" s="42"/>
      <c r="EBP2658" s="116"/>
      <c r="EBQ2658" s="42"/>
      <c r="EBR2658" s="116"/>
      <c r="EBS2658" s="42"/>
      <c r="EBT2658" s="116"/>
      <c r="EBU2658" s="42"/>
      <c r="EBV2658" s="116"/>
      <c r="EBW2658" s="42"/>
      <c r="EBX2658" s="116"/>
      <c r="EBY2658" s="42"/>
      <c r="EBZ2658" s="116"/>
      <c r="ECA2658" s="42"/>
      <c r="ECB2658" s="116"/>
      <c r="ECC2658" s="42"/>
      <c r="ECD2658" s="116"/>
      <c r="ECE2658" s="42"/>
      <c r="ECF2658" s="116"/>
      <c r="ECG2658" s="42"/>
      <c r="ECH2658" s="116"/>
      <c r="ECI2658" s="42"/>
      <c r="ECJ2658" s="116"/>
      <c r="ECK2658" s="42"/>
      <c r="ECL2658" s="116"/>
      <c r="ECM2658" s="42"/>
      <c r="ECN2658" s="116"/>
      <c r="ECO2658" s="42"/>
      <c r="ECP2658" s="116"/>
      <c r="ECQ2658" s="42"/>
      <c r="ECR2658" s="116"/>
      <c r="ECS2658" s="42"/>
      <c r="ECT2658" s="116"/>
      <c r="ECU2658" s="42"/>
      <c r="ECV2658" s="116"/>
      <c r="ECW2658" s="42"/>
      <c r="ECX2658" s="116"/>
      <c r="ECY2658" s="42"/>
      <c r="ECZ2658" s="116"/>
      <c r="EDA2658" s="42"/>
      <c r="EDB2658" s="116"/>
      <c r="EDC2658" s="42"/>
      <c r="EDD2658" s="116"/>
      <c r="EDE2658" s="42"/>
      <c r="EDF2658" s="116"/>
      <c r="EDG2658" s="42"/>
      <c r="EDH2658" s="116"/>
      <c r="EDI2658" s="42"/>
      <c r="EDJ2658" s="116"/>
      <c r="EDK2658" s="42"/>
      <c r="EDL2658" s="116"/>
      <c r="EDM2658" s="42"/>
      <c r="EDN2658" s="116"/>
      <c r="EDO2658" s="42"/>
      <c r="EDP2658" s="116"/>
      <c r="EDQ2658" s="42"/>
      <c r="EDR2658" s="116"/>
      <c r="EDS2658" s="42"/>
      <c r="EDT2658" s="116"/>
      <c r="EDU2658" s="42"/>
      <c r="EDV2658" s="116"/>
      <c r="EDW2658" s="42"/>
      <c r="EDX2658" s="116"/>
      <c r="EDY2658" s="42"/>
      <c r="EDZ2658" s="116"/>
      <c r="EEA2658" s="42"/>
      <c r="EEB2658" s="116"/>
      <c r="EEC2658" s="42"/>
      <c r="EED2658" s="116"/>
      <c r="EEE2658" s="42"/>
      <c r="EEF2658" s="116"/>
      <c r="EEG2658" s="42"/>
      <c r="EEH2658" s="116"/>
      <c r="EEI2658" s="42"/>
      <c r="EEJ2658" s="116"/>
      <c r="EEK2658" s="42"/>
      <c r="EEL2658" s="116"/>
      <c r="EEM2658" s="42"/>
      <c r="EEN2658" s="116"/>
      <c r="EEO2658" s="42"/>
      <c r="EEP2658" s="116"/>
      <c r="EEQ2658" s="42"/>
      <c r="EER2658" s="116"/>
      <c r="EES2658" s="42"/>
      <c r="EET2658" s="116"/>
      <c r="EEU2658" s="42"/>
      <c r="EEV2658" s="116"/>
      <c r="EEW2658" s="42"/>
      <c r="EEX2658" s="116"/>
      <c r="EEY2658" s="42"/>
      <c r="EEZ2658" s="116"/>
      <c r="EFA2658" s="42"/>
      <c r="EFB2658" s="116"/>
      <c r="EFC2658" s="42"/>
      <c r="EFD2658" s="116"/>
      <c r="EFE2658" s="42"/>
      <c r="EFF2658" s="116"/>
      <c r="EFG2658" s="42"/>
      <c r="EFH2658" s="116"/>
      <c r="EFI2658" s="42"/>
      <c r="EFJ2658" s="116"/>
      <c r="EFK2658" s="42"/>
      <c r="EFL2658" s="116"/>
      <c r="EFM2658" s="42"/>
      <c r="EFN2658" s="116"/>
      <c r="EFO2658" s="42"/>
      <c r="EFP2658" s="116"/>
      <c r="EFQ2658" s="42"/>
      <c r="EFR2658" s="116"/>
      <c r="EFS2658" s="42"/>
      <c r="EFT2658" s="116"/>
      <c r="EFU2658" s="42"/>
      <c r="EFV2658" s="116"/>
      <c r="EFW2658" s="42"/>
      <c r="EFX2658" s="116"/>
      <c r="EFY2658" s="42"/>
      <c r="EFZ2658" s="116"/>
      <c r="EGA2658" s="42"/>
      <c r="EGB2658" s="116"/>
      <c r="EGC2658" s="42"/>
      <c r="EGD2658" s="116"/>
      <c r="EGE2658" s="42"/>
      <c r="EGF2658" s="116"/>
      <c r="EGG2658" s="42"/>
      <c r="EGH2658" s="116"/>
      <c r="EGI2658" s="42"/>
      <c r="EGJ2658" s="116"/>
      <c r="EGK2658" s="42"/>
      <c r="EGL2658" s="116"/>
      <c r="EGM2658" s="42"/>
      <c r="EGN2658" s="116"/>
      <c r="EGO2658" s="42"/>
      <c r="EGP2658" s="116"/>
      <c r="EGQ2658" s="42"/>
      <c r="EGR2658" s="116"/>
      <c r="EGS2658" s="42"/>
      <c r="EGT2658" s="116"/>
      <c r="EGU2658" s="42"/>
      <c r="EGV2658" s="116"/>
      <c r="EGW2658" s="42"/>
      <c r="EGX2658" s="116"/>
      <c r="EGY2658" s="42"/>
      <c r="EGZ2658" s="116"/>
      <c r="EHA2658" s="42"/>
      <c r="EHB2658" s="116"/>
      <c r="EHC2658" s="42"/>
      <c r="EHD2658" s="116"/>
      <c r="EHE2658" s="42"/>
      <c r="EHF2658" s="116"/>
      <c r="EHG2658" s="42"/>
      <c r="EHH2658" s="116"/>
      <c r="EHI2658" s="42"/>
      <c r="EHJ2658" s="116"/>
      <c r="EHK2658" s="42"/>
      <c r="EHL2658" s="116"/>
      <c r="EHM2658" s="42"/>
      <c r="EHN2658" s="116"/>
      <c r="EHO2658" s="42"/>
      <c r="EHP2658" s="116"/>
      <c r="EHQ2658" s="42"/>
      <c r="EHR2658" s="116"/>
      <c r="EHS2658" s="42"/>
      <c r="EHT2658" s="116"/>
      <c r="EHU2658" s="42"/>
      <c r="EHV2658" s="116"/>
      <c r="EHW2658" s="42"/>
      <c r="EHX2658" s="116"/>
      <c r="EHY2658" s="42"/>
      <c r="EHZ2658" s="116"/>
      <c r="EIA2658" s="42"/>
      <c r="EIB2658" s="116"/>
      <c r="EIC2658" s="42"/>
      <c r="EID2658" s="116"/>
      <c r="EIE2658" s="42"/>
      <c r="EIF2658" s="116"/>
      <c r="EIG2658" s="42"/>
      <c r="EIH2658" s="116"/>
      <c r="EII2658" s="42"/>
      <c r="EIJ2658" s="116"/>
      <c r="EIK2658" s="42"/>
      <c r="EIL2658" s="116"/>
      <c r="EIM2658" s="42"/>
      <c r="EIN2658" s="116"/>
      <c r="EIO2658" s="42"/>
      <c r="EIP2658" s="116"/>
      <c r="EIQ2658" s="42"/>
      <c r="EIR2658" s="116"/>
      <c r="EIS2658" s="42"/>
      <c r="EIT2658" s="116"/>
      <c r="EIU2658" s="42"/>
      <c r="EIV2658" s="116"/>
      <c r="EIW2658" s="42"/>
      <c r="EIX2658" s="116"/>
      <c r="EIY2658" s="42"/>
      <c r="EIZ2658" s="116"/>
      <c r="EJA2658" s="42"/>
      <c r="EJB2658" s="116"/>
      <c r="EJC2658" s="42"/>
      <c r="EJD2658" s="116"/>
      <c r="EJE2658" s="42"/>
      <c r="EJF2658" s="116"/>
      <c r="EJG2658" s="42"/>
      <c r="EJH2658" s="116"/>
      <c r="EJI2658" s="42"/>
      <c r="EJJ2658" s="116"/>
      <c r="EJK2658" s="42"/>
      <c r="EJL2658" s="116"/>
      <c r="EJM2658" s="42"/>
      <c r="EJN2658" s="116"/>
      <c r="EJO2658" s="42"/>
      <c r="EJP2658" s="116"/>
      <c r="EJQ2658" s="42"/>
      <c r="EJR2658" s="116"/>
      <c r="EJS2658" s="42"/>
      <c r="EJT2658" s="116"/>
      <c r="EJU2658" s="42"/>
      <c r="EJV2658" s="116"/>
      <c r="EJW2658" s="42"/>
      <c r="EJX2658" s="116"/>
      <c r="EJY2658" s="42"/>
      <c r="EJZ2658" s="116"/>
      <c r="EKA2658" s="42"/>
      <c r="EKB2658" s="116"/>
      <c r="EKC2658" s="42"/>
      <c r="EKD2658" s="116"/>
      <c r="EKE2658" s="42"/>
      <c r="EKF2658" s="116"/>
      <c r="EKG2658" s="42"/>
      <c r="EKH2658" s="116"/>
      <c r="EKI2658" s="42"/>
      <c r="EKJ2658" s="116"/>
      <c r="EKK2658" s="42"/>
      <c r="EKL2658" s="116"/>
      <c r="EKM2658" s="42"/>
      <c r="EKN2658" s="116"/>
      <c r="EKO2658" s="42"/>
      <c r="EKP2658" s="116"/>
      <c r="EKQ2658" s="42"/>
      <c r="EKR2658" s="116"/>
      <c r="EKS2658" s="42"/>
      <c r="EKT2658" s="116"/>
      <c r="EKU2658" s="42"/>
      <c r="EKV2658" s="116"/>
      <c r="EKW2658" s="42"/>
      <c r="EKX2658" s="116"/>
      <c r="EKY2658" s="42"/>
      <c r="EKZ2658" s="116"/>
      <c r="ELA2658" s="42"/>
      <c r="ELB2658" s="116"/>
      <c r="ELC2658" s="42"/>
      <c r="ELD2658" s="116"/>
      <c r="ELE2658" s="42"/>
      <c r="ELF2658" s="116"/>
      <c r="ELG2658" s="42"/>
      <c r="ELH2658" s="116"/>
      <c r="ELI2658" s="42"/>
      <c r="ELJ2658" s="116"/>
      <c r="ELK2658" s="42"/>
      <c r="ELL2658" s="116"/>
      <c r="ELM2658" s="42"/>
      <c r="ELN2658" s="116"/>
      <c r="ELO2658" s="42"/>
      <c r="ELP2658" s="116"/>
      <c r="ELQ2658" s="42"/>
      <c r="ELR2658" s="116"/>
      <c r="ELS2658" s="42"/>
      <c r="ELT2658" s="116"/>
      <c r="ELU2658" s="42"/>
      <c r="ELV2658" s="116"/>
      <c r="ELW2658" s="42"/>
      <c r="ELX2658" s="116"/>
      <c r="ELY2658" s="42"/>
      <c r="ELZ2658" s="116"/>
      <c r="EMA2658" s="42"/>
      <c r="EMB2658" s="116"/>
      <c r="EMC2658" s="42"/>
      <c r="EMD2658" s="116"/>
      <c r="EME2658" s="42"/>
      <c r="EMF2658" s="116"/>
      <c r="EMG2658" s="42"/>
      <c r="EMH2658" s="116"/>
      <c r="EMI2658" s="42"/>
      <c r="EMJ2658" s="116"/>
      <c r="EMK2658" s="42"/>
      <c r="EML2658" s="116"/>
      <c r="EMM2658" s="42"/>
      <c r="EMN2658" s="116"/>
      <c r="EMO2658" s="42"/>
      <c r="EMP2658" s="116"/>
      <c r="EMQ2658" s="42"/>
      <c r="EMR2658" s="116"/>
      <c r="EMS2658" s="42"/>
      <c r="EMT2658" s="116"/>
      <c r="EMU2658" s="42"/>
      <c r="EMV2658" s="116"/>
      <c r="EMW2658" s="42"/>
      <c r="EMX2658" s="116"/>
      <c r="EMY2658" s="42"/>
      <c r="EMZ2658" s="116"/>
      <c r="ENA2658" s="42"/>
      <c r="ENB2658" s="116"/>
      <c r="ENC2658" s="42"/>
      <c r="END2658" s="116"/>
      <c r="ENE2658" s="42"/>
      <c r="ENF2658" s="116"/>
      <c r="ENG2658" s="42"/>
      <c r="ENH2658" s="116"/>
      <c r="ENI2658" s="42"/>
      <c r="ENJ2658" s="116"/>
      <c r="ENK2658" s="42"/>
      <c r="ENL2658" s="116"/>
      <c r="ENM2658" s="42"/>
      <c r="ENN2658" s="116"/>
      <c r="ENO2658" s="42"/>
      <c r="ENP2658" s="116"/>
      <c r="ENQ2658" s="42"/>
      <c r="ENR2658" s="116"/>
      <c r="ENS2658" s="42"/>
      <c r="ENT2658" s="116"/>
      <c r="ENU2658" s="42"/>
      <c r="ENV2658" s="116"/>
      <c r="ENW2658" s="42"/>
      <c r="ENX2658" s="116"/>
      <c r="ENY2658" s="42"/>
      <c r="ENZ2658" s="116"/>
      <c r="EOA2658" s="42"/>
      <c r="EOB2658" s="116"/>
      <c r="EOC2658" s="42"/>
      <c r="EOD2658" s="116"/>
      <c r="EOE2658" s="42"/>
      <c r="EOF2658" s="116"/>
      <c r="EOG2658" s="42"/>
      <c r="EOH2658" s="116"/>
      <c r="EOI2658" s="42"/>
      <c r="EOJ2658" s="116"/>
      <c r="EOK2658" s="42"/>
      <c r="EOL2658" s="116"/>
      <c r="EOM2658" s="42"/>
      <c r="EON2658" s="116"/>
      <c r="EOO2658" s="42"/>
      <c r="EOP2658" s="116"/>
      <c r="EOQ2658" s="42"/>
      <c r="EOR2658" s="116"/>
      <c r="EOS2658" s="42"/>
      <c r="EOT2658" s="116"/>
      <c r="EOU2658" s="42"/>
      <c r="EOV2658" s="116"/>
      <c r="EOW2658" s="42"/>
      <c r="EOX2658" s="116"/>
      <c r="EOY2658" s="42"/>
      <c r="EOZ2658" s="116"/>
      <c r="EPA2658" s="42"/>
      <c r="EPB2658" s="116"/>
      <c r="EPC2658" s="42"/>
      <c r="EPD2658" s="116"/>
      <c r="EPE2658" s="42"/>
      <c r="EPF2658" s="116"/>
      <c r="EPG2658" s="42"/>
      <c r="EPH2658" s="116"/>
      <c r="EPI2658" s="42"/>
      <c r="EPJ2658" s="116"/>
      <c r="EPK2658" s="42"/>
      <c r="EPL2658" s="116"/>
      <c r="EPM2658" s="42"/>
      <c r="EPN2658" s="116"/>
      <c r="EPO2658" s="42"/>
      <c r="EPP2658" s="116"/>
      <c r="EPQ2658" s="42"/>
      <c r="EPR2658" s="116"/>
      <c r="EPS2658" s="42"/>
      <c r="EPT2658" s="116"/>
      <c r="EPU2658" s="42"/>
      <c r="EPV2658" s="116"/>
      <c r="EPW2658" s="42"/>
      <c r="EPX2658" s="116"/>
      <c r="EPY2658" s="42"/>
      <c r="EPZ2658" s="116"/>
      <c r="EQA2658" s="42"/>
      <c r="EQB2658" s="116"/>
      <c r="EQC2658" s="42"/>
      <c r="EQD2658" s="116"/>
      <c r="EQE2658" s="42"/>
      <c r="EQF2658" s="116"/>
      <c r="EQG2658" s="42"/>
      <c r="EQH2658" s="116"/>
      <c r="EQI2658" s="42"/>
      <c r="EQJ2658" s="116"/>
      <c r="EQK2658" s="42"/>
      <c r="EQL2658" s="116"/>
      <c r="EQM2658" s="42"/>
      <c r="EQN2658" s="116"/>
      <c r="EQO2658" s="42"/>
      <c r="EQP2658" s="116"/>
      <c r="EQQ2658" s="42"/>
      <c r="EQR2658" s="116"/>
      <c r="EQS2658" s="42"/>
      <c r="EQT2658" s="116"/>
      <c r="EQU2658" s="42"/>
      <c r="EQV2658" s="116"/>
      <c r="EQW2658" s="42"/>
      <c r="EQX2658" s="116"/>
      <c r="EQY2658" s="42"/>
      <c r="EQZ2658" s="116"/>
      <c r="ERA2658" s="42"/>
      <c r="ERB2658" s="116"/>
      <c r="ERC2658" s="42"/>
      <c r="ERD2658" s="116"/>
      <c r="ERE2658" s="42"/>
      <c r="ERF2658" s="116"/>
      <c r="ERG2658" s="42"/>
      <c r="ERH2658" s="116"/>
      <c r="ERI2658" s="42"/>
      <c r="ERJ2658" s="116"/>
      <c r="ERK2658" s="42"/>
      <c r="ERL2658" s="116"/>
      <c r="ERM2658" s="42"/>
      <c r="ERN2658" s="116"/>
      <c r="ERO2658" s="42"/>
      <c r="ERP2658" s="116"/>
      <c r="ERQ2658" s="42"/>
      <c r="ERR2658" s="116"/>
      <c r="ERS2658" s="42"/>
      <c r="ERT2658" s="116"/>
      <c r="ERU2658" s="42"/>
      <c r="ERV2658" s="116"/>
      <c r="ERW2658" s="42"/>
      <c r="ERX2658" s="116"/>
      <c r="ERY2658" s="42"/>
      <c r="ERZ2658" s="116"/>
      <c r="ESA2658" s="42"/>
      <c r="ESB2658" s="116"/>
      <c r="ESC2658" s="42"/>
      <c r="ESD2658" s="116"/>
      <c r="ESE2658" s="42"/>
      <c r="ESF2658" s="116"/>
      <c r="ESG2658" s="42"/>
      <c r="ESH2658" s="116"/>
      <c r="ESI2658" s="42"/>
      <c r="ESJ2658" s="116"/>
      <c r="ESK2658" s="42"/>
      <c r="ESL2658" s="116"/>
      <c r="ESM2658" s="42"/>
      <c r="ESN2658" s="116"/>
      <c r="ESO2658" s="42"/>
      <c r="ESP2658" s="116"/>
      <c r="ESQ2658" s="42"/>
      <c r="ESR2658" s="116"/>
      <c r="ESS2658" s="42"/>
      <c r="EST2658" s="116"/>
      <c r="ESU2658" s="42"/>
      <c r="ESV2658" s="116"/>
      <c r="ESW2658" s="42"/>
      <c r="ESX2658" s="116"/>
      <c r="ESY2658" s="42"/>
      <c r="ESZ2658" s="116"/>
      <c r="ETA2658" s="42"/>
      <c r="ETB2658" s="116"/>
      <c r="ETC2658" s="42"/>
      <c r="ETD2658" s="116"/>
      <c r="ETE2658" s="42"/>
      <c r="ETF2658" s="116"/>
      <c r="ETG2658" s="42"/>
      <c r="ETH2658" s="116"/>
      <c r="ETI2658" s="42"/>
      <c r="ETJ2658" s="116"/>
      <c r="ETK2658" s="42"/>
      <c r="ETL2658" s="116"/>
      <c r="ETM2658" s="42"/>
      <c r="ETN2658" s="116"/>
      <c r="ETO2658" s="42"/>
      <c r="ETP2658" s="116"/>
      <c r="ETQ2658" s="42"/>
      <c r="ETR2658" s="116"/>
      <c r="ETS2658" s="42"/>
      <c r="ETT2658" s="116"/>
      <c r="ETU2658" s="42"/>
      <c r="ETV2658" s="116"/>
      <c r="ETW2658" s="42"/>
      <c r="ETX2658" s="116"/>
      <c r="ETY2658" s="42"/>
      <c r="ETZ2658" s="116"/>
      <c r="EUA2658" s="42"/>
      <c r="EUB2658" s="116"/>
      <c r="EUC2658" s="42"/>
      <c r="EUD2658" s="116"/>
      <c r="EUE2658" s="42"/>
      <c r="EUF2658" s="116"/>
      <c r="EUG2658" s="42"/>
      <c r="EUH2658" s="116"/>
      <c r="EUI2658" s="42"/>
      <c r="EUJ2658" s="116"/>
      <c r="EUK2658" s="42"/>
      <c r="EUL2658" s="116"/>
      <c r="EUM2658" s="42"/>
      <c r="EUN2658" s="116"/>
      <c r="EUO2658" s="42"/>
      <c r="EUP2658" s="116"/>
      <c r="EUQ2658" s="42"/>
      <c r="EUR2658" s="116"/>
      <c r="EUS2658" s="42"/>
      <c r="EUT2658" s="116"/>
      <c r="EUU2658" s="42"/>
      <c r="EUV2658" s="116"/>
      <c r="EUW2658" s="42"/>
      <c r="EUX2658" s="116"/>
      <c r="EUY2658" s="42"/>
      <c r="EUZ2658" s="116"/>
      <c r="EVA2658" s="42"/>
      <c r="EVB2658" s="116"/>
      <c r="EVC2658" s="42"/>
      <c r="EVD2658" s="116"/>
      <c r="EVE2658" s="42"/>
      <c r="EVF2658" s="116"/>
      <c r="EVG2658" s="42"/>
      <c r="EVH2658" s="116"/>
      <c r="EVI2658" s="42"/>
      <c r="EVJ2658" s="116"/>
      <c r="EVK2658" s="42"/>
      <c r="EVL2658" s="116"/>
      <c r="EVM2658" s="42"/>
      <c r="EVN2658" s="116"/>
      <c r="EVO2658" s="42"/>
      <c r="EVP2658" s="116"/>
      <c r="EVQ2658" s="42"/>
      <c r="EVR2658" s="116"/>
      <c r="EVS2658" s="42"/>
      <c r="EVT2658" s="116"/>
      <c r="EVU2658" s="42"/>
      <c r="EVV2658" s="116"/>
      <c r="EVW2658" s="42"/>
      <c r="EVX2658" s="116"/>
      <c r="EVY2658" s="42"/>
      <c r="EVZ2658" s="116"/>
      <c r="EWA2658" s="42"/>
      <c r="EWB2658" s="116"/>
      <c r="EWC2658" s="42"/>
      <c r="EWD2658" s="116"/>
      <c r="EWE2658" s="42"/>
      <c r="EWF2658" s="116"/>
      <c r="EWG2658" s="42"/>
      <c r="EWH2658" s="116"/>
      <c r="EWI2658" s="42"/>
      <c r="EWJ2658" s="116"/>
      <c r="EWK2658" s="42"/>
      <c r="EWL2658" s="116"/>
      <c r="EWM2658" s="42"/>
      <c r="EWN2658" s="116"/>
      <c r="EWO2658" s="42"/>
      <c r="EWP2658" s="116"/>
      <c r="EWQ2658" s="42"/>
      <c r="EWR2658" s="116"/>
      <c r="EWS2658" s="42"/>
      <c r="EWT2658" s="116"/>
      <c r="EWU2658" s="42"/>
      <c r="EWV2658" s="116"/>
      <c r="EWW2658" s="42"/>
      <c r="EWX2658" s="116"/>
      <c r="EWY2658" s="42"/>
      <c r="EWZ2658" s="116"/>
      <c r="EXA2658" s="42"/>
      <c r="EXB2658" s="116"/>
      <c r="EXC2658" s="42"/>
      <c r="EXD2658" s="116"/>
      <c r="EXE2658" s="42"/>
      <c r="EXF2658" s="116"/>
      <c r="EXG2658" s="42"/>
      <c r="EXH2658" s="116"/>
      <c r="EXI2658" s="42"/>
      <c r="EXJ2658" s="116"/>
      <c r="EXK2658" s="42"/>
      <c r="EXL2658" s="116"/>
      <c r="EXM2658" s="42"/>
      <c r="EXN2658" s="116"/>
      <c r="EXO2658" s="42"/>
      <c r="EXP2658" s="116"/>
      <c r="EXQ2658" s="42"/>
      <c r="EXR2658" s="116"/>
      <c r="EXS2658" s="42"/>
      <c r="EXT2658" s="116"/>
      <c r="EXU2658" s="42"/>
      <c r="EXV2658" s="116"/>
      <c r="EXW2658" s="42"/>
      <c r="EXX2658" s="116"/>
      <c r="EXY2658" s="42"/>
      <c r="EXZ2658" s="116"/>
      <c r="EYA2658" s="42"/>
      <c r="EYB2658" s="116"/>
      <c r="EYC2658" s="42"/>
      <c r="EYD2658" s="116"/>
      <c r="EYE2658" s="42"/>
      <c r="EYF2658" s="116"/>
      <c r="EYG2658" s="42"/>
      <c r="EYH2658" s="116"/>
      <c r="EYI2658" s="42"/>
      <c r="EYJ2658" s="116"/>
      <c r="EYK2658" s="42"/>
      <c r="EYL2658" s="116"/>
      <c r="EYM2658" s="42"/>
      <c r="EYN2658" s="116"/>
      <c r="EYO2658" s="42"/>
      <c r="EYP2658" s="116"/>
      <c r="EYQ2658" s="42"/>
      <c r="EYR2658" s="116"/>
      <c r="EYS2658" s="42"/>
      <c r="EYT2658" s="116"/>
      <c r="EYU2658" s="42"/>
      <c r="EYV2658" s="116"/>
      <c r="EYW2658" s="42"/>
      <c r="EYX2658" s="116"/>
      <c r="EYY2658" s="42"/>
      <c r="EYZ2658" s="116"/>
      <c r="EZA2658" s="42"/>
      <c r="EZB2658" s="116"/>
      <c r="EZC2658" s="42"/>
      <c r="EZD2658" s="116"/>
      <c r="EZE2658" s="42"/>
      <c r="EZF2658" s="116"/>
      <c r="EZG2658" s="42"/>
      <c r="EZH2658" s="116"/>
      <c r="EZI2658" s="42"/>
      <c r="EZJ2658" s="116"/>
      <c r="EZK2658" s="42"/>
      <c r="EZL2658" s="116"/>
      <c r="EZM2658" s="42"/>
      <c r="EZN2658" s="116"/>
      <c r="EZO2658" s="42"/>
      <c r="EZP2658" s="116"/>
      <c r="EZQ2658" s="42"/>
      <c r="EZR2658" s="116"/>
      <c r="EZS2658" s="42"/>
      <c r="EZT2658" s="116"/>
      <c r="EZU2658" s="42"/>
      <c r="EZV2658" s="116"/>
      <c r="EZW2658" s="42"/>
      <c r="EZX2658" s="116"/>
      <c r="EZY2658" s="42"/>
      <c r="EZZ2658" s="116"/>
      <c r="FAA2658" s="42"/>
      <c r="FAB2658" s="116"/>
      <c r="FAC2658" s="42"/>
      <c r="FAD2658" s="116"/>
      <c r="FAE2658" s="42"/>
      <c r="FAF2658" s="116"/>
      <c r="FAG2658" s="42"/>
      <c r="FAH2658" s="116"/>
      <c r="FAI2658" s="42"/>
      <c r="FAJ2658" s="116"/>
      <c r="FAK2658" s="42"/>
      <c r="FAL2658" s="116"/>
      <c r="FAM2658" s="42"/>
      <c r="FAN2658" s="116"/>
      <c r="FAO2658" s="42"/>
      <c r="FAP2658" s="116"/>
      <c r="FAQ2658" s="42"/>
      <c r="FAR2658" s="116"/>
      <c r="FAS2658" s="42"/>
      <c r="FAT2658" s="116"/>
      <c r="FAU2658" s="42"/>
      <c r="FAV2658" s="116"/>
      <c r="FAW2658" s="42"/>
      <c r="FAX2658" s="116"/>
      <c r="FAY2658" s="42"/>
      <c r="FAZ2658" s="116"/>
      <c r="FBA2658" s="42"/>
      <c r="FBB2658" s="116"/>
      <c r="FBC2658" s="42"/>
      <c r="FBD2658" s="116"/>
      <c r="FBE2658" s="42"/>
      <c r="FBF2658" s="116"/>
      <c r="FBG2658" s="42"/>
      <c r="FBH2658" s="116"/>
      <c r="FBI2658" s="42"/>
      <c r="FBJ2658" s="116"/>
      <c r="FBK2658" s="42"/>
      <c r="FBL2658" s="116"/>
      <c r="FBM2658" s="42"/>
      <c r="FBN2658" s="116"/>
      <c r="FBO2658" s="42"/>
      <c r="FBP2658" s="116"/>
      <c r="FBQ2658" s="42"/>
      <c r="FBR2658" s="116"/>
      <c r="FBS2658" s="42"/>
      <c r="FBT2658" s="116"/>
      <c r="FBU2658" s="42"/>
      <c r="FBV2658" s="116"/>
      <c r="FBW2658" s="42"/>
      <c r="FBX2658" s="116"/>
      <c r="FBY2658" s="42"/>
      <c r="FBZ2658" s="116"/>
      <c r="FCA2658" s="42"/>
      <c r="FCB2658" s="116"/>
      <c r="FCC2658" s="42"/>
      <c r="FCD2658" s="116"/>
      <c r="FCE2658" s="42"/>
      <c r="FCF2658" s="116"/>
      <c r="FCG2658" s="42"/>
      <c r="FCH2658" s="116"/>
      <c r="FCI2658" s="42"/>
      <c r="FCJ2658" s="116"/>
      <c r="FCK2658" s="42"/>
      <c r="FCL2658" s="116"/>
      <c r="FCM2658" s="42"/>
      <c r="FCN2658" s="116"/>
      <c r="FCO2658" s="42"/>
      <c r="FCP2658" s="116"/>
      <c r="FCQ2658" s="42"/>
      <c r="FCR2658" s="116"/>
      <c r="FCS2658" s="42"/>
      <c r="FCT2658" s="116"/>
      <c r="FCU2658" s="42"/>
      <c r="FCV2658" s="116"/>
      <c r="FCW2658" s="42"/>
      <c r="FCX2658" s="116"/>
      <c r="FCY2658" s="42"/>
      <c r="FCZ2658" s="116"/>
      <c r="FDA2658" s="42"/>
      <c r="FDB2658" s="116"/>
      <c r="FDC2658" s="42"/>
      <c r="FDD2658" s="116"/>
      <c r="FDE2658" s="42"/>
      <c r="FDF2658" s="116"/>
      <c r="FDG2658" s="42"/>
      <c r="FDH2658" s="116"/>
      <c r="FDI2658" s="42"/>
      <c r="FDJ2658" s="116"/>
      <c r="FDK2658" s="42"/>
      <c r="FDL2658" s="116"/>
      <c r="FDM2658" s="42"/>
      <c r="FDN2658" s="116"/>
      <c r="FDO2658" s="42"/>
      <c r="FDP2658" s="116"/>
      <c r="FDQ2658" s="42"/>
      <c r="FDR2658" s="116"/>
      <c r="FDS2658" s="42"/>
      <c r="FDT2658" s="116"/>
      <c r="FDU2658" s="42"/>
      <c r="FDV2658" s="116"/>
      <c r="FDW2658" s="42"/>
      <c r="FDX2658" s="116"/>
      <c r="FDY2658" s="42"/>
      <c r="FDZ2658" s="116"/>
      <c r="FEA2658" s="42"/>
      <c r="FEB2658" s="116"/>
      <c r="FEC2658" s="42"/>
      <c r="FED2658" s="116"/>
      <c r="FEE2658" s="42"/>
      <c r="FEF2658" s="116"/>
      <c r="FEG2658" s="42"/>
      <c r="FEH2658" s="116"/>
      <c r="FEI2658" s="42"/>
      <c r="FEJ2658" s="116"/>
      <c r="FEK2658" s="42"/>
      <c r="FEL2658" s="116"/>
      <c r="FEM2658" s="42"/>
      <c r="FEN2658" s="116"/>
      <c r="FEO2658" s="42"/>
      <c r="FEP2658" s="116"/>
      <c r="FEQ2658" s="42"/>
      <c r="FER2658" s="116"/>
      <c r="FES2658" s="42"/>
      <c r="FET2658" s="116"/>
      <c r="FEU2658" s="42"/>
      <c r="FEV2658" s="116"/>
      <c r="FEW2658" s="42"/>
      <c r="FEX2658" s="116"/>
      <c r="FEY2658" s="42"/>
      <c r="FEZ2658" s="116"/>
      <c r="FFA2658" s="42"/>
      <c r="FFB2658" s="116"/>
      <c r="FFC2658" s="42"/>
      <c r="FFD2658" s="116"/>
      <c r="FFE2658" s="42"/>
      <c r="FFF2658" s="116"/>
      <c r="FFG2658" s="42"/>
      <c r="FFH2658" s="116"/>
      <c r="FFI2658" s="42"/>
      <c r="FFJ2658" s="116"/>
      <c r="FFK2658" s="42"/>
      <c r="FFL2658" s="116"/>
      <c r="FFM2658" s="42"/>
      <c r="FFN2658" s="116"/>
      <c r="FFO2658" s="42"/>
      <c r="FFP2658" s="116"/>
      <c r="FFQ2658" s="42"/>
      <c r="FFR2658" s="116"/>
      <c r="FFS2658" s="42"/>
      <c r="FFT2658" s="116"/>
      <c r="FFU2658" s="42"/>
      <c r="FFV2658" s="116"/>
      <c r="FFW2658" s="42"/>
      <c r="FFX2658" s="116"/>
      <c r="FFY2658" s="42"/>
      <c r="FFZ2658" s="116"/>
      <c r="FGA2658" s="42"/>
      <c r="FGB2658" s="116"/>
      <c r="FGC2658" s="42"/>
      <c r="FGD2658" s="116"/>
      <c r="FGE2658" s="42"/>
      <c r="FGF2658" s="116"/>
      <c r="FGG2658" s="42"/>
      <c r="FGH2658" s="116"/>
      <c r="FGI2658" s="42"/>
      <c r="FGJ2658" s="116"/>
      <c r="FGK2658" s="42"/>
      <c r="FGL2658" s="116"/>
      <c r="FGM2658" s="42"/>
      <c r="FGN2658" s="116"/>
      <c r="FGO2658" s="42"/>
      <c r="FGP2658" s="116"/>
      <c r="FGQ2658" s="42"/>
      <c r="FGR2658" s="116"/>
      <c r="FGS2658" s="42"/>
      <c r="FGT2658" s="116"/>
      <c r="FGU2658" s="42"/>
      <c r="FGV2658" s="116"/>
      <c r="FGW2658" s="42"/>
      <c r="FGX2658" s="116"/>
      <c r="FGY2658" s="42"/>
      <c r="FGZ2658" s="116"/>
      <c r="FHA2658" s="42"/>
      <c r="FHB2658" s="116"/>
      <c r="FHC2658" s="42"/>
      <c r="FHD2658" s="116"/>
      <c r="FHE2658" s="42"/>
      <c r="FHF2658" s="116"/>
      <c r="FHG2658" s="42"/>
      <c r="FHH2658" s="116"/>
      <c r="FHI2658" s="42"/>
      <c r="FHJ2658" s="116"/>
      <c r="FHK2658" s="42"/>
      <c r="FHL2658" s="116"/>
      <c r="FHM2658" s="42"/>
      <c r="FHN2658" s="116"/>
      <c r="FHO2658" s="42"/>
      <c r="FHP2658" s="116"/>
      <c r="FHQ2658" s="42"/>
      <c r="FHR2658" s="116"/>
      <c r="FHS2658" s="42"/>
      <c r="FHT2658" s="116"/>
      <c r="FHU2658" s="42"/>
      <c r="FHV2658" s="116"/>
      <c r="FHW2658" s="42"/>
      <c r="FHX2658" s="116"/>
      <c r="FHY2658" s="42"/>
      <c r="FHZ2658" s="116"/>
      <c r="FIA2658" s="42"/>
      <c r="FIB2658" s="116"/>
      <c r="FIC2658" s="42"/>
      <c r="FID2658" s="116"/>
      <c r="FIE2658" s="42"/>
      <c r="FIF2658" s="116"/>
      <c r="FIG2658" s="42"/>
      <c r="FIH2658" s="116"/>
      <c r="FII2658" s="42"/>
      <c r="FIJ2658" s="116"/>
      <c r="FIK2658" s="42"/>
      <c r="FIL2658" s="116"/>
      <c r="FIM2658" s="42"/>
      <c r="FIN2658" s="116"/>
      <c r="FIO2658" s="42"/>
      <c r="FIP2658" s="116"/>
      <c r="FIQ2658" s="42"/>
      <c r="FIR2658" s="116"/>
      <c r="FIS2658" s="42"/>
      <c r="FIT2658" s="116"/>
      <c r="FIU2658" s="42"/>
      <c r="FIV2658" s="116"/>
      <c r="FIW2658" s="42"/>
      <c r="FIX2658" s="116"/>
      <c r="FIY2658" s="42"/>
      <c r="FIZ2658" s="116"/>
      <c r="FJA2658" s="42"/>
      <c r="FJB2658" s="116"/>
      <c r="FJC2658" s="42"/>
      <c r="FJD2658" s="116"/>
      <c r="FJE2658" s="42"/>
      <c r="FJF2658" s="116"/>
      <c r="FJG2658" s="42"/>
      <c r="FJH2658" s="116"/>
      <c r="FJI2658" s="42"/>
      <c r="FJJ2658" s="116"/>
      <c r="FJK2658" s="42"/>
      <c r="FJL2658" s="116"/>
      <c r="FJM2658" s="42"/>
      <c r="FJN2658" s="116"/>
      <c r="FJO2658" s="42"/>
      <c r="FJP2658" s="116"/>
      <c r="FJQ2658" s="42"/>
      <c r="FJR2658" s="116"/>
      <c r="FJS2658" s="42"/>
      <c r="FJT2658" s="116"/>
      <c r="FJU2658" s="42"/>
      <c r="FJV2658" s="116"/>
      <c r="FJW2658" s="42"/>
      <c r="FJX2658" s="116"/>
      <c r="FJY2658" s="42"/>
      <c r="FJZ2658" s="116"/>
      <c r="FKA2658" s="42"/>
      <c r="FKB2658" s="116"/>
      <c r="FKC2658" s="42"/>
      <c r="FKD2658" s="116"/>
      <c r="FKE2658" s="42"/>
      <c r="FKF2658" s="116"/>
      <c r="FKG2658" s="42"/>
      <c r="FKH2658" s="116"/>
      <c r="FKI2658" s="42"/>
      <c r="FKJ2658" s="116"/>
      <c r="FKK2658" s="42"/>
      <c r="FKL2658" s="116"/>
      <c r="FKM2658" s="42"/>
      <c r="FKN2658" s="116"/>
      <c r="FKO2658" s="42"/>
      <c r="FKP2658" s="116"/>
      <c r="FKQ2658" s="42"/>
      <c r="FKR2658" s="116"/>
      <c r="FKS2658" s="42"/>
      <c r="FKT2658" s="116"/>
      <c r="FKU2658" s="42"/>
      <c r="FKV2658" s="116"/>
      <c r="FKW2658" s="42"/>
      <c r="FKX2658" s="116"/>
      <c r="FKY2658" s="42"/>
      <c r="FKZ2658" s="116"/>
      <c r="FLA2658" s="42"/>
      <c r="FLB2658" s="116"/>
      <c r="FLC2658" s="42"/>
      <c r="FLD2658" s="116"/>
      <c r="FLE2658" s="42"/>
      <c r="FLF2658" s="116"/>
      <c r="FLG2658" s="42"/>
      <c r="FLH2658" s="116"/>
      <c r="FLI2658" s="42"/>
      <c r="FLJ2658" s="116"/>
      <c r="FLK2658" s="42"/>
      <c r="FLL2658" s="116"/>
      <c r="FLM2658" s="42"/>
      <c r="FLN2658" s="116"/>
      <c r="FLO2658" s="42"/>
      <c r="FLP2658" s="116"/>
      <c r="FLQ2658" s="42"/>
      <c r="FLR2658" s="116"/>
      <c r="FLS2658" s="42"/>
      <c r="FLT2658" s="116"/>
      <c r="FLU2658" s="42"/>
      <c r="FLV2658" s="116"/>
      <c r="FLW2658" s="42"/>
      <c r="FLX2658" s="116"/>
      <c r="FLY2658" s="42"/>
      <c r="FLZ2658" s="116"/>
      <c r="FMA2658" s="42"/>
      <c r="FMB2658" s="116"/>
      <c r="FMC2658" s="42"/>
      <c r="FMD2658" s="116"/>
      <c r="FME2658" s="42"/>
      <c r="FMF2658" s="116"/>
      <c r="FMG2658" s="42"/>
      <c r="FMH2658" s="116"/>
      <c r="FMI2658" s="42"/>
      <c r="FMJ2658" s="116"/>
      <c r="FMK2658" s="42"/>
      <c r="FML2658" s="116"/>
      <c r="FMM2658" s="42"/>
      <c r="FMN2658" s="116"/>
      <c r="FMO2658" s="42"/>
      <c r="FMP2658" s="116"/>
      <c r="FMQ2658" s="42"/>
      <c r="FMR2658" s="116"/>
      <c r="FMS2658" s="42"/>
      <c r="FMT2658" s="116"/>
      <c r="FMU2658" s="42"/>
      <c r="FMV2658" s="116"/>
      <c r="FMW2658" s="42"/>
      <c r="FMX2658" s="116"/>
      <c r="FMY2658" s="42"/>
      <c r="FMZ2658" s="116"/>
      <c r="FNA2658" s="42"/>
      <c r="FNB2658" s="116"/>
      <c r="FNC2658" s="42"/>
      <c r="FND2658" s="116"/>
      <c r="FNE2658" s="42"/>
      <c r="FNF2658" s="116"/>
      <c r="FNG2658" s="42"/>
      <c r="FNH2658" s="116"/>
      <c r="FNI2658" s="42"/>
      <c r="FNJ2658" s="116"/>
      <c r="FNK2658" s="42"/>
      <c r="FNL2658" s="116"/>
      <c r="FNM2658" s="42"/>
      <c r="FNN2658" s="116"/>
      <c r="FNO2658" s="42"/>
      <c r="FNP2658" s="116"/>
      <c r="FNQ2658" s="42"/>
      <c r="FNR2658" s="116"/>
      <c r="FNS2658" s="42"/>
      <c r="FNT2658" s="116"/>
      <c r="FNU2658" s="42"/>
      <c r="FNV2658" s="116"/>
      <c r="FNW2658" s="42"/>
      <c r="FNX2658" s="116"/>
      <c r="FNY2658" s="42"/>
      <c r="FNZ2658" s="116"/>
      <c r="FOA2658" s="42"/>
      <c r="FOB2658" s="116"/>
      <c r="FOC2658" s="42"/>
      <c r="FOD2658" s="116"/>
      <c r="FOE2658" s="42"/>
      <c r="FOF2658" s="116"/>
      <c r="FOG2658" s="42"/>
      <c r="FOH2658" s="116"/>
      <c r="FOI2658" s="42"/>
      <c r="FOJ2658" s="116"/>
      <c r="FOK2658" s="42"/>
      <c r="FOL2658" s="116"/>
      <c r="FOM2658" s="42"/>
      <c r="FON2658" s="116"/>
      <c r="FOO2658" s="42"/>
      <c r="FOP2658" s="116"/>
      <c r="FOQ2658" s="42"/>
      <c r="FOR2658" s="116"/>
      <c r="FOS2658" s="42"/>
      <c r="FOT2658" s="116"/>
      <c r="FOU2658" s="42"/>
      <c r="FOV2658" s="116"/>
      <c r="FOW2658" s="42"/>
      <c r="FOX2658" s="116"/>
      <c r="FOY2658" s="42"/>
      <c r="FOZ2658" s="116"/>
      <c r="FPA2658" s="42"/>
      <c r="FPB2658" s="116"/>
      <c r="FPC2658" s="42"/>
      <c r="FPD2658" s="116"/>
      <c r="FPE2658" s="42"/>
      <c r="FPF2658" s="116"/>
      <c r="FPG2658" s="42"/>
      <c r="FPH2658" s="116"/>
      <c r="FPI2658" s="42"/>
      <c r="FPJ2658" s="116"/>
      <c r="FPK2658" s="42"/>
      <c r="FPL2658" s="116"/>
      <c r="FPM2658" s="42"/>
      <c r="FPN2658" s="116"/>
      <c r="FPO2658" s="42"/>
      <c r="FPP2658" s="116"/>
      <c r="FPQ2658" s="42"/>
      <c r="FPR2658" s="116"/>
      <c r="FPS2658" s="42"/>
      <c r="FPT2658" s="116"/>
      <c r="FPU2658" s="42"/>
      <c r="FPV2658" s="116"/>
      <c r="FPW2658" s="42"/>
      <c r="FPX2658" s="116"/>
      <c r="FPY2658" s="42"/>
      <c r="FPZ2658" s="116"/>
      <c r="FQA2658" s="42"/>
      <c r="FQB2658" s="116"/>
      <c r="FQC2658" s="42"/>
      <c r="FQD2658" s="116"/>
      <c r="FQE2658" s="42"/>
      <c r="FQF2658" s="116"/>
      <c r="FQG2658" s="42"/>
      <c r="FQH2658" s="116"/>
      <c r="FQI2658" s="42"/>
      <c r="FQJ2658" s="116"/>
      <c r="FQK2658" s="42"/>
      <c r="FQL2658" s="116"/>
      <c r="FQM2658" s="42"/>
      <c r="FQN2658" s="116"/>
      <c r="FQO2658" s="42"/>
      <c r="FQP2658" s="116"/>
      <c r="FQQ2658" s="42"/>
      <c r="FQR2658" s="116"/>
      <c r="FQS2658" s="42"/>
      <c r="FQT2658" s="116"/>
      <c r="FQU2658" s="42"/>
      <c r="FQV2658" s="116"/>
      <c r="FQW2658" s="42"/>
      <c r="FQX2658" s="116"/>
      <c r="FQY2658" s="42"/>
      <c r="FQZ2658" s="116"/>
      <c r="FRA2658" s="42"/>
      <c r="FRB2658" s="116"/>
      <c r="FRC2658" s="42"/>
      <c r="FRD2658" s="116"/>
      <c r="FRE2658" s="42"/>
      <c r="FRF2658" s="116"/>
      <c r="FRG2658" s="42"/>
      <c r="FRH2658" s="116"/>
      <c r="FRI2658" s="42"/>
      <c r="FRJ2658" s="116"/>
      <c r="FRK2658" s="42"/>
      <c r="FRL2658" s="116"/>
      <c r="FRM2658" s="42"/>
      <c r="FRN2658" s="116"/>
      <c r="FRO2658" s="42"/>
      <c r="FRP2658" s="116"/>
      <c r="FRQ2658" s="42"/>
      <c r="FRR2658" s="116"/>
      <c r="FRS2658" s="42"/>
      <c r="FRT2658" s="116"/>
      <c r="FRU2658" s="42"/>
      <c r="FRV2658" s="116"/>
      <c r="FRW2658" s="42"/>
      <c r="FRX2658" s="116"/>
      <c r="FRY2658" s="42"/>
      <c r="FRZ2658" s="116"/>
      <c r="FSA2658" s="42"/>
      <c r="FSB2658" s="116"/>
      <c r="FSC2658" s="42"/>
      <c r="FSD2658" s="116"/>
      <c r="FSE2658" s="42"/>
      <c r="FSF2658" s="116"/>
      <c r="FSG2658" s="42"/>
      <c r="FSH2658" s="116"/>
      <c r="FSI2658" s="42"/>
      <c r="FSJ2658" s="116"/>
      <c r="FSK2658" s="42"/>
      <c r="FSL2658" s="116"/>
      <c r="FSM2658" s="42"/>
      <c r="FSN2658" s="116"/>
      <c r="FSO2658" s="42"/>
      <c r="FSP2658" s="116"/>
      <c r="FSQ2658" s="42"/>
      <c r="FSR2658" s="116"/>
      <c r="FSS2658" s="42"/>
      <c r="FST2658" s="116"/>
      <c r="FSU2658" s="42"/>
      <c r="FSV2658" s="116"/>
      <c r="FSW2658" s="42"/>
      <c r="FSX2658" s="116"/>
      <c r="FSY2658" s="42"/>
      <c r="FSZ2658" s="116"/>
      <c r="FTA2658" s="42"/>
      <c r="FTB2658" s="116"/>
      <c r="FTC2658" s="42"/>
      <c r="FTD2658" s="116"/>
      <c r="FTE2658" s="42"/>
      <c r="FTF2658" s="116"/>
      <c r="FTG2658" s="42"/>
      <c r="FTH2658" s="116"/>
      <c r="FTI2658" s="42"/>
      <c r="FTJ2658" s="116"/>
      <c r="FTK2658" s="42"/>
      <c r="FTL2658" s="116"/>
      <c r="FTM2658" s="42"/>
      <c r="FTN2658" s="116"/>
      <c r="FTO2658" s="42"/>
      <c r="FTP2658" s="116"/>
      <c r="FTQ2658" s="42"/>
      <c r="FTR2658" s="116"/>
      <c r="FTS2658" s="42"/>
      <c r="FTT2658" s="116"/>
      <c r="FTU2658" s="42"/>
      <c r="FTV2658" s="116"/>
      <c r="FTW2658" s="42"/>
      <c r="FTX2658" s="116"/>
      <c r="FTY2658" s="42"/>
      <c r="FTZ2658" s="116"/>
      <c r="FUA2658" s="42"/>
      <c r="FUB2658" s="116"/>
      <c r="FUC2658" s="42"/>
      <c r="FUD2658" s="116"/>
      <c r="FUE2658" s="42"/>
      <c r="FUF2658" s="116"/>
      <c r="FUG2658" s="42"/>
      <c r="FUH2658" s="116"/>
      <c r="FUI2658" s="42"/>
      <c r="FUJ2658" s="116"/>
      <c r="FUK2658" s="42"/>
      <c r="FUL2658" s="116"/>
      <c r="FUM2658" s="42"/>
      <c r="FUN2658" s="116"/>
      <c r="FUO2658" s="42"/>
      <c r="FUP2658" s="116"/>
      <c r="FUQ2658" s="42"/>
      <c r="FUR2658" s="116"/>
      <c r="FUS2658" s="42"/>
      <c r="FUT2658" s="116"/>
      <c r="FUU2658" s="42"/>
      <c r="FUV2658" s="116"/>
      <c r="FUW2658" s="42"/>
      <c r="FUX2658" s="116"/>
      <c r="FUY2658" s="42"/>
      <c r="FUZ2658" s="116"/>
      <c r="FVA2658" s="42"/>
      <c r="FVB2658" s="116"/>
      <c r="FVC2658" s="42"/>
      <c r="FVD2658" s="116"/>
      <c r="FVE2658" s="42"/>
      <c r="FVF2658" s="116"/>
      <c r="FVG2658" s="42"/>
      <c r="FVH2658" s="116"/>
      <c r="FVI2658" s="42"/>
      <c r="FVJ2658" s="116"/>
      <c r="FVK2658" s="42"/>
      <c r="FVL2658" s="116"/>
      <c r="FVM2658" s="42"/>
      <c r="FVN2658" s="116"/>
      <c r="FVO2658" s="42"/>
      <c r="FVP2658" s="116"/>
      <c r="FVQ2658" s="42"/>
      <c r="FVR2658" s="116"/>
      <c r="FVS2658" s="42"/>
      <c r="FVT2658" s="116"/>
      <c r="FVU2658" s="42"/>
      <c r="FVV2658" s="116"/>
      <c r="FVW2658" s="42"/>
      <c r="FVX2658" s="116"/>
      <c r="FVY2658" s="42"/>
      <c r="FVZ2658" s="116"/>
      <c r="FWA2658" s="42"/>
      <c r="FWB2658" s="116"/>
      <c r="FWC2658" s="42"/>
      <c r="FWD2658" s="116"/>
      <c r="FWE2658" s="42"/>
      <c r="FWF2658" s="116"/>
      <c r="FWG2658" s="42"/>
      <c r="FWH2658" s="116"/>
      <c r="FWI2658" s="42"/>
      <c r="FWJ2658" s="116"/>
      <c r="FWK2658" s="42"/>
      <c r="FWL2658" s="116"/>
      <c r="FWM2658" s="42"/>
      <c r="FWN2658" s="116"/>
      <c r="FWO2658" s="42"/>
      <c r="FWP2658" s="116"/>
      <c r="FWQ2658" s="42"/>
      <c r="FWR2658" s="116"/>
      <c r="FWS2658" s="42"/>
      <c r="FWT2658" s="116"/>
      <c r="FWU2658" s="42"/>
      <c r="FWV2658" s="116"/>
      <c r="FWW2658" s="42"/>
      <c r="FWX2658" s="116"/>
      <c r="FWY2658" s="42"/>
      <c r="FWZ2658" s="116"/>
      <c r="FXA2658" s="42"/>
      <c r="FXB2658" s="116"/>
      <c r="FXC2658" s="42"/>
      <c r="FXD2658" s="116"/>
      <c r="FXE2658" s="42"/>
      <c r="FXF2658" s="116"/>
      <c r="FXG2658" s="42"/>
      <c r="FXH2658" s="116"/>
      <c r="FXI2658" s="42"/>
      <c r="FXJ2658" s="116"/>
      <c r="FXK2658" s="42"/>
      <c r="FXL2658" s="116"/>
      <c r="FXM2658" s="42"/>
      <c r="FXN2658" s="116"/>
      <c r="FXO2658" s="42"/>
      <c r="FXP2658" s="116"/>
      <c r="FXQ2658" s="42"/>
      <c r="FXR2658" s="116"/>
      <c r="FXS2658" s="42"/>
      <c r="FXT2658" s="116"/>
      <c r="FXU2658" s="42"/>
      <c r="FXV2658" s="116"/>
      <c r="FXW2658" s="42"/>
      <c r="FXX2658" s="116"/>
      <c r="FXY2658" s="42"/>
      <c r="FXZ2658" s="116"/>
      <c r="FYA2658" s="42"/>
      <c r="FYB2658" s="116"/>
      <c r="FYC2658" s="42"/>
      <c r="FYD2658" s="116"/>
      <c r="FYE2658" s="42"/>
      <c r="FYF2658" s="116"/>
      <c r="FYG2658" s="42"/>
      <c r="FYH2658" s="116"/>
      <c r="FYI2658" s="42"/>
      <c r="FYJ2658" s="116"/>
      <c r="FYK2658" s="42"/>
      <c r="FYL2658" s="116"/>
      <c r="FYM2658" s="42"/>
      <c r="FYN2658" s="116"/>
      <c r="FYO2658" s="42"/>
      <c r="FYP2658" s="116"/>
      <c r="FYQ2658" s="42"/>
      <c r="FYR2658" s="116"/>
      <c r="FYS2658" s="42"/>
      <c r="FYT2658" s="116"/>
      <c r="FYU2658" s="42"/>
      <c r="FYV2658" s="116"/>
      <c r="FYW2658" s="42"/>
      <c r="FYX2658" s="116"/>
      <c r="FYY2658" s="42"/>
      <c r="FYZ2658" s="116"/>
      <c r="FZA2658" s="42"/>
      <c r="FZB2658" s="116"/>
      <c r="FZC2658" s="42"/>
      <c r="FZD2658" s="116"/>
      <c r="FZE2658" s="42"/>
      <c r="FZF2658" s="116"/>
      <c r="FZG2658" s="42"/>
      <c r="FZH2658" s="116"/>
      <c r="FZI2658" s="42"/>
      <c r="FZJ2658" s="116"/>
      <c r="FZK2658" s="42"/>
      <c r="FZL2658" s="116"/>
      <c r="FZM2658" s="42"/>
      <c r="FZN2658" s="116"/>
      <c r="FZO2658" s="42"/>
      <c r="FZP2658" s="116"/>
      <c r="FZQ2658" s="42"/>
      <c r="FZR2658" s="116"/>
      <c r="FZS2658" s="42"/>
      <c r="FZT2658" s="116"/>
      <c r="FZU2658" s="42"/>
      <c r="FZV2658" s="116"/>
      <c r="FZW2658" s="42"/>
      <c r="FZX2658" s="116"/>
      <c r="FZY2658" s="42"/>
      <c r="FZZ2658" s="116"/>
      <c r="GAA2658" s="42"/>
      <c r="GAB2658" s="116"/>
      <c r="GAC2658" s="42"/>
      <c r="GAD2658" s="116"/>
      <c r="GAE2658" s="42"/>
      <c r="GAF2658" s="116"/>
      <c r="GAG2658" s="42"/>
      <c r="GAH2658" s="116"/>
      <c r="GAI2658" s="42"/>
      <c r="GAJ2658" s="116"/>
      <c r="GAK2658" s="42"/>
      <c r="GAL2658" s="116"/>
      <c r="GAM2658" s="42"/>
      <c r="GAN2658" s="116"/>
      <c r="GAO2658" s="42"/>
      <c r="GAP2658" s="116"/>
      <c r="GAQ2658" s="42"/>
      <c r="GAR2658" s="116"/>
      <c r="GAS2658" s="42"/>
      <c r="GAT2658" s="116"/>
      <c r="GAU2658" s="42"/>
      <c r="GAV2658" s="116"/>
      <c r="GAW2658" s="42"/>
      <c r="GAX2658" s="116"/>
      <c r="GAY2658" s="42"/>
      <c r="GAZ2658" s="116"/>
      <c r="GBA2658" s="42"/>
      <c r="GBB2658" s="116"/>
      <c r="GBC2658" s="42"/>
      <c r="GBD2658" s="116"/>
      <c r="GBE2658" s="42"/>
      <c r="GBF2658" s="116"/>
      <c r="GBG2658" s="42"/>
      <c r="GBH2658" s="116"/>
      <c r="GBI2658" s="42"/>
      <c r="GBJ2658" s="116"/>
      <c r="GBK2658" s="42"/>
      <c r="GBL2658" s="116"/>
      <c r="GBM2658" s="42"/>
      <c r="GBN2658" s="116"/>
      <c r="GBO2658" s="42"/>
      <c r="GBP2658" s="116"/>
      <c r="GBQ2658" s="42"/>
      <c r="GBR2658" s="116"/>
      <c r="GBS2658" s="42"/>
      <c r="GBT2658" s="116"/>
      <c r="GBU2658" s="42"/>
      <c r="GBV2658" s="116"/>
      <c r="GBW2658" s="42"/>
      <c r="GBX2658" s="116"/>
      <c r="GBY2658" s="42"/>
      <c r="GBZ2658" s="116"/>
      <c r="GCA2658" s="42"/>
      <c r="GCB2658" s="116"/>
      <c r="GCC2658" s="42"/>
      <c r="GCD2658" s="116"/>
      <c r="GCE2658" s="42"/>
      <c r="GCF2658" s="116"/>
      <c r="GCG2658" s="42"/>
      <c r="GCH2658" s="116"/>
      <c r="GCI2658" s="42"/>
      <c r="GCJ2658" s="116"/>
      <c r="GCK2658" s="42"/>
      <c r="GCL2658" s="116"/>
      <c r="GCM2658" s="42"/>
      <c r="GCN2658" s="116"/>
      <c r="GCO2658" s="42"/>
      <c r="GCP2658" s="116"/>
      <c r="GCQ2658" s="42"/>
      <c r="GCR2658" s="116"/>
      <c r="GCS2658" s="42"/>
      <c r="GCT2658" s="116"/>
      <c r="GCU2658" s="42"/>
      <c r="GCV2658" s="116"/>
      <c r="GCW2658" s="42"/>
      <c r="GCX2658" s="116"/>
      <c r="GCY2658" s="42"/>
      <c r="GCZ2658" s="116"/>
      <c r="GDA2658" s="42"/>
      <c r="GDB2658" s="116"/>
      <c r="GDC2658" s="42"/>
      <c r="GDD2658" s="116"/>
      <c r="GDE2658" s="42"/>
      <c r="GDF2658" s="116"/>
      <c r="GDG2658" s="42"/>
      <c r="GDH2658" s="116"/>
      <c r="GDI2658" s="42"/>
      <c r="GDJ2658" s="116"/>
      <c r="GDK2658" s="42"/>
      <c r="GDL2658" s="116"/>
      <c r="GDM2658" s="42"/>
      <c r="GDN2658" s="116"/>
      <c r="GDO2658" s="42"/>
      <c r="GDP2658" s="116"/>
      <c r="GDQ2658" s="42"/>
      <c r="GDR2658" s="116"/>
      <c r="GDS2658" s="42"/>
      <c r="GDT2658" s="116"/>
      <c r="GDU2658" s="42"/>
      <c r="GDV2658" s="116"/>
      <c r="GDW2658" s="42"/>
      <c r="GDX2658" s="116"/>
      <c r="GDY2658" s="42"/>
      <c r="GDZ2658" s="116"/>
      <c r="GEA2658" s="42"/>
      <c r="GEB2658" s="116"/>
      <c r="GEC2658" s="42"/>
      <c r="GED2658" s="116"/>
      <c r="GEE2658" s="42"/>
      <c r="GEF2658" s="116"/>
      <c r="GEG2658" s="42"/>
      <c r="GEH2658" s="116"/>
      <c r="GEI2658" s="42"/>
      <c r="GEJ2658" s="116"/>
      <c r="GEK2658" s="42"/>
      <c r="GEL2658" s="116"/>
      <c r="GEM2658" s="42"/>
      <c r="GEN2658" s="116"/>
      <c r="GEO2658" s="42"/>
      <c r="GEP2658" s="116"/>
      <c r="GEQ2658" s="42"/>
      <c r="GER2658" s="116"/>
      <c r="GES2658" s="42"/>
      <c r="GET2658" s="116"/>
      <c r="GEU2658" s="42"/>
      <c r="GEV2658" s="116"/>
      <c r="GEW2658" s="42"/>
      <c r="GEX2658" s="116"/>
      <c r="GEY2658" s="42"/>
      <c r="GEZ2658" s="116"/>
      <c r="GFA2658" s="42"/>
      <c r="GFB2658" s="116"/>
      <c r="GFC2658" s="42"/>
      <c r="GFD2658" s="116"/>
      <c r="GFE2658" s="42"/>
      <c r="GFF2658" s="116"/>
      <c r="GFG2658" s="42"/>
      <c r="GFH2658" s="116"/>
      <c r="GFI2658" s="42"/>
      <c r="GFJ2658" s="116"/>
      <c r="GFK2658" s="42"/>
      <c r="GFL2658" s="116"/>
      <c r="GFM2658" s="42"/>
      <c r="GFN2658" s="116"/>
      <c r="GFO2658" s="42"/>
      <c r="GFP2658" s="116"/>
      <c r="GFQ2658" s="42"/>
      <c r="GFR2658" s="116"/>
      <c r="GFS2658" s="42"/>
      <c r="GFT2658" s="116"/>
      <c r="GFU2658" s="42"/>
      <c r="GFV2658" s="116"/>
      <c r="GFW2658" s="42"/>
      <c r="GFX2658" s="116"/>
      <c r="GFY2658" s="42"/>
      <c r="GFZ2658" s="116"/>
      <c r="GGA2658" s="42"/>
      <c r="GGB2658" s="116"/>
      <c r="GGC2658" s="42"/>
      <c r="GGD2658" s="116"/>
      <c r="GGE2658" s="42"/>
      <c r="GGF2658" s="116"/>
      <c r="GGG2658" s="42"/>
      <c r="GGH2658" s="116"/>
      <c r="GGI2658" s="42"/>
      <c r="GGJ2658" s="116"/>
      <c r="GGK2658" s="42"/>
      <c r="GGL2658" s="116"/>
      <c r="GGM2658" s="42"/>
      <c r="GGN2658" s="116"/>
      <c r="GGO2658" s="42"/>
      <c r="GGP2658" s="116"/>
      <c r="GGQ2658" s="42"/>
      <c r="GGR2658" s="116"/>
      <c r="GGS2658" s="42"/>
      <c r="GGT2658" s="116"/>
      <c r="GGU2658" s="42"/>
      <c r="GGV2658" s="116"/>
      <c r="GGW2658" s="42"/>
      <c r="GGX2658" s="116"/>
      <c r="GGY2658" s="42"/>
      <c r="GGZ2658" s="116"/>
      <c r="GHA2658" s="42"/>
      <c r="GHB2658" s="116"/>
      <c r="GHC2658" s="42"/>
      <c r="GHD2658" s="116"/>
      <c r="GHE2658" s="42"/>
      <c r="GHF2658" s="116"/>
      <c r="GHG2658" s="42"/>
      <c r="GHH2658" s="116"/>
      <c r="GHI2658" s="42"/>
      <c r="GHJ2658" s="116"/>
      <c r="GHK2658" s="42"/>
      <c r="GHL2658" s="116"/>
      <c r="GHM2658" s="42"/>
      <c r="GHN2658" s="116"/>
      <c r="GHO2658" s="42"/>
      <c r="GHP2658" s="116"/>
      <c r="GHQ2658" s="42"/>
      <c r="GHR2658" s="116"/>
      <c r="GHS2658" s="42"/>
      <c r="GHT2658" s="116"/>
      <c r="GHU2658" s="42"/>
      <c r="GHV2658" s="116"/>
      <c r="GHW2658" s="42"/>
      <c r="GHX2658" s="116"/>
      <c r="GHY2658" s="42"/>
      <c r="GHZ2658" s="116"/>
      <c r="GIA2658" s="42"/>
      <c r="GIB2658" s="116"/>
      <c r="GIC2658" s="42"/>
      <c r="GID2658" s="116"/>
      <c r="GIE2658" s="42"/>
      <c r="GIF2658" s="116"/>
      <c r="GIG2658" s="42"/>
      <c r="GIH2658" s="116"/>
      <c r="GII2658" s="42"/>
      <c r="GIJ2658" s="116"/>
      <c r="GIK2658" s="42"/>
      <c r="GIL2658" s="116"/>
      <c r="GIM2658" s="42"/>
      <c r="GIN2658" s="116"/>
      <c r="GIO2658" s="42"/>
      <c r="GIP2658" s="116"/>
      <c r="GIQ2658" s="42"/>
      <c r="GIR2658" s="116"/>
      <c r="GIS2658" s="42"/>
      <c r="GIT2658" s="116"/>
      <c r="GIU2658" s="42"/>
      <c r="GIV2658" s="116"/>
      <c r="GIW2658" s="42"/>
      <c r="GIX2658" s="116"/>
      <c r="GIY2658" s="42"/>
      <c r="GIZ2658" s="116"/>
      <c r="GJA2658" s="42"/>
      <c r="GJB2658" s="116"/>
      <c r="GJC2658" s="42"/>
      <c r="GJD2658" s="116"/>
      <c r="GJE2658" s="42"/>
      <c r="GJF2658" s="116"/>
      <c r="GJG2658" s="42"/>
      <c r="GJH2658" s="116"/>
      <c r="GJI2658" s="42"/>
      <c r="GJJ2658" s="116"/>
      <c r="GJK2658" s="42"/>
      <c r="GJL2658" s="116"/>
      <c r="GJM2658" s="42"/>
      <c r="GJN2658" s="116"/>
      <c r="GJO2658" s="42"/>
      <c r="GJP2658" s="116"/>
      <c r="GJQ2658" s="42"/>
      <c r="GJR2658" s="116"/>
      <c r="GJS2658" s="42"/>
      <c r="GJT2658" s="116"/>
      <c r="GJU2658" s="42"/>
      <c r="GJV2658" s="116"/>
      <c r="GJW2658" s="42"/>
      <c r="GJX2658" s="116"/>
      <c r="GJY2658" s="42"/>
      <c r="GJZ2658" s="116"/>
      <c r="GKA2658" s="42"/>
      <c r="GKB2658" s="116"/>
      <c r="GKC2658" s="42"/>
      <c r="GKD2658" s="116"/>
      <c r="GKE2658" s="42"/>
      <c r="GKF2658" s="116"/>
      <c r="GKG2658" s="42"/>
      <c r="GKH2658" s="116"/>
      <c r="GKI2658" s="42"/>
      <c r="GKJ2658" s="116"/>
      <c r="GKK2658" s="42"/>
      <c r="GKL2658" s="116"/>
      <c r="GKM2658" s="42"/>
      <c r="GKN2658" s="116"/>
      <c r="GKO2658" s="42"/>
      <c r="GKP2658" s="116"/>
      <c r="GKQ2658" s="42"/>
      <c r="GKR2658" s="116"/>
      <c r="GKS2658" s="42"/>
      <c r="GKT2658" s="116"/>
      <c r="GKU2658" s="42"/>
      <c r="GKV2658" s="116"/>
      <c r="GKW2658" s="42"/>
      <c r="GKX2658" s="116"/>
      <c r="GKY2658" s="42"/>
      <c r="GKZ2658" s="116"/>
      <c r="GLA2658" s="42"/>
      <c r="GLB2658" s="116"/>
      <c r="GLC2658" s="42"/>
      <c r="GLD2658" s="116"/>
      <c r="GLE2658" s="42"/>
      <c r="GLF2658" s="116"/>
      <c r="GLG2658" s="42"/>
      <c r="GLH2658" s="116"/>
      <c r="GLI2658" s="42"/>
      <c r="GLJ2658" s="116"/>
      <c r="GLK2658" s="42"/>
      <c r="GLL2658" s="116"/>
      <c r="GLM2658" s="42"/>
      <c r="GLN2658" s="116"/>
      <c r="GLO2658" s="42"/>
      <c r="GLP2658" s="116"/>
      <c r="GLQ2658" s="42"/>
      <c r="GLR2658" s="116"/>
      <c r="GLS2658" s="42"/>
      <c r="GLT2658" s="116"/>
      <c r="GLU2658" s="42"/>
      <c r="GLV2658" s="116"/>
      <c r="GLW2658" s="42"/>
      <c r="GLX2658" s="116"/>
      <c r="GLY2658" s="42"/>
      <c r="GLZ2658" s="116"/>
      <c r="GMA2658" s="42"/>
      <c r="GMB2658" s="116"/>
      <c r="GMC2658" s="42"/>
      <c r="GMD2658" s="116"/>
      <c r="GME2658" s="42"/>
      <c r="GMF2658" s="116"/>
      <c r="GMG2658" s="42"/>
      <c r="GMH2658" s="116"/>
      <c r="GMI2658" s="42"/>
      <c r="GMJ2658" s="116"/>
      <c r="GMK2658" s="42"/>
      <c r="GML2658" s="116"/>
      <c r="GMM2658" s="42"/>
      <c r="GMN2658" s="116"/>
      <c r="GMO2658" s="42"/>
      <c r="GMP2658" s="116"/>
      <c r="GMQ2658" s="42"/>
      <c r="GMR2658" s="116"/>
      <c r="GMS2658" s="42"/>
      <c r="GMT2658" s="116"/>
      <c r="GMU2658" s="42"/>
      <c r="GMV2658" s="116"/>
      <c r="GMW2658" s="42"/>
      <c r="GMX2658" s="116"/>
      <c r="GMY2658" s="42"/>
      <c r="GMZ2658" s="116"/>
      <c r="GNA2658" s="42"/>
      <c r="GNB2658" s="116"/>
      <c r="GNC2658" s="42"/>
      <c r="GND2658" s="116"/>
      <c r="GNE2658" s="42"/>
      <c r="GNF2658" s="116"/>
      <c r="GNG2658" s="42"/>
      <c r="GNH2658" s="116"/>
      <c r="GNI2658" s="42"/>
      <c r="GNJ2658" s="116"/>
      <c r="GNK2658" s="42"/>
      <c r="GNL2658" s="116"/>
      <c r="GNM2658" s="42"/>
      <c r="GNN2658" s="116"/>
      <c r="GNO2658" s="42"/>
      <c r="GNP2658" s="116"/>
      <c r="GNQ2658" s="42"/>
      <c r="GNR2658" s="116"/>
      <c r="GNS2658" s="42"/>
      <c r="GNT2658" s="116"/>
      <c r="GNU2658" s="42"/>
      <c r="GNV2658" s="116"/>
      <c r="GNW2658" s="42"/>
      <c r="GNX2658" s="116"/>
      <c r="GNY2658" s="42"/>
      <c r="GNZ2658" s="116"/>
      <c r="GOA2658" s="42"/>
      <c r="GOB2658" s="116"/>
      <c r="GOC2658" s="42"/>
      <c r="GOD2658" s="116"/>
      <c r="GOE2658" s="42"/>
      <c r="GOF2658" s="116"/>
      <c r="GOG2658" s="42"/>
      <c r="GOH2658" s="116"/>
      <c r="GOI2658" s="42"/>
      <c r="GOJ2658" s="116"/>
      <c r="GOK2658" s="42"/>
      <c r="GOL2658" s="116"/>
      <c r="GOM2658" s="42"/>
      <c r="GON2658" s="116"/>
      <c r="GOO2658" s="42"/>
      <c r="GOP2658" s="116"/>
      <c r="GOQ2658" s="42"/>
      <c r="GOR2658" s="116"/>
      <c r="GOS2658" s="42"/>
      <c r="GOT2658" s="116"/>
      <c r="GOU2658" s="42"/>
      <c r="GOV2658" s="116"/>
      <c r="GOW2658" s="42"/>
      <c r="GOX2658" s="116"/>
      <c r="GOY2658" s="42"/>
      <c r="GOZ2658" s="116"/>
      <c r="GPA2658" s="42"/>
      <c r="GPB2658" s="116"/>
      <c r="GPC2658" s="42"/>
      <c r="GPD2658" s="116"/>
      <c r="GPE2658" s="42"/>
      <c r="GPF2658" s="116"/>
      <c r="GPG2658" s="42"/>
      <c r="GPH2658" s="116"/>
      <c r="GPI2658" s="42"/>
      <c r="GPJ2658" s="116"/>
      <c r="GPK2658" s="42"/>
      <c r="GPL2658" s="116"/>
      <c r="GPM2658" s="42"/>
      <c r="GPN2658" s="116"/>
      <c r="GPO2658" s="42"/>
      <c r="GPP2658" s="116"/>
      <c r="GPQ2658" s="42"/>
      <c r="GPR2658" s="116"/>
      <c r="GPS2658" s="42"/>
      <c r="GPT2658" s="116"/>
      <c r="GPU2658" s="42"/>
      <c r="GPV2658" s="116"/>
      <c r="GPW2658" s="42"/>
      <c r="GPX2658" s="116"/>
      <c r="GPY2658" s="42"/>
      <c r="GPZ2658" s="116"/>
      <c r="GQA2658" s="42"/>
      <c r="GQB2658" s="116"/>
      <c r="GQC2658" s="42"/>
      <c r="GQD2658" s="116"/>
      <c r="GQE2658" s="42"/>
      <c r="GQF2658" s="116"/>
      <c r="GQG2658" s="42"/>
      <c r="GQH2658" s="116"/>
      <c r="GQI2658" s="42"/>
      <c r="GQJ2658" s="116"/>
      <c r="GQK2658" s="42"/>
      <c r="GQL2658" s="116"/>
      <c r="GQM2658" s="42"/>
      <c r="GQN2658" s="116"/>
      <c r="GQO2658" s="42"/>
      <c r="GQP2658" s="116"/>
      <c r="GQQ2658" s="42"/>
      <c r="GQR2658" s="116"/>
      <c r="GQS2658" s="42"/>
      <c r="GQT2658" s="116"/>
      <c r="GQU2658" s="42"/>
      <c r="GQV2658" s="116"/>
      <c r="GQW2658" s="42"/>
      <c r="GQX2658" s="116"/>
      <c r="GQY2658" s="42"/>
      <c r="GQZ2658" s="116"/>
      <c r="GRA2658" s="42"/>
      <c r="GRB2658" s="116"/>
      <c r="GRC2658" s="42"/>
      <c r="GRD2658" s="116"/>
      <c r="GRE2658" s="42"/>
      <c r="GRF2658" s="116"/>
      <c r="GRG2658" s="42"/>
      <c r="GRH2658" s="116"/>
      <c r="GRI2658" s="42"/>
      <c r="GRJ2658" s="116"/>
      <c r="GRK2658" s="42"/>
      <c r="GRL2658" s="116"/>
      <c r="GRM2658" s="42"/>
      <c r="GRN2658" s="116"/>
      <c r="GRO2658" s="42"/>
      <c r="GRP2658" s="116"/>
      <c r="GRQ2658" s="42"/>
      <c r="GRR2658" s="116"/>
      <c r="GRS2658" s="42"/>
      <c r="GRT2658" s="116"/>
      <c r="GRU2658" s="42"/>
      <c r="GRV2658" s="116"/>
      <c r="GRW2658" s="42"/>
      <c r="GRX2658" s="116"/>
      <c r="GRY2658" s="42"/>
      <c r="GRZ2658" s="116"/>
      <c r="GSA2658" s="42"/>
      <c r="GSB2658" s="116"/>
      <c r="GSC2658" s="42"/>
      <c r="GSD2658" s="116"/>
      <c r="GSE2658" s="42"/>
      <c r="GSF2658" s="116"/>
      <c r="GSG2658" s="42"/>
      <c r="GSH2658" s="116"/>
      <c r="GSI2658" s="42"/>
      <c r="GSJ2658" s="116"/>
      <c r="GSK2658" s="42"/>
      <c r="GSL2658" s="116"/>
      <c r="GSM2658" s="42"/>
      <c r="GSN2658" s="116"/>
      <c r="GSO2658" s="42"/>
      <c r="GSP2658" s="116"/>
      <c r="GSQ2658" s="42"/>
      <c r="GSR2658" s="116"/>
      <c r="GSS2658" s="42"/>
      <c r="GST2658" s="116"/>
      <c r="GSU2658" s="42"/>
      <c r="GSV2658" s="116"/>
      <c r="GSW2658" s="42"/>
      <c r="GSX2658" s="116"/>
      <c r="GSY2658" s="42"/>
      <c r="GSZ2658" s="116"/>
      <c r="GTA2658" s="42"/>
      <c r="GTB2658" s="116"/>
      <c r="GTC2658" s="42"/>
      <c r="GTD2658" s="116"/>
      <c r="GTE2658" s="42"/>
      <c r="GTF2658" s="116"/>
      <c r="GTG2658" s="42"/>
      <c r="GTH2658" s="116"/>
      <c r="GTI2658" s="42"/>
      <c r="GTJ2658" s="116"/>
      <c r="GTK2658" s="42"/>
      <c r="GTL2658" s="116"/>
      <c r="GTM2658" s="42"/>
      <c r="GTN2658" s="116"/>
      <c r="GTO2658" s="42"/>
      <c r="GTP2658" s="116"/>
      <c r="GTQ2658" s="42"/>
      <c r="GTR2658" s="116"/>
      <c r="GTS2658" s="42"/>
      <c r="GTT2658" s="116"/>
      <c r="GTU2658" s="42"/>
      <c r="GTV2658" s="116"/>
      <c r="GTW2658" s="42"/>
      <c r="GTX2658" s="116"/>
      <c r="GTY2658" s="42"/>
      <c r="GTZ2658" s="116"/>
      <c r="GUA2658" s="42"/>
      <c r="GUB2658" s="116"/>
      <c r="GUC2658" s="42"/>
      <c r="GUD2658" s="116"/>
      <c r="GUE2658" s="42"/>
      <c r="GUF2658" s="116"/>
      <c r="GUG2658" s="42"/>
      <c r="GUH2658" s="116"/>
      <c r="GUI2658" s="42"/>
      <c r="GUJ2658" s="116"/>
      <c r="GUK2658" s="42"/>
      <c r="GUL2658" s="116"/>
      <c r="GUM2658" s="42"/>
      <c r="GUN2658" s="116"/>
      <c r="GUO2658" s="42"/>
      <c r="GUP2658" s="116"/>
      <c r="GUQ2658" s="42"/>
      <c r="GUR2658" s="116"/>
      <c r="GUS2658" s="42"/>
      <c r="GUT2658" s="116"/>
      <c r="GUU2658" s="42"/>
      <c r="GUV2658" s="116"/>
      <c r="GUW2658" s="42"/>
      <c r="GUX2658" s="116"/>
      <c r="GUY2658" s="42"/>
      <c r="GUZ2658" s="116"/>
      <c r="GVA2658" s="42"/>
      <c r="GVB2658" s="116"/>
      <c r="GVC2658" s="42"/>
      <c r="GVD2658" s="116"/>
      <c r="GVE2658" s="42"/>
      <c r="GVF2658" s="116"/>
      <c r="GVG2658" s="42"/>
      <c r="GVH2658" s="116"/>
      <c r="GVI2658" s="42"/>
      <c r="GVJ2658" s="116"/>
      <c r="GVK2658" s="42"/>
      <c r="GVL2658" s="116"/>
      <c r="GVM2658" s="42"/>
      <c r="GVN2658" s="116"/>
      <c r="GVO2658" s="42"/>
      <c r="GVP2658" s="116"/>
      <c r="GVQ2658" s="42"/>
      <c r="GVR2658" s="116"/>
      <c r="GVS2658" s="42"/>
      <c r="GVT2658" s="116"/>
      <c r="GVU2658" s="42"/>
      <c r="GVV2658" s="116"/>
      <c r="GVW2658" s="42"/>
      <c r="GVX2658" s="116"/>
      <c r="GVY2658" s="42"/>
      <c r="GVZ2658" s="116"/>
      <c r="GWA2658" s="42"/>
      <c r="GWB2658" s="116"/>
      <c r="GWC2658" s="42"/>
      <c r="GWD2658" s="116"/>
      <c r="GWE2658" s="42"/>
      <c r="GWF2658" s="116"/>
      <c r="GWG2658" s="42"/>
      <c r="GWH2658" s="116"/>
      <c r="GWI2658" s="42"/>
      <c r="GWJ2658" s="116"/>
      <c r="GWK2658" s="42"/>
      <c r="GWL2658" s="116"/>
      <c r="GWM2658" s="42"/>
      <c r="GWN2658" s="116"/>
      <c r="GWO2658" s="42"/>
      <c r="GWP2658" s="116"/>
      <c r="GWQ2658" s="42"/>
      <c r="GWR2658" s="116"/>
      <c r="GWS2658" s="42"/>
      <c r="GWT2658" s="116"/>
      <c r="GWU2658" s="42"/>
      <c r="GWV2658" s="116"/>
      <c r="GWW2658" s="42"/>
      <c r="GWX2658" s="116"/>
      <c r="GWY2658" s="42"/>
      <c r="GWZ2658" s="116"/>
      <c r="GXA2658" s="42"/>
      <c r="GXB2658" s="116"/>
      <c r="GXC2658" s="42"/>
      <c r="GXD2658" s="116"/>
      <c r="GXE2658" s="42"/>
      <c r="GXF2658" s="116"/>
      <c r="GXG2658" s="42"/>
      <c r="GXH2658" s="116"/>
      <c r="GXI2658" s="42"/>
      <c r="GXJ2658" s="116"/>
      <c r="GXK2658" s="42"/>
      <c r="GXL2658" s="116"/>
      <c r="GXM2658" s="42"/>
      <c r="GXN2658" s="116"/>
      <c r="GXO2658" s="42"/>
      <c r="GXP2658" s="116"/>
      <c r="GXQ2658" s="42"/>
      <c r="GXR2658" s="116"/>
      <c r="GXS2658" s="42"/>
      <c r="GXT2658" s="116"/>
      <c r="GXU2658" s="42"/>
      <c r="GXV2658" s="116"/>
      <c r="GXW2658" s="42"/>
      <c r="GXX2658" s="116"/>
      <c r="GXY2658" s="42"/>
      <c r="GXZ2658" s="116"/>
      <c r="GYA2658" s="42"/>
      <c r="GYB2658" s="116"/>
      <c r="GYC2658" s="42"/>
      <c r="GYD2658" s="116"/>
      <c r="GYE2658" s="42"/>
      <c r="GYF2658" s="116"/>
      <c r="GYG2658" s="42"/>
      <c r="GYH2658" s="116"/>
      <c r="GYI2658" s="42"/>
      <c r="GYJ2658" s="116"/>
      <c r="GYK2658" s="42"/>
      <c r="GYL2658" s="116"/>
      <c r="GYM2658" s="42"/>
      <c r="GYN2658" s="116"/>
      <c r="GYO2658" s="42"/>
      <c r="GYP2658" s="116"/>
      <c r="GYQ2658" s="42"/>
      <c r="GYR2658" s="116"/>
      <c r="GYS2658" s="42"/>
      <c r="GYT2658" s="116"/>
      <c r="GYU2658" s="42"/>
      <c r="GYV2658" s="116"/>
      <c r="GYW2658" s="42"/>
      <c r="GYX2658" s="116"/>
      <c r="GYY2658" s="42"/>
      <c r="GYZ2658" s="116"/>
      <c r="GZA2658" s="42"/>
      <c r="GZB2658" s="116"/>
      <c r="GZC2658" s="42"/>
      <c r="GZD2658" s="116"/>
      <c r="GZE2658" s="42"/>
      <c r="GZF2658" s="116"/>
      <c r="GZG2658" s="42"/>
      <c r="GZH2658" s="116"/>
      <c r="GZI2658" s="42"/>
      <c r="GZJ2658" s="116"/>
      <c r="GZK2658" s="42"/>
      <c r="GZL2658" s="116"/>
      <c r="GZM2658" s="42"/>
      <c r="GZN2658" s="116"/>
      <c r="GZO2658" s="42"/>
      <c r="GZP2658" s="116"/>
      <c r="GZQ2658" s="42"/>
      <c r="GZR2658" s="116"/>
      <c r="GZS2658" s="42"/>
      <c r="GZT2658" s="116"/>
      <c r="GZU2658" s="42"/>
      <c r="GZV2658" s="116"/>
      <c r="GZW2658" s="42"/>
      <c r="GZX2658" s="116"/>
      <c r="GZY2658" s="42"/>
      <c r="GZZ2658" s="116"/>
      <c r="HAA2658" s="42"/>
      <c r="HAB2658" s="116"/>
      <c r="HAC2658" s="42"/>
      <c r="HAD2658" s="116"/>
      <c r="HAE2658" s="42"/>
      <c r="HAF2658" s="116"/>
      <c r="HAG2658" s="42"/>
      <c r="HAH2658" s="116"/>
      <c r="HAI2658" s="42"/>
      <c r="HAJ2658" s="116"/>
      <c r="HAK2658" s="42"/>
      <c r="HAL2658" s="116"/>
      <c r="HAM2658" s="42"/>
      <c r="HAN2658" s="116"/>
      <c r="HAO2658" s="42"/>
      <c r="HAP2658" s="116"/>
      <c r="HAQ2658" s="42"/>
      <c r="HAR2658" s="116"/>
      <c r="HAS2658" s="42"/>
      <c r="HAT2658" s="116"/>
      <c r="HAU2658" s="42"/>
      <c r="HAV2658" s="116"/>
      <c r="HAW2658" s="42"/>
      <c r="HAX2658" s="116"/>
      <c r="HAY2658" s="42"/>
      <c r="HAZ2658" s="116"/>
      <c r="HBA2658" s="42"/>
      <c r="HBB2658" s="116"/>
      <c r="HBC2658" s="42"/>
      <c r="HBD2658" s="116"/>
      <c r="HBE2658" s="42"/>
      <c r="HBF2658" s="116"/>
      <c r="HBG2658" s="42"/>
      <c r="HBH2658" s="116"/>
      <c r="HBI2658" s="42"/>
      <c r="HBJ2658" s="116"/>
      <c r="HBK2658" s="42"/>
      <c r="HBL2658" s="116"/>
      <c r="HBM2658" s="42"/>
      <c r="HBN2658" s="116"/>
      <c r="HBO2658" s="42"/>
      <c r="HBP2658" s="116"/>
      <c r="HBQ2658" s="42"/>
      <c r="HBR2658" s="116"/>
      <c r="HBS2658" s="42"/>
      <c r="HBT2658" s="116"/>
      <c r="HBU2658" s="42"/>
      <c r="HBV2658" s="116"/>
      <c r="HBW2658" s="42"/>
      <c r="HBX2658" s="116"/>
      <c r="HBY2658" s="42"/>
      <c r="HBZ2658" s="116"/>
      <c r="HCA2658" s="42"/>
      <c r="HCB2658" s="116"/>
      <c r="HCC2658" s="42"/>
      <c r="HCD2658" s="116"/>
      <c r="HCE2658" s="42"/>
      <c r="HCF2658" s="116"/>
      <c r="HCG2658" s="42"/>
      <c r="HCH2658" s="116"/>
      <c r="HCI2658" s="42"/>
      <c r="HCJ2658" s="116"/>
      <c r="HCK2658" s="42"/>
      <c r="HCL2658" s="116"/>
      <c r="HCM2658" s="42"/>
      <c r="HCN2658" s="116"/>
      <c r="HCO2658" s="42"/>
      <c r="HCP2658" s="116"/>
      <c r="HCQ2658" s="42"/>
      <c r="HCR2658" s="116"/>
      <c r="HCS2658" s="42"/>
      <c r="HCT2658" s="116"/>
      <c r="HCU2658" s="42"/>
      <c r="HCV2658" s="116"/>
      <c r="HCW2658" s="42"/>
      <c r="HCX2658" s="116"/>
      <c r="HCY2658" s="42"/>
      <c r="HCZ2658" s="116"/>
      <c r="HDA2658" s="42"/>
      <c r="HDB2658" s="116"/>
      <c r="HDC2658" s="42"/>
      <c r="HDD2658" s="116"/>
      <c r="HDE2658" s="42"/>
      <c r="HDF2658" s="116"/>
      <c r="HDG2658" s="42"/>
      <c r="HDH2658" s="116"/>
      <c r="HDI2658" s="42"/>
      <c r="HDJ2658" s="116"/>
      <c r="HDK2658" s="42"/>
      <c r="HDL2658" s="116"/>
      <c r="HDM2658" s="42"/>
      <c r="HDN2658" s="116"/>
      <c r="HDO2658" s="42"/>
      <c r="HDP2658" s="116"/>
      <c r="HDQ2658" s="42"/>
      <c r="HDR2658" s="116"/>
      <c r="HDS2658" s="42"/>
      <c r="HDT2658" s="116"/>
      <c r="HDU2658" s="42"/>
      <c r="HDV2658" s="116"/>
      <c r="HDW2658" s="42"/>
      <c r="HDX2658" s="116"/>
      <c r="HDY2658" s="42"/>
      <c r="HDZ2658" s="116"/>
      <c r="HEA2658" s="42"/>
      <c r="HEB2658" s="116"/>
      <c r="HEC2658" s="42"/>
      <c r="HED2658" s="116"/>
      <c r="HEE2658" s="42"/>
      <c r="HEF2658" s="116"/>
      <c r="HEG2658" s="42"/>
      <c r="HEH2658" s="116"/>
      <c r="HEI2658" s="42"/>
      <c r="HEJ2658" s="116"/>
      <c r="HEK2658" s="42"/>
      <c r="HEL2658" s="116"/>
      <c r="HEM2658" s="42"/>
      <c r="HEN2658" s="116"/>
      <c r="HEO2658" s="42"/>
      <c r="HEP2658" s="116"/>
      <c r="HEQ2658" s="42"/>
      <c r="HER2658" s="116"/>
      <c r="HES2658" s="42"/>
      <c r="HET2658" s="116"/>
      <c r="HEU2658" s="42"/>
      <c r="HEV2658" s="116"/>
      <c r="HEW2658" s="42"/>
      <c r="HEX2658" s="116"/>
      <c r="HEY2658" s="42"/>
      <c r="HEZ2658" s="116"/>
      <c r="HFA2658" s="42"/>
      <c r="HFB2658" s="116"/>
      <c r="HFC2658" s="42"/>
      <c r="HFD2658" s="116"/>
      <c r="HFE2658" s="42"/>
      <c r="HFF2658" s="116"/>
      <c r="HFG2658" s="42"/>
      <c r="HFH2658" s="116"/>
      <c r="HFI2658" s="42"/>
      <c r="HFJ2658" s="116"/>
      <c r="HFK2658" s="42"/>
      <c r="HFL2658" s="116"/>
      <c r="HFM2658" s="42"/>
      <c r="HFN2658" s="116"/>
      <c r="HFO2658" s="42"/>
      <c r="HFP2658" s="116"/>
      <c r="HFQ2658" s="42"/>
      <c r="HFR2658" s="116"/>
      <c r="HFS2658" s="42"/>
      <c r="HFT2658" s="116"/>
      <c r="HFU2658" s="42"/>
      <c r="HFV2658" s="116"/>
      <c r="HFW2658" s="42"/>
      <c r="HFX2658" s="116"/>
      <c r="HFY2658" s="42"/>
      <c r="HFZ2658" s="116"/>
      <c r="HGA2658" s="42"/>
      <c r="HGB2658" s="116"/>
      <c r="HGC2658" s="42"/>
      <c r="HGD2658" s="116"/>
      <c r="HGE2658" s="42"/>
      <c r="HGF2658" s="116"/>
      <c r="HGG2658" s="42"/>
      <c r="HGH2658" s="116"/>
      <c r="HGI2658" s="42"/>
      <c r="HGJ2658" s="116"/>
      <c r="HGK2658" s="42"/>
      <c r="HGL2658" s="116"/>
      <c r="HGM2658" s="42"/>
      <c r="HGN2658" s="116"/>
      <c r="HGO2658" s="42"/>
      <c r="HGP2658" s="116"/>
      <c r="HGQ2658" s="42"/>
      <c r="HGR2658" s="116"/>
      <c r="HGS2658" s="42"/>
      <c r="HGT2658" s="116"/>
      <c r="HGU2658" s="42"/>
      <c r="HGV2658" s="116"/>
      <c r="HGW2658" s="42"/>
      <c r="HGX2658" s="116"/>
      <c r="HGY2658" s="42"/>
      <c r="HGZ2658" s="116"/>
      <c r="HHA2658" s="42"/>
      <c r="HHB2658" s="116"/>
      <c r="HHC2658" s="42"/>
      <c r="HHD2658" s="116"/>
      <c r="HHE2658" s="42"/>
      <c r="HHF2658" s="116"/>
      <c r="HHG2658" s="42"/>
      <c r="HHH2658" s="116"/>
      <c r="HHI2658" s="42"/>
      <c r="HHJ2658" s="116"/>
      <c r="HHK2658" s="42"/>
      <c r="HHL2658" s="116"/>
      <c r="HHM2658" s="42"/>
      <c r="HHN2658" s="116"/>
      <c r="HHO2658" s="42"/>
      <c r="HHP2658" s="116"/>
      <c r="HHQ2658" s="42"/>
      <c r="HHR2658" s="116"/>
      <c r="HHS2658" s="42"/>
      <c r="HHT2658" s="116"/>
      <c r="HHU2658" s="42"/>
      <c r="HHV2658" s="116"/>
      <c r="HHW2658" s="42"/>
      <c r="HHX2658" s="116"/>
      <c r="HHY2658" s="42"/>
      <c r="HHZ2658" s="116"/>
      <c r="HIA2658" s="42"/>
      <c r="HIB2658" s="116"/>
      <c r="HIC2658" s="42"/>
      <c r="HID2658" s="116"/>
      <c r="HIE2658" s="42"/>
      <c r="HIF2658" s="116"/>
      <c r="HIG2658" s="42"/>
      <c r="HIH2658" s="116"/>
      <c r="HII2658" s="42"/>
      <c r="HIJ2658" s="116"/>
      <c r="HIK2658" s="42"/>
      <c r="HIL2658" s="116"/>
      <c r="HIM2658" s="42"/>
      <c r="HIN2658" s="116"/>
      <c r="HIO2658" s="42"/>
      <c r="HIP2658" s="116"/>
      <c r="HIQ2658" s="42"/>
      <c r="HIR2658" s="116"/>
      <c r="HIS2658" s="42"/>
      <c r="HIT2658" s="116"/>
      <c r="HIU2658" s="42"/>
      <c r="HIV2658" s="116"/>
      <c r="HIW2658" s="42"/>
      <c r="HIX2658" s="116"/>
      <c r="HIY2658" s="42"/>
      <c r="HIZ2658" s="116"/>
      <c r="HJA2658" s="42"/>
      <c r="HJB2658" s="116"/>
      <c r="HJC2658" s="42"/>
      <c r="HJD2658" s="116"/>
      <c r="HJE2658" s="42"/>
      <c r="HJF2658" s="116"/>
      <c r="HJG2658" s="42"/>
      <c r="HJH2658" s="116"/>
      <c r="HJI2658" s="42"/>
      <c r="HJJ2658" s="116"/>
      <c r="HJK2658" s="42"/>
      <c r="HJL2658" s="116"/>
      <c r="HJM2658" s="42"/>
      <c r="HJN2658" s="116"/>
      <c r="HJO2658" s="42"/>
      <c r="HJP2658" s="116"/>
      <c r="HJQ2658" s="42"/>
      <c r="HJR2658" s="116"/>
      <c r="HJS2658" s="42"/>
      <c r="HJT2658" s="116"/>
      <c r="HJU2658" s="42"/>
      <c r="HJV2658" s="116"/>
      <c r="HJW2658" s="42"/>
      <c r="HJX2658" s="116"/>
      <c r="HJY2658" s="42"/>
      <c r="HJZ2658" s="116"/>
      <c r="HKA2658" s="42"/>
      <c r="HKB2658" s="116"/>
      <c r="HKC2658" s="42"/>
      <c r="HKD2658" s="116"/>
      <c r="HKE2658" s="42"/>
      <c r="HKF2658" s="116"/>
      <c r="HKG2658" s="42"/>
      <c r="HKH2658" s="116"/>
      <c r="HKI2658" s="42"/>
      <c r="HKJ2658" s="116"/>
      <c r="HKK2658" s="42"/>
      <c r="HKL2658" s="116"/>
      <c r="HKM2658" s="42"/>
      <c r="HKN2658" s="116"/>
      <c r="HKO2658" s="42"/>
      <c r="HKP2658" s="116"/>
      <c r="HKQ2658" s="42"/>
      <c r="HKR2658" s="116"/>
      <c r="HKS2658" s="42"/>
      <c r="HKT2658" s="116"/>
      <c r="HKU2658" s="42"/>
      <c r="HKV2658" s="116"/>
      <c r="HKW2658" s="42"/>
      <c r="HKX2658" s="116"/>
      <c r="HKY2658" s="42"/>
      <c r="HKZ2658" s="116"/>
      <c r="HLA2658" s="42"/>
      <c r="HLB2658" s="116"/>
      <c r="HLC2658" s="42"/>
      <c r="HLD2658" s="116"/>
      <c r="HLE2658" s="42"/>
      <c r="HLF2658" s="116"/>
      <c r="HLG2658" s="42"/>
      <c r="HLH2658" s="116"/>
      <c r="HLI2658" s="42"/>
      <c r="HLJ2658" s="116"/>
      <c r="HLK2658" s="42"/>
      <c r="HLL2658" s="116"/>
      <c r="HLM2658" s="42"/>
      <c r="HLN2658" s="116"/>
      <c r="HLO2658" s="42"/>
      <c r="HLP2658" s="116"/>
      <c r="HLQ2658" s="42"/>
      <c r="HLR2658" s="116"/>
      <c r="HLS2658" s="42"/>
      <c r="HLT2658" s="116"/>
      <c r="HLU2658" s="42"/>
      <c r="HLV2658" s="116"/>
      <c r="HLW2658" s="42"/>
      <c r="HLX2658" s="116"/>
      <c r="HLY2658" s="42"/>
      <c r="HLZ2658" s="116"/>
      <c r="HMA2658" s="42"/>
      <c r="HMB2658" s="116"/>
      <c r="HMC2658" s="42"/>
      <c r="HMD2658" s="116"/>
      <c r="HME2658" s="42"/>
      <c r="HMF2658" s="116"/>
      <c r="HMG2658" s="42"/>
      <c r="HMH2658" s="116"/>
      <c r="HMI2658" s="42"/>
      <c r="HMJ2658" s="116"/>
      <c r="HMK2658" s="42"/>
      <c r="HML2658" s="116"/>
      <c r="HMM2658" s="42"/>
      <c r="HMN2658" s="116"/>
      <c r="HMO2658" s="42"/>
      <c r="HMP2658" s="116"/>
      <c r="HMQ2658" s="42"/>
      <c r="HMR2658" s="116"/>
      <c r="HMS2658" s="42"/>
      <c r="HMT2658" s="116"/>
      <c r="HMU2658" s="42"/>
      <c r="HMV2658" s="116"/>
      <c r="HMW2658" s="42"/>
      <c r="HMX2658" s="116"/>
      <c r="HMY2658" s="42"/>
      <c r="HMZ2658" s="116"/>
      <c r="HNA2658" s="42"/>
      <c r="HNB2658" s="116"/>
      <c r="HNC2658" s="42"/>
      <c r="HND2658" s="116"/>
      <c r="HNE2658" s="42"/>
      <c r="HNF2658" s="116"/>
      <c r="HNG2658" s="42"/>
      <c r="HNH2658" s="116"/>
      <c r="HNI2658" s="42"/>
      <c r="HNJ2658" s="116"/>
      <c r="HNK2658" s="42"/>
      <c r="HNL2658" s="116"/>
      <c r="HNM2658" s="42"/>
      <c r="HNN2658" s="116"/>
      <c r="HNO2658" s="42"/>
      <c r="HNP2658" s="116"/>
      <c r="HNQ2658" s="42"/>
      <c r="HNR2658" s="116"/>
      <c r="HNS2658" s="42"/>
      <c r="HNT2658" s="116"/>
      <c r="HNU2658" s="42"/>
      <c r="HNV2658" s="116"/>
      <c r="HNW2658" s="42"/>
      <c r="HNX2658" s="116"/>
      <c r="HNY2658" s="42"/>
      <c r="HNZ2658" s="116"/>
      <c r="HOA2658" s="42"/>
      <c r="HOB2658" s="116"/>
      <c r="HOC2658" s="42"/>
      <c r="HOD2658" s="116"/>
      <c r="HOE2658" s="42"/>
      <c r="HOF2658" s="116"/>
      <c r="HOG2658" s="42"/>
      <c r="HOH2658" s="116"/>
      <c r="HOI2658" s="42"/>
      <c r="HOJ2658" s="116"/>
      <c r="HOK2658" s="42"/>
      <c r="HOL2658" s="116"/>
      <c r="HOM2658" s="42"/>
      <c r="HON2658" s="116"/>
      <c r="HOO2658" s="42"/>
      <c r="HOP2658" s="116"/>
      <c r="HOQ2658" s="42"/>
      <c r="HOR2658" s="116"/>
      <c r="HOS2658" s="42"/>
      <c r="HOT2658" s="116"/>
      <c r="HOU2658" s="42"/>
      <c r="HOV2658" s="116"/>
      <c r="HOW2658" s="42"/>
      <c r="HOX2658" s="116"/>
      <c r="HOY2658" s="42"/>
      <c r="HOZ2658" s="116"/>
      <c r="HPA2658" s="42"/>
      <c r="HPB2658" s="116"/>
      <c r="HPC2658" s="42"/>
      <c r="HPD2658" s="116"/>
      <c r="HPE2658" s="42"/>
      <c r="HPF2658" s="116"/>
      <c r="HPG2658" s="42"/>
      <c r="HPH2658" s="116"/>
      <c r="HPI2658" s="42"/>
      <c r="HPJ2658" s="116"/>
      <c r="HPK2658" s="42"/>
      <c r="HPL2658" s="116"/>
      <c r="HPM2658" s="42"/>
      <c r="HPN2658" s="116"/>
      <c r="HPO2658" s="42"/>
      <c r="HPP2658" s="116"/>
      <c r="HPQ2658" s="42"/>
      <c r="HPR2658" s="116"/>
      <c r="HPS2658" s="42"/>
      <c r="HPT2658" s="116"/>
      <c r="HPU2658" s="42"/>
      <c r="HPV2658" s="116"/>
      <c r="HPW2658" s="42"/>
      <c r="HPX2658" s="116"/>
      <c r="HPY2658" s="42"/>
      <c r="HPZ2658" s="116"/>
      <c r="HQA2658" s="42"/>
      <c r="HQB2658" s="116"/>
      <c r="HQC2658" s="42"/>
      <c r="HQD2658" s="116"/>
      <c r="HQE2658" s="42"/>
      <c r="HQF2658" s="116"/>
      <c r="HQG2658" s="42"/>
      <c r="HQH2658" s="116"/>
      <c r="HQI2658" s="42"/>
      <c r="HQJ2658" s="116"/>
      <c r="HQK2658" s="42"/>
      <c r="HQL2658" s="116"/>
      <c r="HQM2658" s="42"/>
      <c r="HQN2658" s="116"/>
      <c r="HQO2658" s="42"/>
      <c r="HQP2658" s="116"/>
      <c r="HQQ2658" s="42"/>
      <c r="HQR2658" s="116"/>
      <c r="HQS2658" s="42"/>
      <c r="HQT2658" s="116"/>
      <c r="HQU2658" s="42"/>
      <c r="HQV2658" s="116"/>
      <c r="HQW2658" s="42"/>
      <c r="HQX2658" s="116"/>
      <c r="HQY2658" s="42"/>
      <c r="HQZ2658" s="116"/>
      <c r="HRA2658" s="42"/>
      <c r="HRB2658" s="116"/>
      <c r="HRC2658" s="42"/>
      <c r="HRD2658" s="116"/>
      <c r="HRE2658" s="42"/>
      <c r="HRF2658" s="116"/>
      <c r="HRG2658" s="42"/>
      <c r="HRH2658" s="116"/>
      <c r="HRI2658" s="42"/>
      <c r="HRJ2658" s="116"/>
      <c r="HRK2658" s="42"/>
      <c r="HRL2658" s="116"/>
      <c r="HRM2658" s="42"/>
      <c r="HRN2658" s="116"/>
      <c r="HRO2658" s="42"/>
      <c r="HRP2658" s="116"/>
      <c r="HRQ2658" s="42"/>
      <c r="HRR2658" s="116"/>
      <c r="HRS2658" s="42"/>
      <c r="HRT2658" s="116"/>
      <c r="HRU2658" s="42"/>
      <c r="HRV2658" s="116"/>
      <c r="HRW2658" s="42"/>
      <c r="HRX2658" s="116"/>
      <c r="HRY2658" s="42"/>
      <c r="HRZ2658" s="116"/>
      <c r="HSA2658" s="42"/>
      <c r="HSB2658" s="116"/>
      <c r="HSC2658" s="42"/>
      <c r="HSD2658" s="116"/>
      <c r="HSE2658" s="42"/>
      <c r="HSF2658" s="116"/>
      <c r="HSG2658" s="42"/>
      <c r="HSH2658" s="116"/>
      <c r="HSI2658" s="42"/>
      <c r="HSJ2658" s="116"/>
      <c r="HSK2658" s="42"/>
      <c r="HSL2658" s="116"/>
      <c r="HSM2658" s="42"/>
      <c r="HSN2658" s="116"/>
      <c r="HSO2658" s="42"/>
      <c r="HSP2658" s="116"/>
      <c r="HSQ2658" s="42"/>
      <c r="HSR2658" s="116"/>
      <c r="HSS2658" s="42"/>
      <c r="HST2658" s="116"/>
      <c r="HSU2658" s="42"/>
      <c r="HSV2658" s="116"/>
      <c r="HSW2658" s="42"/>
      <c r="HSX2658" s="116"/>
      <c r="HSY2658" s="42"/>
      <c r="HSZ2658" s="116"/>
      <c r="HTA2658" s="42"/>
      <c r="HTB2658" s="116"/>
      <c r="HTC2658" s="42"/>
      <c r="HTD2658" s="116"/>
      <c r="HTE2658" s="42"/>
      <c r="HTF2658" s="116"/>
      <c r="HTG2658" s="42"/>
      <c r="HTH2658" s="116"/>
      <c r="HTI2658" s="42"/>
      <c r="HTJ2658" s="116"/>
      <c r="HTK2658" s="42"/>
      <c r="HTL2658" s="116"/>
      <c r="HTM2658" s="42"/>
      <c r="HTN2658" s="116"/>
      <c r="HTO2658" s="42"/>
      <c r="HTP2658" s="116"/>
      <c r="HTQ2658" s="42"/>
      <c r="HTR2658" s="116"/>
      <c r="HTS2658" s="42"/>
      <c r="HTT2658" s="116"/>
      <c r="HTU2658" s="42"/>
      <c r="HTV2658" s="116"/>
      <c r="HTW2658" s="42"/>
      <c r="HTX2658" s="116"/>
      <c r="HTY2658" s="42"/>
      <c r="HTZ2658" s="116"/>
      <c r="HUA2658" s="42"/>
      <c r="HUB2658" s="116"/>
      <c r="HUC2658" s="42"/>
      <c r="HUD2658" s="116"/>
      <c r="HUE2658" s="42"/>
      <c r="HUF2658" s="116"/>
      <c r="HUG2658" s="42"/>
      <c r="HUH2658" s="116"/>
      <c r="HUI2658" s="42"/>
      <c r="HUJ2658" s="116"/>
      <c r="HUK2658" s="42"/>
      <c r="HUL2658" s="116"/>
      <c r="HUM2658" s="42"/>
      <c r="HUN2658" s="116"/>
      <c r="HUO2658" s="42"/>
      <c r="HUP2658" s="116"/>
      <c r="HUQ2658" s="42"/>
      <c r="HUR2658" s="116"/>
      <c r="HUS2658" s="42"/>
      <c r="HUT2658" s="116"/>
      <c r="HUU2658" s="42"/>
      <c r="HUV2658" s="116"/>
      <c r="HUW2658" s="42"/>
      <c r="HUX2658" s="116"/>
      <c r="HUY2658" s="42"/>
      <c r="HUZ2658" s="116"/>
      <c r="HVA2658" s="42"/>
      <c r="HVB2658" s="116"/>
      <c r="HVC2658" s="42"/>
      <c r="HVD2658" s="116"/>
      <c r="HVE2658" s="42"/>
      <c r="HVF2658" s="116"/>
      <c r="HVG2658" s="42"/>
      <c r="HVH2658" s="116"/>
      <c r="HVI2658" s="42"/>
      <c r="HVJ2658" s="116"/>
      <c r="HVK2658" s="42"/>
      <c r="HVL2658" s="116"/>
      <c r="HVM2658" s="42"/>
      <c r="HVN2658" s="116"/>
      <c r="HVO2658" s="42"/>
      <c r="HVP2658" s="116"/>
      <c r="HVQ2658" s="42"/>
      <c r="HVR2658" s="116"/>
      <c r="HVS2658" s="42"/>
      <c r="HVT2658" s="116"/>
      <c r="HVU2658" s="42"/>
      <c r="HVV2658" s="116"/>
      <c r="HVW2658" s="42"/>
      <c r="HVX2658" s="116"/>
      <c r="HVY2658" s="42"/>
      <c r="HVZ2658" s="116"/>
      <c r="HWA2658" s="42"/>
      <c r="HWB2658" s="116"/>
      <c r="HWC2658" s="42"/>
      <c r="HWD2658" s="116"/>
      <c r="HWE2658" s="42"/>
      <c r="HWF2658" s="116"/>
      <c r="HWG2658" s="42"/>
      <c r="HWH2658" s="116"/>
      <c r="HWI2658" s="42"/>
      <c r="HWJ2658" s="116"/>
      <c r="HWK2658" s="42"/>
      <c r="HWL2658" s="116"/>
      <c r="HWM2658" s="42"/>
      <c r="HWN2658" s="116"/>
      <c r="HWO2658" s="42"/>
      <c r="HWP2658" s="116"/>
      <c r="HWQ2658" s="42"/>
      <c r="HWR2658" s="116"/>
      <c r="HWS2658" s="42"/>
      <c r="HWT2658" s="116"/>
      <c r="HWU2658" s="42"/>
      <c r="HWV2658" s="116"/>
      <c r="HWW2658" s="42"/>
      <c r="HWX2658" s="116"/>
      <c r="HWY2658" s="42"/>
      <c r="HWZ2658" s="116"/>
      <c r="HXA2658" s="42"/>
      <c r="HXB2658" s="116"/>
      <c r="HXC2658" s="42"/>
      <c r="HXD2658" s="116"/>
      <c r="HXE2658" s="42"/>
      <c r="HXF2658" s="116"/>
      <c r="HXG2658" s="42"/>
      <c r="HXH2658" s="116"/>
      <c r="HXI2658" s="42"/>
      <c r="HXJ2658" s="116"/>
      <c r="HXK2658" s="42"/>
      <c r="HXL2658" s="116"/>
      <c r="HXM2658" s="42"/>
      <c r="HXN2658" s="116"/>
      <c r="HXO2658" s="42"/>
      <c r="HXP2658" s="116"/>
      <c r="HXQ2658" s="42"/>
      <c r="HXR2658" s="116"/>
      <c r="HXS2658" s="42"/>
      <c r="HXT2658" s="116"/>
      <c r="HXU2658" s="42"/>
      <c r="HXV2658" s="116"/>
      <c r="HXW2658" s="42"/>
      <c r="HXX2658" s="116"/>
      <c r="HXY2658" s="42"/>
      <c r="HXZ2658" s="116"/>
      <c r="HYA2658" s="42"/>
      <c r="HYB2658" s="116"/>
      <c r="HYC2658" s="42"/>
      <c r="HYD2658" s="116"/>
      <c r="HYE2658" s="42"/>
      <c r="HYF2658" s="116"/>
      <c r="HYG2658" s="42"/>
      <c r="HYH2658" s="116"/>
      <c r="HYI2658" s="42"/>
      <c r="HYJ2658" s="116"/>
      <c r="HYK2658" s="42"/>
      <c r="HYL2658" s="116"/>
      <c r="HYM2658" s="42"/>
      <c r="HYN2658" s="116"/>
      <c r="HYO2658" s="42"/>
      <c r="HYP2658" s="116"/>
      <c r="HYQ2658" s="42"/>
      <c r="HYR2658" s="116"/>
      <c r="HYS2658" s="42"/>
      <c r="HYT2658" s="116"/>
      <c r="HYU2658" s="42"/>
      <c r="HYV2658" s="116"/>
      <c r="HYW2658" s="42"/>
      <c r="HYX2658" s="116"/>
      <c r="HYY2658" s="42"/>
      <c r="HYZ2658" s="116"/>
      <c r="HZA2658" s="42"/>
      <c r="HZB2658" s="116"/>
      <c r="HZC2658" s="42"/>
      <c r="HZD2658" s="116"/>
      <c r="HZE2658" s="42"/>
      <c r="HZF2658" s="116"/>
      <c r="HZG2658" s="42"/>
      <c r="HZH2658" s="116"/>
      <c r="HZI2658" s="42"/>
      <c r="HZJ2658" s="116"/>
      <c r="HZK2658" s="42"/>
      <c r="HZL2658" s="116"/>
      <c r="HZM2658" s="42"/>
      <c r="HZN2658" s="116"/>
      <c r="HZO2658" s="42"/>
      <c r="HZP2658" s="116"/>
      <c r="HZQ2658" s="42"/>
      <c r="HZR2658" s="116"/>
      <c r="HZS2658" s="42"/>
      <c r="HZT2658" s="116"/>
      <c r="HZU2658" s="42"/>
      <c r="HZV2658" s="116"/>
      <c r="HZW2658" s="42"/>
      <c r="HZX2658" s="116"/>
      <c r="HZY2658" s="42"/>
      <c r="HZZ2658" s="116"/>
      <c r="IAA2658" s="42"/>
      <c r="IAB2658" s="116"/>
      <c r="IAC2658" s="42"/>
      <c r="IAD2658" s="116"/>
      <c r="IAE2658" s="42"/>
      <c r="IAF2658" s="116"/>
      <c r="IAG2658" s="42"/>
      <c r="IAH2658" s="116"/>
      <c r="IAI2658" s="42"/>
      <c r="IAJ2658" s="116"/>
      <c r="IAK2658" s="42"/>
      <c r="IAL2658" s="116"/>
      <c r="IAM2658" s="42"/>
      <c r="IAN2658" s="116"/>
      <c r="IAO2658" s="42"/>
      <c r="IAP2658" s="116"/>
      <c r="IAQ2658" s="42"/>
      <c r="IAR2658" s="116"/>
      <c r="IAS2658" s="42"/>
      <c r="IAT2658" s="116"/>
      <c r="IAU2658" s="42"/>
      <c r="IAV2658" s="116"/>
      <c r="IAW2658" s="42"/>
      <c r="IAX2658" s="116"/>
      <c r="IAY2658" s="42"/>
      <c r="IAZ2658" s="116"/>
      <c r="IBA2658" s="42"/>
      <c r="IBB2658" s="116"/>
      <c r="IBC2658" s="42"/>
      <c r="IBD2658" s="116"/>
      <c r="IBE2658" s="42"/>
      <c r="IBF2658" s="116"/>
      <c r="IBG2658" s="42"/>
      <c r="IBH2658" s="116"/>
      <c r="IBI2658" s="42"/>
      <c r="IBJ2658" s="116"/>
      <c r="IBK2658" s="42"/>
      <c r="IBL2658" s="116"/>
      <c r="IBM2658" s="42"/>
      <c r="IBN2658" s="116"/>
      <c r="IBO2658" s="42"/>
      <c r="IBP2658" s="116"/>
      <c r="IBQ2658" s="42"/>
      <c r="IBR2658" s="116"/>
      <c r="IBS2658" s="42"/>
      <c r="IBT2658" s="116"/>
      <c r="IBU2658" s="42"/>
      <c r="IBV2658" s="116"/>
      <c r="IBW2658" s="42"/>
      <c r="IBX2658" s="116"/>
      <c r="IBY2658" s="42"/>
      <c r="IBZ2658" s="116"/>
      <c r="ICA2658" s="42"/>
      <c r="ICB2658" s="116"/>
      <c r="ICC2658" s="42"/>
      <c r="ICD2658" s="116"/>
      <c r="ICE2658" s="42"/>
      <c r="ICF2658" s="116"/>
      <c r="ICG2658" s="42"/>
      <c r="ICH2658" s="116"/>
      <c r="ICI2658" s="42"/>
      <c r="ICJ2658" s="116"/>
      <c r="ICK2658" s="42"/>
      <c r="ICL2658" s="116"/>
      <c r="ICM2658" s="42"/>
      <c r="ICN2658" s="116"/>
      <c r="ICO2658" s="42"/>
      <c r="ICP2658" s="116"/>
      <c r="ICQ2658" s="42"/>
      <c r="ICR2658" s="116"/>
      <c r="ICS2658" s="42"/>
      <c r="ICT2658" s="116"/>
      <c r="ICU2658" s="42"/>
      <c r="ICV2658" s="116"/>
      <c r="ICW2658" s="42"/>
      <c r="ICX2658" s="116"/>
      <c r="ICY2658" s="42"/>
      <c r="ICZ2658" s="116"/>
      <c r="IDA2658" s="42"/>
      <c r="IDB2658" s="116"/>
      <c r="IDC2658" s="42"/>
      <c r="IDD2658" s="116"/>
      <c r="IDE2658" s="42"/>
      <c r="IDF2658" s="116"/>
      <c r="IDG2658" s="42"/>
      <c r="IDH2658" s="116"/>
      <c r="IDI2658" s="42"/>
      <c r="IDJ2658" s="116"/>
      <c r="IDK2658" s="42"/>
      <c r="IDL2658" s="116"/>
      <c r="IDM2658" s="42"/>
      <c r="IDN2658" s="116"/>
      <c r="IDO2658" s="42"/>
      <c r="IDP2658" s="116"/>
      <c r="IDQ2658" s="42"/>
      <c r="IDR2658" s="116"/>
      <c r="IDS2658" s="42"/>
      <c r="IDT2658" s="116"/>
      <c r="IDU2658" s="42"/>
      <c r="IDV2658" s="116"/>
      <c r="IDW2658" s="42"/>
      <c r="IDX2658" s="116"/>
      <c r="IDY2658" s="42"/>
      <c r="IDZ2658" s="116"/>
      <c r="IEA2658" s="42"/>
      <c r="IEB2658" s="116"/>
      <c r="IEC2658" s="42"/>
      <c r="IED2658" s="116"/>
      <c r="IEE2658" s="42"/>
      <c r="IEF2658" s="116"/>
      <c r="IEG2658" s="42"/>
      <c r="IEH2658" s="116"/>
      <c r="IEI2658" s="42"/>
      <c r="IEJ2658" s="116"/>
      <c r="IEK2658" s="42"/>
      <c r="IEL2658" s="116"/>
      <c r="IEM2658" s="42"/>
      <c r="IEN2658" s="116"/>
      <c r="IEO2658" s="42"/>
      <c r="IEP2658" s="116"/>
      <c r="IEQ2658" s="42"/>
      <c r="IER2658" s="116"/>
      <c r="IES2658" s="42"/>
      <c r="IET2658" s="116"/>
      <c r="IEU2658" s="42"/>
      <c r="IEV2658" s="116"/>
      <c r="IEW2658" s="42"/>
      <c r="IEX2658" s="116"/>
      <c r="IEY2658" s="42"/>
      <c r="IEZ2658" s="116"/>
      <c r="IFA2658" s="42"/>
      <c r="IFB2658" s="116"/>
      <c r="IFC2658" s="42"/>
      <c r="IFD2658" s="116"/>
      <c r="IFE2658" s="42"/>
      <c r="IFF2658" s="116"/>
      <c r="IFG2658" s="42"/>
      <c r="IFH2658" s="116"/>
      <c r="IFI2658" s="42"/>
      <c r="IFJ2658" s="116"/>
      <c r="IFK2658" s="42"/>
      <c r="IFL2658" s="116"/>
      <c r="IFM2658" s="42"/>
      <c r="IFN2658" s="116"/>
      <c r="IFO2658" s="42"/>
      <c r="IFP2658" s="116"/>
      <c r="IFQ2658" s="42"/>
      <c r="IFR2658" s="116"/>
      <c r="IFS2658" s="42"/>
      <c r="IFT2658" s="116"/>
      <c r="IFU2658" s="42"/>
      <c r="IFV2658" s="116"/>
      <c r="IFW2658" s="42"/>
      <c r="IFX2658" s="116"/>
      <c r="IFY2658" s="42"/>
      <c r="IFZ2658" s="116"/>
      <c r="IGA2658" s="42"/>
      <c r="IGB2658" s="116"/>
      <c r="IGC2658" s="42"/>
      <c r="IGD2658" s="116"/>
      <c r="IGE2658" s="42"/>
      <c r="IGF2658" s="116"/>
      <c r="IGG2658" s="42"/>
      <c r="IGH2658" s="116"/>
      <c r="IGI2658" s="42"/>
      <c r="IGJ2658" s="116"/>
      <c r="IGK2658" s="42"/>
      <c r="IGL2658" s="116"/>
      <c r="IGM2658" s="42"/>
      <c r="IGN2658" s="116"/>
      <c r="IGO2658" s="42"/>
      <c r="IGP2658" s="116"/>
      <c r="IGQ2658" s="42"/>
      <c r="IGR2658" s="116"/>
      <c r="IGS2658" s="42"/>
      <c r="IGT2658" s="116"/>
      <c r="IGU2658" s="42"/>
      <c r="IGV2658" s="116"/>
      <c r="IGW2658" s="42"/>
      <c r="IGX2658" s="116"/>
      <c r="IGY2658" s="42"/>
      <c r="IGZ2658" s="116"/>
      <c r="IHA2658" s="42"/>
      <c r="IHB2658" s="116"/>
      <c r="IHC2658" s="42"/>
      <c r="IHD2658" s="116"/>
      <c r="IHE2658" s="42"/>
      <c r="IHF2658" s="116"/>
      <c r="IHG2658" s="42"/>
      <c r="IHH2658" s="116"/>
      <c r="IHI2658" s="42"/>
      <c r="IHJ2658" s="116"/>
      <c r="IHK2658" s="42"/>
      <c r="IHL2658" s="116"/>
      <c r="IHM2658" s="42"/>
      <c r="IHN2658" s="116"/>
      <c r="IHO2658" s="42"/>
      <c r="IHP2658" s="116"/>
      <c r="IHQ2658" s="42"/>
      <c r="IHR2658" s="116"/>
      <c r="IHS2658" s="42"/>
      <c r="IHT2658" s="116"/>
      <c r="IHU2658" s="42"/>
      <c r="IHV2658" s="116"/>
      <c r="IHW2658" s="42"/>
      <c r="IHX2658" s="116"/>
      <c r="IHY2658" s="42"/>
      <c r="IHZ2658" s="116"/>
      <c r="IIA2658" s="42"/>
      <c r="IIB2658" s="116"/>
      <c r="IIC2658" s="42"/>
      <c r="IID2658" s="116"/>
      <c r="IIE2658" s="42"/>
      <c r="IIF2658" s="116"/>
      <c r="IIG2658" s="42"/>
      <c r="IIH2658" s="116"/>
      <c r="III2658" s="42"/>
      <c r="IIJ2658" s="116"/>
      <c r="IIK2658" s="42"/>
      <c r="IIL2658" s="116"/>
      <c r="IIM2658" s="42"/>
      <c r="IIN2658" s="116"/>
      <c r="IIO2658" s="42"/>
      <c r="IIP2658" s="116"/>
      <c r="IIQ2658" s="42"/>
      <c r="IIR2658" s="116"/>
      <c r="IIS2658" s="42"/>
      <c r="IIT2658" s="116"/>
      <c r="IIU2658" s="42"/>
      <c r="IIV2658" s="116"/>
      <c r="IIW2658" s="42"/>
      <c r="IIX2658" s="116"/>
      <c r="IIY2658" s="42"/>
      <c r="IIZ2658" s="116"/>
      <c r="IJA2658" s="42"/>
      <c r="IJB2658" s="116"/>
      <c r="IJC2658" s="42"/>
      <c r="IJD2658" s="116"/>
      <c r="IJE2658" s="42"/>
      <c r="IJF2658" s="116"/>
      <c r="IJG2658" s="42"/>
      <c r="IJH2658" s="116"/>
      <c r="IJI2658" s="42"/>
      <c r="IJJ2658" s="116"/>
      <c r="IJK2658" s="42"/>
      <c r="IJL2658" s="116"/>
      <c r="IJM2658" s="42"/>
      <c r="IJN2658" s="116"/>
      <c r="IJO2658" s="42"/>
      <c r="IJP2658" s="116"/>
      <c r="IJQ2658" s="42"/>
      <c r="IJR2658" s="116"/>
      <c r="IJS2658" s="42"/>
      <c r="IJT2658" s="116"/>
      <c r="IJU2658" s="42"/>
      <c r="IJV2658" s="116"/>
      <c r="IJW2658" s="42"/>
      <c r="IJX2658" s="116"/>
      <c r="IJY2658" s="42"/>
      <c r="IJZ2658" s="116"/>
      <c r="IKA2658" s="42"/>
      <c r="IKB2658" s="116"/>
      <c r="IKC2658" s="42"/>
      <c r="IKD2658" s="116"/>
      <c r="IKE2658" s="42"/>
      <c r="IKF2658" s="116"/>
      <c r="IKG2658" s="42"/>
      <c r="IKH2658" s="116"/>
      <c r="IKI2658" s="42"/>
      <c r="IKJ2658" s="116"/>
      <c r="IKK2658" s="42"/>
      <c r="IKL2658" s="116"/>
      <c r="IKM2658" s="42"/>
      <c r="IKN2658" s="116"/>
      <c r="IKO2658" s="42"/>
      <c r="IKP2658" s="116"/>
      <c r="IKQ2658" s="42"/>
      <c r="IKR2658" s="116"/>
      <c r="IKS2658" s="42"/>
      <c r="IKT2658" s="116"/>
      <c r="IKU2658" s="42"/>
      <c r="IKV2658" s="116"/>
      <c r="IKW2658" s="42"/>
      <c r="IKX2658" s="116"/>
      <c r="IKY2658" s="42"/>
      <c r="IKZ2658" s="116"/>
      <c r="ILA2658" s="42"/>
      <c r="ILB2658" s="116"/>
      <c r="ILC2658" s="42"/>
      <c r="ILD2658" s="116"/>
      <c r="ILE2658" s="42"/>
      <c r="ILF2658" s="116"/>
      <c r="ILG2658" s="42"/>
      <c r="ILH2658" s="116"/>
      <c r="ILI2658" s="42"/>
      <c r="ILJ2658" s="116"/>
      <c r="ILK2658" s="42"/>
      <c r="ILL2658" s="116"/>
      <c r="ILM2658" s="42"/>
      <c r="ILN2658" s="116"/>
      <c r="ILO2658" s="42"/>
      <c r="ILP2658" s="116"/>
      <c r="ILQ2658" s="42"/>
      <c r="ILR2658" s="116"/>
      <c r="ILS2658" s="42"/>
      <c r="ILT2658" s="116"/>
      <c r="ILU2658" s="42"/>
      <c r="ILV2658" s="116"/>
      <c r="ILW2658" s="42"/>
      <c r="ILX2658" s="116"/>
      <c r="ILY2658" s="42"/>
      <c r="ILZ2658" s="116"/>
      <c r="IMA2658" s="42"/>
      <c r="IMB2658" s="116"/>
      <c r="IMC2658" s="42"/>
      <c r="IMD2658" s="116"/>
      <c r="IME2658" s="42"/>
      <c r="IMF2658" s="116"/>
      <c r="IMG2658" s="42"/>
      <c r="IMH2658" s="116"/>
      <c r="IMI2658" s="42"/>
      <c r="IMJ2658" s="116"/>
      <c r="IMK2658" s="42"/>
      <c r="IML2658" s="116"/>
      <c r="IMM2658" s="42"/>
      <c r="IMN2658" s="116"/>
      <c r="IMO2658" s="42"/>
      <c r="IMP2658" s="116"/>
      <c r="IMQ2658" s="42"/>
      <c r="IMR2658" s="116"/>
      <c r="IMS2658" s="42"/>
      <c r="IMT2658" s="116"/>
      <c r="IMU2658" s="42"/>
      <c r="IMV2658" s="116"/>
      <c r="IMW2658" s="42"/>
      <c r="IMX2658" s="116"/>
      <c r="IMY2658" s="42"/>
      <c r="IMZ2658" s="116"/>
      <c r="INA2658" s="42"/>
      <c r="INB2658" s="116"/>
      <c r="INC2658" s="42"/>
      <c r="IND2658" s="116"/>
      <c r="INE2658" s="42"/>
      <c r="INF2658" s="116"/>
      <c r="ING2658" s="42"/>
      <c r="INH2658" s="116"/>
      <c r="INI2658" s="42"/>
      <c r="INJ2658" s="116"/>
      <c r="INK2658" s="42"/>
      <c r="INL2658" s="116"/>
      <c r="INM2658" s="42"/>
      <c r="INN2658" s="116"/>
      <c r="INO2658" s="42"/>
      <c r="INP2658" s="116"/>
      <c r="INQ2658" s="42"/>
      <c r="INR2658" s="116"/>
      <c r="INS2658" s="42"/>
      <c r="INT2658" s="116"/>
      <c r="INU2658" s="42"/>
      <c r="INV2658" s="116"/>
      <c r="INW2658" s="42"/>
      <c r="INX2658" s="116"/>
      <c r="INY2658" s="42"/>
      <c r="INZ2658" s="116"/>
      <c r="IOA2658" s="42"/>
      <c r="IOB2658" s="116"/>
      <c r="IOC2658" s="42"/>
      <c r="IOD2658" s="116"/>
      <c r="IOE2658" s="42"/>
      <c r="IOF2658" s="116"/>
      <c r="IOG2658" s="42"/>
      <c r="IOH2658" s="116"/>
      <c r="IOI2658" s="42"/>
      <c r="IOJ2658" s="116"/>
      <c r="IOK2658" s="42"/>
      <c r="IOL2658" s="116"/>
      <c r="IOM2658" s="42"/>
      <c r="ION2658" s="116"/>
      <c r="IOO2658" s="42"/>
      <c r="IOP2658" s="116"/>
      <c r="IOQ2658" s="42"/>
      <c r="IOR2658" s="116"/>
      <c r="IOS2658" s="42"/>
      <c r="IOT2658" s="116"/>
      <c r="IOU2658" s="42"/>
      <c r="IOV2658" s="116"/>
      <c r="IOW2658" s="42"/>
      <c r="IOX2658" s="116"/>
      <c r="IOY2658" s="42"/>
      <c r="IOZ2658" s="116"/>
      <c r="IPA2658" s="42"/>
      <c r="IPB2658" s="116"/>
      <c r="IPC2658" s="42"/>
      <c r="IPD2658" s="116"/>
      <c r="IPE2658" s="42"/>
      <c r="IPF2658" s="116"/>
      <c r="IPG2658" s="42"/>
      <c r="IPH2658" s="116"/>
      <c r="IPI2658" s="42"/>
      <c r="IPJ2658" s="116"/>
      <c r="IPK2658" s="42"/>
      <c r="IPL2658" s="116"/>
      <c r="IPM2658" s="42"/>
      <c r="IPN2658" s="116"/>
      <c r="IPO2658" s="42"/>
      <c r="IPP2658" s="116"/>
      <c r="IPQ2658" s="42"/>
      <c r="IPR2658" s="116"/>
      <c r="IPS2658" s="42"/>
      <c r="IPT2658" s="116"/>
      <c r="IPU2658" s="42"/>
      <c r="IPV2658" s="116"/>
      <c r="IPW2658" s="42"/>
      <c r="IPX2658" s="116"/>
      <c r="IPY2658" s="42"/>
      <c r="IPZ2658" s="116"/>
      <c r="IQA2658" s="42"/>
      <c r="IQB2658" s="116"/>
      <c r="IQC2658" s="42"/>
      <c r="IQD2658" s="116"/>
      <c r="IQE2658" s="42"/>
      <c r="IQF2658" s="116"/>
      <c r="IQG2658" s="42"/>
      <c r="IQH2658" s="116"/>
      <c r="IQI2658" s="42"/>
      <c r="IQJ2658" s="116"/>
      <c r="IQK2658" s="42"/>
      <c r="IQL2658" s="116"/>
      <c r="IQM2658" s="42"/>
      <c r="IQN2658" s="116"/>
      <c r="IQO2658" s="42"/>
      <c r="IQP2658" s="116"/>
      <c r="IQQ2658" s="42"/>
      <c r="IQR2658" s="116"/>
      <c r="IQS2658" s="42"/>
      <c r="IQT2658" s="116"/>
      <c r="IQU2658" s="42"/>
      <c r="IQV2658" s="116"/>
      <c r="IQW2658" s="42"/>
      <c r="IQX2658" s="116"/>
      <c r="IQY2658" s="42"/>
      <c r="IQZ2658" s="116"/>
      <c r="IRA2658" s="42"/>
      <c r="IRB2658" s="116"/>
      <c r="IRC2658" s="42"/>
      <c r="IRD2658" s="116"/>
      <c r="IRE2658" s="42"/>
      <c r="IRF2658" s="116"/>
      <c r="IRG2658" s="42"/>
      <c r="IRH2658" s="116"/>
      <c r="IRI2658" s="42"/>
      <c r="IRJ2658" s="116"/>
      <c r="IRK2658" s="42"/>
      <c r="IRL2658" s="116"/>
      <c r="IRM2658" s="42"/>
      <c r="IRN2658" s="116"/>
      <c r="IRO2658" s="42"/>
      <c r="IRP2658" s="116"/>
      <c r="IRQ2658" s="42"/>
      <c r="IRR2658" s="116"/>
      <c r="IRS2658" s="42"/>
      <c r="IRT2658" s="116"/>
      <c r="IRU2658" s="42"/>
      <c r="IRV2658" s="116"/>
      <c r="IRW2658" s="42"/>
      <c r="IRX2658" s="116"/>
      <c r="IRY2658" s="42"/>
      <c r="IRZ2658" s="116"/>
      <c r="ISA2658" s="42"/>
      <c r="ISB2658" s="116"/>
      <c r="ISC2658" s="42"/>
      <c r="ISD2658" s="116"/>
      <c r="ISE2658" s="42"/>
      <c r="ISF2658" s="116"/>
      <c r="ISG2658" s="42"/>
      <c r="ISH2658" s="116"/>
      <c r="ISI2658" s="42"/>
      <c r="ISJ2658" s="116"/>
      <c r="ISK2658" s="42"/>
      <c r="ISL2658" s="116"/>
      <c r="ISM2658" s="42"/>
      <c r="ISN2658" s="116"/>
      <c r="ISO2658" s="42"/>
      <c r="ISP2658" s="116"/>
      <c r="ISQ2658" s="42"/>
      <c r="ISR2658" s="116"/>
      <c r="ISS2658" s="42"/>
      <c r="IST2658" s="116"/>
      <c r="ISU2658" s="42"/>
      <c r="ISV2658" s="116"/>
      <c r="ISW2658" s="42"/>
      <c r="ISX2658" s="116"/>
      <c r="ISY2658" s="42"/>
      <c r="ISZ2658" s="116"/>
      <c r="ITA2658" s="42"/>
      <c r="ITB2658" s="116"/>
      <c r="ITC2658" s="42"/>
      <c r="ITD2658" s="116"/>
      <c r="ITE2658" s="42"/>
      <c r="ITF2658" s="116"/>
      <c r="ITG2658" s="42"/>
      <c r="ITH2658" s="116"/>
      <c r="ITI2658" s="42"/>
      <c r="ITJ2658" s="116"/>
      <c r="ITK2658" s="42"/>
      <c r="ITL2658" s="116"/>
      <c r="ITM2658" s="42"/>
      <c r="ITN2658" s="116"/>
      <c r="ITO2658" s="42"/>
      <c r="ITP2658" s="116"/>
      <c r="ITQ2658" s="42"/>
      <c r="ITR2658" s="116"/>
      <c r="ITS2658" s="42"/>
      <c r="ITT2658" s="116"/>
      <c r="ITU2658" s="42"/>
      <c r="ITV2658" s="116"/>
      <c r="ITW2658" s="42"/>
      <c r="ITX2658" s="116"/>
      <c r="ITY2658" s="42"/>
      <c r="ITZ2658" s="116"/>
      <c r="IUA2658" s="42"/>
      <c r="IUB2658" s="116"/>
      <c r="IUC2658" s="42"/>
      <c r="IUD2658" s="116"/>
      <c r="IUE2658" s="42"/>
      <c r="IUF2658" s="116"/>
      <c r="IUG2658" s="42"/>
      <c r="IUH2658" s="116"/>
      <c r="IUI2658" s="42"/>
      <c r="IUJ2658" s="116"/>
      <c r="IUK2658" s="42"/>
      <c r="IUL2658" s="116"/>
      <c r="IUM2658" s="42"/>
      <c r="IUN2658" s="116"/>
      <c r="IUO2658" s="42"/>
      <c r="IUP2658" s="116"/>
      <c r="IUQ2658" s="42"/>
      <c r="IUR2658" s="116"/>
      <c r="IUS2658" s="42"/>
      <c r="IUT2658" s="116"/>
      <c r="IUU2658" s="42"/>
      <c r="IUV2658" s="116"/>
      <c r="IUW2658" s="42"/>
      <c r="IUX2658" s="116"/>
      <c r="IUY2658" s="42"/>
      <c r="IUZ2658" s="116"/>
      <c r="IVA2658" s="42"/>
      <c r="IVB2658" s="116"/>
      <c r="IVC2658" s="42"/>
      <c r="IVD2658" s="116"/>
      <c r="IVE2658" s="42"/>
      <c r="IVF2658" s="116"/>
      <c r="IVG2658" s="42"/>
      <c r="IVH2658" s="116"/>
      <c r="IVI2658" s="42"/>
      <c r="IVJ2658" s="116"/>
      <c r="IVK2658" s="42"/>
      <c r="IVL2658" s="116"/>
      <c r="IVM2658" s="42"/>
      <c r="IVN2658" s="116"/>
      <c r="IVO2658" s="42"/>
      <c r="IVP2658" s="116"/>
      <c r="IVQ2658" s="42"/>
      <c r="IVR2658" s="116"/>
      <c r="IVS2658" s="42"/>
      <c r="IVT2658" s="116"/>
      <c r="IVU2658" s="42"/>
      <c r="IVV2658" s="116"/>
      <c r="IVW2658" s="42"/>
      <c r="IVX2658" s="116"/>
      <c r="IVY2658" s="42"/>
      <c r="IVZ2658" s="116"/>
      <c r="IWA2658" s="42"/>
      <c r="IWB2658" s="116"/>
      <c r="IWC2658" s="42"/>
      <c r="IWD2658" s="116"/>
      <c r="IWE2658" s="42"/>
      <c r="IWF2658" s="116"/>
      <c r="IWG2658" s="42"/>
      <c r="IWH2658" s="116"/>
      <c r="IWI2658" s="42"/>
      <c r="IWJ2658" s="116"/>
      <c r="IWK2658" s="42"/>
      <c r="IWL2658" s="116"/>
      <c r="IWM2658" s="42"/>
      <c r="IWN2658" s="116"/>
      <c r="IWO2658" s="42"/>
      <c r="IWP2658" s="116"/>
      <c r="IWQ2658" s="42"/>
      <c r="IWR2658" s="116"/>
      <c r="IWS2658" s="42"/>
      <c r="IWT2658" s="116"/>
      <c r="IWU2658" s="42"/>
      <c r="IWV2658" s="116"/>
      <c r="IWW2658" s="42"/>
      <c r="IWX2658" s="116"/>
      <c r="IWY2658" s="42"/>
      <c r="IWZ2658" s="116"/>
      <c r="IXA2658" s="42"/>
      <c r="IXB2658" s="116"/>
      <c r="IXC2658" s="42"/>
      <c r="IXD2658" s="116"/>
      <c r="IXE2658" s="42"/>
      <c r="IXF2658" s="116"/>
      <c r="IXG2658" s="42"/>
      <c r="IXH2658" s="116"/>
      <c r="IXI2658" s="42"/>
      <c r="IXJ2658" s="116"/>
      <c r="IXK2658" s="42"/>
      <c r="IXL2658" s="116"/>
      <c r="IXM2658" s="42"/>
      <c r="IXN2658" s="116"/>
      <c r="IXO2658" s="42"/>
      <c r="IXP2658" s="116"/>
      <c r="IXQ2658" s="42"/>
      <c r="IXR2658" s="116"/>
      <c r="IXS2658" s="42"/>
      <c r="IXT2658" s="116"/>
      <c r="IXU2658" s="42"/>
      <c r="IXV2658" s="116"/>
      <c r="IXW2658" s="42"/>
      <c r="IXX2658" s="116"/>
      <c r="IXY2658" s="42"/>
      <c r="IXZ2658" s="116"/>
      <c r="IYA2658" s="42"/>
      <c r="IYB2658" s="116"/>
      <c r="IYC2658" s="42"/>
      <c r="IYD2658" s="116"/>
      <c r="IYE2658" s="42"/>
      <c r="IYF2658" s="116"/>
      <c r="IYG2658" s="42"/>
      <c r="IYH2658" s="116"/>
      <c r="IYI2658" s="42"/>
      <c r="IYJ2658" s="116"/>
      <c r="IYK2658" s="42"/>
      <c r="IYL2658" s="116"/>
      <c r="IYM2658" s="42"/>
      <c r="IYN2658" s="116"/>
      <c r="IYO2658" s="42"/>
      <c r="IYP2658" s="116"/>
      <c r="IYQ2658" s="42"/>
      <c r="IYR2658" s="116"/>
      <c r="IYS2658" s="42"/>
      <c r="IYT2658" s="116"/>
      <c r="IYU2658" s="42"/>
      <c r="IYV2658" s="116"/>
      <c r="IYW2658" s="42"/>
      <c r="IYX2658" s="116"/>
      <c r="IYY2658" s="42"/>
      <c r="IYZ2658" s="116"/>
      <c r="IZA2658" s="42"/>
      <c r="IZB2658" s="116"/>
      <c r="IZC2658" s="42"/>
      <c r="IZD2658" s="116"/>
      <c r="IZE2658" s="42"/>
      <c r="IZF2658" s="116"/>
      <c r="IZG2658" s="42"/>
      <c r="IZH2658" s="116"/>
      <c r="IZI2658" s="42"/>
      <c r="IZJ2658" s="116"/>
      <c r="IZK2658" s="42"/>
      <c r="IZL2658" s="116"/>
      <c r="IZM2658" s="42"/>
      <c r="IZN2658" s="116"/>
      <c r="IZO2658" s="42"/>
      <c r="IZP2658" s="116"/>
      <c r="IZQ2658" s="42"/>
      <c r="IZR2658" s="116"/>
      <c r="IZS2658" s="42"/>
      <c r="IZT2658" s="116"/>
      <c r="IZU2658" s="42"/>
      <c r="IZV2658" s="116"/>
      <c r="IZW2658" s="42"/>
      <c r="IZX2658" s="116"/>
      <c r="IZY2658" s="42"/>
      <c r="IZZ2658" s="116"/>
      <c r="JAA2658" s="42"/>
      <c r="JAB2658" s="116"/>
      <c r="JAC2658" s="42"/>
      <c r="JAD2658" s="116"/>
      <c r="JAE2658" s="42"/>
      <c r="JAF2658" s="116"/>
      <c r="JAG2658" s="42"/>
      <c r="JAH2658" s="116"/>
      <c r="JAI2658" s="42"/>
      <c r="JAJ2658" s="116"/>
      <c r="JAK2658" s="42"/>
      <c r="JAL2658" s="116"/>
      <c r="JAM2658" s="42"/>
      <c r="JAN2658" s="116"/>
      <c r="JAO2658" s="42"/>
      <c r="JAP2658" s="116"/>
      <c r="JAQ2658" s="42"/>
      <c r="JAR2658" s="116"/>
      <c r="JAS2658" s="42"/>
      <c r="JAT2658" s="116"/>
      <c r="JAU2658" s="42"/>
      <c r="JAV2658" s="116"/>
      <c r="JAW2658" s="42"/>
      <c r="JAX2658" s="116"/>
      <c r="JAY2658" s="42"/>
      <c r="JAZ2658" s="116"/>
      <c r="JBA2658" s="42"/>
      <c r="JBB2658" s="116"/>
      <c r="JBC2658" s="42"/>
      <c r="JBD2658" s="116"/>
      <c r="JBE2658" s="42"/>
      <c r="JBF2658" s="116"/>
      <c r="JBG2658" s="42"/>
      <c r="JBH2658" s="116"/>
      <c r="JBI2658" s="42"/>
      <c r="JBJ2658" s="116"/>
      <c r="JBK2658" s="42"/>
      <c r="JBL2658" s="116"/>
      <c r="JBM2658" s="42"/>
      <c r="JBN2658" s="116"/>
      <c r="JBO2658" s="42"/>
      <c r="JBP2658" s="116"/>
      <c r="JBQ2658" s="42"/>
      <c r="JBR2658" s="116"/>
      <c r="JBS2658" s="42"/>
      <c r="JBT2658" s="116"/>
      <c r="JBU2658" s="42"/>
      <c r="JBV2658" s="116"/>
      <c r="JBW2658" s="42"/>
      <c r="JBX2658" s="116"/>
      <c r="JBY2658" s="42"/>
      <c r="JBZ2658" s="116"/>
      <c r="JCA2658" s="42"/>
      <c r="JCB2658" s="116"/>
      <c r="JCC2658" s="42"/>
      <c r="JCD2658" s="116"/>
      <c r="JCE2658" s="42"/>
      <c r="JCF2658" s="116"/>
      <c r="JCG2658" s="42"/>
      <c r="JCH2658" s="116"/>
      <c r="JCI2658" s="42"/>
      <c r="JCJ2658" s="116"/>
      <c r="JCK2658" s="42"/>
      <c r="JCL2658" s="116"/>
      <c r="JCM2658" s="42"/>
      <c r="JCN2658" s="116"/>
      <c r="JCO2658" s="42"/>
      <c r="JCP2658" s="116"/>
      <c r="JCQ2658" s="42"/>
      <c r="JCR2658" s="116"/>
      <c r="JCS2658" s="42"/>
      <c r="JCT2658" s="116"/>
      <c r="JCU2658" s="42"/>
      <c r="JCV2658" s="116"/>
      <c r="JCW2658" s="42"/>
      <c r="JCX2658" s="116"/>
      <c r="JCY2658" s="42"/>
      <c r="JCZ2658" s="116"/>
      <c r="JDA2658" s="42"/>
      <c r="JDB2658" s="116"/>
      <c r="JDC2658" s="42"/>
      <c r="JDD2658" s="116"/>
      <c r="JDE2658" s="42"/>
      <c r="JDF2658" s="116"/>
      <c r="JDG2658" s="42"/>
      <c r="JDH2658" s="116"/>
      <c r="JDI2658" s="42"/>
      <c r="JDJ2658" s="116"/>
      <c r="JDK2658" s="42"/>
      <c r="JDL2658" s="116"/>
      <c r="JDM2658" s="42"/>
      <c r="JDN2658" s="116"/>
      <c r="JDO2658" s="42"/>
      <c r="JDP2658" s="116"/>
      <c r="JDQ2658" s="42"/>
      <c r="JDR2658" s="116"/>
      <c r="JDS2658" s="42"/>
      <c r="JDT2658" s="116"/>
      <c r="JDU2658" s="42"/>
      <c r="JDV2658" s="116"/>
      <c r="JDW2658" s="42"/>
      <c r="JDX2658" s="116"/>
      <c r="JDY2658" s="42"/>
      <c r="JDZ2658" s="116"/>
      <c r="JEA2658" s="42"/>
      <c r="JEB2658" s="116"/>
      <c r="JEC2658" s="42"/>
      <c r="JED2658" s="116"/>
      <c r="JEE2658" s="42"/>
      <c r="JEF2658" s="116"/>
      <c r="JEG2658" s="42"/>
      <c r="JEH2658" s="116"/>
      <c r="JEI2658" s="42"/>
      <c r="JEJ2658" s="116"/>
      <c r="JEK2658" s="42"/>
      <c r="JEL2658" s="116"/>
      <c r="JEM2658" s="42"/>
      <c r="JEN2658" s="116"/>
      <c r="JEO2658" s="42"/>
      <c r="JEP2658" s="116"/>
      <c r="JEQ2658" s="42"/>
      <c r="JER2658" s="116"/>
      <c r="JES2658" s="42"/>
      <c r="JET2658" s="116"/>
      <c r="JEU2658" s="42"/>
      <c r="JEV2658" s="116"/>
      <c r="JEW2658" s="42"/>
      <c r="JEX2658" s="116"/>
      <c r="JEY2658" s="42"/>
      <c r="JEZ2658" s="116"/>
      <c r="JFA2658" s="42"/>
      <c r="JFB2658" s="116"/>
      <c r="JFC2658" s="42"/>
      <c r="JFD2658" s="116"/>
      <c r="JFE2658" s="42"/>
      <c r="JFF2658" s="116"/>
      <c r="JFG2658" s="42"/>
      <c r="JFH2658" s="116"/>
      <c r="JFI2658" s="42"/>
      <c r="JFJ2658" s="116"/>
      <c r="JFK2658" s="42"/>
      <c r="JFL2658" s="116"/>
      <c r="JFM2658" s="42"/>
      <c r="JFN2658" s="116"/>
      <c r="JFO2658" s="42"/>
      <c r="JFP2658" s="116"/>
      <c r="JFQ2658" s="42"/>
      <c r="JFR2658" s="116"/>
      <c r="JFS2658" s="42"/>
      <c r="JFT2658" s="116"/>
      <c r="JFU2658" s="42"/>
      <c r="JFV2658" s="116"/>
      <c r="JFW2658" s="42"/>
      <c r="JFX2658" s="116"/>
      <c r="JFY2658" s="42"/>
      <c r="JFZ2658" s="116"/>
      <c r="JGA2658" s="42"/>
      <c r="JGB2658" s="116"/>
      <c r="JGC2658" s="42"/>
      <c r="JGD2658" s="116"/>
      <c r="JGE2658" s="42"/>
      <c r="JGF2658" s="116"/>
      <c r="JGG2658" s="42"/>
      <c r="JGH2658" s="116"/>
      <c r="JGI2658" s="42"/>
      <c r="JGJ2658" s="116"/>
      <c r="JGK2658" s="42"/>
      <c r="JGL2658" s="116"/>
      <c r="JGM2658" s="42"/>
      <c r="JGN2658" s="116"/>
      <c r="JGO2658" s="42"/>
      <c r="JGP2658" s="116"/>
      <c r="JGQ2658" s="42"/>
      <c r="JGR2658" s="116"/>
      <c r="JGS2658" s="42"/>
      <c r="JGT2658" s="116"/>
      <c r="JGU2658" s="42"/>
      <c r="JGV2658" s="116"/>
      <c r="JGW2658" s="42"/>
      <c r="JGX2658" s="116"/>
      <c r="JGY2658" s="42"/>
      <c r="JGZ2658" s="116"/>
      <c r="JHA2658" s="42"/>
      <c r="JHB2658" s="116"/>
      <c r="JHC2658" s="42"/>
      <c r="JHD2658" s="116"/>
      <c r="JHE2658" s="42"/>
      <c r="JHF2658" s="116"/>
      <c r="JHG2658" s="42"/>
      <c r="JHH2658" s="116"/>
      <c r="JHI2658" s="42"/>
      <c r="JHJ2658" s="116"/>
      <c r="JHK2658" s="42"/>
      <c r="JHL2658" s="116"/>
      <c r="JHM2658" s="42"/>
      <c r="JHN2658" s="116"/>
      <c r="JHO2658" s="42"/>
      <c r="JHP2658" s="116"/>
      <c r="JHQ2658" s="42"/>
      <c r="JHR2658" s="116"/>
      <c r="JHS2658" s="42"/>
      <c r="JHT2658" s="116"/>
      <c r="JHU2658" s="42"/>
      <c r="JHV2658" s="116"/>
      <c r="JHW2658" s="42"/>
      <c r="JHX2658" s="116"/>
      <c r="JHY2658" s="42"/>
      <c r="JHZ2658" s="116"/>
      <c r="JIA2658" s="42"/>
      <c r="JIB2658" s="116"/>
      <c r="JIC2658" s="42"/>
      <c r="JID2658" s="116"/>
      <c r="JIE2658" s="42"/>
      <c r="JIF2658" s="116"/>
      <c r="JIG2658" s="42"/>
      <c r="JIH2658" s="116"/>
      <c r="JII2658" s="42"/>
      <c r="JIJ2658" s="116"/>
      <c r="JIK2658" s="42"/>
      <c r="JIL2658" s="116"/>
      <c r="JIM2658" s="42"/>
      <c r="JIN2658" s="116"/>
      <c r="JIO2658" s="42"/>
      <c r="JIP2658" s="116"/>
      <c r="JIQ2658" s="42"/>
      <c r="JIR2658" s="116"/>
      <c r="JIS2658" s="42"/>
      <c r="JIT2658" s="116"/>
      <c r="JIU2658" s="42"/>
      <c r="JIV2658" s="116"/>
      <c r="JIW2658" s="42"/>
      <c r="JIX2658" s="116"/>
      <c r="JIY2658" s="42"/>
      <c r="JIZ2658" s="116"/>
      <c r="JJA2658" s="42"/>
      <c r="JJB2658" s="116"/>
      <c r="JJC2658" s="42"/>
      <c r="JJD2658" s="116"/>
      <c r="JJE2658" s="42"/>
      <c r="JJF2658" s="116"/>
      <c r="JJG2658" s="42"/>
      <c r="JJH2658" s="116"/>
      <c r="JJI2658" s="42"/>
      <c r="JJJ2658" s="116"/>
      <c r="JJK2658" s="42"/>
      <c r="JJL2658" s="116"/>
      <c r="JJM2658" s="42"/>
      <c r="JJN2658" s="116"/>
      <c r="JJO2658" s="42"/>
      <c r="JJP2658" s="116"/>
      <c r="JJQ2658" s="42"/>
      <c r="JJR2658" s="116"/>
      <c r="JJS2658" s="42"/>
      <c r="JJT2658" s="116"/>
      <c r="JJU2658" s="42"/>
      <c r="JJV2658" s="116"/>
      <c r="JJW2658" s="42"/>
      <c r="JJX2658" s="116"/>
      <c r="JJY2658" s="42"/>
      <c r="JJZ2658" s="116"/>
      <c r="JKA2658" s="42"/>
      <c r="JKB2658" s="116"/>
      <c r="JKC2658" s="42"/>
      <c r="JKD2658" s="116"/>
      <c r="JKE2658" s="42"/>
      <c r="JKF2658" s="116"/>
      <c r="JKG2658" s="42"/>
      <c r="JKH2658" s="116"/>
      <c r="JKI2658" s="42"/>
      <c r="JKJ2658" s="116"/>
      <c r="JKK2658" s="42"/>
      <c r="JKL2658" s="116"/>
      <c r="JKM2658" s="42"/>
      <c r="JKN2658" s="116"/>
      <c r="JKO2658" s="42"/>
      <c r="JKP2658" s="116"/>
      <c r="JKQ2658" s="42"/>
      <c r="JKR2658" s="116"/>
      <c r="JKS2658" s="42"/>
      <c r="JKT2658" s="116"/>
      <c r="JKU2658" s="42"/>
      <c r="JKV2658" s="116"/>
      <c r="JKW2658" s="42"/>
      <c r="JKX2658" s="116"/>
      <c r="JKY2658" s="42"/>
      <c r="JKZ2658" s="116"/>
      <c r="JLA2658" s="42"/>
      <c r="JLB2658" s="116"/>
      <c r="JLC2658" s="42"/>
      <c r="JLD2658" s="116"/>
      <c r="JLE2658" s="42"/>
      <c r="JLF2658" s="116"/>
      <c r="JLG2658" s="42"/>
      <c r="JLH2658" s="116"/>
      <c r="JLI2658" s="42"/>
      <c r="JLJ2658" s="116"/>
      <c r="JLK2658" s="42"/>
      <c r="JLL2658" s="116"/>
      <c r="JLM2658" s="42"/>
      <c r="JLN2658" s="116"/>
      <c r="JLO2658" s="42"/>
      <c r="JLP2658" s="116"/>
      <c r="JLQ2658" s="42"/>
      <c r="JLR2658" s="116"/>
      <c r="JLS2658" s="42"/>
      <c r="JLT2658" s="116"/>
      <c r="JLU2658" s="42"/>
      <c r="JLV2658" s="116"/>
      <c r="JLW2658" s="42"/>
      <c r="JLX2658" s="116"/>
      <c r="JLY2658" s="42"/>
      <c r="JLZ2658" s="116"/>
      <c r="JMA2658" s="42"/>
      <c r="JMB2658" s="116"/>
      <c r="JMC2658" s="42"/>
      <c r="JMD2658" s="116"/>
      <c r="JME2658" s="42"/>
      <c r="JMF2658" s="116"/>
      <c r="JMG2658" s="42"/>
      <c r="JMH2658" s="116"/>
      <c r="JMI2658" s="42"/>
      <c r="JMJ2658" s="116"/>
      <c r="JMK2658" s="42"/>
      <c r="JML2658" s="116"/>
      <c r="JMM2658" s="42"/>
      <c r="JMN2658" s="116"/>
      <c r="JMO2658" s="42"/>
      <c r="JMP2658" s="116"/>
      <c r="JMQ2658" s="42"/>
      <c r="JMR2658" s="116"/>
      <c r="JMS2658" s="42"/>
      <c r="JMT2658" s="116"/>
      <c r="JMU2658" s="42"/>
      <c r="JMV2658" s="116"/>
      <c r="JMW2658" s="42"/>
      <c r="JMX2658" s="116"/>
      <c r="JMY2658" s="42"/>
      <c r="JMZ2658" s="116"/>
      <c r="JNA2658" s="42"/>
      <c r="JNB2658" s="116"/>
      <c r="JNC2658" s="42"/>
      <c r="JND2658" s="116"/>
      <c r="JNE2658" s="42"/>
      <c r="JNF2658" s="116"/>
      <c r="JNG2658" s="42"/>
      <c r="JNH2658" s="116"/>
      <c r="JNI2658" s="42"/>
      <c r="JNJ2658" s="116"/>
      <c r="JNK2658" s="42"/>
      <c r="JNL2658" s="116"/>
      <c r="JNM2658" s="42"/>
      <c r="JNN2658" s="116"/>
      <c r="JNO2658" s="42"/>
      <c r="JNP2658" s="116"/>
      <c r="JNQ2658" s="42"/>
      <c r="JNR2658" s="116"/>
      <c r="JNS2658" s="42"/>
      <c r="JNT2658" s="116"/>
      <c r="JNU2658" s="42"/>
      <c r="JNV2658" s="116"/>
      <c r="JNW2658" s="42"/>
      <c r="JNX2658" s="116"/>
      <c r="JNY2658" s="42"/>
      <c r="JNZ2658" s="116"/>
      <c r="JOA2658" s="42"/>
      <c r="JOB2658" s="116"/>
      <c r="JOC2658" s="42"/>
      <c r="JOD2658" s="116"/>
      <c r="JOE2658" s="42"/>
      <c r="JOF2658" s="116"/>
      <c r="JOG2658" s="42"/>
      <c r="JOH2658" s="116"/>
      <c r="JOI2658" s="42"/>
      <c r="JOJ2658" s="116"/>
      <c r="JOK2658" s="42"/>
      <c r="JOL2658" s="116"/>
      <c r="JOM2658" s="42"/>
      <c r="JON2658" s="116"/>
      <c r="JOO2658" s="42"/>
      <c r="JOP2658" s="116"/>
      <c r="JOQ2658" s="42"/>
      <c r="JOR2658" s="116"/>
      <c r="JOS2658" s="42"/>
      <c r="JOT2658" s="116"/>
      <c r="JOU2658" s="42"/>
      <c r="JOV2658" s="116"/>
      <c r="JOW2658" s="42"/>
      <c r="JOX2658" s="116"/>
      <c r="JOY2658" s="42"/>
      <c r="JOZ2658" s="116"/>
      <c r="JPA2658" s="42"/>
      <c r="JPB2658" s="116"/>
      <c r="JPC2658" s="42"/>
      <c r="JPD2658" s="116"/>
      <c r="JPE2658" s="42"/>
      <c r="JPF2658" s="116"/>
      <c r="JPG2658" s="42"/>
      <c r="JPH2658" s="116"/>
      <c r="JPI2658" s="42"/>
      <c r="JPJ2658" s="116"/>
      <c r="JPK2658" s="42"/>
      <c r="JPL2658" s="116"/>
      <c r="JPM2658" s="42"/>
      <c r="JPN2658" s="116"/>
      <c r="JPO2658" s="42"/>
      <c r="JPP2658" s="116"/>
      <c r="JPQ2658" s="42"/>
      <c r="JPR2658" s="116"/>
      <c r="JPS2658" s="42"/>
      <c r="JPT2658" s="116"/>
      <c r="JPU2658" s="42"/>
      <c r="JPV2658" s="116"/>
      <c r="JPW2658" s="42"/>
      <c r="JPX2658" s="116"/>
      <c r="JPY2658" s="42"/>
      <c r="JPZ2658" s="116"/>
      <c r="JQA2658" s="42"/>
      <c r="JQB2658" s="116"/>
      <c r="JQC2658" s="42"/>
      <c r="JQD2658" s="116"/>
      <c r="JQE2658" s="42"/>
      <c r="JQF2658" s="116"/>
      <c r="JQG2658" s="42"/>
      <c r="JQH2658" s="116"/>
      <c r="JQI2658" s="42"/>
      <c r="JQJ2658" s="116"/>
      <c r="JQK2658" s="42"/>
      <c r="JQL2658" s="116"/>
      <c r="JQM2658" s="42"/>
      <c r="JQN2658" s="116"/>
      <c r="JQO2658" s="42"/>
      <c r="JQP2658" s="116"/>
      <c r="JQQ2658" s="42"/>
      <c r="JQR2658" s="116"/>
      <c r="JQS2658" s="42"/>
      <c r="JQT2658" s="116"/>
      <c r="JQU2658" s="42"/>
      <c r="JQV2658" s="116"/>
      <c r="JQW2658" s="42"/>
      <c r="JQX2658" s="116"/>
      <c r="JQY2658" s="42"/>
      <c r="JQZ2658" s="116"/>
      <c r="JRA2658" s="42"/>
      <c r="JRB2658" s="116"/>
      <c r="JRC2658" s="42"/>
      <c r="JRD2658" s="116"/>
      <c r="JRE2658" s="42"/>
      <c r="JRF2658" s="116"/>
      <c r="JRG2658" s="42"/>
      <c r="JRH2658" s="116"/>
      <c r="JRI2658" s="42"/>
      <c r="JRJ2658" s="116"/>
      <c r="JRK2658" s="42"/>
      <c r="JRL2658" s="116"/>
      <c r="JRM2658" s="42"/>
      <c r="JRN2658" s="116"/>
      <c r="JRO2658" s="42"/>
      <c r="JRP2658" s="116"/>
      <c r="JRQ2658" s="42"/>
      <c r="JRR2658" s="116"/>
      <c r="JRS2658" s="42"/>
      <c r="JRT2658" s="116"/>
      <c r="JRU2658" s="42"/>
      <c r="JRV2658" s="116"/>
      <c r="JRW2658" s="42"/>
      <c r="JRX2658" s="116"/>
      <c r="JRY2658" s="42"/>
      <c r="JRZ2658" s="116"/>
      <c r="JSA2658" s="42"/>
      <c r="JSB2658" s="116"/>
      <c r="JSC2658" s="42"/>
      <c r="JSD2658" s="116"/>
      <c r="JSE2658" s="42"/>
      <c r="JSF2658" s="116"/>
      <c r="JSG2658" s="42"/>
      <c r="JSH2658" s="116"/>
      <c r="JSI2658" s="42"/>
      <c r="JSJ2658" s="116"/>
      <c r="JSK2658" s="42"/>
      <c r="JSL2658" s="116"/>
      <c r="JSM2658" s="42"/>
      <c r="JSN2658" s="116"/>
      <c r="JSO2658" s="42"/>
      <c r="JSP2658" s="116"/>
      <c r="JSQ2658" s="42"/>
      <c r="JSR2658" s="116"/>
      <c r="JSS2658" s="42"/>
      <c r="JST2658" s="116"/>
      <c r="JSU2658" s="42"/>
      <c r="JSV2658" s="116"/>
      <c r="JSW2658" s="42"/>
      <c r="JSX2658" s="116"/>
      <c r="JSY2658" s="42"/>
      <c r="JSZ2658" s="116"/>
      <c r="JTA2658" s="42"/>
      <c r="JTB2658" s="116"/>
      <c r="JTC2658" s="42"/>
      <c r="JTD2658" s="116"/>
      <c r="JTE2658" s="42"/>
      <c r="JTF2658" s="116"/>
      <c r="JTG2658" s="42"/>
      <c r="JTH2658" s="116"/>
      <c r="JTI2658" s="42"/>
      <c r="JTJ2658" s="116"/>
      <c r="JTK2658" s="42"/>
      <c r="JTL2658" s="116"/>
      <c r="JTM2658" s="42"/>
      <c r="JTN2658" s="116"/>
      <c r="JTO2658" s="42"/>
      <c r="JTP2658" s="116"/>
      <c r="JTQ2658" s="42"/>
      <c r="JTR2658" s="116"/>
      <c r="JTS2658" s="42"/>
      <c r="JTT2658" s="116"/>
      <c r="JTU2658" s="42"/>
      <c r="JTV2658" s="116"/>
      <c r="JTW2658" s="42"/>
      <c r="JTX2658" s="116"/>
      <c r="JTY2658" s="42"/>
      <c r="JTZ2658" s="116"/>
      <c r="JUA2658" s="42"/>
      <c r="JUB2658" s="116"/>
      <c r="JUC2658" s="42"/>
      <c r="JUD2658" s="116"/>
      <c r="JUE2658" s="42"/>
      <c r="JUF2658" s="116"/>
      <c r="JUG2658" s="42"/>
      <c r="JUH2658" s="116"/>
      <c r="JUI2658" s="42"/>
      <c r="JUJ2658" s="116"/>
      <c r="JUK2658" s="42"/>
      <c r="JUL2658" s="116"/>
      <c r="JUM2658" s="42"/>
      <c r="JUN2658" s="116"/>
      <c r="JUO2658" s="42"/>
      <c r="JUP2658" s="116"/>
      <c r="JUQ2658" s="42"/>
      <c r="JUR2658" s="116"/>
      <c r="JUS2658" s="42"/>
      <c r="JUT2658" s="116"/>
      <c r="JUU2658" s="42"/>
      <c r="JUV2658" s="116"/>
      <c r="JUW2658" s="42"/>
      <c r="JUX2658" s="116"/>
      <c r="JUY2658" s="42"/>
      <c r="JUZ2658" s="116"/>
      <c r="JVA2658" s="42"/>
      <c r="JVB2658" s="116"/>
      <c r="JVC2658" s="42"/>
      <c r="JVD2658" s="116"/>
      <c r="JVE2658" s="42"/>
      <c r="JVF2658" s="116"/>
      <c r="JVG2658" s="42"/>
      <c r="JVH2658" s="116"/>
      <c r="JVI2658" s="42"/>
      <c r="JVJ2658" s="116"/>
      <c r="JVK2658" s="42"/>
      <c r="JVL2658" s="116"/>
      <c r="JVM2658" s="42"/>
      <c r="JVN2658" s="116"/>
      <c r="JVO2658" s="42"/>
      <c r="JVP2658" s="116"/>
      <c r="JVQ2658" s="42"/>
      <c r="JVR2658" s="116"/>
      <c r="JVS2658" s="42"/>
      <c r="JVT2658" s="116"/>
      <c r="JVU2658" s="42"/>
      <c r="JVV2658" s="116"/>
      <c r="JVW2658" s="42"/>
      <c r="JVX2658" s="116"/>
      <c r="JVY2658" s="42"/>
      <c r="JVZ2658" s="116"/>
      <c r="JWA2658" s="42"/>
      <c r="JWB2658" s="116"/>
      <c r="JWC2658" s="42"/>
      <c r="JWD2658" s="116"/>
      <c r="JWE2658" s="42"/>
      <c r="JWF2658" s="116"/>
      <c r="JWG2658" s="42"/>
      <c r="JWH2658" s="116"/>
      <c r="JWI2658" s="42"/>
      <c r="JWJ2658" s="116"/>
      <c r="JWK2658" s="42"/>
      <c r="JWL2658" s="116"/>
      <c r="JWM2658" s="42"/>
      <c r="JWN2658" s="116"/>
      <c r="JWO2658" s="42"/>
      <c r="JWP2658" s="116"/>
      <c r="JWQ2658" s="42"/>
      <c r="JWR2658" s="116"/>
      <c r="JWS2658" s="42"/>
      <c r="JWT2658" s="116"/>
      <c r="JWU2658" s="42"/>
      <c r="JWV2658" s="116"/>
      <c r="JWW2658" s="42"/>
      <c r="JWX2658" s="116"/>
      <c r="JWY2658" s="42"/>
      <c r="JWZ2658" s="116"/>
      <c r="JXA2658" s="42"/>
      <c r="JXB2658" s="116"/>
      <c r="JXC2658" s="42"/>
      <c r="JXD2658" s="116"/>
      <c r="JXE2658" s="42"/>
      <c r="JXF2658" s="116"/>
      <c r="JXG2658" s="42"/>
      <c r="JXH2658" s="116"/>
      <c r="JXI2658" s="42"/>
      <c r="JXJ2658" s="116"/>
      <c r="JXK2658" s="42"/>
      <c r="JXL2658" s="116"/>
      <c r="JXM2658" s="42"/>
      <c r="JXN2658" s="116"/>
      <c r="JXO2658" s="42"/>
      <c r="JXP2658" s="116"/>
      <c r="JXQ2658" s="42"/>
      <c r="JXR2658" s="116"/>
      <c r="JXS2658" s="42"/>
      <c r="JXT2658" s="116"/>
      <c r="JXU2658" s="42"/>
      <c r="JXV2658" s="116"/>
      <c r="JXW2658" s="42"/>
      <c r="JXX2658" s="116"/>
      <c r="JXY2658" s="42"/>
      <c r="JXZ2658" s="116"/>
      <c r="JYA2658" s="42"/>
      <c r="JYB2658" s="116"/>
      <c r="JYC2658" s="42"/>
      <c r="JYD2658" s="116"/>
      <c r="JYE2658" s="42"/>
      <c r="JYF2658" s="116"/>
      <c r="JYG2658" s="42"/>
      <c r="JYH2658" s="116"/>
      <c r="JYI2658" s="42"/>
      <c r="JYJ2658" s="116"/>
      <c r="JYK2658" s="42"/>
      <c r="JYL2658" s="116"/>
      <c r="JYM2658" s="42"/>
      <c r="JYN2658" s="116"/>
      <c r="JYO2658" s="42"/>
      <c r="JYP2658" s="116"/>
      <c r="JYQ2658" s="42"/>
      <c r="JYR2658" s="116"/>
      <c r="JYS2658" s="42"/>
      <c r="JYT2658" s="116"/>
      <c r="JYU2658" s="42"/>
      <c r="JYV2658" s="116"/>
      <c r="JYW2658" s="42"/>
      <c r="JYX2658" s="116"/>
      <c r="JYY2658" s="42"/>
      <c r="JYZ2658" s="116"/>
      <c r="JZA2658" s="42"/>
      <c r="JZB2658" s="116"/>
      <c r="JZC2658" s="42"/>
      <c r="JZD2658" s="116"/>
      <c r="JZE2658" s="42"/>
      <c r="JZF2658" s="116"/>
      <c r="JZG2658" s="42"/>
      <c r="JZH2658" s="116"/>
      <c r="JZI2658" s="42"/>
      <c r="JZJ2658" s="116"/>
      <c r="JZK2658" s="42"/>
      <c r="JZL2658" s="116"/>
      <c r="JZM2658" s="42"/>
      <c r="JZN2658" s="116"/>
      <c r="JZO2658" s="42"/>
      <c r="JZP2658" s="116"/>
      <c r="JZQ2658" s="42"/>
      <c r="JZR2658" s="116"/>
      <c r="JZS2658" s="42"/>
      <c r="JZT2658" s="116"/>
      <c r="JZU2658" s="42"/>
      <c r="JZV2658" s="116"/>
      <c r="JZW2658" s="42"/>
      <c r="JZX2658" s="116"/>
      <c r="JZY2658" s="42"/>
      <c r="JZZ2658" s="116"/>
      <c r="KAA2658" s="42"/>
      <c r="KAB2658" s="116"/>
      <c r="KAC2658" s="42"/>
      <c r="KAD2658" s="116"/>
      <c r="KAE2658" s="42"/>
      <c r="KAF2658" s="116"/>
      <c r="KAG2658" s="42"/>
      <c r="KAH2658" s="116"/>
      <c r="KAI2658" s="42"/>
      <c r="KAJ2658" s="116"/>
      <c r="KAK2658" s="42"/>
      <c r="KAL2658" s="116"/>
      <c r="KAM2658" s="42"/>
      <c r="KAN2658" s="116"/>
      <c r="KAO2658" s="42"/>
      <c r="KAP2658" s="116"/>
      <c r="KAQ2658" s="42"/>
      <c r="KAR2658" s="116"/>
      <c r="KAS2658" s="42"/>
      <c r="KAT2658" s="116"/>
      <c r="KAU2658" s="42"/>
      <c r="KAV2658" s="116"/>
      <c r="KAW2658" s="42"/>
      <c r="KAX2658" s="116"/>
      <c r="KAY2658" s="42"/>
      <c r="KAZ2658" s="116"/>
      <c r="KBA2658" s="42"/>
      <c r="KBB2658" s="116"/>
      <c r="KBC2658" s="42"/>
      <c r="KBD2658" s="116"/>
      <c r="KBE2658" s="42"/>
      <c r="KBF2658" s="116"/>
      <c r="KBG2658" s="42"/>
      <c r="KBH2658" s="116"/>
      <c r="KBI2658" s="42"/>
      <c r="KBJ2658" s="116"/>
      <c r="KBK2658" s="42"/>
      <c r="KBL2658" s="116"/>
      <c r="KBM2658" s="42"/>
      <c r="KBN2658" s="116"/>
      <c r="KBO2658" s="42"/>
      <c r="KBP2658" s="116"/>
      <c r="KBQ2658" s="42"/>
      <c r="KBR2658" s="116"/>
      <c r="KBS2658" s="42"/>
      <c r="KBT2658" s="116"/>
      <c r="KBU2658" s="42"/>
      <c r="KBV2658" s="116"/>
      <c r="KBW2658" s="42"/>
      <c r="KBX2658" s="116"/>
      <c r="KBY2658" s="42"/>
      <c r="KBZ2658" s="116"/>
      <c r="KCA2658" s="42"/>
      <c r="KCB2658" s="116"/>
      <c r="KCC2658" s="42"/>
      <c r="KCD2658" s="116"/>
      <c r="KCE2658" s="42"/>
      <c r="KCF2658" s="116"/>
      <c r="KCG2658" s="42"/>
      <c r="KCH2658" s="116"/>
      <c r="KCI2658" s="42"/>
      <c r="KCJ2658" s="116"/>
      <c r="KCK2658" s="42"/>
      <c r="KCL2658" s="116"/>
      <c r="KCM2658" s="42"/>
      <c r="KCN2658" s="116"/>
      <c r="KCO2658" s="42"/>
      <c r="KCP2658" s="116"/>
      <c r="KCQ2658" s="42"/>
      <c r="KCR2658" s="116"/>
      <c r="KCS2658" s="42"/>
      <c r="KCT2658" s="116"/>
      <c r="KCU2658" s="42"/>
      <c r="KCV2658" s="116"/>
      <c r="KCW2658" s="42"/>
      <c r="KCX2658" s="116"/>
      <c r="KCY2658" s="42"/>
      <c r="KCZ2658" s="116"/>
      <c r="KDA2658" s="42"/>
      <c r="KDB2658" s="116"/>
      <c r="KDC2658" s="42"/>
      <c r="KDD2658" s="116"/>
      <c r="KDE2658" s="42"/>
      <c r="KDF2658" s="116"/>
      <c r="KDG2658" s="42"/>
      <c r="KDH2658" s="116"/>
      <c r="KDI2658" s="42"/>
      <c r="KDJ2658" s="116"/>
      <c r="KDK2658" s="42"/>
      <c r="KDL2658" s="116"/>
      <c r="KDM2658" s="42"/>
      <c r="KDN2658" s="116"/>
      <c r="KDO2658" s="42"/>
      <c r="KDP2658" s="116"/>
      <c r="KDQ2658" s="42"/>
      <c r="KDR2658" s="116"/>
      <c r="KDS2658" s="42"/>
      <c r="KDT2658" s="116"/>
      <c r="KDU2658" s="42"/>
      <c r="KDV2658" s="116"/>
      <c r="KDW2658" s="42"/>
      <c r="KDX2658" s="116"/>
      <c r="KDY2658" s="42"/>
      <c r="KDZ2658" s="116"/>
      <c r="KEA2658" s="42"/>
      <c r="KEB2658" s="116"/>
      <c r="KEC2658" s="42"/>
      <c r="KED2658" s="116"/>
      <c r="KEE2658" s="42"/>
      <c r="KEF2658" s="116"/>
      <c r="KEG2658" s="42"/>
      <c r="KEH2658" s="116"/>
      <c r="KEI2658" s="42"/>
      <c r="KEJ2658" s="116"/>
      <c r="KEK2658" s="42"/>
      <c r="KEL2658" s="116"/>
      <c r="KEM2658" s="42"/>
      <c r="KEN2658" s="116"/>
      <c r="KEO2658" s="42"/>
      <c r="KEP2658" s="116"/>
      <c r="KEQ2658" s="42"/>
      <c r="KER2658" s="116"/>
      <c r="KES2658" s="42"/>
      <c r="KET2658" s="116"/>
      <c r="KEU2658" s="42"/>
      <c r="KEV2658" s="116"/>
      <c r="KEW2658" s="42"/>
      <c r="KEX2658" s="116"/>
      <c r="KEY2658" s="42"/>
      <c r="KEZ2658" s="116"/>
      <c r="KFA2658" s="42"/>
      <c r="KFB2658" s="116"/>
      <c r="KFC2658" s="42"/>
      <c r="KFD2658" s="116"/>
      <c r="KFE2658" s="42"/>
      <c r="KFF2658" s="116"/>
      <c r="KFG2658" s="42"/>
      <c r="KFH2658" s="116"/>
      <c r="KFI2658" s="42"/>
      <c r="KFJ2658" s="116"/>
      <c r="KFK2658" s="42"/>
      <c r="KFL2658" s="116"/>
      <c r="KFM2658" s="42"/>
      <c r="KFN2658" s="116"/>
      <c r="KFO2658" s="42"/>
      <c r="KFP2658" s="116"/>
      <c r="KFQ2658" s="42"/>
      <c r="KFR2658" s="116"/>
      <c r="KFS2658" s="42"/>
      <c r="KFT2658" s="116"/>
      <c r="KFU2658" s="42"/>
      <c r="KFV2658" s="116"/>
      <c r="KFW2658" s="42"/>
      <c r="KFX2658" s="116"/>
      <c r="KFY2658" s="42"/>
      <c r="KFZ2658" s="116"/>
      <c r="KGA2658" s="42"/>
      <c r="KGB2658" s="116"/>
      <c r="KGC2658" s="42"/>
      <c r="KGD2658" s="116"/>
      <c r="KGE2658" s="42"/>
      <c r="KGF2658" s="116"/>
      <c r="KGG2658" s="42"/>
      <c r="KGH2658" s="116"/>
      <c r="KGI2658" s="42"/>
      <c r="KGJ2658" s="116"/>
      <c r="KGK2658" s="42"/>
      <c r="KGL2658" s="116"/>
      <c r="KGM2658" s="42"/>
      <c r="KGN2658" s="116"/>
      <c r="KGO2658" s="42"/>
      <c r="KGP2658" s="116"/>
      <c r="KGQ2658" s="42"/>
      <c r="KGR2658" s="116"/>
      <c r="KGS2658" s="42"/>
      <c r="KGT2658" s="116"/>
      <c r="KGU2658" s="42"/>
      <c r="KGV2658" s="116"/>
      <c r="KGW2658" s="42"/>
      <c r="KGX2658" s="116"/>
      <c r="KGY2658" s="42"/>
      <c r="KGZ2658" s="116"/>
      <c r="KHA2658" s="42"/>
      <c r="KHB2658" s="116"/>
      <c r="KHC2658" s="42"/>
      <c r="KHD2658" s="116"/>
      <c r="KHE2658" s="42"/>
      <c r="KHF2658" s="116"/>
      <c r="KHG2658" s="42"/>
      <c r="KHH2658" s="116"/>
      <c r="KHI2658" s="42"/>
      <c r="KHJ2658" s="116"/>
      <c r="KHK2658" s="42"/>
      <c r="KHL2658" s="116"/>
      <c r="KHM2658" s="42"/>
      <c r="KHN2658" s="116"/>
      <c r="KHO2658" s="42"/>
      <c r="KHP2658" s="116"/>
      <c r="KHQ2658" s="42"/>
      <c r="KHR2658" s="116"/>
      <c r="KHS2658" s="42"/>
      <c r="KHT2658" s="116"/>
      <c r="KHU2658" s="42"/>
      <c r="KHV2658" s="116"/>
      <c r="KHW2658" s="42"/>
      <c r="KHX2658" s="116"/>
      <c r="KHY2658" s="42"/>
      <c r="KHZ2658" s="116"/>
      <c r="KIA2658" s="42"/>
      <c r="KIB2658" s="116"/>
      <c r="KIC2658" s="42"/>
      <c r="KID2658" s="116"/>
      <c r="KIE2658" s="42"/>
      <c r="KIF2658" s="116"/>
      <c r="KIG2658" s="42"/>
      <c r="KIH2658" s="116"/>
      <c r="KII2658" s="42"/>
      <c r="KIJ2658" s="116"/>
      <c r="KIK2658" s="42"/>
      <c r="KIL2658" s="116"/>
      <c r="KIM2658" s="42"/>
      <c r="KIN2658" s="116"/>
      <c r="KIO2658" s="42"/>
      <c r="KIP2658" s="116"/>
      <c r="KIQ2658" s="42"/>
      <c r="KIR2658" s="116"/>
      <c r="KIS2658" s="42"/>
      <c r="KIT2658" s="116"/>
      <c r="KIU2658" s="42"/>
      <c r="KIV2658" s="116"/>
      <c r="KIW2658" s="42"/>
      <c r="KIX2658" s="116"/>
      <c r="KIY2658" s="42"/>
      <c r="KIZ2658" s="116"/>
      <c r="KJA2658" s="42"/>
      <c r="KJB2658" s="116"/>
      <c r="KJC2658" s="42"/>
      <c r="KJD2658" s="116"/>
      <c r="KJE2658" s="42"/>
      <c r="KJF2658" s="116"/>
      <c r="KJG2658" s="42"/>
      <c r="KJH2658" s="116"/>
      <c r="KJI2658" s="42"/>
      <c r="KJJ2658" s="116"/>
      <c r="KJK2658" s="42"/>
      <c r="KJL2658" s="116"/>
      <c r="KJM2658" s="42"/>
      <c r="KJN2658" s="116"/>
      <c r="KJO2658" s="42"/>
      <c r="KJP2658" s="116"/>
      <c r="KJQ2658" s="42"/>
      <c r="KJR2658" s="116"/>
      <c r="KJS2658" s="42"/>
      <c r="KJT2658" s="116"/>
      <c r="KJU2658" s="42"/>
      <c r="KJV2658" s="116"/>
      <c r="KJW2658" s="42"/>
      <c r="KJX2658" s="116"/>
      <c r="KJY2658" s="42"/>
      <c r="KJZ2658" s="116"/>
      <c r="KKA2658" s="42"/>
      <c r="KKB2658" s="116"/>
      <c r="KKC2658" s="42"/>
      <c r="KKD2658" s="116"/>
      <c r="KKE2658" s="42"/>
      <c r="KKF2658" s="116"/>
      <c r="KKG2658" s="42"/>
      <c r="KKH2658" s="116"/>
      <c r="KKI2658" s="42"/>
      <c r="KKJ2658" s="116"/>
      <c r="KKK2658" s="42"/>
      <c r="KKL2658" s="116"/>
      <c r="KKM2658" s="42"/>
      <c r="KKN2658" s="116"/>
      <c r="KKO2658" s="42"/>
      <c r="KKP2658" s="116"/>
      <c r="KKQ2658" s="42"/>
      <c r="KKR2658" s="116"/>
      <c r="KKS2658" s="42"/>
      <c r="KKT2658" s="116"/>
      <c r="KKU2658" s="42"/>
      <c r="KKV2658" s="116"/>
      <c r="KKW2658" s="42"/>
      <c r="KKX2658" s="116"/>
      <c r="KKY2658" s="42"/>
      <c r="KKZ2658" s="116"/>
      <c r="KLA2658" s="42"/>
      <c r="KLB2658" s="116"/>
      <c r="KLC2658" s="42"/>
      <c r="KLD2658" s="116"/>
      <c r="KLE2658" s="42"/>
      <c r="KLF2658" s="116"/>
      <c r="KLG2658" s="42"/>
      <c r="KLH2658" s="116"/>
      <c r="KLI2658" s="42"/>
      <c r="KLJ2658" s="116"/>
      <c r="KLK2658" s="42"/>
      <c r="KLL2658" s="116"/>
      <c r="KLM2658" s="42"/>
      <c r="KLN2658" s="116"/>
      <c r="KLO2658" s="42"/>
      <c r="KLP2658" s="116"/>
      <c r="KLQ2658" s="42"/>
      <c r="KLR2658" s="116"/>
      <c r="KLS2658" s="42"/>
      <c r="KLT2658" s="116"/>
      <c r="KLU2658" s="42"/>
      <c r="KLV2658" s="116"/>
      <c r="KLW2658" s="42"/>
      <c r="KLX2658" s="116"/>
      <c r="KLY2658" s="42"/>
      <c r="KLZ2658" s="116"/>
      <c r="KMA2658" s="42"/>
      <c r="KMB2658" s="116"/>
      <c r="KMC2658" s="42"/>
      <c r="KMD2658" s="116"/>
      <c r="KME2658" s="42"/>
      <c r="KMF2658" s="116"/>
      <c r="KMG2658" s="42"/>
      <c r="KMH2658" s="116"/>
      <c r="KMI2658" s="42"/>
      <c r="KMJ2658" s="116"/>
      <c r="KMK2658" s="42"/>
      <c r="KML2658" s="116"/>
      <c r="KMM2658" s="42"/>
      <c r="KMN2658" s="116"/>
      <c r="KMO2658" s="42"/>
      <c r="KMP2658" s="116"/>
      <c r="KMQ2658" s="42"/>
      <c r="KMR2658" s="116"/>
      <c r="KMS2658" s="42"/>
      <c r="KMT2658" s="116"/>
      <c r="KMU2658" s="42"/>
      <c r="KMV2658" s="116"/>
      <c r="KMW2658" s="42"/>
      <c r="KMX2658" s="116"/>
      <c r="KMY2658" s="42"/>
      <c r="KMZ2658" s="116"/>
      <c r="KNA2658" s="42"/>
      <c r="KNB2658" s="116"/>
      <c r="KNC2658" s="42"/>
      <c r="KND2658" s="116"/>
      <c r="KNE2658" s="42"/>
      <c r="KNF2658" s="116"/>
      <c r="KNG2658" s="42"/>
      <c r="KNH2658" s="116"/>
      <c r="KNI2658" s="42"/>
      <c r="KNJ2658" s="116"/>
      <c r="KNK2658" s="42"/>
      <c r="KNL2658" s="116"/>
      <c r="KNM2658" s="42"/>
      <c r="KNN2658" s="116"/>
      <c r="KNO2658" s="42"/>
      <c r="KNP2658" s="116"/>
      <c r="KNQ2658" s="42"/>
      <c r="KNR2658" s="116"/>
      <c r="KNS2658" s="42"/>
      <c r="KNT2658" s="116"/>
      <c r="KNU2658" s="42"/>
      <c r="KNV2658" s="116"/>
      <c r="KNW2658" s="42"/>
      <c r="KNX2658" s="116"/>
      <c r="KNY2658" s="42"/>
      <c r="KNZ2658" s="116"/>
      <c r="KOA2658" s="42"/>
      <c r="KOB2658" s="116"/>
      <c r="KOC2658" s="42"/>
      <c r="KOD2658" s="116"/>
      <c r="KOE2658" s="42"/>
      <c r="KOF2658" s="116"/>
      <c r="KOG2658" s="42"/>
      <c r="KOH2658" s="116"/>
      <c r="KOI2658" s="42"/>
      <c r="KOJ2658" s="116"/>
      <c r="KOK2658" s="42"/>
      <c r="KOL2658" s="116"/>
      <c r="KOM2658" s="42"/>
      <c r="KON2658" s="116"/>
      <c r="KOO2658" s="42"/>
      <c r="KOP2658" s="116"/>
      <c r="KOQ2658" s="42"/>
      <c r="KOR2658" s="116"/>
      <c r="KOS2658" s="42"/>
      <c r="KOT2658" s="116"/>
      <c r="KOU2658" s="42"/>
      <c r="KOV2658" s="116"/>
      <c r="KOW2658" s="42"/>
      <c r="KOX2658" s="116"/>
      <c r="KOY2658" s="42"/>
      <c r="KOZ2658" s="116"/>
      <c r="KPA2658" s="42"/>
      <c r="KPB2658" s="116"/>
      <c r="KPC2658" s="42"/>
      <c r="KPD2658" s="116"/>
      <c r="KPE2658" s="42"/>
      <c r="KPF2658" s="116"/>
      <c r="KPG2658" s="42"/>
      <c r="KPH2658" s="116"/>
      <c r="KPI2658" s="42"/>
      <c r="KPJ2658" s="116"/>
      <c r="KPK2658" s="42"/>
      <c r="KPL2658" s="116"/>
      <c r="KPM2658" s="42"/>
      <c r="KPN2658" s="116"/>
      <c r="KPO2658" s="42"/>
      <c r="KPP2658" s="116"/>
      <c r="KPQ2658" s="42"/>
      <c r="KPR2658" s="116"/>
      <c r="KPS2658" s="42"/>
      <c r="KPT2658" s="116"/>
      <c r="KPU2658" s="42"/>
      <c r="KPV2658" s="116"/>
      <c r="KPW2658" s="42"/>
      <c r="KPX2658" s="116"/>
      <c r="KPY2658" s="42"/>
      <c r="KPZ2658" s="116"/>
      <c r="KQA2658" s="42"/>
      <c r="KQB2658" s="116"/>
      <c r="KQC2658" s="42"/>
      <c r="KQD2658" s="116"/>
      <c r="KQE2658" s="42"/>
      <c r="KQF2658" s="116"/>
      <c r="KQG2658" s="42"/>
      <c r="KQH2658" s="116"/>
      <c r="KQI2658" s="42"/>
      <c r="KQJ2658" s="116"/>
      <c r="KQK2658" s="42"/>
      <c r="KQL2658" s="116"/>
      <c r="KQM2658" s="42"/>
      <c r="KQN2658" s="116"/>
      <c r="KQO2658" s="42"/>
      <c r="KQP2658" s="116"/>
      <c r="KQQ2658" s="42"/>
      <c r="KQR2658" s="116"/>
      <c r="KQS2658" s="42"/>
      <c r="KQT2658" s="116"/>
      <c r="KQU2658" s="42"/>
      <c r="KQV2658" s="116"/>
      <c r="KQW2658" s="42"/>
      <c r="KQX2658" s="116"/>
      <c r="KQY2658" s="42"/>
      <c r="KQZ2658" s="116"/>
      <c r="KRA2658" s="42"/>
      <c r="KRB2658" s="116"/>
      <c r="KRC2658" s="42"/>
      <c r="KRD2658" s="116"/>
      <c r="KRE2658" s="42"/>
      <c r="KRF2658" s="116"/>
      <c r="KRG2658" s="42"/>
      <c r="KRH2658" s="116"/>
      <c r="KRI2658" s="42"/>
      <c r="KRJ2658" s="116"/>
      <c r="KRK2658" s="42"/>
      <c r="KRL2658" s="116"/>
      <c r="KRM2658" s="42"/>
      <c r="KRN2658" s="116"/>
      <c r="KRO2658" s="42"/>
      <c r="KRP2658" s="116"/>
      <c r="KRQ2658" s="42"/>
      <c r="KRR2658" s="116"/>
      <c r="KRS2658" s="42"/>
      <c r="KRT2658" s="116"/>
      <c r="KRU2658" s="42"/>
      <c r="KRV2658" s="116"/>
      <c r="KRW2658" s="42"/>
      <c r="KRX2658" s="116"/>
      <c r="KRY2658" s="42"/>
      <c r="KRZ2658" s="116"/>
      <c r="KSA2658" s="42"/>
      <c r="KSB2658" s="116"/>
      <c r="KSC2658" s="42"/>
      <c r="KSD2658" s="116"/>
      <c r="KSE2658" s="42"/>
      <c r="KSF2658" s="116"/>
      <c r="KSG2658" s="42"/>
      <c r="KSH2658" s="116"/>
      <c r="KSI2658" s="42"/>
      <c r="KSJ2658" s="116"/>
      <c r="KSK2658" s="42"/>
      <c r="KSL2658" s="116"/>
      <c r="KSM2658" s="42"/>
      <c r="KSN2658" s="116"/>
      <c r="KSO2658" s="42"/>
      <c r="KSP2658" s="116"/>
      <c r="KSQ2658" s="42"/>
      <c r="KSR2658" s="116"/>
      <c r="KSS2658" s="42"/>
      <c r="KST2658" s="116"/>
      <c r="KSU2658" s="42"/>
      <c r="KSV2658" s="116"/>
      <c r="KSW2658" s="42"/>
      <c r="KSX2658" s="116"/>
      <c r="KSY2658" s="42"/>
      <c r="KSZ2658" s="116"/>
      <c r="KTA2658" s="42"/>
      <c r="KTB2658" s="116"/>
      <c r="KTC2658" s="42"/>
      <c r="KTD2658" s="116"/>
      <c r="KTE2658" s="42"/>
      <c r="KTF2658" s="116"/>
      <c r="KTG2658" s="42"/>
      <c r="KTH2658" s="116"/>
      <c r="KTI2658" s="42"/>
      <c r="KTJ2658" s="116"/>
      <c r="KTK2658" s="42"/>
      <c r="KTL2658" s="116"/>
      <c r="KTM2658" s="42"/>
      <c r="KTN2658" s="116"/>
      <c r="KTO2658" s="42"/>
      <c r="KTP2658" s="116"/>
      <c r="KTQ2658" s="42"/>
      <c r="KTR2658" s="116"/>
      <c r="KTS2658" s="42"/>
      <c r="KTT2658" s="116"/>
      <c r="KTU2658" s="42"/>
      <c r="KTV2658" s="116"/>
      <c r="KTW2658" s="42"/>
      <c r="KTX2658" s="116"/>
      <c r="KTY2658" s="42"/>
      <c r="KTZ2658" s="116"/>
      <c r="KUA2658" s="42"/>
      <c r="KUB2658" s="116"/>
      <c r="KUC2658" s="42"/>
      <c r="KUD2658" s="116"/>
      <c r="KUE2658" s="42"/>
      <c r="KUF2658" s="116"/>
      <c r="KUG2658" s="42"/>
      <c r="KUH2658" s="116"/>
      <c r="KUI2658" s="42"/>
      <c r="KUJ2658" s="116"/>
      <c r="KUK2658" s="42"/>
      <c r="KUL2658" s="116"/>
      <c r="KUM2658" s="42"/>
      <c r="KUN2658" s="116"/>
      <c r="KUO2658" s="42"/>
      <c r="KUP2658" s="116"/>
      <c r="KUQ2658" s="42"/>
      <c r="KUR2658" s="116"/>
      <c r="KUS2658" s="42"/>
      <c r="KUT2658" s="116"/>
      <c r="KUU2658" s="42"/>
      <c r="KUV2658" s="116"/>
      <c r="KUW2658" s="42"/>
      <c r="KUX2658" s="116"/>
      <c r="KUY2658" s="42"/>
      <c r="KUZ2658" s="116"/>
      <c r="KVA2658" s="42"/>
      <c r="KVB2658" s="116"/>
      <c r="KVC2658" s="42"/>
      <c r="KVD2658" s="116"/>
      <c r="KVE2658" s="42"/>
      <c r="KVF2658" s="116"/>
      <c r="KVG2658" s="42"/>
      <c r="KVH2658" s="116"/>
      <c r="KVI2658" s="42"/>
      <c r="KVJ2658" s="116"/>
      <c r="KVK2658" s="42"/>
      <c r="KVL2658" s="116"/>
      <c r="KVM2658" s="42"/>
      <c r="KVN2658" s="116"/>
      <c r="KVO2658" s="42"/>
      <c r="KVP2658" s="116"/>
      <c r="KVQ2658" s="42"/>
      <c r="KVR2658" s="116"/>
      <c r="KVS2658" s="42"/>
      <c r="KVT2658" s="116"/>
      <c r="KVU2658" s="42"/>
      <c r="KVV2658" s="116"/>
      <c r="KVW2658" s="42"/>
      <c r="KVX2658" s="116"/>
      <c r="KVY2658" s="42"/>
      <c r="KVZ2658" s="116"/>
      <c r="KWA2658" s="42"/>
      <c r="KWB2658" s="116"/>
      <c r="KWC2658" s="42"/>
      <c r="KWD2658" s="116"/>
      <c r="KWE2658" s="42"/>
      <c r="KWF2658" s="116"/>
      <c r="KWG2658" s="42"/>
      <c r="KWH2658" s="116"/>
      <c r="KWI2658" s="42"/>
      <c r="KWJ2658" s="116"/>
      <c r="KWK2658" s="42"/>
      <c r="KWL2658" s="116"/>
      <c r="KWM2658" s="42"/>
      <c r="KWN2658" s="116"/>
      <c r="KWO2658" s="42"/>
      <c r="KWP2658" s="116"/>
      <c r="KWQ2658" s="42"/>
      <c r="KWR2658" s="116"/>
      <c r="KWS2658" s="42"/>
      <c r="KWT2658" s="116"/>
      <c r="KWU2658" s="42"/>
      <c r="KWV2658" s="116"/>
      <c r="KWW2658" s="42"/>
      <c r="KWX2658" s="116"/>
      <c r="KWY2658" s="42"/>
      <c r="KWZ2658" s="116"/>
      <c r="KXA2658" s="42"/>
      <c r="KXB2658" s="116"/>
      <c r="KXC2658" s="42"/>
      <c r="KXD2658" s="116"/>
      <c r="KXE2658" s="42"/>
      <c r="KXF2658" s="116"/>
      <c r="KXG2658" s="42"/>
      <c r="KXH2658" s="116"/>
      <c r="KXI2658" s="42"/>
      <c r="KXJ2658" s="116"/>
      <c r="KXK2658" s="42"/>
      <c r="KXL2658" s="116"/>
      <c r="KXM2658" s="42"/>
      <c r="KXN2658" s="116"/>
      <c r="KXO2658" s="42"/>
      <c r="KXP2658" s="116"/>
      <c r="KXQ2658" s="42"/>
      <c r="KXR2658" s="116"/>
      <c r="KXS2658" s="42"/>
      <c r="KXT2658" s="116"/>
      <c r="KXU2658" s="42"/>
      <c r="KXV2658" s="116"/>
      <c r="KXW2658" s="42"/>
      <c r="KXX2658" s="116"/>
      <c r="KXY2658" s="42"/>
      <c r="KXZ2658" s="116"/>
      <c r="KYA2658" s="42"/>
      <c r="KYB2658" s="116"/>
      <c r="KYC2658" s="42"/>
      <c r="KYD2658" s="116"/>
      <c r="KYE2658" s="42"/>
      <c r="KYF2658" s="116"/>
      <c r="KYG2658" s="42"/>
      <c r="KYH2658" s="116"/>
      <c r="KYI2658" s="42"/>
      <c r="KYJ2658" s="116"/>
      <c r="KYK2658" s="42"/>
      <c r="KYL2658" s="116"/>
      <c r="KYM2658" s="42"/>
      <c r="KYN2658" s="116"/>
      <c r="KYO2658" s="42"/>
      <c r="KYP2658" s="116"/>
      <c r="KYQ2658" s="42"/>
      <c r="KYR2658" s="116"/>
      <c r="KYS2658" s="42"/>
      <c r="KYT2658" s="116"/>
      <c r="KYU2658" s="42"/>
      <c r="KYV2658" s="116"/>
      <c r="KYW2658" s="42"/>
      <c r="KYX2658" s="116"/>
      <c r="KYY2658" s="42"/>
      <c r="KYZ2658" s="116"/>
      <c r="KZA2658" s="42"/>
      <c r="KZB2658" s="116"/>
      <c r="KZC2658" s="42"/>
      <c r="KZD2658" s="116"/>
      <c r="KZE2658" s="42"/>
      <c r="KZF2658" s="116"/>
      <c r="KZG2658" s="42"/>
      <c r="KZH2658" s="116"/>
      <c r="KZI2658" s="42"/>
      <c r="KZJ2658" s="116"/>
      <c r="KZK2658" s="42"/>
      <c r="KZL2658" s="116"/>
      <c r="KZM2658" s="42"/>
      <c r="KZN2658" s="116"/>
      <c r="KZO2658" s="42"/>
      <c r="KZP2658" s="116"/>
      <c r="KZQ2658" s="42"/>
      <c r="KZR2658" s="116"/>
      <c r="KZS2658" s="42"/>
      <c r="KZT2658" s="116"/>
      <c r="KZU2658" s="42"/>
      <c r="KZV2658" s="116"/>
      <c r="KZW2658" s="42"/>
      <c r="KZX2658" s="116"/>
      <c r="KZY2658" s="42"/>
      <c r="KZZ2658" s="116"/>
      <c r="LAA2658" s="42"/>
      <c r="LAB2658" s="116"/>
      <c r="LAC2658" s="42"/>
      <c r="LAD2658" s="116"/>
      <c r="LAE2658" s="42"/>
      <c r="LAF2658" s="116"/>
      <c r="LAG2658" s="42"/>
      <c r="LAH2658" s="116"/>
      <c r="LAI2658" s="42"/>
      <c r="LAJ2658" s="116"/>
      <c r="LAK2658" s="42"/>
      <c r="LAL2658" s="116"/>
      <c r="LAM2658" s="42"/>
      <c r="LAN2658" s="116"/>
      <c r="LAO2658" s="42"/>
      <c r="LAP2658" s="116"/>
      <c r="LAQ2658" s="42"/>
      <c r="LAR2658" s="116"/>
      <c r="LAS2658" s="42"/>
      <c r="LAT2658" s="116"/>
      <c r="LAU2658" s="42"/>
      <c r="LAV2658" s="116"/>
      <c r="LAW2658" s="42"/>
      <c r="LAX2658" s="116"/>
      <c r="LAY2658" s="42"/>
      <c r="LAZ2658" s="116"/>
      <c r="LBA2658" s="42"/>
      <c r="LBB2658" s="116"/>
      <c r="LBC2658" s="42"/>
      <c r="LBD2658" s="116"/>
      <c r="LBE2658" s="42"/>
      <c r="LBF2658" s="116"/>
      <c r="LBG2658" s="42"/>
      <c r="LBH2658" s="116"/>
      <c r="LBI2658" s="42"/>
      <c r="LBJ2658" s="116"/>
      <c r="LBK2658" s="42"/>
      <c r="LBL2658" s="116"/>
      <c r="LBM2658" s="42"/>
      <c r="LBN2658" s="116"/>
      <c r="LBO2658" s="42"/>
      <c r="LBP2658" s="116"/>
      <c r="LBQ2658" s="42"/>
      <c r="LBR2658" s="116"/>
      <c r="LBS2658" s="42"/>
      <c r="LBT2658" s="116"/>
      <c r="LBU2658" s="42"/>
      <c r="LBV2658" s="116"/>
      <c r="LBW2658" s="42"/>
      <c r="LBX2658" s="116"/>
      <c r="LBY2658" s="42"/>
      <c r="LBZ2658" s="116"/>
      <c r="LCA2658" s="42"/>
      <c r="LCB2658" s="116"/>
      <c r="LCC2658" s="42"/>
      <c r="LCD2658" s="116"/>
      <c r="LCE2658" s="42"/>
      <c r="LCF2658" s="116"/>
      <c r="LCG2658" s="42"/>
      <c r="LCH2658" s="116"/>
      <c r="LCI2658" s="42"/>
      <c r="LCJ2658" s="116"/>
      <c r="LCK2658" s="42"/>
      <c r="LCL2658" s="116"/>
      <c r="LCM2658" s="42"/>
      <c r="LCN2658" s="116"/>
      <c r="LCO2658" s="42"/>
      <c r="LCP2658" s="116"/>
      <c r="LCQ2658" s="42"/>
      <c r="LCR2658" s="116"/>
      <c r="LCS2658" s="42"/>
      <c r="LCT2658" s="116"/>
      <c r="LCU2658" s="42"/>
      <c r="LCV2658" s="116"/>
      <c r="LCW2658" s="42"/>
      <c r="LCX2658" s="116"/>
      <c r="LCY2658" s="42"/>
      <c r="LCZ2658" s="116"/>
      <c r="LDA2658" s="42"/>
      <c r="LDB2658" s="116"/>
      <c r="LDC2658" s="42"/>
      <c r="LDD2658" s="116"/>
      <c r="LDE2658" s="42"/>
      <c r="LDF2658" s="116"/>
      <c r="LDG2658" s="42"/>
      <c r="LDH2658" s="116"/>
      <c r="LDI2658" s="42"/>
      <c r="LDJ2658" s="116"/>
      <c r="LDK2658" s="42"/>
      <c r="LDL2658" s="116"/>
      <c r="LDM2658" s="42"/>
      <c r="LDN2658" s="116"/>
      <c r="LDO2658" s="42"/>
      <c r="LDP2658" s="116"/>
      <c r="LDQ2658" s="42"/>
      <c r="LDR2658" s="116"/>
      <c r="LDS2658" s="42"/>
      <c r="LDT2658" s="116"/>
      <c r="LDU2658" s="42"/>
      <c r="LDV2658" s="116"/>
      <c r="LDW2658" s="42"/>
      <c r="LDX2658" s="116"/>
      <c r="LDY2658" s="42"/>
      <c r="LDZ2658" s="116"/>
      <c r="LEA2658" s="42"/>
      <c r="LEB2658" s="116"/>
      <c r="LEC2658" s="42"/>
      <c r="LED2658" s="116"/>
      <c r="LEE2658" s="42"/>
      <c r="LEF2658" s="116"/>
      <c r="LEG2658" s="42"/>
      <c r="LEH2658" s="116"/>
      <c r="LEI2658" s="42"/>
      <c r="LEJ2658" s="116"/>
      <c r="LEK2658" s="42"/>
      <c r="LEL2658" s="116"/>
      <c r="LEM2658" s="42"/>
      <c r="LEN2658" s="116"/>
      <c r="LEO2658" s="42"/>
      <c r="LEP2658" s="116"/>
      <c r="LEQ2658" s="42"/>
      <c r="LER2658" s="116"/>
      <c r="LES2658" s="42"/>
      <c r="LET2658" s="116"/>
      <c r="LEU2658" s="42"/>
      <c r="LEV2658" s="116"/>
      <c r="LEW2658" s="42"/>
      <c r="LEX2658" s="116"/>
      <c r="LEY2658" s="42"/>
      <c r="LEZ2658" s="116"/>
      <c r="LFA2658" s="42"/>
      <c r="LFB2658" s="116"/>
      <c r="LFC2658" s="42"/>
      <c r="LFD2658" s="116"/>
      <c r="LFE2658" s="42"/>
      <c r="LFF2658" s="116"/>
      <c r="LFG2658" s="42"/>
      <c r="LFH2658" s="116"/>
      <c r="LFI2658" s="42"/>
      <c r="LFJ2658" s="116"/>
      <c r="LFK2658" s="42"/>
      <c r="LFL2658" s="116"/>
      <c r="LFM2658" s="42"/>
      <c r="LFN2658" s="116"/>
      <c r="LFO2658" s="42"/>
      <c r="LFP2658" s="116"/>
      <c r="LFQ2658" s="42"/>
      <c r="LFR2658" s="116"/>
      <c r="LFS2658" s="42"/>
      <c r="LFT2658" s="116"/>
      <c r="LFU2658" s="42"/>
      <c r="LFV2658" s="116"/>
      <c r="LFW2658" s="42"/>
      <c r="LFX2658" s="116"/>
      <c r="LFY2658" s="42"/>
      <c r="LFZ2658" s="116"/>
      <c r="LGA2658" s="42"/>
      <c r="LGB2658" s="116"/>
      <c r="LGC2658" s="42"/>
      <c r="LGD2658" s="116"/>
      <c r="LGE2658" s="42"/>
      <c r="LGF2658" s="116"/>
      <c r="LGG2658" s="42"/>
      <c r="LGH2658" s="116"/>
      <c r="LGI2658" s="42"/>
      <c r="LGJ2658" s="116"/>
      <c r="LGK2658" s="42"/>
      <c r="LGL2658" s="116"/>
      <c r="LGM2658" s="42"/>
      <c r="LGN2658" s="116"/>
      <c r="LGO2658" s="42"/>
      <c r="LGP2658" s="116"/>
      <c r="LGQ2658" s="42"/>
      <c r="LGR2658" s="116"/>
      <c r="LGS2658" s="42"/>
      <c r="LGT2658" s="116"/>
      <c r="LGU2658" s="42"/>
      <c r="LGV2658" s="116"/>
      <c r="LGW2658" s="42"/>
      <c r="LGX2658" s="116"/>
      <c r="LGY2658" s="42"/>
      <c r="LGZ2658" s="116"/>
      <c r="LHA2658" s="42"/>
      <c r="LHB2658" s="116"/>
      <c r="LHC2658" s="42"/>
      <c r="LHD2658" s="116"/>
      <c r="LHE2658" s="42"/>
      <c r="LHF2658" s="116"/>
      <c r="LHG2658" s="42"/>
      <c r="LHH2658" s="116"/>
      <c r="LHI2658" s="42"/>
      <c r="LHJ2658" s="116"/>
      <c r="LHK2658" s="42"/>
      <c r="LHL2658" s="116"/>
      <c r="LHM2658" s="42"/>
      <c r="LHN2658" s="116"/>
      <c r="LHO2658" s="42"/>
      <c r="LHP2658" s="116"/>
      <c r="LHQ2658" s="42"/>
      <c r="LHR2658" s="116"/>
      <c r="LHS2658" s="42"/>
      <c r="LHT2658" s="116"/>
      <c r="LHU2658" s="42"/>
      <c r="LHV2658" s="116"/>
      <c r="LHW2658" s="42"/>
      <c r="LHX2658" s="116"/>
      <c r="LHY2658" s="42"/>
      <c r="LHZ2658" s="116"/>
      <c r="LIA2658" s="42"/>
      <c r="LIB2658" s="116"/>
      <c r="LIC2658" s="42"/>
      <c r="LID2658" s="116"/>
      <c r="LIE2658" s="42"/>
      <c r="LIF2658" s="116"/>
      <c r="LIG2658" s="42"/>
      <c r="LIH2658" s="116"/>
      <c r="LII2658" s="42"/>
      <c r="LIJ2658" s="116"/>
      <c r="LIK2658" s="42"/>
      <c r="LIL2658" s="116"/>
      <c r="LIM2658" s="42"/>
      <c r="LIN2658" s="116"/>
      <c r="LIO2658" s="42"/>
      <c r="LIP2658" s="116"/>
      <c r="LIQ2658" s="42"/>
      <c r="LIR2658" s="116"/>
      <c r="LIS2658" s="42"/>
      <c r="LIT2658" s="116"/>
      <c r="LIU2658" s="42"/>
      <c r="LIV2658" s="116"/>
      <c r="LIW2658" s="42"/>
      <c r="LIX2658" s="116"/>
      <c r="LIY2658" s="42"/>
      <c r="LIZ2658" s="116"/>
      <c r="LJA2658" s="42"/>
      <c r="LJB2658" s="116"/>
      <c r="LJC2658" s="42"/>
      <c r="LJD2658" s="116"/>
      <c r="LJE2658" s="42"/>
      <c r="LJF2658" s="116"/>
      <c r="LJG2658" s="42"/>
      <c r="LJH2658" s="116"/>
      <c r="LJI2658" s="42"/>
      <c r="LJJ2658" s="116"/>
      <c r="LJK2658" s="42"/>
      <c r="LJL2658" s="116"/>
      <c r="LJM2658" s="42"/>
      <c r="LJN2658" s="116"/>
      <c r="LJO2658" s="42"/>
      <c r="LJP2658" s="116"/>
      <c r="LJQ2658" s="42"/>
      <c r="LJR2658" s="116"/>
      <c r="LJS2658" s="42"/>
      <c r="LJT2658" s="116"/>
      <c r="LJU2658" s="42"/>
      <c r="LJV2658" s="116"/>
      <c r="LJW2658" s="42"/>
      <c r="LJX2658" s="116"/>
      <c r="LJY2658" s="42"/>
      <c r="LJZ2658" s="116"/>
      <c r="LKA2658" s="42"/>
      <c r="LKB2658" s="116"/>
      <c r="LKC2658" s="42"/>
      <c r="LKD2658" s="116"/>
      <c r="LKE2658" s="42"/>
      <c r="LKF2658" s="116"/>
      <c r="LKG2658" s="42"/>
      <c r="LKH2658" s="116"/>
      <c r="LKI2658" s="42"/>
      <c r="LKJ2658" s="116"/>
      <c r="LKK2658" s="42"/>
      <c r="LKL2658" s="116"/>
      <c r="LKM2658" s="42"/>
      <c r="LKN2658" s="116"/>
      <c r="LKO2658" s="42"/>
      <c r="LKP2658" s="116"/>
      <c r="LKQ2658" s="42"/>
      <c r="LKR2658" s="116"/>
      <c r="LKS2658" s="42"/>
      <c r="LKT2658" s="116"/>
      <c r="LKU2658" s="42"/>
      <c r="LKV2658" s="116"/>
      <c r="LKW2658" s="42"/>
      <c r="LKX2658" s="116"/>
      <c r="LKY2658" s="42"/>
      <c r="LKZ2658" s="116"/>
      <c r="LLA2658" s="42"/>
      <c r="LLB2658" s="116"/>
      <c r="LLC2658" s="42"/>
      <c r="LLD2658" s="116"/>
      <c r="LLE2658" s="42"/>
      <c r="LLF2658" s="116"/>
      <c r="LLG2658" s="42"/>
      <c r="LLH2658" s="116"/>
      <c r="LLI2658" s="42"/>
      <c r="LLJ2658" s="116"/>
      <c r="LLK2658" s="42"/>
      <c r="LLL2658" s="116"/>
      <c r="LLM2658" s="42"/>
      <c r="LLN2658" s="116"/>
      <c r="LLO2658" s="42"/>
      <c r="LLP2658" s="116"/>
      <c r="LLQ2658" s="42"/>
      <c r="LLR2658" s="116"/>
      <c r="LLS2658" s="42"/>
      <c r="LLT2658" s="116"/>
      <c r="LLU2658" s="42"/>
      <c r="LLV2658" s="116"/>
      <c r="LLW2658" s="42"/>
      <c r="LLX2658" s="116"/>
      <c r="LLY2658" s="42"/>
      <c r="LLZ2658" s="116"/>
      <c r="LMA2658" s="42"/>
      <c r="LMB2658" s="116"/>
      <c r="LMC2658" s="42"/>
      <c r="LMD2658" s="116"/>
      <c r="LME2658" s="42"/>
      <c r="LMF2658" s="116"/>
      <c r="LMG2658" s="42"/>
      <c r="LMH2658" s="116"/>
      <c r="LMI2658" s="42"/>
      <c r="LMJ2658" s="116"/>
      <c r="LMK2658" s="42"/>
      <c r="LML2658" s="116"/>
      <c r="LMM2658" s="42"/>
      <c r="LMN2658" s="116"/>
      <c r="LMO2658" s="42"/>
      <c r="LMP2658" s="116"/>
      <c r="LMQ2658" s="42"/>
      <c r="LMR2658" s="116"/>
      <c r="LMS2658" s="42"/>
      <c r="LMT2658" s="116"/>
      <c r="LMU2658" s="42"/>
      <c r="LMV2658" s="116"/>
      <c r="LMW2658" s="42"/>
      <c r="LMX2658" s="116"/>
      <c r="LMY2658" s="42"/>
      <c r="LMZ2658" s="116"/>
      <c r="LNA2658" s="42"/>
      <c r="LNB2658" s="116"/>
      <c r="LNC2658" s="42"/>
      <c r="LND2658" s="116"/>
      <c r="LNE2658" s="42"/>
      <c r="LNF2658" s="116"/>
      <c r="LNG2658" s="42"/>
      <c r="LNH2658" s="116"/>
      <c r="LNI2658" s="42"/>
      <c r="LNJ2658" s="116"/>
      <c r="LNK2658" s="42"/>
      <c r="LNL2658" s="116"/>
      <c r="LNM2658" s="42"/>
      <c r="LNN2658" s="116"/>
      <c r="LNO2658" s="42"/>
      <c r="LNP2658" s="116"/>
      <c r="LNQ2658" s="42"/>
      <c r="LNR2658" s="116"/>
      <c r="LNS2658" s="42"/>
      <c r="LNT2658" s="116"/>
      <c r="LNU2658" s="42"/>
      <c r="LNV2658" s="116"/>
      <c r="LNW2658" s="42"/>
      <c r="LNX2658" s="116"/>
      <c r="LNY2658" s="42"/>
      <c r="LNZ2658" s="116"/>
      <c r="LOA2658" s="42"/>
      <c r="LOB2658" s="116"/>
      <c r="LOC2658" s="42"/>
      <c r="LOD2658" s="116"/>
      <c r="LOE2658" s="42"/>
      <c r="LOF2658" s="116"/>
      <c r="LOG2658" s="42"/>
      <c r="LOH2658" s="116"/>
      <c r="LOI2658" s="42"/>
      <c r="LOJ2658" s="116"/>
      <c r="LOK2658" s="42"/>
      <c r="LOL2658" s="116"/>
      <c r="LOM2658" s="42"/>
      <c r="LON2658" s="116"/>
      <c r="LOO2658" s="42"/>
      <c r="LOP2658" s="116"/>
      <c r="LOQ2658" s="42"/>
      <c r="LOR2658" s="116"/>
      <c r="LOS2658" s="42"/>
      <c r="LOT2658" s="116"/>
      <c r="LOU2658" s="42"/>
      <c r="LOV2658" s="116"/>
      <c r="LOW2658" s="42"/>
      <c r="LOX2658" s="116"/>
      <c r="LOY2658" s="42"/>
      <c r="LOZ2658" s="116"/>
      <c r="LPA2658" s="42"/>
      <c r="LPB2658" s="116"/>
      <c r="LPC2658" s="42"/>
      <c r="LPD2658" s="116"/>
      <c r="LPE2658" s="42"/>
      <c r="LPF2658" s="116"/>
      <c r="LPG2658" s="42"/>
      <c r="LPH2658" s="116"/>
      <c r="LPI2658" s="42"/>
      <c r="LPJ2658" s="116"/>
      <c r="LPK2658" s="42"/>
      <c r="LPL2658" s="116"/>
      <c r="LPM2658" s="42"/>
      <c r="LPN2658" s="116"/>
      <c r="LPO2658" s="42"/>
      <c r="LPP2658" s="116"/>
      <c r="LPQ2658" s="42"/>
      <c r="LPR2658" s="116"/>
      <c r="LPS2658" s="42"/>
      <c r="LPT2658" s="116"/>
      <c r="LPU2658" s="42"/>
      <c r="LPV2658" s="116"/>
      <c r="LPW2658" s="42"/>
      <c r="LPX2658" s="116"/>
      <c r="LPY2658" s="42"/>
      <c r="LPZ2658" s="116"/>
      <c r="LQA2658" s="42"/>
      <c r="LQB2658" s="116"/>
      <c r="LQC2658" s="42"/>
      <c r="LQD2658" s="116"/>
      <c r="LQE2658" s="42"/>
      <c r="LQF2658" s="116"/>
      <c r="LQG2658" s="42"/>
      <c r="LQH2658" s="116"/>
      <c r="LQI2658" s="42"/>
      <c r="LQJ2658" s="116"/>
      <c r="LQK2658" s="42"/>
      <c r="LQL2658" s="116"/>
      <c r="LQM2658" s="42"/>
      <c r="LQN2658" s="116"/>
      <c r="LQO2658" s="42"/>
      <c r="LQP2658" s="116"/>
      <c r="LQQ2658" s="42"/>
      <c r="LQR2658" s="116"/>
      <c r="LQS2658" s="42"/>
      <c r="LQT2658" s="116"/>
      <c r="LQU2658" s="42"/>
      <c r="LQV2658" s="116"/>
      <c r="LQW2658" s="42"/>
      <c r="LQX2658" s="116"/>
      <c r="LQY2658" s="42"/>
      <c r="LQZ2658" s="116"/>
      <c r="LRA2658" s="42"/>
      <c r="LRB2658" s="116"/>
      <c r="LRC2658" s="42"/>
      <c r="LRD2658" s="116"/>
      <c r="LRE2658" s="42"/>
      <c r="LRF2658" s="116"/>
      <c r="LRG2658" s="42"/>
      <c r="LRH2658" s="116"/>
      <c r="LRI2658" s="42"/>
      <c r="LRJ2658" s="116"/>
      <c r="LRK2658" s="42"/>
      <c r="LRL2658" s="116"/>
      <c r="LRM2658" s="42"/>
      <c r="LRN2658" s="116"/>
      <c r="LRO2658" s="42"/>
      <c r="LRP2658" s="116"/>
      <c r="LRQ2658" s="42"/>
      <c r="LRR2658" s="116"/>
      <c r="LRS2658" s="42"/>
      <c r="LRT2658" s="116"/>
      <c r="LRU2658" s="42"/>
      <c r="LRV2658" s="116"/>
      <c r="LRW2658" s="42"/>
      <c r="LRX2658" s="116"/>
      <c r="LRY2658" s="42"/>
      <c r="LRZ2658" s="116"/>
      <c r="LSA2658" s="42"/>
      <c r="LSB2658" s="116"/>
      <c r="LSC2658" s="42"/>
      <c r="LSD2658" s="116"/>
      <c r="LSE2658" s="42"/>
      <c r="LSF2658" s="116"/>
      <c r="LSG2658" s="42"/>
      <c r="LSH2658" s="116"/>
      <c r="LSI2658" s="42"/>
      <c r="LSJ2658" s="116"/>
      <c r="LSK2658" s="42"/>
      <c r="LSL2658" s="116"/>
      <c r="LSM2658" s="42"/>
      <c r="LSN2658" s="116"/>
      <c r="LSO2658" s="42"/>
      <c r="LSP2658" s="116"/>
      <c r="LSQ2658" s="42"/>
      <c r="LSR2658" s="116"/>
      <c r="LSS2658" s="42"/>
      <c r="LST2658" s="116"/>
      <c r="LSU2658" s="42"/>
      <c r="LSV2658" s="116"/>
      <c r="LSW2658" s="42"/>
      <c r="LSX2658" s="116"/>
      <c r="LSY2658" s="42"/>
      <c r="LSZ2658" s="116"/>
      <c r="LTA2658" s="42"/>
      <c r="LTB2658" s="116"/>
      <c r="LTC2658" s="42"/>
      <c r="LTD2658" s="116"/>
      <c r="LTE2658" s="42"/>
      <c r="LTF2658" s="116"/>
      <c r="LTG2658" s="42"/>
      <c r="LTH2658" s="116"/>
      <c r="LTI2658" s="42"/>
      <c r="LTJ2658" s="116"/>
      <c r="LTK2658" s="42"/>
      <c r="LTL2658" s="116"/>
      <c r="LTM2658" s="42"/>
      <c r="LTN2658" s="116"/>
      <c r="LTO2658" s="42"/>
      <c r="LTP2658" s="116"/>
      <c r="LTQ2658" s="42"/>
      <c r="LTR2658" s="116"/>
      <c r="LTS2658" s="42"/>
      <c r="LTT2658" s="116"/>
      <c r="LTU2658" s="42"/>
      <c r="LTV2658" s="116"/>
      <c r="LTW2658" s="42"/>
      <c r="LTX2658" s="116"/>
      <c r="LTY2658" s="42"/>
      <c r="LTZ2658" s="116"/>
      <c r="LUA2658" s="42"/>
      <c r="LUB2658" s="116"/>
      <c r="LUC2658" s="42"/>
      <c r="LUD2658" s="116"/>
      <c r="LUE2658" s="42"/>
      <c r="LUF2658" s="116"/>
      <c r="LUG2658" s="42"/>
      <c r="LUH2658" s="116"/>
      <c r="LUI2658" s="42"/>
      <c r="LUJ2658" s="116"/>
      <c r="LUK2658" s="42"/>
      <c r="LUL2658" s="116"/>
      <c r="LUM2658" s="42"/>
      <c r="LUN2658" s="116"/>
      <c r="LUO2658" s="42"/>
      <c r="LUP2658" s="116"/>
      <c r="LUQ2658" s="42"/>
      <c r="LUR2658" s="116"/>
      <c r="LUS2658" s="42"/>
      <c r="LUT2658" s="116"/>
      <c r="LUU2658" s="42"/>
      <c r="LUV2658" s="116"/>
      <c r="LUW2658" s="42"/>
      <c r="LUX2658" s="116"/>
      <c r="LUY2658" s="42"/>
      <c r="LUZ2658" s="116"/>
      <c r="LVA2658" s="42"/>
      <c r="LVB2658" s="116"/>
      <c r="LVC2658" s="42"/>
      <c r="LVD2658" s="116"/>
      <c r="LVE2658" s="42"/>
      <c r="LVF2658" s="116"/>
      <c r="LVG2658" s="42"/>
      <c r="LVH2658" s="116"/>
      <c r="LVI2658" s="42"/>
      <c r="LVJ2658" s="116"/>
      <c r="LVK2658" s="42"/>
      <c r="LVL2658" s="116"/>
      <c r="LVM2658" s="42"/>
      <c r="LVN2658" s="116"/>
      <c r="LVO2658" s="42"/>
      <c r="LVP2658" s="116"/>
      <c r="LVQ2658" s="42"/>
      <c r="LVR2658" s="116"/>
      <c r="LVS2658" s="42"/>
      <c r="LVT2658" s="116"/>
      <c r="LVU2658" s="42"/>
      <c r="LVV2658" s="116"/>
      <c r="LVW2658" s="42"/>
      <c r="LVX2658" s="116"/>
      <c r="LVY2658" s="42"/>
      <c r="LVZ2658" s="116"/>
      <c r="LWA2658" s="42"/>
      <c r="LWB2658" s="116"/>
      <c r="LWC2658" s="42"/>
      <c r="LWD2658" s="116"/>
      <c r="LWE2658" s="42"/>
      <c r="LWF2658" s="116"/>
      <c r="LWG2658" s="42"/>
      <c r="LWH2658" s="116"/>
      <c r="LWI2658" s="42"/>
      <c r="LWJ2658" s="116"/>
      <c r="LWK2658" s="42"/>
      <c r="LWL2658" s="116"/>
      <c r="LWM2658" s="42"/>
      <c r="LWN2658" s="116"/>
      <c r="LWO2658" s="42"/>
      <c r="LWP2658" s="116"/>
      <c r="LWQ2658" s="42"/>
      <c r="LWR2658" s="116"/>
      <c r="LWS2658" s="42"/>
      <c r="LWT2658" s="116"/>
      <c r="LWU2658" s="42"/>
      <c r="LWV2658" s="116"/>
      <c r="LWW2658" s="42"/>
      <c r="LWX2658" s="116"/>
      <c r="LWY2658" s="42"/>
      <c r="LWZ2658" s="116"/>
      <c r="LXA2658" s="42"/>
      <c r="LXB2658" s="116"/>
      <c r="LXC2658" s="42"/>
      <c r="LXD2658" s="116"/>
      <c r="LXE2658" s="42"/>
      <c r="LXF2658" s="116"/>
      <c r="LXG2658" s="42"/>
      <c r="LXH2658" s="116"/>
      <c r="LXI2658" s="42"/>
      <c r="LXJ2658" s="116"/>
      <c r="LXK2658" s="42"/>
      <c r="LXL2658" s="116"/>
      <c r="LXM2658" s="42"/>
      <c r="LXN2658" s="116"/>
      <c r="LXO2658" s="42"/>
      <c r="LXP2658" s="116"/>
      <c r="LXQ2658" s="42"/>
      <c r="LXR2658" s="116"/>
      <c r="LXS2658" s="42"/>
      <c r="LXT2658" s="116"/>
      <c r="LXU2658" s="42"/>
      <c r="LXV2658" s="116"/>
      <c r="LXW2658" s="42"/>
      <c r="LXX2658" s="116"/>
      <c r="LXY2658" s="42"/>
      <c r="LXZ2658" s="116"/>
      <c r="LYA2658" s="42"/>
      <c r="LYB2658" s="116"/>
      <c r="LYC2658" s="42"/>
      <c r="LYD2658" s="116"/>
      <c r="LYE2658" s="42"/>
      <c r="LYF2658" s="116"/>
      <c r="LYG2658" s="42"/>
      <c r="LYH2658" s="116"/>
      <c r="LYI2658" s="42"/>
      <c r="LYJ2658" s="116"/>
      <c r="LYK2658" s="42"/>
      <c r="LYL2658" s="116"/>
      <c r="LYM2658" s="42"/>
      <c r="LYN2658" s="116"/>
      <c r="LYO2658" s="42"/>
      <c r="LYP2658" s="116"/>
      <c r="LYQ2658" s="42"/>
      <c r="LYR2658" s="116"/>
      <c r="LYS2658" s="42"/>
      <c r="LYT2658" s="116"/>
      <c r="LYU2658" s="42"/>
      <c r="LYV2658" s="116"/>
      <c r="LYW2658" s="42"/>
      <c r="LYX2658" s="116"/>
      <c r="LYY2658" s="42"/>
      <c r="LYZ2658" s="116"/>
      <c r="LZA2658" s="42"/>
      <c r="LZB2658" s="116"/>
      <c r="LZC2658" s="42"/>
      <c r="LZD2658" s="116"/>
      <c r="LZE2658" s="42"/>
      <c r="LZF2658" s="116"/>
      <c r="LZG2658" s="42"/>
      <c r="LZH2658" s="116"/>
      <c r="LZI2658" s="42"/>
      <c r="LZJ2658" s="116"/>
      <c r="LZK2658" s="42"/>
      <c r="LZL2658" s="116"/>
      <c r="LZM2658" s="42"/>
      <c r="LZN2658" s="116"/>
      <c r="LZO2658" s="42"/>
      <c r="LZP2658" s="116"/>
      <c r="LZQ2658" s="42"/>
      <c r="LZR2658" s="116"/>
      <c r="LZS2658" s="42"/>
      <c r="LZT2658" s="116"/>
      <c r="LZU2658" s="42"/>
      <c r="LZV2658" s="116"/>
      <c r="LZW2658" s="42"/>
      <c r="LZX2658" s="116"/>
      <c r="LZY2658" s="42"/>
      <c r="LZZ2658" s="116"/>
      <c r="MAA2658" s="42"/>
      <c r="MAB2658" s="116"/>
      <c r="MAC2658" s="42"/>
      <c r="MAD2658" s="116"/>
      <c r="MAE2658" s="42"/>
      <c r="MAF2658" s="116"/>
      <c r="MAG2658" s="42"/>
      <c r="MAH2658" s="116"/>
      <c r="MAI2658" s="42"/>
      <c r="MAJ2658" s="116"/>
      <c r="MAK2658" s="42"/>
      <c r="MAL2658" s="116"/>
      <c r="MAM2658" s="42"/>
      <c r="MAN2658" s="116"/>
      <c r="MAO2658" s="42"/>
      <c r="MAP2658" s="116"/>
      <c r="MAQ2658" s="42"/>
      <c r="MAR2658" s="116"/>
      <c r="MAS2658" s="42"/>
      <c r="MAT2658" s="116"/>
      <c r="MAU2658" s="42"/>
      <c r="MAV2658" s="116"/>
      <c r="MAW2658" s="42"/>
      <c r="MAX2658" s="116"/>
      <c r="MAY2658" s="42"/>
      <c r="MAZ2658" s="116"/>
      <c r="MBA2658" s="42"/>
      <c r="MBB2658" s="116"/>
      <c r="MBC2658" s="42"/>
      <c r="MBD2658" s="116"/>
      <c r="MBE2658" s="42"/>
      <c r="MBF2658" s="116"/>
      <c r="MBG2658" s="42"/>
      <c r="MBH2658" s="116"/>
      <c r="MBI2658" s="42"/>
      <c r="MBJ2658" s="116"/>
      <c r="MBK2658" s="42"/>
      <c r="MBL2658" s="116"/>
      <c r="MBM2658" s="42"/>
      <c r="MBN2658" s="116"/>
      <c r="MBO2658" s="42"/>
      <c r="MBP2658" s="116"/>
      <c r="MBQ2658" s="42"/>
      <c r="MBR2658" s="116"/>
      <c r="MBS2658" s="42"/>
      <c r="MBT2658" s="116"/>
      <c r="MBU2658" s="42"/>
      <c r="MBV2658" s="116"/>
      <c r="MBW2658" s="42"/>
      <c r="MBX2658" s="116"/>
      <c r="MBY2658" s="42"/>
      <c r="MBZ2658" s="116"/>
      <c r="MCA2658" s="42"/>
      <c r="MCB2658" s="116"/>
      <c r="MCC2658" s="42"/>
      <c r="MCD2658" s="116"/>
      <c r="MCE2658" s="42"/>
      <c r="MCF2658" s="116"/>
      <c r="MCG2658" s="42"/>
      <c r="MCH2658" s="116"/>
      <c r="MCI2658" s="42"/>
      <c r="MCJ2658" s="116"/>
      <c r="MCK2658" s="42"/>
      <c r="MCL2658" s="116"/>
      <c r="MCM2658" s="42"/>
      <c r="MCN2658" s="116"/>
      <c r="MCO2658" s="42"/>
      <c r="MCP2658" s="116"/>
      <c r="MCQ2658" s="42"/>
      <c r="MCR2658" s="116"/>
      <c r="MCS2658" s="42"/>
      <c r="MCT2658" s="116"/>
      <c r="MCU2658" s="42"/>
      <c r="MCV2658" s="116"/>
      <c r="MCW2658" s="42"/>
      <c r="MCX2658" s="116"/>
      <c r="MCY2658" s="42"/>
      <c r="MCZ2658" s="116"/>
      <c r="MDA2658" s="42"/>
      <c r="MDB2658" s="116"/>
      <c r="MDC2658" s="42"/>
      <c r="MDD2658" s="116"/>
      <c r="MDE2658" s="42"/>
      <c r="MDF2658" s="116"/>
      <c r="MDG2658" s="42"/>
      <c r="MDH2658" s="116"/>
      <c r="MDI2658" s="42"/>
      <c r="MDJ2658" s="116"/>
      <c r="MDK2658" s="42"/>
      <c r="MDL2658" s="116"/>
      <c r="MDM2658" s="42"/>
      <c r="MDN2658" s="116"/>
      <c r="MDO2658" s="42"/>
      <c r="MDP2658" s="116"/>
      <c r="MDQ2658" s="42"/>
      <c r="MDR2658" s="116"/>
      <c r="MDS2658" s="42"/>
      <c r="MDT2658" s="116"/>
      <c r="MDU2658" s="42"/>
      <c r="MDV2658" s="116"/>
      <c r="MDW2658" s="42"/>
      <c r="MDX2658" s="116"/>
      <c r="MDY2658" s="42"/>
      <c r="MDZ2658" s="116"/>
      <c r="MEA2658" s="42"/>
      <c r="MEB2658" s="116"/>
      <c r="MEC2658" s="42"/>
      <c r="MED2658" s="116"/>
      <c r="MEE2658" s="42"/>
      <c r="MEF2658" s="116"/>
      <c r="MEG2658" s="42"/>
      <c r="MEH2658" s="116"/>
      <c r="MEI2658" s="42"/>
      <c r="MEJ2658" s="116"/>
      <c r="MEK2658" s="42"/>
      <c r="MEL2658" s="116"/>
      <c r="MEM2658" s="42"/>
      <c r="MEN2658" s="116"/>
      <c r="MEO2658" s="42"/>
      <c r="MEP2658" s="116"/>
      <c r="MEQ2658" s="42"/>
      <c r="MER2658" s="116"/>
      <c r="MES2658" s="42"/>
      <c r="MET2658" s="116"/>
      <c r="MEU2658" s="42"/>
      <c r="MEV2658" s="116"/>
      <c r="MEW2658" s="42"/>
      <c r="MEX2658" s="116"/>
      <c r="MEY2658" s="42"/>
      <c r="MEZ2658" s="116"/>
      <c r="MFA2658" s="42"/>
      <c r="MFB2658" s="116"/>
      <c r="MFC2658" s="42"/>
      <c r="MFD2658" s="116"/>
      <c r="MFE2658" s="42"/>
      <c r="MFF2658" s="116"/>
      <c r="MFG2658" s="42"/>
      <c r="MFH2658" s="116"/>
      <c r="MFI2658" s="42"/>
      <c r="MFJ2658" s="116"/>
      <c r="MFK2658" s="42"/>
      <c r="MFL2658" s="116"/>
      <c r="MFM2658" s="42"/>
      <c r="MFN2658" s="116"/>
      <c r="MFO2658" s="42"/>
      <c r="MFP2658" s="116"/>
      <c r="MFQ2658" s="42"/>
      <c r="MFR2658" s="116"/>
      <c r="MFS2658" s="42"/>
      <c r="MFT2658" s="116"/>
      <c r="MFU2658" s="42"/>
      <c r="MFV2658" s="116"/>
      <c r="MFW2658" s="42"/>
      <c r="MFX2658" s="116"/>
      <c r="MFY2658" s="42"/>
      <c r="MFZ2658" s="116"/>
      <c r="MGA2658" s="42"/>
      <c r="MGB2658" s="116"/>
      <c r="MGC2658" s="42"/>
      <c r="MGD2658" s="116"/>
      <c r="MGE2658" s="42"/>
      <c r="MGF2658" s="116"/>
      <c r="MGG2658" s="42"/>
      <c r="MGH2658" s="116"/>
      <c r="MGI2658" s="42"/>
      <c r="MGJ2658" s="116"/>
      <c r="MGK2658" s="42"/>
      <c r="MGL2658" s="116"/>
      <c r="MGM2658" s="42"/>
      <c r="MGN2658" s="116"/>
      <c r="MGO2658" s="42"/>
      <c r="MGP2658" s="116"/>
      <c r="MGQ2658" s="42"/>
      <c r="MGR2658" s="116"/>
      <c r="MGS2658" s="42"/>
      <c r="MGT2658" s="116"/>
      <c r="MGU2658" s="42"/>
      <c r="MGV2658" s="116"/>
      <c r="MGW2658" s="42"/>
      <c r="MGX2658" s="116"/>
      <c r="MGY2658" s="42"/>
      <c r="MGZ2658" s="116"/>
      <c r="MHA2658" s="42"/>
      <c r="MHB2658" s="116"/>
      <c r="MHC2658" s="42"/>
      <c r="MHD2658" s="116"/>
      <c r="MHE2658" s="42"/>
      <c r="MHF2658" s="116"/>
      <c r="MHG2658" s="42"/>
      <c r="MHH2658" s="116"/>
      <c r="MHI2658" s="42"/>
      <c r="MHJ2658" s="116"/>
      <c r="MHK2658" s="42"/>
      <c r="MHL2658" s="116"/>
      <c r="MHM2658" s="42"/>
      <c r="MHN2658" s="116"/>
      <c r="MHO2658" s="42"/>
      <c r="MHP2658" s="116"/>
      <c r="MHQ2658" s="42"/>
      <c r="MHR2658" s="116"/>
      <c r="MHS2658" s="42"/>
      <c r="MHT2658" s="116"/>
      <c r="MHU2658" s="42"/>
      <c r="MHV2658" s="116"/>
      <c r="MHW2658" s="42"/>
      <c r="MHX2658" s="116"/>
      <c r="MHY2658" s="42"/>
      <c r="MHZ2658" s="116"/>
      <c r="MIA2658" s="42"/>
      <c r="MIB2658" s="116"/>
      <c r="MIC2658" s="42"/>
      <c r="MID2658" s="116"/>
      <c r="MIE2658" s="42"/>
      <c r="MIF2658" s="116"/>
      <c r="MIG2658" s="42"/>
      <c r="MIH2658" s="116"/>
      <c r="MII2658" s="42"/>
      <c r="MIJ2658" s="116"/>
      <c r="MIK2658" s="42"/>
      <c r="MIL2658" s="116"/>
      <c r="MIM2658" s="42"/>
      <c r="MIN2658" s="116"/>
      <c r="MIO2658" s="42"/>
      <c r="MIP2658" s="116"/>
      <c r="MIQ2658" s="42"/>
      <c r="MIR2658" s="116"/>
      <c r="MIS2658" s="42"/>
      <c r="MIT2658" s="116"/>
      <c r="MIU2658" s="42"/>
      <c r="MIV2658" s="116"/>
      <c r="MIW2658" s="42"/>
      <c r="MIX2658" s="116"/>
      <c r="MIY2658" s="42"/>
      <c r="MIZ2658" s="116"/>
      <c r="MJA2658" s="42"/>
      <c r="MJB2658" s="116"/>
      <c r="MJC2658" s="42"/>
      <c r="MJD2658" s="116"/>
      <c r="MJE2658" s="42"/>
      <c r="MJF2658" s="116"/>
      <c r="MJG2658" s="42"/>
      <c r="MJH2658" s="116"/>
      <c r="MJI2658" s="42"/>
      <c r="MJJ2658" s="116"/>
      <c r="MJK2658" s="42"/>
      <c r="MJL2658" s="116"/>
      <c r="MJM2658" s="42"/>
      <c r="MJN2658" s="116"/>
      <c r="MJO2658" s="42"/>
      <c r="MJP2658" s="116"/>
      <c r="MJQ2658" s="42"/>
      <c r="MJR2658" s="116"/>
      <c r="MJS2658" s="42"/>
      <c r="MJT2658" s="116"/>
      <c r="MJU2658" s="42"/>
      <c r="MJV2658" s="116"/>
      <c r="MJW2658" s="42"/>
      <c r="MJX2658" s="116"/>
      <c r="MJY2658" s="42"/>
      <c r="MJZ2658" s="116"/>
      <c r="MKA2658" s="42"/>
      <c r="MKB2658" s="116"/>
      <c r="MKC2658" s="42"/>
      <c r="MKD2658" s="116"/>
      <c r="MKE2658" s="42"/>
      <c r="MKF2658" s="116"/>
      <c r="MKG2658" s="42"/>
      <c r="MKH2658" s="116"/>
      <c r="MKI2658" s="42"/>
      <c r="MKJ2658" s="116"/>
      <c r="MKK2658" s="42"/>
      <c r="MKL2658" s="116"/>
      <c r="MKM2658" s="42"/>
      <c r="MKN2658" s="116"/>
      <c r="MKO2658" s="42"/>
      <c r="MKP2658" s="116"/>
      <c r="MKQ2658" s="42"/>
      <c r="MKR2658" s="116"/>
      <c r="MKS2658" s="42"/>
      <c r="MKT2658" s="116"/>
      <c r="MKU2658" s="42"/>
      <c r="MKV2658" s="116"/>
      <c r="MKW2658" s="42"/>
      <c r="MKX2658" s="116"/>
      <c r="MKY2658" s="42"/>
      <c r="MKZ2658" s="116"/>
      <c r="MLA2658" s="42"/>
      <c r="MLB2658" s="116"/>
      <c r="MLC2658" s="42"/>
      <c r="MLD2658" s="116"/>
      <c r="MLE2658" s="42"/>
      <c r="MLF2658" s="116"/>
      <c r="MLG2658" s="42"/>
      <c r="MLH2658" s="116"/>
      <c r="MLI2658" s="42"/>
      <c r="MLJ2658" s="116"/>
      <c r="MLK2658" s="42"/>
      <c r="MLL2658" s="116"/>
      <c r="MLM2658" s="42"/>
      <c r="MLN2658" s="116"/>
      <c r="MLO2658" s="42"/>
      <c r="MLP2658" s="116"/>
      <c r="MLQ2658" s="42"/>
      <c r="MLR2658" s="116"/>
      <c r="MLS2658" s="42"/>
      <c r="MLT2658" s="116"/>
      <c r="MLU2658" s="42"/>
      <c r="MLV2658" s="116"/>
      <c r="MLW2658" s="42"/>
      <c r="MLX2658" s="116"/>
      <c r="MLY2658" s="42"/>
      <c r="MLZ2658" s="116"/>
      <c r="MMA2658" s="42"/>
      <c r="MMB2658" s="116"/>
      <c r="MMC2658" s="42"/>
      <c r="MMD2658" s="116"/>
      <c r="MME2658" s="42"/>
      <c r="MMF2658" s="116"/>
      <c r="MMG2658" s="42"/>
      <c r="MMH2658" s="116"/>
      <c r="MMI2658" s="42"/>
      <c r="MMJ2658" s="116"/>
      <c r="MMK2658" s="42"/>
      <c r="MML2658" s="116"/>
      <c r="MMM2658" s="42"/>
      <c r="MMN2658" s="116"/>
      <c r="MMO2658" s="42"/>
      <c r="MMP2658" s="116"/>
      <c r="MMQ2658" s="42"/>
      <c r="MMR2658" s="116"/>
      <c r="MMS2658" s="42"/>
      <c r="MMT2658" s="116"/>
      <c r="MMU2658" s="42"/>
      <c r="MMV2658" s="116"/>
      <c r="MMW2658" s="42"/>
      <c r="MMX2658" s="116"/>
      <c r="MMY2658" s="42"/>
      <c r="MMZ2658" s="116"/>
      <c r="MNA2658" s="42"/>
      <c r="MNB2658" s="116"/>
      <c r="MNC2658" s="42"/>
      <c r="MND2658" s="116"/>
      <c r="MNE2658" s="42"/>
      <c r="MNF2658" s="116"/>
      <c r="MNG2658" s="42"/>
      <c r="MNH2658" s="116"/>
      <c r="MNI2658" s="42"/>
      <c r="MNJ2658" s="116"/>
      <c r="MNK2658" s="42"/>
      <c r="MNL2658" s="116"/>
      <c r="MNM2658" s="42"/>
      <c r="MNN2658" s="116"/>
      <c r="MNO2658" s="42"/>
      <c r="MNP2658" s="116"/>
      <c r="MNQ2658" s="42"/>
      <c r="MNR2658" s="116"/>
      <c r="MNS2658" s="42"/>
      <c r="MNT2658" s="116"/>
      <c r="MNU2658" s="42"/>
      <c r="MNV2658" s="116"/>
      <c r="MNW2658" s="42"/>
      <c r="MNX2658" s="116"/>
      <c r="MNY2658" s="42"/>
      <c r="MNZ2658" s="116"/>
      <c r="MOA2658" s="42"/>
      <c r="MOB2658" s="116"/>
      <c r="MOC2658" s="42"/>
      <c r="MOD2658" s="116"/>
      <c r="MOE2658" s="42"/>
      <c r="MOF2658" s="116"/>
      <c r="MOG2658" s="42"/>
      <c r="MOH2658" s="116"/>
      <c r="MOI2658" s="42"/>
      <c r="MOJ2658" s="116"/>
      <c r="MOK2658" s="42"/>
      <c r="MOL2658" s="116"/>
      <c r="MOM2658" s="42"/>
      <c r="MON2658" s="116"/>
      <c r="MOO2658" s="42"/>
      <c r="MOP2658" s="116"/>
      <c r="MOQ2658" s="42"/>
      <c r="MOR2658" s="116"/>
      <c r="MOS2658" s="42"/>
      <c r="MOT2658" s="116"/>
      <c r="MOU2658" s="42"/>
      <c r="MOV2658" s="116"/>
      <c r="MOW2658" s="42"/>
      <c r="MOX2658" s="116"/>
      <c r="MOY2658" s="42"/>
      <c r="MOZ2658" s="116"/>
      <c r="MPA2658" s="42"/>
      <c r="MPB2658" s="116"/>
      <c r="MPC2658" s="42"/>
      <c r="MPD2658" s="116"/>
      <c r="MPE2658" s="42"/>
      <c r="MPF2658" s="116"/>
      <c r="MPG2658" s="42"/>
      <c r="MPH2658" s="116"/>
      <c r="MPI2658" s="42"/>
      <c r="MPJ2658" s="116"/>
      <c r="MPK2658" s="42"/>
      <c r="MPL2658" s="116"/>
      <c r="MPM2658" s="42"/>
      <c r="MPN2658" s="116"/>
      <c r="MPO2658" s="42"/>
      <c r="MPP2658" s="116"/>
      <c r="MPQ2658" s="42"/>
      <c r="MPR2658" s="116"/>
      <c r="MPS2658" s="42"/>
      <c r="MPT2658" s="116"/>
      <c r="MPU2658" s="42"/>
      <c r="MPV2658" s="116"/>
      <c r="MPW2658" s="42"/>
      <c r="MPX2658" s="116"/>
      <c r="MPY2658" s="42"/>
      <c r="MPZ2658" s="116"/>
      <c r="MQA2658" s="42"/>
      <c r="MQB2658" s="116"/>
      <c r="MQC2658" s="42"/>
      <c r="MQD2658" s="116"/>
      <c r="MQE2658" s="42"/>
      <c r="MQF2658" s="116"/>
      <c r="MQG2658" s="42"/>
      <c r="MQH2658" s="116"/>
      <c r="MQI2658" s="42"/>
      <c r="MQJ2658" s="116"/>
      <c r="MQK2658" s="42"/>
      <c r="MQL2658" s="116"/>
      <c r="MQM2658" s="42"/>
      <c r="MQN2658" s="116"/>
      <c r="MQO2658" s="42"/>
      <c r="MQP2658" s="116"/>
      <c r="MQQ2658" s="42"/>
      <c r="MQR2658" s="116"/>
      <c r="MQS2658" s="42"/>
      <c r="MQT2658" s="116"/>
      <c r="MQU2658" s="42"/>
      <c r="MQV2658" s="116"/>
      <c r="MQW2658" s="42"/>
      <c r="MQX2658" s="116"/>
      <c r="MQY2658" s="42"/>
      <c r="MQZ2658" s="116"/>
      <c r="MRA2658" s="42"/>
      <c r="MRB2658" s="116"/>
      <c r="MRC2658" s="42"/>
      <c r="MRD2658" s="116"/>
      <c r="MRE2658" s="42"/>
      <c r="MRF2658" s="116"/>
      <c r="MRG2658" s="42"/>
      <c r="MRH2658" s="116"/>
      <c r="MRI2658" s="42"/>
      <c r="MRJ2658" s="116"/>
      <c r="MRK2658" s="42"/>
      <c r="MRL2658" s="116"/>
      <c r="MRM2658" s="42"/>
      <c r="MRN2658" s="116"/>
      <c r="MRO2658" s="42"/>
      <c r="MRP2658" s="116"/>
      <c r="MRQ2658" s="42"/>
      <c r="MRR2658" s="116"/>
      <c r="MRS2658" s="42"/>
      <c r="MRT2658" s="116"/>
      <c r="MRU2658" s="42"/>
      <c r="MRV2658" s="116"/>
      <c r="MRW2658" s="42"/>
      <c r="MRX2658" s="116"/>
      <c r="MRY2658" s="42"/>
      <c r="MRZ2658" s="116"/>
      <c r="MSA2658" s="42"/>
      <c r="MSB2658" s="116"/>
      <c r="MSC2658" s="42"/>
      <c r="MSD2658" s="116"/>
      <c r="MSE2658" s="42"/>
      <c r="MSF2658" s="116"/>
      <c r="MSG2658" s="42"/>
      <c r="MSH2658" s="116"/>
      <c r="MSI2658" s="42"/>
      <c r="MSJ2658" s="116"/>
      <c r="MSK2658" s="42"/>
      <c r="MSL2658" s="116"/>
      <c r="MSM2658" s="42"/>
      <c r="MSN2658" s="116"/>
      <c r="MSO2658" s="42"/>
      <c r="MSP2658" s="116"/>
      <c r="MSQ2658" s="42"/>
      <c r="MSR2658" s="116"/>
      <c r="MSS2658" s="42"/>
      <c r="MST2658" s="116"/>
      <c r="MSU2658" s="42"/>
      <c r="MSV2658" s="116"/>
      <c r="MSW2658" s="42"/>
      <c r="MSX2658" s="116"/>
      <c r="MSY2658" s="42"/>
      <c r="MSZ2658" s="116"/>
      <c r="MTA2658" s="42"/>
      <c r="MTB2658" s="116"/>
      <c r="MTC2658" s="42"/>
      <c r="MTD2658" s="116"/>
      <c r="MTE2658" s="42"/>
      <c r="MTF2658" s="116"/>
      <c r="MTG2658" s="42"/>
      <c r="MTH2658" s="116"/>
      <c r="MTI2658" s="42"/>
      <c r="MTJ2658" s="116"/>
      <c r="MTK2658" s="42"/>
      <c r="MTL2658" s="116"/>
      <c r="MTM2658" s="42"/>
      <c r="MTN2658" s="116"/>
      <c r="MTO2658" s="42"/>
      <c r="MTP2658" s="116"/>
      <c r="MTQ2658" s="42"/>
      <c r="MTR2658" s="116"/>
      <c r="MTS2658" s="42"/>
      <c r="MTT2658" s="116"/>
      <c r="MTU2658" s="42"/>
      <c r="MTV2658" s="116"/>
      <c r="MTW2658" s="42"/>
      <c r="MTX2658" s="116"/>
      <c r="MTY2658" s="42"/>
      <c r="MTZ2658" s="116"/>
      <c r="MUA2658" s="42"/>
      <c r="MUB2658" s="116"/>
      <c r="MUC2658" s="42"/>
      <c r="MUD2658" s="116"/>
      <c r="MUE2658" s="42"/>
      <c r="MUF2658" s="116"/>
      <c r="MUG2658" s="42"/>
      <c r="MUH2658" s="116"/>
      <c r="MUI2658" s="42"/>
      <c r="MUJ2658" s="116"/>
      <c r="MUK2658" s="42"/>
      <c r="MUL2658" s="116"/>
      <c r="MUM2658" s="42"/>
      <c r="MUN2658" s="116"/>
      <c r="MUO2658" s="42"/>
      <c r="MUP2658" s="116"/>
      <c r="MUQ2658" s="42"/>
      <c r="MUR2658" s="116"/>
      <c r="MUS2658" s="42"/>
      <c r="MUT2658" s="116"/>
      <c r="MUU2658" s="42"/>
      <c r="MUV2658" s="116"/>
      <c r="MUW2658" s="42"/>
      <c r="MUX2658" s="116"/>
      <c r="MUY2658" s="42"/>
      <c r="MUZ2658" s="116"/>
      <c r="MVA2658" s="42"/>
      <c r="MVB2658" s="116"/>
      <c r="MVC2658" s="42"/>
      <c r="MVD2658" s="116"/>
      <c r="MVE2658" s="42"/>
      <c r="MVF2658" s="116"/>
      <c r="MVG2658" s="42"/>
      <c r="MVH2658" s="116"/>
      <c r="MVI2658" s="42"/>
      <c r="MVJ2658" s="116"/>
      <c r="MVK2658" s="42"/>
      <c r="MVL2658" s="116"/>
      <c r="MVM2658" s="42"/>
      <c r="MVN2658" s="116"/>
      <c r="MVO2658" s="42"/>
      <c r="MVP2658" s="116"/>
      <c r="MVQ2658" s="42"/>
      <c r="MVR2658" s="116"/>
      <c r="MVS2658" s="42"/>
      <c r="MVT2658" s="116"/>
      <c r="MVU2658" s="42"/>
      <c r="MVV2658" s="116"/>
      <c r="MVW2658" s="42"/>
      <c r="MVX2658" s="116"/>
      <c r="MVY2658" s="42"/>
      <c r="MVZ2658" s="116"/>
      <c r="MWA2658" s="42"/>
      <c r="MWB2658" s="116"/>
      <c r="MWC2658" s="42"/>
      <c r="MWD2658" s="116"/>
      <c r="MWE2658" s="42"/>
      <c r="MWF2658" s="116"/>
      <c r="MWG2658" s="42"/>
      <c r="MWH2658" s="116"/>
      <c r="MWI2658" s="42"/>
      <c r="MWJ2658" s="116"/>
      <c r="MWK2658" s="42"/>
      <c r="MWL2658" s="116"/>
      <c r="MWM2658" s="42"/>
      <c r="MWN2658" s="116"/>
      <c r="MWO2658" s="42"/>
      <c r="MWP2658" s="116"/>
      <c r="MWQ2658" s="42"/>
      <c r="MWR2658" s="116"/>
      <c r="MWS2658" s="42"/>
      <c r="MWT2658" s="116"/>
      <c r="MWU2658" s="42"/>
      <c r="MWV2658" s="116"/>
      <c r="MWW2658" s="42"/>
      <c r="MWX2658" s="116"/>
      <c r="MWY2658" s="42"/>
      <c r="MWZ2658" s="116"/>
      <c r="MXA2658" s="42"/>
      <c r="MXB2658" s="116"/>
      <c r="MXC2658" s="42"/>
      <c r="MXD2658" s="116"/>
      <c r="MXE2658" s="42"/>
      <c r="MXF2658" s="116"/>
      <c r="MXG2658" s="42"/>
      <c r="MXH2658" s="116"/>
      <c r="MXI2658" s="42"/>
      <c r="MXJ2658" s="116"/>
      <c r="MXK2658" s="42"/>
      <c r="MXL2658" s="116"/>
      <c r="MXM2658" s="42"/>
      <c r="MXN2658" s="116"/>
      <c r="MXO2658" s="42"/>
      <c r="MXP2658" s="116"/>
      <c r="MXQ2658" s="42"/>
      <c r="MXR2658" s="116"/>
      <c r="MXS2658" s="42"/>
      <c r="MXT2658" s="116"/>
      <c r="MXU2658" s="42"/>
      <c r="MXV2658" s="116"/>
      <c r="MXW2658" s="42"/>
      <c r="MXX2658" s="116"/>
      <c r="MXY2658" s="42"/>
      <c r="MXZ2658" s="116"/>
      <c r="MYA2658" s="42"/>
      <c r="MYB2658" s="116"/>
      <c r="MYC2658" s="42"/>
      <c r="MYD2658" s="116"/>
      <c r="MYE2658" s="42"/>
      <c r="MYF2658" s="116"/>
      <c r="MYG2658" s="42"/>
      <c r="MYH2658" s="116"/>
      <c r="MYI2658" s="42"/>
      <c r="MYJ2658" s="116"/>
      <c r="MYK2658" s="42"/>
      <c r="MYL2658" s="116"/>
      <c r="MYM2658" s="42"/>
      <c r="MYN2658" s="116"/>
      <c r="MYO2658" s="42"/>
      <c r="MYP2658" s="116"/>
      <c r="MYQ2658" s="42"/>
      <c r="MYR2658" s="116"/>
      <c r="MYS2658" s="42"/>
      <c r="MYT2658" s="116"/>
      <c r="MYU2658" s="42"/>
      <c r="MYV2658" s="116"/>
      <c r="MYW2658" s="42"/>
      <c r="MYX2658" s="116"/>
      <c r="MYY2658" s="42"/>
      <c r="MYZ2658" s="116"/>
      <c r="MZA2658" s="42"/>
      <c r="MZB2658" s="116"/>
      <c r="MZC2658" s="42"/>
      <c r="MZD2658" s="116"/>
      <c r="MZE2658" s="42"/>
      <c r="MZF2658" s="116"/>
      <c r="MZG2658" s="42"/>
      <c r="MZH2658" s="116"/>
      <c r="MZI2658" s="42"/>
      <c r="MZJ2658" s="116"/>
      <c r="MZK2658" s="42"/>
      <c r="MZL2658" s="116"/>
      <c r="MZM2658" s="42"/>
      <c r="MZN2658" s="116"/>
      <c r="MZO2658" s="42"/>
      <c r="MZP2658" s="116"/>
      <c r="MZQ2658" s="42"/>
      <c r="MZR2658" s="116"/>
      <c r="MZS2658" s="42"/>
      <c r="MZT2658" s="116"/>
      <c r="MZU2658" s="42"/>
      <c r="MZV2658" s="116"/>
      <c r="MZW2658" s="42"/>
      <c r="MZX2658" s="116"/>
      <c r="MZY2658" s="42"/>
      <c r="MZZ2658" s="116"/>
      <c r="NAA2658" s="42"/>
      <c r="NAB2658" s="116"/>
      <c r="NAC2658" s="42"/>
      <c r="NAD2658" s="116"/>
      <c r="NAE2658" s="42"/>
      <c r="NAF2658" s="116"/>
      <c r="NAG2658" s="42"/>
      <c r="NAH2658" s="116"/>
      <c r="NAI2658" s="42"/>
      <c r="NAJ2658" s="116"/>
      <c r="NAK2658" s="42"/>
      <c r="NAL2658" s="116"/>
      <c r="NAM2658" s="42"/>
      <c r="NAN2658" s="116"/>
      <c r="NAO2658" s="42"/>
      <c r="NAP2658" s="116"/>
      <c r="NAQ2658" s="42"/>
      <c r="NAR2658" s="116"/>
      <c r="NAS2658" s="42"/>
      <c r="NAT2658" s="116"/>
      <c r="NAU2658" s="42"/>
      <c r="NAV2658" s="116"/>
      <c r="NAW2658" s="42"/>
      <c r="NAX2658" s="116"/>
      <c r="NAY2658" s="42"/>
      <c r="NAZ2658" s="116"/>
      <c r="NBA2658" s="42"/>
      <c r="NBB2658" s="116"/>
      <c r="NBC2658" s="42"/>
      <c r="NBD2658" s="116"/>
      <c r="NBE2658" s="42"/>
      <c r="NBF2658" s="116"/>
      <c r="NBG2658" s="42"/>
      <c r="NBH2658" s="116"/>
      <c r="NBI2658" s="42"/>
      <c r="NBJ2658" s="116"/>
      <c r="NBK2658" s="42"/>
      <c r="NBL2658" s="116"/>
      <c r="NBM2658" s="42"/>
      <c r="NBN2658" s="116"/>
      <c r="NBO2658" s="42"/>
      <c r="NBP2658" s="116"/>
      <c r="NBQ2658" s="42"/>
      <c r="NBR2658" s="116"/>
      <c r="NBS2658" s="42"/>
      <c r="NBT2658" s="116"/>
      <c r="NBU2658" s="42"/>
      <c r="NBV2658" s="116"/>
      <c r="NBW2658" s="42"/>
      <c r="NBX2658" s="116"/>
      <c r="NBY2658" s="42"/>
      <c r="NBZ2658" s="116"/>
      <c r="NCA2658" s="42"/>
      <c r="NCB2658" s="116"/>
      <c r="NCC2658" s="42"/>
      <c r="NCD2658" s="116"/>
      <c r="NCE2658" s="42"/>
      <c r="NCF2658" s="116"/>
      <c r="NCG2658" s="42"/>
      <c r="NCH2658" s="116"/>
      <c r="NCI2658" s="42"/>
      <c r="NCJ2658" s="116"/>
      <c r="NCK2658" s="42"/>
      <c r="NCL2658" s="116"/>
      <c r="NCM2658" s="42"/>
      <c r="NCN2658" s="116"/>
      <c r="NCO2658" s="42"/>
      <c r="NCP2658" s="116"/>
      <c r="NCQ2658" s="42"/>
      <c r="NCR2658" s="116"/>
      <c r="NCS2658" s="42"/>
      <c r="NCT2658" s="116"/>
      <c r="NCU2658" s="42"/>
      <c r="NCV2658" s="116"/>
      <c r="NCW2658" s="42"/>
      <c r="NCX2658" s="116"/>
      <c r="NCY2658" s="42"/>
      <c r="NCZ2658" s="116"/>
      <c r="NDA2658" s="42"/>
      <c r="NDB2658" s="116"/>
      <c r="NDC2658" s="42"/>
      <c r="NDD2658" s="116"/>
      <c r="NDE2658" s="42"/>
      <c r="NDF2658" s="116"/>
      <c r="NDG2658" s="42"/>
      <c r="NDH2658" s="116"/>
      <c r="NDI2658" s="42"/>
      <c r="NDJ2658" s="116"/>
      <c r="NDK2658" s="42"/>
      <c r="NDL2658" s="116"/>
      <c r="NDM2658" s="42"/>
      <c r="NDN2658" s="116"/>
      <c r="NDO2658" s="42"/>
      <c r="NDP2658" s="116"/>
      <c r="NDQ2658" s="42"/>
      <c r="NDR2658" s="116"/>
      <c r="NDS2658" s="42"/>
      <c r="NDT2658" s="116"/>
      <c r="NDU2658" s="42"/>
      <c r="NDV2658" s="116"/>
      <c r="NDW2658" s="42"/>
      <c r="NDX2658" s="116"/>
      <c r="NDY2658" s="42"/>
      <c r="NDZ2658" s="116"/>
      <c r="NEA2658" s="42"/>
      <c r="NEB2658" s="116"/>
      <c r="NEC2658" s="42"/>
      <c r="NED2658" s="116"/>
      <c r="NEE2658" s="42"/>
      <c r="NEF2658" s="116"/>
      <c r="NEG2658" s="42"/>
      <c r="NEH2658" s="116"/>
      <c r="NEI2658" s="42"/>
      <c r="NEJ2658" s="116"/>
      <c r="NEK2658" s="42"/>
      <c r="NEL2658" s="116"/>
      <c r="NEM2658" s="42"/>
      <c r="NEN2658" s="116"/>
      <c r="NEO2658" s="42"/>
      <c r="NEP2658" s="116"/>
      <c r="NEQ2658" s="42"/>
      <c r="NER2658" s="116"/>
      <c r="NES2658" s="42"/>
      <c r="NET2658" s="116"/>
      <c r="NEU2658" s="42"/>
      <c r="NEV2658" s="116"/>
      <c r="NEW2658" s="42"/>
      <c r="NEX2658" s="116"/>
      <c r="NEY2658" s="42"/>
      <c r="NEZ2658" s="116"/>
      <c r="NFA2658" s="42"/>
      <c r="NFB2658" s="116"/>
      <c r="NFC2658" s="42"/>
      <c r="NFD2658" s="116"/>
      <c r="NFE2658" s="42"/>
      <c r="NFF2658" s="116"/>
      <c r="NFG2658" s="42"/>
      <c r="NFH2658" s="116"/>
      <c r="NFI2658" s="42"/>
      <c r="NFJ2658" s="116"/>
      <c r="NFK2658" s="42"/>
      <c r="NFL2658" s="116"/>
      <c r="NFM2658" s="42"/>
      <c r="NFN2658" s="116"/>
      <c r="NFO2658" s="42"/>
      <c r="NFP2658" s="116"/>
      <c r="NFQ2658" s="42"/>
      <c r="NFR2658" s="116"/>
      <c r="NFS2658" s="42"/>
      <c r="NFT2658" s="116"/>
      <c r="NFU2658" s="42"/>
      <c r="NFV2658" s="116"/>
      <c r="NFW2658" s="42"/>
      <c r="NFX2658" s="116"/>
      <c r="NFY2658" s="42"/>
      <c r="NFZ2658" s="116"/>
      <c r="NGA2658" s="42"/>
      <c r="NGB2658" s="116"/>
      <c r="NGC2658" s="42"/>
      <c r="NGD2658" s="116"/>
      <c r="NGE2658" s="42"/>
      <c r="NGF2658" s="116"/>
      <c r="NGG2658" s="42"/>
      <c r="NGH2658" s="116"/>
      <c r="NGI2658" s="42"/>
      <c r="NGJ2658" s="116"/>
      <c r="NGK2658" s="42"/>
      <c r="NGL2658" s="116"/>
      <c r="NGM2658" s="42"/>
      <c r="NGN2658" s="116"/>
      <c r="NGO2658" s="42"/>
      <c r="NGP2658" s="116"/>
      <c r="NGQ2658" s="42"/>
      <c r="NGR2658" s="116"/>
      <c r="NGS2658" s="42"/>
      <c r="NGT2658" s="116"/>
      <c r="NGU2658" s="42"/>
      <c r="NGV2658" s="116"/>
      <c r="NGW2658" s="42"/>
      <c r="NGX2658" s="116"/>
      <c r="NGY2658" s="42"/>
      <c r="NGZ2658" s="116"/>
      <c r="NHA2658" s="42"/>
      <c r="NHB2658" s="116"/>
      <c r="NHC2658" s="42"/>
      <c r="NHD2658" s="116"/>
      <c r="NHE2658" s="42"/>
      <c r="NHF2658" s="116"/>
      <c r="NHG2658" s="42"/>
      <c r="NHH2658" s="116"/>
      <c r="NHI2658" s="42"/>
      <c r="NHJ2658" s="116"/>
      <c r="NHK2658" s="42"/>
      <c r="NHL2658" s="116"/>
      <c r="NHM2658" s="42"/>
      <c r="NHN2658" s="116"/>
      <c r="NHO2658" s="42"/>
      <c r="NHP2658" s="116"/>
      <c r="NHQ2658" s="42"/>
      <c r="NHR2658" s="116"/>
      <c r="NHS2658" s="42"/>
      <c r="NHT2658" s="116"/>
      <c r="NHU2658" s="42"/>
      <c r="NHV2658" s="116"/>
      <c r="NHW2658" s="42"/>
      <c r="NHX2658" s="116"/>
      <c r="NHY2658" s="42"/>
      <c r="NHZ2658" s="116"/>
      <c r="NIA2658" s="42"/>
      <c r="NIB2658" s="116"/>
      <c r="NIC2658" s="42"/>
      <c r="NID2658" s="116"/>
      <c r="NIE2658" s="42"/>
      <c r="NIF2658" s="116"/>
      <c r="NIG2658" s="42"/>
      <c r="NIH2658" s="116"/>
      <c r="NII2658" s="42"/>
      <c r="NIJ2658" s="116"/>
      <c r="NIK2658" s="42"/>
      <c r="NIL2658" s="116"/>
      <c r="NIM2658" s="42"/>
      <c r="NIN2658" s="116"/>
      <c r="NIO2658" s="42"/>
      <c r="NIP2658" s="116"/>
      <c r="NIQ2658" s="42"/>
      <c r="NIR2658" s="116"/>
      <c r="NIS2658" s="42"/>
      <c r="NIT2658" s="116"/>
      <c r="NIU2658" s="42"/>
      <c r="NIV2658" s="116"/>
      <c r="NIW2658" s="42"/>
      <c r="NIX2658" s="116"/>
      <c r="NIY2658" s="42"/>
      <c r="NIZ2658" s="116"/>
      <c r="NJA2658" s="42"/>
      <c r="NJB2658" s="116"/>
      <c r="NJC2658" s="42"/>
      <c r="NJD2658" s="116"/>
      <c r="NJE2658" s="42"/>
      <c r="NJF2658" s="116"/>
      <c r="NJG2658" s="42"/>
      <c r="NJH2658" s="116"/>
      <c r="NJI2658" s="42"/>
      <c r="NJJ2658" s="116"/>
      <c r="NJK2658" s="42"/>
      <c r="NJL2658" s="116"/>
      <c r="NJM2658" s="42"/>
      <c r="NJN2658" s="116"/>
      <c r="NJO2658" s="42"/>
      <c r="NJP2658" s="116"/>
      <c r="NJQ2658" s="42"/>
      <c r="NJR2658" s="116"/>
      <c r="NJS2658" s="42"/>
      <c r="NJT2658" s="116"/>
      <c r="NJU2658" s="42"/>
      <c r="NJV2658" s="116"/>
      <c r="NJW2658" s="42"/>
      <c r="NJX2658" s="116"/>
      <c r="NJY2658" s="42"/>
      <c r="NJZ2658" s="116"/>
      <c r="NKA2658" s="42"/>
      <c r="NKB2658" s="116"/>
      <c r="NKC2658" s="42"/>
      <c r="NKD2658" s="116"/>
      <c r="NKE2658" s="42"/>
      <c r="NKF2658" s="116"/>
      <c r="NKG2658" s="42"/>
      <c r="NKH2658" s="116"/>
      <c r="NKI2658" s="42"/>
      <c r="NKJ2658" s="116"/>
      <c r="NKK2658" s="42"/>
      <c r="NKL2658" s="116"/>
      <c r="NKM2658" s="42"/>
      <c r="NKN2658" s="116"/>
      <c r="NKO2658" s="42"/>
      <c r="NKP2658" s="116"/>
      <c r="NKQ2658" s="42"/>
      <c r="NKR2658" s="116"/>
      <c r="NKS2658" s="42"/>
      <c r="NKT2658" s="116"/>
      <c r="NKU2658" s="42"/>
      <c r="NKV2658" s="116"/>
      <c r="NKW2658" s="42"/>
      <c r="NKX2658" s="116"/>
      <c r="NKY2658" s="42"/>
      <c r="NKZ2658" s="116"/>
      <c r="NLA2658" s="42"/>
      <c r="NLB2658" s="116"/>
      <c r="NLC2658" s="42"/>
      <c r="NLD2658" s="116"/>
      <c r="NLE2658" s="42"/>
      <c r="NLF2658" s="116"/>
      <c r="NLG2658" s="42"/>
      <c r="NLH2658" s="116"/>
      <c r="NLI2658" s="42"/>
      <c r="NLJ2658" s="116"/>
      <c r="NLK2658" s="42"/>
      <c r="NLL2658" s="116"/>
      <c r="NLM2658" s="42"/>
      <c r="NLN2658" s="116"/>
      <c r="NLO2658" s="42"/>
      <c r="NLP2658" s="116"/>
      <c r="NLQ2658" s="42"/>
      <c r="NLR2658" s="116"/>
      <c r="NLS2658" s="42"/>
      <c r="NLT2658" s="116"/>
      <c r="NLU2658" s="42"/>
      <c r="NLV2658" s="116"/>
      <c r="NLW2658" s="42"/>
      <c r="NLX2658" s="116"/>
      <c r="NLY2658" s="42"/>
      <c r="NLZ2658" s="116"/>
      <c r="NMA2658" s="42"/>
      <c r="NMB2658" s="116"/>
      <c r="NMC2658" s="42"/>
      <c r="NMD2658" s="116"/>
      <c r="NME2658" s="42"/>
      <c r="NMF2658" s="116"/>
      <c r="NMG2658" s="42"/>
      <c r="NMH2658" s="116"/>
      <c r="NMI2658" s="42"/>
      <c r="NMJ2658" s="116"/>
      <c r="NMK2658" s="42"/>
      <c r="NML2658" s="116"/>
      <c r="NMM2658" s="42"/>
      <c r="NMN2658" s="116"/>
      <c r="NMO2658" s="42"/>
      <c r="NMP2658" s="116"/>
      <c r="NMQ2658" s="42"/>
      <c r="NMR2658" s="116"/>
      <c r="NMS2658" s="42"/>
      <c r="NMT2658" s="116"/>
      <c r="NMU2658" s="42"/>
      <c r="NMV2658" s="116"/>
      <c r="NMW2658" s="42"/>
      <c r="NMX2658" s="116"/>
      <c r="NMY2658" s="42"/>
      <c r="NMZ2658" s="116"/>
      <c r="NNA2658" s="42"/>
      <c r="NNB2658" s="116"/>
      <c r="NNC2658" s="42"/>
      <c r="NND2658" s="116"/>
      <c r="NNE2658" s="42"/>
      <c r="NNF2658" s="116"/>
      <c r="NNG2658" s="42"/>
      <c r="NNH2658" s="116"/>
      <c r="NNI2658" s="42"/>
      <c r="NNJ2658" s="116"/>
      <c r="NNK2658" s="42"/>
      <c r="NNL2658" s="116"/>
      <c r="NNM2658" s="42"/>
      <c r="NNN2658" s="116"/>
      <c r="NNO2658" s="42"/>
      <c r="NNP2658" s="116"/>
      <c r="NNQ2658" s="42"/>
      <c r="NNR2658" s="116"/>
      <c r="NNS2658" s="42"/>
      <c r="NNT2658" s="116"/>
      <c r="NNU2658" s="42"/>
      <c r="NNV2658" s="116"/>
      <c r="NNW2658" s="42"/>
      <c r="NNX2658" s="116"/>
      <c r="NNY2658" s="42"/>
      <c r="NNZ2658" s="116"/>
      <c r="NOA2658" s="42"/>
      <c r="NOB2658" s="116"/>
      <c r="NOC2658" s="42"/>
      <c r="NOD2658" s="116"/>
      <c r="NOE2658" s="42"/>
      <c r="NOF2658" s="116"/>
      <c r="NOG2658" s="42"/>
      <c r="NOH2658" s="116"/>
      <c r="NOI2658" s="42"/>
      <c r="NOJ2658" s="116"/>
      <c r="NOK2658" s="42"/>
      <c r="NOL2658" s="116"/>
      <c r="NOM2658" s="42"/>
      <c r="NON2658" s="116"/>
      <c r="NOO2658" s="42"/>
      <c r="NOP2658" s="116"/>
      <c r="NOQ2658" s="42"/>
      <c r="NOR2658" s="116"/>
      <c r="NOS2658" s="42"/>
      <c r="NOT2658" s="116"/>
      <c r="NOU2658" s="42"/>
      <c r="NOV2658" s="116"/>
      <c r="NOW2658" s="42"/>
      <c r="NOX2658" s="116"/>
      <c r="NOY2658" s="42"/>
      <c r="NOZ2658" s="116"/>
      <c r="NPA2658" s="42"/>
      <c r="NPB2658" s="116"/>
      <c r="NPC2658" s="42"/>
      <c r="NPD2658" s="116"/>
      <c r="NPE2658" s="42"/>
      <c r="NPF2658" s="116"/>
      <c r="NPG2658" s="42"/>
      <c r="NPH2658" s="116"/>
      <c r="NPI2658" s="42"/>
      <c r="NPJ2658" s="116"/>
      <c r="NPK2658" s="42"/>
      <c r="NPL2658" s="116"/>
      <c r="NPM2658" s="42"/>
      <c r="NPN2658" s="116"/>
      <c r="NPO2658" s="42"/>
      <c r="NPP2658" s="116"/>
      <c r="NPQ2658" s="42"/>
      <c r="NPR2658" s="116"/>
      <c r="NPS2658" s="42"/>
      <c r="NPT2658" s="116"/>
      <c r="NPU2658" s="42"/>
      <c r="NPV2658" s="116"/>
      <c r="NPW2658" s="42"/>
      <c r="NPX2658" s="116"/>
      <c r="NPY2658" s="42"/>
      <c r="NPZ2658" s="116"/>
      <c r="NQA2658" s="42"/>
      <c r="NQB2658" s="116"/>
      <c r="NQC2658" s="42"/>
      <c r="NQD2658" s="116"/>
      <c r="NQE2658" s="42"/>
      <c r="NQF2658" s="116"/>
      <c r="NQG2658" s="42"/>
      <c r="NQH2658" s="116"/>
      <c r="NQI2658" s="42"/>
      <c r="NQJ2658" s="116"/>
      <c r="NQK2658" s="42"/>
      <c r="NQL2658" s="116"/>
      <c r="NQM2658" s="42"/>
      <c r="NQN2658" s="116"/>
      <c r="NQO2658" s="42"/>
      <c r="NQP2658" s="116"/>
      <c r="NQQ2658" s="42"/>
      <c r="NQR2658" s="116"/>
      <c r="NQS2658" s="42"/>
      <c r="NQT2658" s="116"/>
      <c r="NQU2658" s="42"/>
      <c r="NQV2658" s="116"/>
      <c r="NQW2658" s="42"/>
      <c r="NQX2658" s="116"/>
      <c r="NQY2658" s="42"/>
      <c r="NQZ2658" s="116"/>
      <c r="NRA2658" s="42"/>
      <c r="NRB2658" s="116"/>
      <c r="NRC2658" s="42"/>
      <c r="NRD2658" s="116"/>
      <c r="NRE2658" s="42"/>
      <c r="NRF2658" s="116"/>
      <c r="NRG2658" s="42"/>
      <c r="NRH2658" s="116"/>
      <c r="NRI2658" s="42"/>
      <c r="NRJ2658" s="116"/>
      <c r="NRK2658" s="42"/>
      <c r="NRL2658" s="116"/>
      <c r="NRM2658" s="42"/>
      <c r="NRN2658" s="116"/>
      <c r="NRO2658" s="42"/>
      <c r="NRP2658" s="116"/>
      <c r="NRQ2658" s="42"/>
      <c r="NRR2658" s="116"/>
      <c r="NRS2658" s="42"/>
      <c r="NRT2658" s="116"/>
      <c r="NRU2658" s="42"/>
      <c r="NRV2658" s="116"/>
      <c r="NRW2658" s="42"/>
      <c r="NRX2658" s="116"/>
      <c r="NRY2658" s="42"/>
      <c r="NRZ2658" s="116"/>
      <c r="NSA2658" s="42"/>
      <c r="NSB2658" s="116"/>
      <c r="NSC2658" s="42"/>
      <c r="NSD2658" s="116"/>
      <c r="NSE2658" s="42"/>
      <c r="NSF2658" s="116"/>
      <c r="NSG2658" s="42"/>
      <c r="NSH2658" s="116"/>
      <c r="NSI2658" s="42"/>
      <c r="NSJ2658" s="116"/>
      <c r="NSK2658" s="42"/>
      <c r="NSL2658" s="116"/>
      <c r="NSM2658" s="42"/>
      <c r="NSN2658" s="116"/>
      <c r="NSO2658" s="42"/>
      <c r="NSP2658" s="116"/>
      <c r="NSQ2658" s="42"/>
      <c r="NSR2658" s="116"/>
      <c r="NSS2658" s="42"/>
      <c r="NST2658" s="116"/>
      <c r="NSU2658" s="42"/>
      <c r="NSV2658" s="116"/>
      <c r="NSW2658" s="42"/>
      <c r="NSX2658" s="116"/>
      <c r="NSY2658" s="42"/>
      <c r="NSZ2658" s="116"/>
      <c r="NTA2658" s="42"/>
      <c r="NTB2658" s="116"/>
      <c r="NTC2658" s="42"/>
      <c r="NTD2658" s="116"/>
      <c r="NTE2658" s="42"/>
      <c r="NTF2658" s="116"/>
      <c r="NTG2658" s="42"/>
      <c r="NTH2658" s="116"/>
      <c r="NTI2658" s="42"/>
      <c r="NTJ2658" s="116"/>
      <c r="NTK2658" s="42"/>
      <c r="NTL2658" s="116"/>
      <c r="NTM2658" s="42"/>
      <c r="NTN2658" s="116"/>
      <c r="NTO2658" s="42"/>
      <c r="NTP2658" s="116"/>
      <c r="NTQ2658" s="42"/>
      <c r="NTR2658" s="116"/>
      <c r="NTS2658" s="42"/>
      <c r="NTT2658" s="116"/>
      <c r="NTU2658" s="42"/>
      <c r="NTV2658" s="116"/>
      <c r="NTW2658" s="42"/>
      <c r="NTX2658" s="116"/>
      <c r="NTY2658" s="42"/>
      <c r="NTZ2658" s="116"/>
      <c r="NUA2658" s="42"/>
      <c r="NUB2658" s="116"/>
      <c r="NUC2658" s="42"/>
      <c r="NUD2658" s="116"/>
      <c r="NUE2658" s="42"/>
      <c r="NUF2658" s="116"/>
      <c r="NUG2658" s="42"/>
      <c r="NUH2658" s="116"/>
      <c r="NUI2658" s="42"/>
      <c r="NUJ2658" s="116"/>
      <c r="NUK2658" s="42"/>
      <c r="NUL2658" s="116"/>
      <c r="NUM2658" s="42"/>
      <c r="NUN2658" s="116"/>
      <c r="NUO2658" s="42"/>
      <c r="NUP2658" s="116"/>
      <c r="NUQ2658" s="42"/>
      <c r="NUR2658" s="116"/>
      <c r="NUS2658" s="42"/>
      <c r="NUT2658" s="116"/>
      <c r="NUU2658" s="42"/>
      <c r="NUV2658" s="116"/>
      <c r="NUW2658" s="42"/>
      <c r="NUX2658" s="116"/>
      <c r="NUY2658" s="42"/>
      <c r="NUZ2658" s="116"/>
      <c r="NVA2658" s="42"/>
      <c r="NVB2658" s="116"/>
      <c r="NVC2658" s="42"/>
      <c r="NVD2658" s="116"/>
      <c r="NVE2658" s="42"/>
      <c r="NVF2658" s="116"/>
      <c r="NVG2658" s="42"/>
      <c r="NVH2658" s="116"/>
      <c r="NVI2658" s="42"/>
      <c r="NVJ2658" s="116"/>
      <c r="NVK2658" s="42"/>
      <c r="NVL2658" s="116"/>
      <c r="NVM2658" s="42"/>
      <c r="NVN2658" s="116"/>
      <c r="NVO2658" s="42"/>
      <c r="NVP2658" s="116"/>
      <c r="NVQ2658" s="42"/>
      <c r="NVR2658" s="116"/>
      <c r="NVS2658" s="42"/>
      <c r="NVT2658" s="116"/>
      <c r="NVU2658" s="42"/>
      <c r="NVV2658" s="116"/>
      <c r="NVW2658" s="42"/>
      <c r="NVX2658" s="116"/>
      <c r="NVY2658" s="42"/>
      <c r="NVZ2658" s="116"/>
      <c r="NWA2658" s="42"/>
      <c r="NWB2658" s="116"/>
      <c r="NWC2658" s="42"/>
      <c r="NWD2658" s="116"/>
      <c r="NWE2658" s="42"/>
      <c r="NWF2658" s="116"/>
      <c r="NWG2658" s="42"/>
      <c r="NWH2658" s="116"/>
      <c r="NWI2658" s="42"/>
      <c r="NWJ2658" s="116"/>
      <c r="NWK2658" s="42"/>
      <c r="NWL2658" s="116"/>
      <c r="NWM2658" s="42"/>
      <c r="NWN2658" s="116"/>
      <c r="NWO2658" s="42"/>
      <c r="NWP2658" s="116"/>
      <c r="NWQ2658" s="42"/>
      <c r="NWR2658" s="116"/>
      <c r="NWS2658" s="42"/>
      <c r="NWT2658" s="116"/>
      <c r="NWU2658" s="42"/>
      <c r="NWV2658" s="116"/>
      <c r="NWW2658" s="42"/>
      <c r="NWX2658" s="116"/>
      <c r="NWY2658" s="42"/>
      <c r="NWZ2658" s="116"/>
      <c r="NXA2658" s="42"/>
      <c r="NXB2658" s="116"/>
      <c r="NXC2658" s="42"/>
      <c r="NXD2658" s="116"/>
      <c r="NXE2658" s="42"/>
      <c r="NXF2658" s="116"/>
      <c r="NXG2658" s="42"/>
      <c r="NXH2658" s="116"/>
      <c r="NXI2658" s="42"/>
      <c r="NXJ2658" s="116"/>
      <c r="NXK2658" s="42"/>
      <c r="NXL2658" s="116"/>
      <c r="NXM2658" s="42"/>
      <c r="NXN2658" s="116"/>
      <c r="NXO2658" s="42"/>
      <c r="NXP2658" s="116"/>
      <c r="NXQ2658" s="42"/>
      <c r="NXR2658" s="116"/>
      <c r="NXS2658" s="42"/>
      <c r="NXT2658" s="116"/>
      <c r="NXU2658" s="42"/>
      <c r="NXV2658" s="116"/>
      <c r="NXW2658" s="42"/>
      <c r="NXX2658" s="116"/>
      <c r="NXY2658" s="42"/>
      <c r="NXZ2658" s="116"/>
      <c r="NYA2658" s="42"/>
      <c r="NYB2658" s="116"/>
      <c r="NYC2658" s="42"/>
      <c r="NYD2658" s="116"/>
      <c r="NYE2658" s="42"/>
      <c r="NYF2658" s="116"/>
      <c r="NYG2658" s="42"/>
      <c r="NYH2658" s="116"/>
      <c r="NYI2658" s="42"/>
      <c r="NYJ2658" s="116"/>
      <c r="NYK2658" s="42"/>
      <c r="NYL2658" s="116"/>
      <c r="NYM2658" s="42"/>
      <c r="NYN2658" s="116"/>
      <c r="NYO2658" s="42"/>
      <c r="NYP2658" s="116"/>
      <c r="NYQ2658" s="42"/>
      <c r="NYR2658" s="116"/>
      <c r="NYS2658" s="42"/>
      <c r="NYT2658" s="116"/>
      <c r="NYU2658" s="42"/>
      <c r="NYV2658" s="116"/>
      <c r="NYW2658" s="42"/>
      <c r="NYX2658" s="116"/>
      <c r="NYY2658" s="42"/>
      <c r="NYZ2658" s="116"/>
      <c r="NZA2658" s="42"/>
      <c r="NZB2658" s="116"/>
      <c r="NZC2658" s="42"/>
      <c r="NZD2658" s="116"/>
      <c r="NZE2658" s="42"/>
      <c r="NZF2658" s="116"/>
      <c r="NZG2658" s="42"/>
      <c r="NZH2658" s="116"/>
      <c r="NZI2658" s="42"/>
      <c r="NZJ2658" s="116"/>
      <c r="NZK2658" s="42"/>
      <c r="NZL2658" s="116"/>
      <c r="NZM2658" s="42"/>
      <c r="NZN2658" s="116"/>
      <c r="NZO2658" s="42"/>
      <c r="NZP2658" s="116"/>
      <c r="NZQ2658" s="42"/>
      <c r="NZR2658" s="116"/>
      <c r="NZS2658" s="42"/>
      <c r="NZT2658" s="116"/>
      <c r="NZU2658" s="42"/>
      <c r="NZV2658" s="116"/>
      <c r="NZW2658" s="42"/>
      <c r="NZX2658" s="116"/>
      <c r="NZY2658" s="42"/>
      <c r="NZZ2658" s="116"/>
      <c r="OAA2658" s="42"/>
      <c r="OAB2658" s="116"/>
      <c r="OAC2658" s="42"/>
      <c r="OAD2658" s="116"/>
      <c r="OAE2658" s="42"/>
      <c r="OAF2658" s="116"/>
      <c r="OAG2658" s="42"/>
      <c r="OAH2658" s="116"/>
      <c r="OAI2658" s="42"/>
      <c r="OAJ2658" s="116"/>
      <c r="OAK2658" s="42"/>
      <c r="OAL2658" s="116"/>
      <c r="OAM2658" s="42"/>
      <c r="OAN2658" s="116"/>
      <c r="OAO2658" s="42"/>
      <c r="OAP2658" s="116"/>
      <c r="OAQ2658" s="42"/>
      <c r="OAR2658" s="116"/>
      <c r="OAS2658" s="42"/>
      <c r="OAT2658" s="116"/>
      <c r="OAU2658" s="42"/>
      <c r="OAV2658" s="116"/>
      <c r="OAW2658" s="42"/>
      <c r="OAX2658" s="116"/>
      <c r="OAY2658" s="42"/>
      <c r="OAZ2658" s="116"/>
      <c r="OBA2658" s="42"/>
      <c r="OBB2658" s="116"/>
      <c r="OBC2658" s="42"/>
      <c r="OBD2658" s="116"/>
      <c r="OBE2658" s="42"/>
      <c r="OBF2658" s="116"/>
      <c r="OBG2658" s="42"/>
      <c r="OBH2658" s="116"/>
      <c r="OBI2658" s="42"/>
      <c r="OBJ2658" s="116"/>
      <c r="OBK2658" s="42"/>
      <c r="OBL2658" s="116"/>
      <c r="OBM2658" s="42"/>
      <c r="OBN2658" s="116"/>
      <c r="OBO2658" s="42"/>
      <c r="OBP2658" s="116"/>
      <c r="OBQ2658" s="42"/>
      <c r="OBR2658" s="116"/>
      <c r="OBS2658" s="42"/>
      <c r="OBT2658" s="116"/>
      <c r="OBU2658" s="42"/>
      <c r="OBV2658" s="116"/>
      <c r="OBW2658" s="42"/>
      <c r="OBX2658" s="116"/>
      <c r="OBY2658" s="42"/>
      <c r="OBZ2658" s="116"/>
      <c r="OCA2658" s="42"/>
      <c r="OCB2658" s="116"/>
      <c r="OCC2658" s="42"/>
      <c r="OCD2658" s="116"/>
      <c r="OCE2658" s="42"/>
      <c r="OCF2658" s="116"/>
      <c r="OCG2658" s="42"/>
      <c r="OCH2658" s="116"/>
      <c r="OCI2658" s="42"/>
      <c r="OCJ2658" s="116"/>
      <c r="OCK2658" s="42"/>
      <c r="OCL2658" s="116"/>
      <c r="OCM2658" s="42"/>
      <c r="OCN2658" s="116"/>
      <c r="OCO2658" s="42"/>
      <c r="OCP2658" s="116"/>
      <c r="OCQ2658" s="42"/>
      <c r="OCR2658" s="116"/>
      <c r="OCS2658" s="42"/>
      <c r="OCT2658" s="116"/>
      <c r="OCU2658" s="42"/>
      <c r="OCV2658" s="116"/>
      <c r="OCW2658" s="42"/>
      <c r="OCX2658" s="116"/>
      <c r="OCY2658" s="42"/>
      <c r="OCZ2658" s="116"/>
      <c r="ODA2658" s="42"/>
      <c r="ODB2658" s="116"/>
      <c r="ODC2658" s="42"/>
      <c r="ODD2658" s="116"/>
      <c r="ODE2658" s="42"/>
      <c r="ODF2658" s="116"/>
      <c r="ODG2658" s="42"/>
      <c r="ODH2658" s="116"/>
      <c r="ODI2658" s="42"/>
      <c r="ODJ2658" s="116"/>
      <c r="ODK2658" s="42"/>
      <c r="ODL2658" s="116"/>
      <c r="ODM2658" s="42"/>
      <c r="ODN2658" s="116"/>
      <c r="ODO2658" s="42"/>
      <c r="ODP2658" s="116"/>
      <c r="ODQ2658" s="42"/>
      <c r="ODR2658" s="116"/>
      <c r="ODS2658" s="42"/>
      <c r="ODT2658" s="116"/>
      <c r="ODU2658" s="42"/>
      <c r="ODV2658" s="116"/>
      <c r="ODW2658" s="42"/>
      <c r="ODX2658" s="116"/>
      <c r="ODY2658" s="42"/>
      <c r="ODZ2658" s="116"/>
      <c r="OEA2658" s="42"/>
      <c r="OEB2658" s="116"/>
      <c r="OEC2658" s="42"/>
      <c r="OED2658" s="116"/>
      <c r="OEE2658" s="42"/>
      <c r="OEF2658" s="116"/>
      <c r="OEG2658" s="42"/>
      <c r="OEH2658" s="116"/>
      <c r="OEI2658" s="42"/>
      <c r="OEJ2658" s="116"/>
      <c r="OEK2658" s="42"/>
      <c r="OEL2658" s="116"/>
      <c r="OEM2658" s="42"/>
      <c r="OEN2658" s="116"/>
      <c r="OEO2658" s="42"/>
      <c r="OEP2658" s="116"/>
      <c r="OEQ2658" s="42"/>
      <c r="OER2658" s="116"/>
      <c r="OES2658" s="42"/>
      <c r="OET2658" s="116"/>
      <c r="OEU2658" s="42"/>
      <c r="OEV2658" s="116"/>
      <c r="OEW2658" s="42"/>
      <c r="OEX2658" s="116"/>
      <c r="OEY2658" s="42"/>
      <c r="OEZ2658" s="116"/>
      <c r="OFA2658" s="42"/>
      <c r="OFB2658" s="116"/>
      <c r="OFC2658" s="42"/>
      <c r="OFD2658" s="116"/>
      <c r="OFE2658" s="42"/>
      <c r="OFF2658" s="116"/>
      <c r="OFG2658" s="42"/>
      <c r="OFH2658" s="116"/>
      <c r="OFI2658" s="42"/>
      <c r="OFJ2658" s="116"/>
      <c r="OFK2658" s="42"/>
      <c r="OFL2658" s="116"/>
      <c r="OFM2658" s="42"/>
      <c r="OFN2658" s="116"/>
      <c r="OFO2658" s="42"/>
      <c r="OFP2658" s="116"/>
      <c r="OFQ2658" s="42"/>
      <c r="OFR2658" s="116"/>
      <c r="OFS2658" s="42"/>
      <c r="OFT2658" s="116"/>
      <c r="OFU2658" s="42"/>
      <c r="OFV2658" s="116"/>
      <c r="OFW2658" s="42"/>
      <c r="OFX2658" s="116"/>
      <c r="OFY2658" s="42"/>
      <c r="OFZ2658" s="116"/>
      <c r="OGA2658" s="42"/>
      <c r="OGB2658" s="116"/>
      <c r="OGC2658" s="42"/>
      <c r="OGD2658" s="116"/>
      <c r="OGE2658" s="42"/>
      <c r="OGF2658" s="116"/>
      <c r="OGG2658" s="42"/>
      <c r="OGH2658" s="116"/>
      <c r="OGI2658" s="42"/>
      <c r="OGJ2658" s="116"/>
      <c r="OGK2658" s="42"/>
      <c r="OGL2658" s="116"/>
      <c r="OGM2658" s="42"/>
      <c r="OGN2658" s="116"/>
      <c r="OGO2658" s="42"/>
      <c r="OGP2658" s="116"/>
      <c r="OGQ2658" s="42"/>
      <c r="OGR2658" s="116"/>
      <c r="OGS2658" s="42"/>
      <c r="OGT2658" s="116"/>
      <c r="OGU2658" s="42"/>
      <c r="OGV2658" s="116"/>
      <c r="OGW2658" s="42"/>
      <c r="OGX2658" s="116"/>
      <c r="OGY2658" s="42"/>
      <c r="OGZ2658" s="116"/>
      <c r="OHA2658" s="42"/>
      <c r="OHB2658" s="116"/>
      <c r="OHC2658" s="42"/>
      <c r="OHD2658" s="116"/>
      <c r="OHE2658" s="42"/>
      <c r="OHF2658" s="116"/>
      <c r="OHG2658" s="42"/>
      <c r="OHH2658" s="116"/>
      <c r="OHI2658" s="42"/>
      <c r="OHJ2658" s="116"/>
      <c r="OHK2658" s="42"/>
      <c r="OHL2658" s="116"/>
      <c r="OHM2658" s="42"/>
      <c r="OHN2658" s="116"/>
      <c r="OHO2658" s="42"/>
      <c r="OHP2658" s="116"/>
      <c r="OHQ2658" s="42"/>
      <c r="OHR2658" s="116"/>
      <c r="OHS2658" s="42"/>
      <c r="OHT2658" s="116"/>
      <c r="OHU2658" s="42"/>
      <c r="OHV2658" s="116"/>
      <c r="OHW2658" s="42"/>
      <c r="OHX2658" s="116"/>
      <c r="OHY2658" s="42"/>
      <c r="OHZ2658" s="116"/>
      <c r="OIA2658" s="42"/>
      <c r="OIB2658" s="116"/>
      <c r="OIC2658" s="42"/>
      <c r="OID2658" s="116"/>
      <c r="OIE2658" s="42"/>
      <c r="OIF2658" s="116"/>
      <c r="OIG2658" s="42"/>
      <c r="OIH2658" s="116"/>
      <c r="OII2658" s="42"/>
      <c r="OIJ2658" s="116"/>
      <c r="OIK2658" s="42"/>
      <c r="OIL2658" s="116"/>
      <c r="OIM2658" s="42"/>
      <c r="OIN2658" s="116"/>
      <c r="OIO2658" s="42"/>
      <c r="OIP2658" s="116"/>
      <c r="OIQ2658" s="42"/>
      <c r="OIR2658" s="116"/>
      <c r="OIS2658" s="42"/>
      <c r="OIT2658" s="116"/>
      <c r="OIU2658" s="42"/>
      <c r="OIV2658" s="116"/>
      <c r="OIW2658" s="42"/>
      <c r="OIX2658" s="116"/>
      <c r="OIY2658" s="42"/>
      <c r="OIZ2658" s="116"/>
      <c r="OJA2658" s="42"/>
      <c r="OJB2658" s="116"/>
      <c r="OJC2658" s="42"/>
      <c r="OJD2658" s="116"/>
      <c r="OJE2658" s="42"/>
      <c r="OJF2658" s="116"/>
      <c r="OJG2658" s="42"/>
      <c r="OJH2658" s="116"/>
      <c r="OJI2658" s="42"/>
      <c r="OJJ2658" s="116"/>
      <c r="OJK2658" s="42"/>
      <c r="OJL2658" s="116"/>
      <c r="OJM2658" s="42"/>
      <c r="OJN2658" s="116"/>
      <c r="OJO2658" s="42"/>
      <c r="OJP2658" s="116"/>
      <c r="OJQ2658" s="42"/>
      <c r="OJR2658" s="116"/>
      <c r="OJS2658" s="42"/>
      <c r="OJT2658" s="116"/>
      <c r="OJU2658" s="42"/>
      <c r="OJV2658" s="116"/>
      <c r="OJW2658" s="42"/>
      <c r="OJX2658" s="116"/>
      <c r="OJY2658" s="42"/>
      <c r="OJZ2658" s="116"/>
      <c r="OKA2658" s="42"/>
      <c r="OKB2658" s="116"/>
      <c r="OKC2658" s="42"/>
      <c r="OKD2658" s="116"/>
      <c r="OKE2658" s="42"/>
      <c r="OKF2658" s="116"/>
      <c r="OKG2658" s="42"/>
      <c r="OKH2658" s="116"/>
      <c r="OKI2658" s="42"/>
      <c r="OKJ2658" s="116"/>
      <c r="OKK2658" s="42"/>
      <c r="OKL2658" s="116"/>
      <c r="OKM2658" s="42"/>
      <c r="OKN2658" s="116"/>
      <c r="OKO2658" s="42"/>
      <c r="OKP2658" s="116"/>
      <c r="OKQ2658" s="42"/>
      <c r="OKR2658" s="116"/>
      <c r="OKS2658" s="42"/>
      <c r="OKT2658" s="116"/>
      <c r="OKU2658" s="42"/>
      <c r="OKV2658" s="116"/>
      <c r="OKW2658" s="42"/>
      <c r="OKX2658" s="116"/>
      <c r="OKY2658" s="42"/>
      <c r="OKZ2658" s="116"/>
      <c r="OLA2658" s="42"/>
      <c r="OLB2658" s="116"/>
      <c r="OLC2658" s="42"/>
      <c r="OLD2658" s="116"/>
      <c r="OLE2658" s="42"/>
      <c r="OLF2658" s="116"/>
      <c r="OLG2658" s="42"/>
      <c r="OLH2658" s="116"/>
      <c r="OLI2658" s="42"/>
      <c r="OLJ2658" s="116"/>
      <c r="OLK2658" s="42"/>
      <c r="OLL2658" s="116"/>
      <c r="OLM2658" s="42"/>
      <c r="OLN2658" s="116"/>
      <c r="OLO2658" s="42"/>
      <c r="OLP2658" s="116"/>
      <c r="OLQ2658" s="42"/>
      <c r="OLR2658" s="116"/>
      <c r="OLS2658" s="42"/>
      <c r="OLT2658" s="116"/>
      <c r="OLU2658" s="42"/>
      <c r="OLV2658" s="116"/>
      <c r="OLW2658" s="42"/>
      <c r="OLX2658" s="116"/>
      <c r="OLY2658" s="42"/>
      <c r="OLZ2658" s="116"/>
      <c r="OMA2658" s="42"/>
      <c r="OMB2658" s="116"/>
      <c r="OMC2658" s="42"/>
      <c r="OMD2658" s="116"/>
      <c r="OME2658" s="42"/>
      <c r="OMF2658" s="116"/>
      <c r="OMG2658" s="42"/>
      <c r="OMH2658" s="116"/>
      <c r="OMI2658" s="42"/>
      <c r="OMJ2658" s="116"/>
      <c r="OMK2658" s="42"/>
      <c r="OML2658" s="116"/>
      <c r="OMM2658" s="42"/>
      <c r="OMN2658" s="116"/>
      <c r="OMO2658" s="42"/>
      <c r="OMP2658" s="116"/>
      <c r="OMQ2658" s="42"/>
      <c r="OMR2658" s="116"/>
      <c r="OMS2658" s="42"/>
      <c r="OMT2658" s="116"/>
      <c r="OMU2658" s="42"/>
      <c r="OMV2658" s="116"/>
      <c r="OMW2658" s="42"/>
      <c r="OMX2658" s="116"/>
      <c r="OMY2658" s="42"/>
      <c r="OMZ2658" s="116"/>
      <c r="ONA2658" s="42"/>
      <c r="ONB2658" s="116"/>
      <c r="ONC2658" s="42"/>
      <c r="OND2658" s="116"/>
      <c r="ONE2658" s="42"/>
      <c r="ONF2658" s="116"/>
      <c r="ONG2658" s="42"/>
      <c r="ONH2658" s="116"/>
      <c r="ONI2658" s="42"/>
      <c r="ONJ2658" s="116"/>
      <c r="ONK2658" s="42"/>
      <c r="ONL2658" s="116"/>
      <c r="ONM2658" s="42"/>
      <c r="ONN2658" s="116"/>
      <c r="ONO2658" s="42"/>
      <c r="ONP2658" s="116"/>
      <c r="ONQ2658" s="42"/>
      <c r="ONR2658" s="116"/>
      <c r="ONS2658" s="42"/>
      <c r="ONT2658" s="116"/>
      <c r="ONU2658" s="42"/>
      <c r="ONV2658" s="116"/>
      <c r="ONW2658" s="42"/>
      <c r="ONX2658" s="116"/>
      <c r="ONY2658" s="42"/>
      <c r="ONZ2658" s="116"/>
      <c r="OOA2658" s="42"/>
      <c r="OOB2658" s="116"/>
      <c r="OOC2658" s="42"/>
      <c r="OOD2658" s="116"/>
      <c r="OOE2658" s="42"/>
      <c r="OOF2658" s="116"/>
      <c r="OOG2658" s="42"/>
      <c r="OOH2658" s="116"/>
      <c r="OOI2658" s="42"/>
      <c r="OOJ2658" s="116"/>
      <c r="OOK2658" s="42"/>
      <c r="OOL2658" s="116"/>
      <c r="OOM2658" s="42"/>
      <c r="OON2658" s="116"/>
      <c r="OOO2658" s="42"/>
      <c r="OOP2658" s="116"/>
      <c r="OOQ2658" s="42"/>
      <c r="OOR2658" s="116"/>
      <c r="OOS2658" s="42"/>
      <c r="OOT2658" s="116"/>
      <c r="OOU2658" s="42"/>
      <c r="OOV2658" s="116"/>
      <c r="OOW2658" s="42"/>
      <c r="OOX2658" s="116"/>
      <c r="OOY2658" s="42"/>
      <c r="OOZ2658" s="116"/>
      <c r="OPA2658" s="42"/>
      <c r="OPB2658" s="116"/>
      <c r="OPC2658" s="42"/>
      <c r="OPD2658" s="116"/>
      <c r="OPE2658" s="42"/>
      <c r="OPF2658" s="116"/>
      <c r="OPG2658" s="42"/>
      <c r="OPH2658" s="116"/>
      <c r="OPI2658" s="42"/>
      <c r="OPJ2658" s="116"/>
      <c r="OPK2658" s="42"/>
      <c r="OPL2658" s="116"/>
      <c r="OPM2658" s="42"/>
      <c r="OPN2658" s="116"/>
      <c r="OPO2658" s="42"/>
      <c r="OPP2658" s="116"/>
      <c r="OPQ2658" s="42"/>
      <c r="OPR2658" s="116"/>
      <c r="OPS2658" s="42"/>
      <c r="OPT2658" s="116"/>
      <c r="OPU2658" s="42"/>
      <c r="OPV2658" s="116"/>
      <c r="OPW2658" s="42"/>
      <c r="OPX2658" s="116"/>
      <c r="OPY2658" s="42"/>
      <c r="OPZ2658" s="116"/>
      <c r="OQA2658" s="42"/>
      <c r="OQB2658" s="116"/>
      <c r="OQC2658" s="42"/>
      <c r="OQD2658" s="116"/>
      <c r="OQE2658" s="42"/>
      <c r="OQF2658" s="116"/>
      <c r="OQG2658" s="42"/>
      <c r="OQH2658" s="116"/>
      <c r="OQI2658" s="42"/>
      <c r="OQJ2658" s="116"/>
      <c r="OQK2658" s="42"/>
      <c r="OQL2658" s="116"/>
      <c r="OQM2658" s="42"/>
      <c r="OQN2658" s="116"/>
      <c r="OQO2658" s="42"/>
      <c r="OQP2658" s="116"/>
      <c r="OQQ2658" s="42"/>
      <c r="OQR2658" s="116"/>
      <c r="OQS2658" s="42"/>
      <c r="OQT2658" s="116"/>
      <c r="OQU2658" s="42"/>
      <c r="OQV2658" s="116"/>
      <c r="OQW2658" s="42"/>
      <c r="OQX2658" s="116"/>
      <c r="OQY2658" s="42"/>
      <c r="OQZ2658" s="116"/>
      <c r="ORA2658" s="42"/>
      <c r="ORB2658" s="116"/>
      <c r="ORC2658" s="42"/>
      <c r="ORD2658" s="116"/>
      <c r="ORE2658" s="42"/>
      <c r="ORF2658" s="116"/>
      <c r="ORG2658" s="42"/>
      <c r="ORH2658" s="116"/>
      <c r="ORI2658" s="42"/>
      <c r="ORJ2658" s="116"/>
      <c r="ORK2658" s="42"/>
      <c r="ORL2658" s="116"/>
      <c r="ORM2658" s="42"/>
      <c r="ORN2658" s="116"/>
      <c r="ORO2658" s="42"/>
      <c r="ORP2658" s="116"/>
      <c r="ORQ2658" s="42"/>
      <c r="ORR2658" s="116"/>
      <c r="ORS2658" s="42"/>
      <c r="ORT2658" s="116"/>
      <c r="ORU2658" s="42"/>
      <c r="ORV2658" s="116"/>
      <c r="ORW2658" s="42"/>
      <c r="ORX2658" s="116"/>
      <c r="ORY2658" s="42"/>
      <c r="ORZ2658" s="116"/>
      <c r="OSA2658" s="42"/>
      <c r="OSB2658" s="116"/>
      <c r="OSC2658" s="42"/>
      <c r="OSD2658" s="116"/>
      <c r="OSE2658" s="42"/>
      <c r="OSF2658" s="116"/>
      <c r="OSG2658" s="42"/>
      <c r="OSH2658" s="116"/>
      <c r="OSI2658" s="42"/>
      <c r="OSJ2658" s="116"/>
      <c r="OSK2658" s="42"/>
      <c r="OSL2658" s="116"/>
      <c r="OSM2658" s="42"/>
      <c r="OSN2658" s="116"/>
      <c r="OSO2658" s="42"/>
      <c r="OSP2658" s="116"/>
      <c r="OSQ2658" s="42"/>
      <c r="OSR2658" s="116"/>
      <c r="OSS2658" s="42"/>
      <c r="OST2658" s="116"/>
      <c r="OSU2658" s="42"/>
      <c r="OSV2658" s="116"/>
      <c r="OSW2658" s="42"/>
      <c r="OSX2658" s="116"/>
      <c r="OSY2658" s="42"/>
      <c r="OSZ2658" s="116"/>
      <c r="OTA2658" s="42"/>
      <c r="OTB2658" s="116"/>
      <c r="OTC2658" s="42"/>
      <c r="OTD2658" s="116"/>
      <c r="OTE2658" s="42"/>
      <c r="OTF2658" s="116"/>
      <c r="OTG2658" s="42"/>
      <c r="OTH2658" s="116"/>
      <c r="OTI2658" s="42"/>
      <c r="OTJ2658" s="116"/>
      <c r="OTK2658" s="42"/>
      <c r="OTL2658" s="116"/>
      <c r="OTM2658" s="42"/>
      <c r="OTN2658" s="116"/>
      <c r="OTO2658" s="42"/>
      <c r="OTP2658" s="116"/>
      <c r="OTQ2658" s="42"/>
      <c r="OTR2658" s="116"/>
      <c r="OTS2658" s="42"/>
      <c r="OTT2658" s="116"/>
      <c r="OTU2658" s="42"/>
      <c r="OTV2658" s="116"/>
      <c r="OTW2658" s="42"/>
      <c r="OTX2658" s="116"/>
      <c r="OTY2658" s="42"/>
      <c r="OTZ2658" s="116"/>
      <c r="OUA2658" s="42"/>
      <c r="OUB2658" s="116"/>
      <c r="OUC2658" s="42"/>
      <c r="OUD2658" s="116"/>
      <c r="OUE2658" s="42"/>
      <c r="OUF2658" s="116"/>
      <c r="OUG2658" s="42"/>
      <c r="OUH2658" s="116"/>
      <c r="OUI2658" s="42"/>
      <c r="OUJ2658" s="116"/>
      <c r="OUK2658" s="42"/>
      <c r="OUL2658" s="116"/>
      <c r="OUM2658" s="42"/>
      <c r="OUN2658" s="116"/>
      <c r="OUO2658" s="42"/>
      <c r="OUP2658" s="116"/>
      <c r="OUQ2658" s="42"/>
      <c r="OUR2658" s="116"/>
      <c r="OUS2658" s="42"/>
      <c r="OUT2658" s="116"/>
      <c r="OUU2658" s="42"/>
      <c r="OUV2658" s="116"/>
      <c r="OUW2658" s="42"/>
      <c r="OUX2658" s="116"/>
      <c r="OUY2658" s="42"/>
      <c r="OUZ2658" s="116"/>
      <c r="OVA2658" s="42"/>
      <c r="OVB2658" s="116"/>
      <c r="OVC2658" s="42"/>
      <c r="OVD2658" s="116"/>
      <c r="OVE2658" s="42"/>
      <c r="OVF2658" s="116"/>
      <c r="OVG2658" s="42"/>
      <c r="OVH2658" s="116"/>
      <c r="OVI2658" s="42"/>
      <c r="OVJ2658" s="116"/>
      <c r="OVK2658" s="42"/>
      <c r="OVL2658" s="116"/>
      <c r="OVM2658" s="42"/>
      <c r="OVN2658" s="116"/>
      <c r="OVO2658" s="42"/>
      <c r="OVP2658" s="116"/>
      <c r="OVQ2658" s="42"/>
      <c r="OVR2658" s="116"/>
      <c r="OVS2658" s="42"/>
      <c r="OVT2658" s="116"/>
      <c r="OVU2658" s="42"/>
      <c r="OVV2658" s="116"/>
      <c r="OVW2658" s="42"/>
      <c r="OVX2658" s="116"/>
      <c r="OVY2658" s="42"/>
      <c r="OVZ2658" s="116"/>
      <c r="OWA2658" s="42"/>
      <c r="OWB2658" s="116"/>
      <c r="OWC2658" s="42"/>
      <c r="OWD2658" s="116"/>
      <c r="OWE2658" s="42"/>
      <c r="OWF2658" s="116"/>
      <c r="OWG2658" s="42"/>
      <c r="OWH2658" s="116"/>
      <c r="OWI2658" s="42"/>
      <c r="OWJ2658" s="116"/>
      <c r="OWK2658" s="42"/>
      <c r="OWL2658" s="116"/>
      <c r="OWM2658" s="42"/>
      <c r="OWN2658" s="116"/>
      <c r="OWO2658" s="42"/>
      <c r="OWP2658" s="116"/>
      <c r="OWQ2658" s="42"/>
      <c r="OWR2658" s="116"/>
      <c r="OWS2658" s="42"/>
      <c r="OWT2658" s="116"/>
      <c r="OWU2658" s="42"/>
      <c r="OWV2658" s="116"/>
      <c r="OWW2658" s="42"/>
      <c r="OWX2658" s="116"/>
      <c r="OWY2658" s="42"/>
      <c r="OWZ2658" s="116"/>
      <c r="OXA2658" s="42"/>
      <c r="OXB2658" s="116"/>
      <c r="OXC2658" s="42"/>
      <c r="OXD2658" s="116"/>
      <c r="OXE2658" s="42"/>
      <c r="OXF2658" s="116"/>
      <c r="OXG2658" s="42"/>
      <c r="OXH2658" s="116"/>
      <c r="OXI2658" s="42"/>
      <c r="OXJ2658" s="116"/>
      <c r="OXK2658" s="42"/>
      <c r="OXL2658" s="116"/>
      <c r="OXM2658" s="42"/>
      <c r="OXN2658" s="116"/>
      <c r="OXO2658" s="42"/>
      <c r="OXP2658" s="116"/>
      <c r="OXQ2658" s="42"/>
      <c r="OXR2658" s="116"/>
      <c r="OXS2658" s="42"/>
      <c r="OXT2658" s="116"/>
      <c r="OXU2658" s="42"/>
      <c r="OXV2658" s="116"/>
      <c r="OXW2658" s="42"/>
      <c r="OXX2658" s="116"/>
      <c r="OXY2658" s="42"/>
      <c r="OXZ2658" s="116"/>
      <c r="OYA2658" s="42"/>
      <c r="OYB2658" s="116"/>
      <c r="OYC2658" s="42"/>
      <c r="OYD2658" s="116"/>
      <c r="OYE2658" s="42"/>
      <c r="OYF2658" s="116"/>
      <c r="OYG2658" s="42"/>
      <c r="OYH2658" s="116"/>
      <c r="OYI2658" s="42"/>
      <c r="OYJ2658" s="116"/>
      <c r="OYK2658" s="42"/>
      <c r="OYL2658" s="116"/>
      <c r="OYM2658" s="42"/>
      <c r="OYN2658" s="116"/>
      <c r="OYO2658" s="42"/>
      <c r="OYP2658" s="116"/>
      <c r="OYQ2658" s="42"/>
      <c r="OYR2658" s="116"/>
      <c r="OYS2658" s="42"/>
      <c r="OYT2658" s="116"/>
      <c r="OYU2658" s="42"/>
      <c r="OYV2658" s="116"/>
      <c r="OYW2658" s="42"/>
      <c r="OYX2658" s="116"/>
      <c r="OYY2658" s="42"/>
      <c r="OYZ2658" s="116"/>
      <c r="OZA2658" s="42"/>
      <c r="OZB2658" s="116"/>
      <c r="OZC2658" s="42"/>
      <c r="OZD2658" s="116"/>
      <c r="OZE2658" s="42"/>
      <c r="OZF2658" s="116"/>
      <c r="OZG2658" s="42"/>
      <c r="OZH2658" s="116"/>
      <c r="OZI2658" s="42"/>
      <c r="OZJ2658" s="116"/>
      <c r="OZK2658" s="42"/>
      <c r="OZL2658" s="116"/>
      <c r="OZM2658" s="42"/>
      <c r="OZN2658" s="116"/>
      <c r="OZO2658" s="42"/>
      <c r="OZP2658" s="116"/>
      <c r="OZQ2658" s="42"/>
      <c r="OZR2658" s="116"/>
      <c r="OZS2658" s="42"/>
      <c r="OZT2658" s="116"/>
      <c r="OZU2658" s="42"/>
      <c r="OZV2658" s="116"/>
      <c r="OZW2658" s="42"/>
      <c r="OZX2658" s="116"/>
      <c r="OZY2658" s="42"/>
      <c r="OZZ2658" s="116"/>
      <c r="PAA2658" s="42"/>
      <c r="PAB2658" s="116"/>
      <c r="PAC2658" s="42"/>
      <c r="PAD2658" s="116"/>
      <c r="PAE2658" s="42"/>
      <c r="PAF2658" s="116"/>
      <c r="PAG2658" s="42"/>
      <c r="PAH2658" s="116"/>
      <c r="PAI2658" s="42"/>
      <c r="PAJ2658" s="116"/>
      <c r="PAK2658" s="42"/>
      <c r="PAL2658" s="116"/>
      <c r="PAM2658" s="42"/>
      <c r="PAN2658" s="116"/>
      <c r="PAO2658" s="42"/>
      <c r="PAP2658" s="116"/>
      <c r="PAQ2658" s="42"/>
      <c r="PAR2658" s="116"/>
      <c r="PAS2658" s="42"/>
      <c r="PAT2658" s="116"/>
      <c r="PAU2658" s="42"/>
      <c r="PAV2658" s="116"/>
      <c r="PAW2658" s="42"/>
      <c r="PAX2658" s="116"/>
      <c r="PAY2658" s="42"/>
      <c r="PAZ2658" s="116"/>
      <c r="PBA2658" s="42"/>
      <c r="PBB2658" s="116"/>
      <c r="PBC2658" s="42"/>
      <c r="PBD2658" s="116"/>
      <c r="PBE2658" s="42"/>
      <c r="PBF2658" s="116"/>
      <c r="PBG2658" s="42"/>
      <c r="PBH2658" s="116"/>
      <c r="PBI2658" s="42"/>
      <c r="PBJ2658" s="116"/>
      <c r="PBK2658" s="42"/>
      <c r="PBL2658" s="116"/>
      <c r="PBM2658" s="42"/>
      <c r="PBN2658" s="116"/>
      <c r="PBO2658" s="42"/>
      <c r="PBP2658" s="116"/>
      <c r="PBQ2658" s="42"/>
      <c r="PBR2658" s="116"/>
      <c r="PBS2658" s="42"/>
      <c r="PBT2658" s="116"/>
      <c r="PBU2658" s="42"/>
      <c r="PBV2658" s="116"/>
      <c r="PBW2658" s="42"/>
      <c r="PBX2658" s="116"/>
      <c r="PBY2658" s="42"/>
      <c r="PBZ2658" s="116"/>
      <c r="PCA2658" s="42"/>
      <c r="PCB2658" s="116"/>
      <c r="PCC2658" s="42"/>
      <c r="PCD2658" s="116"/>
      <c r="PCE2658" s="42"/>
      <c r="PCF2658" s="116"/>
      <c r="PCG2658" s="42"/>
      <c r="PCH2658" s="116"/>
      <c r="PCI2658" s="42"/>
      <c r="PCJ2658" s="116"/>
      <c r="PCK2658" s="42"/>
      <c r="PCL2658" s="116"/>
      <c r="PCM2658" s="42"/>
      <c r="PCN2658" s="116"/>
      <c r="PCO2658" s="42"/>
      <c r="PCP2658" s="116"/>
      <c r="PCQ2658" s="42"/>
      <c r="PCR2658" s="116"/>
      <c r="PCS2658" s="42"/>
      <c r="PCT2658" s="116"/>
      <c r="PCU2658" s="42"/>
      <c r="PCV2658" s="116"/>
      <c r="PCW2658" s="42"/>
      <c r="PCX2658" s="116"/>
      <c r="PCY2658" s="42"/>
      <c r="PCZ2658" s="116"/>
      <c r="PDA2658" s="42"/>
      <c r="PDB2658" s="116"/>
      <c r="PDC2658" s="42"/>
      <c r="PDD2658" s="116"/>
      <c r="PDE2658" s="42"/>
      <c r="PDF2658" s="116"/>
      <c r="PDG2658" s="42"/>
      <c r="PDH2658" s="116"/>
      <c r="PDI2658" s="42"/>
      <c r="PDJ2658" s="116"/>
      <c r="PDK2658" s="42"/>
      <c r="PDL2658" s="116"/>
      <c r="PDM2658" s="42"/>
      <c r="PDN2658" s="116"/>
      <c r="PDO2658" s="42"/>
      <c r="PDP2658" s="116"/>
      <c r="PDQ2658" s="42"/>
      <c r="PDR2658" s="116"/>
      <c r="PDS2658" s="42"/>
      <c r="PDT2658" s="116"/>
      <c r="PDU2658" s="42"/>
      <c r="PDV2658" s="116"/>
      <c r="PDW2658" s="42"/>
      <c r="PDX2658" s="116"/>
      <c r="PDY2658" s="42"/>
      <c r="PDZ2658" s="116"/>
      <c r="PEA2658" s="42"/>
      <c r="PEB2658" s="116"/>
      <c r="PEC2658" s="42"/>
      <c r="PED2658" s="116"/>
      <c r="PEE2658" s="42"/>
      <c r="PEF2658" s="116"/>
      <c r="PEG2658" s="42"/>
      <c r="PEH2658" s="116"/>
      <c r="PEI2658" s="42"/>
      <c r="PEJ2658" s="116"/>
      <c r="PEK2658" s="42"/>
      <c r="PEL2658" s="116"/>
      <c r="PEM2658" s="42"/>
      <c r="PEN2658" s="116"/>
      <c r="PEO2658" s="42"/>
      <c r="PEP2658" s="116"/>
      <c r="PEQ2658" s="42"/>
      <c r="PER2658" s="116"/>
      <c r="PES2658" s="42"/>
      <c r="PET2658" s="116"/>
      <c r="PEU2658" s="42"/>
      <c r="PEV2658" s="116"/>
      <c r="PEW2658" s="42"/>
      <c r="PEX2658" s="116"/>
      <c r="PEY2658" s="42"/>
      <c r="PEZ2658" s="116"/>
      <c r="PFA2658" s="42"/>
      <c r="PFB2658" s="116"/>
      <c r="PFC2658" s="42"/>
      <c r="PFD2658" s="116"/>
      <c r="PFE2658" s="42"/>
      <c r="PFF2658" s="116"/>
      <c r="PFG2658" s="42"/>
      <c r="PFH2658" s="116"/>
      <c r="PFI2658" s="42"/>
      <c r="PFJ2658" s="116"/>
      <c r="PFK2658" s="42"/>
      <c r="PFL2658" s="116"/>
      <c r="PFM2658" s="42"/>
      <c r="PFN2658" s="116"/>
      <c r="PFO2658" s="42"/>
      <c r="PFP2658" s="116"/>
      <c r="PFQ2658" s="42"/>
      <c r="PFR2658" s="116"/>
      <c r="PFS2658" s="42"/>
      <c r="PFT2658" s="116"/>
      <c r="PFU2658" s="42"/>
      <c r="PFV2658" s="116"/>
      <c r="PFW2658" s="42"/>
      <c r="PFX2658" s="116"/>
      <c r="PFY2658" s="42"/>
      <c r="PFZ2658" s="116"/>
      <c r="PGA2658" s="42"/>
      <c r="PGB2658" s="116"/>
      <c r="PGC2658" s="42"/>
      <c r="PGD2658" s="116"/>
      <c r="PGE2658" s="42"/>
      <c r="PGF2658" s="116"/>
      <c r="PGG2658" s="42"/>
      <c r="PGH2658" s="116"/>
      <c r="PGI2658" s="42"/>
      <c r="PGJ2658" s="116"/>
      <c r="PGK2658" s="42"/>
      <c r="PGL2658" s="116"/>
      <c r="PGM2658" s="42"/>
      <c r="PGN2658" s="116"/>
      <c r="PGO2658" s="42"/>
      <c r="PGP2658" s="116"/>
      <c r="PGQ2658" s="42"/>
      <c r="PGR2658" s="116"/>
      <c r="PGS2658" s="42"/>
      <c r="PGT2658" s="116"/>
      <c r="PGU2658" s="42"/>
      <c r="PGV2658" s="116"/>
      <c r="PGW2658" s="42"/>
      <c r="PGX2658" s="116"/>
      <c r="PGY2658" s="42"/>
      <c r="PGZ2658" s="116"/>
      <c r="PHA2658" s="42"/>
      <c r="PHB2658" s="116"/>
      <c r="PHC2658" s="42"/>
      <c r="PHD2658" s="116"/>
      <c r="PHE2658" s="42"/>
      <c r="PHF2658" s="116"/>
      <c r="PHG2658" s="42"/>
      <c r="PHH2658" s="116"/>
      <c r="PHI2658" s="42"/>
      <c r="PHJ2658" s="116"/>
      <c r="PHK2658" s="42"/>
      <c r="PHL2658" s="116"/>
      <c r="PHM2658" s="42"/>
      <c r="PHN2658" s="116"/>
      <c r="PHO2658" s="42"/>
      <c r="PHP2658" s="116"/>
      <c r="PHQ2658" s="42"/>
      <c r="PHR2658" s="116"/>
      <c r="PHS2658" s="42"/>
      <c r="PHT2658" s="116"/>
      <c r="PHU2658" s="42"/>
      <c r="PHV2658" s="116"/>
      <c r="PHW2658" s="42"/>
      <c r="PHX2658" s="116"/>
      <c r="PHY2658" s="42"/>
      <c r="PHZ2658" s="116"/>
      <c r="PIA2658" s="42"/>
      <c r="PIB2658" s="116"/>
      <c r="PIC2658" s="42"/>
      <c r="PID2658" s="116"/>
      <c r="PIE2658" s="42"/>
      <c r="PIF2658" s="116"/>
      <c r="PIG2658" s="42"/>
      <c r="PIH2658" s="116"/>
      <c r="PII2658" s="42"/>
      <c r="PIJ2658" s="116"/>
      <c r="PIK2658" s="42"/>
      <c r="PIL2658" s="116"/>
      <c r="PIM2658" s="42"/>
      <c r="PIN2658" s="116"/>
      <c r="PIO2658" s="42"/>
      <c r="PIP2658" s="116"/>
      <c r="PIQ2658" s="42"/>
      <c r="PIR2658" s="116"/>
      <c r="PIS2658" s="42"/>
      <c r="PIT2658" s="116"/>
      <c r="PIU2658" s="42"/>
      <c r="PIV2658" s="116"/>
      <c r="PIW2658" s="42"/>
      <c r="PIX2658" s="116"/>
      <c r="PIY2658" s="42"/>
      <c r="PIZ2658" s="116"/>
      <c r="PJA2658" s="42"/>
      <c r="PJB2658" s="116"/>
      <c r="PJC2658" s="42"/>
      <c r="PJD2658" s="116"/>
      <c r="PJE2658" s="42"/>
      <c r="PJF2658" s="116"/>
      <c r="PJG2658" s="42"/>
      <c r="PJH2658" s="116"/>
      <c r="PJI2658" s="42"/>
      <c r="PJJ2658" s="116"/>
      <c r="PJK2658" s="42"/>
      <c r="PJL2658" s="116"/>
      <c r="PJM2658" s="42"/>
      <c r="PJN2658" s="116"/>
      <c r="PJO2658" s="42"/>
      <c r="PJP2658" s="116"/>
      <c r="PJQ2658" s="42"/>
      <c r="PJR2658" s="116"/>
      <c r="PJS2658" s="42"/>
      <c r="PJT2658" s="116"/>
      <c r="PJU2658" s="42"/>
      <c r="PJV2658" s="116"/>
      <c r="PJW2658" s="42"/>
      <c r="PJX2658" s="116"/>
      <c r="PJY2658" s="42"/>
      <c r="PJZ2658" s="116"/>
      <c r="PKA2658" s="42"/>
      <c r="PKB2658" s="116"/>
      <c r="PKC2658" s="42"/>
      <c r="PKD2658" s="116"/>
      <c r="PKE2658" s="42"/>
      <c r="PKF2658" s="116"/>
      <c r="PKG2658" s="42"/>
      <c r="PKH2658" s="116"/>
      <c r="PKI2658" s="42"/>
      <c r="PKJ2658" s="116"/>
      <c r="PKK2658" s="42"/>
      <c r="PKL2658" s="116"/>
      <c r="PKM2658" s="42"/>
      <c r="PKN2658" s="116"/>
      <c r="PKO2658" s="42"/>
      <c r="PKP2658" s="116"/>
      <c r="PKQ2658" s="42"/>
      <c r="PKR2658" s="116"/>
      <c r="PKS2658" s="42"/>
      <c r="PKT2658" s="116"/>
      <c r="PKU2658" s="42"/>
      <c r="PKV2658" s="116"/>
      <c r="PKW2658" s="42"/>
      <c r="PKX2658" s="116"/>
      <c r="PKY2658" s="42"/>
      <c r="PKZ2658" s="116"/>
      <c r="PLA2658" s="42"/>
      <c r="PLB2658" s="116"/>
      <c r="PLC2658" s="42"/>
      <c r="PLD2658" s="116"/>
      <c r="PLE2658" s="42"/>
      <c r="PLF2658" s="116"/>
      <c r="PLG2658" s="42"/>
      <c r="PLH2658" s="116"/>
      <c r="PLI2658" s="42"/>
      <c r="PLJ2658" s="116"/>
      <c r="PLK2658" s="42"/>
      <c r="PLL2658" s="116"/>
      <c r="PLM2658" s="42"/>
      <c r="PLN2658" s="116"/>
      <c r="PLO2658" s="42"/>
      <c r="PLP2658" s="116"/>
      <c r="PLQ2658" s="42"/>
      <c r="PLR2658" s="116"/>
      <c r="PLS2658" s="42"/>
      <c r="PLT2658" s="116"/>
      <c r="PLU2658" s="42"/>
      <c r="PLV2658" s="116"/>
      <c r="PLW2658" s="42"/>
      <c r="PLX2658" s="116"/>
      <c r="PLY2658" s="42"/>
      <c r="PLZ2658" s="116"/>
      <c r="PMA2658" s="42"/>
      <c r="PMB2658" s="116"/>
      <c r="PMC2658" s="42"/>
      <c r="PMD2658" s="116"/>
      <c r="PME2658" s="42"/>
      <c r="PMF2658" s="116"/>
      <c r="PMG2658" s="42"/>
      <c r="PMH2658" s="116"/>
      <c r="PMI2658" s="42"/>
      <c r="PMJ2658" s="116"/>
      <c r="PMK2658" s="42"/>
      <c r="PML2658" s="116"/>
      <c r="PMM2658" s="42"/>
      <c r="PMN2658" s="116"/>
      <c r="PMO2658" s="42"/>
      <c r="PMP2658" s="116"/>
      <c r="PMQ2658" s="42"/>
      <c r="PMR2658" s="116"/>
      <c r="PMS2658" s="42"/>
      <c r="PMT2658" s="116"/>
      <c r="PMU2658" s="42"/>
      <c r="PMV2658" s="116"/>
      <c r="PMW2658" s="42"/>
      <c r="PMX2658" s="116"/>
      <c r="PMY2658" s="42"/>
      <c r="PMZ2658" s="116"/>
      <c r="PNA2658" s="42"/>
      <c r="PNB2658" s="116"/>
      <c r="PNC2658" s="42"/>
      <c r="PND2658" s="116"/>
      <c r="PNE2658" s="42"/>
      <c r="PNF2658" s="116"/>
      <c r="PNG2658" s="42"/>
      <c r="PNH2658" s="116"/>
      <c r="PNI2658" s="42"/>
      <c r="PNJ2658" s="116"/>
      <c r="PNK2658" s="42"/>
      <c r="PNL2658" s="116"/>
      <c r="PNM2658" s="42"/>
      <c r="PNN2658" s="116"/>
      <c r="PNO2658" s="42"/>
      <c r="PNP2658" s="116"/>
      <c r="PNQ2658" s="42"/>
      <c r="PNR2658" s="116"/>
      <c r="PNS2658" s="42"/>
      <c r="PNT2658" s="116"/>
      <c r="PNU2658" s="42"/>
      <c r="PNV2658" s="116"/>
      <c r="PNW2658" s="42"/>
      <c r="PNX2658" s="116"/>
      <c r="PNY2658" s="42"/>
      <c r="PNZ2658" s="116"/>
      <c r="POA2658" s="42"/>
      <c r="POB2658" s="116"/>
      <c r="POC2658" s="42"/>
      <c r="POD2658" s="116"/>
      <c r="POE2658" s="42"/>
      <c r="POF2658" s="116"/>
      <c r="POG2658" s="42"/>
      <c r="POH2658" s="116"/>
      <c r="POI2658" s="42"/>
      <c r="POJ2658" s="116"/>
      <c r="POK2658" s="42"/>
      <c r="POL2658" s="116"/>
      <c r="POM2658" s="42"/>
      <c r="PON2658" s="116"/>
      <c r="POO2658" s="42"/>
      <c r="POP2658" s="116"/>
      <c r="POQ2658" s="42"/>
      <c r="POR2658" s="116"/>
      <c r="POS2658" s="42"/>
      <c r="POT2658" s="116"/>
      <c r="POU2658" s="42"/>
      <c r="POV2658" s="116"/>
      <c r="POW2658" s="42"/>
      <c r="POX2658" s="116"/>
      <c r="POY2658" s="42"/>
      <c r="POZ2658" s="116"/>
      <c r="PPA2658" s="42"/>
      <c r="PPB2658" s="116"/>
      <c r="PPC2658" s="42"/>
      <c r="PPD2658" s="116"/>
      <c r="PPE2658" s="42"/>
      <c r="PPF2658" s="116"/>
      <c r="PPG2658" s="42"/>
      <c r="PPH2658" s="116"/>
      <c r="PPI2658" s="42"/>
      <c r="PPJ2658" s="116"/>
      <c r="PPK2658" s="42"/>
      <c r="PPL2658" s="116"/>
      <c r="PPM2658" s="42"/>
      <c r="PPN2658" s="116"/>
      <c r="PPO2658" s="42"/>
      <c r="PPP2658" s="116"/>
      <c r="PPQ2658" s="42"/>
      <c r="PPR2658" s="116"/>
      <c r="PPS2658" s="42"/>
      <c r="PPT2658" s="116"/>
      <c r="PPU2658" s="42"/>
      <c r="PPV2658" s="116"/>
      <c r="PPW2658" s="42"/>
      <c r="PPX2658" s="116"/>
      <c r="PPY2658" s="42"/>
      <c r="PPZ2658" s="116"/>
      <c r="PQA2658" s="42"/>
      <c r="PQB2658" s="116"/>
      <c r="PQC2658" s="42"/>
      <c r="PQD2658" s="116"/>
      <c r="PQE2658" s="42"/>
      <c r="PQF2658" s="116"/>
      <c r="PQG2658" s="42"/>
      <c r="PQH2658" s="116"/>
      <c r="PQI2658" s="42"/>
      <c r="PQJ2658" s="116"/>
      <c r="PQK2658" s="42"/>
      <c r="PQL2658" s="116"/>
      <c r="PQM2658" s="42"/>
      <c r="PQN2658" s="116"/>
      <c r="PQO2658" s="42"/>
      <c r="PQP2658" s="116"/>
      <c r="PQQ2658" s="42"/>
      <c r="PQR2658" s="116"/>
      <c r="PQS2658" s="42"/>
      <c r="PQT2658" s="116"/>
      <c r="PQU2658" s="42"/>
      <c r="PQV2658" s="116"/>
      <c r="PQW2658" s="42"/>
      <c r="PQX2658" s="116"/>
      <c r="PQY2658" s="42"/>
      <c r="PQZ2658" s="116"/>
      <c r="PRA2658" s="42"/>
      <c r="PRB2658" s="116"/>
      <c r="PRC2658" s="42"/>
      <c r="PRD2658" s="116"/>
      <c r="PRE2658" s="42"/>
      <c r="PRF2658" s="116"/>
      <c r="PRG2658" s="42"/>
      <c r="PRH2658" s="116"/>
      <c r="PRI2658" s="42"/>
      <c r="PRJ2658" s="116"/>
      <c r="PRK2658" s="42"/>
      <c r="PRL2658" s="116"/>
      <c r="PRM2658" s="42"/>
      <c r="PRN2658" s="116"/>
      <c r="PRO2658" s="42"/>
      <c r="PRP2658" s="116"/>
      <c r="PRQ2658" s="42"/>
      <c r="PRR2658" s="116"/>
      <c r="PRS2658" s="42"/>
      <c r="PRT2658" s="116"/>
      <c r="PRU2658" s="42"/>
      <c r="PRV2658" s="116"/>
      <c r="PRW2658" s="42"/>
      <c r="PRX2658" s="116"/>
      <c r="PRY2658" s="42"/>
      <c r="PRZ2658" s="116"/>
      <c r="PSA2658" s="42"/>
      <c r="PSB2658" s="116"/>
      <c r="PSC2658" s="42"/>
      <c r="PSD2658" s="116"/>
      <c r="PSE2658" s="42"/>
      <c r="PSF2658" s="116"/>
      <c r="PSG2658" s="42"/>
      <c r="PSH2658" s="116"/>
      <c r="PSI2658" s="42"/>
      <c r="PSJ2658" s="116"/>
      <c r="PSK2658" s="42"/>
      <c r="PSL2658" s="116"/>
      <c r="PSM2658" s="42"/>
      <c r="PSN2658" s="116"/>
      <c r="PSO2658" s="42"/>
      <c r="PSP2658" s="116"/>
      <c r="PSQ2658" s="42"/>
      <c r="PSR2658" s="116"/>
      <c r="PSS2658" s="42"/>
      <c r="PST2658" s="116"/>
      <c r="PSU2658" s="42"/>
      <c r="PSV2658" s="116"/>
      <c r="PSW2658" s="42"/>
      <c r="PSX2658" s="116"/>
      <c r="PSY2658" s="42"/>
      <c r="PSZ2658" s="116"/>
      <c r="PTA2658" s="42"/>
      <c r="PTB2658" s="116"/>
      <c r="PTC2658" s="42"/>
      <c r="PTD2658" s="116"/>
      <c r="PTE2658" s="42"/>
      <c r="PTF2658" s="116"/>
      <c r="PTG2658" s="42"/>
      <c r="PTH2658" s="116"/>
      <c r="PTI2658" s="42"/>
      <c r="PTJ2658" s="116"/>
      <c r="PTK2658" s="42"/>
      <c r="PTL2658" s="116"/>
      <c r="PTM2658" s="42"/>
      <c r="PTN2658" s="116"/>
      <c r="PTO2658" s="42"/>
      <c r="PTP2658" s="116"/>
      <c r="PTQ2658" s="42"/>
      <c r="PTR2658" s="116"/>
      <c r="PTS2658" s="42"/>
      <c r="PTT2658" s="116"/>
      <c r="PTU2658" s="42"/>
      <c r="PTV2658" s="116"/>
      <c r="PTW2658" s="42"/>
      <c r="PTX2658" s="116"/>
      <c r="PTY2658" s="42"/>
      <c r="PTZ2658" s="116"/>
      <c r="PUA2658" s="42"/>
      <c r="PUB2658" s="116"/>
      <c r="PUC2658" s="42"/>
      <c r="PUD2658" s="116"/>
      <c r="PUE2658" s="42"/>
      <c r="PUF2658" s="116"/>
      <c r="PUG2658" s="42"/>
      <c r="PUH2658" s="116"/>
      <c r="PUI2658" s="42"/>
      <c r="PUJ2658" s="116"/>
      <c r="PUK2658" s="42"/>
      <c r="PUL2658" s="116"/>
      <c r="PUM2658" s="42"/>
      <c r="PUN2658" s="116"/>
      <c r="PUO2658" s="42"/>
      <c r="PUP2658" s="116"/>
      <c r="PUQ2658" s="42"/>
      <c r="PUR2658" s="116"/>
      <c r="PUS2658" s="42"/>
      <c r="PUT2658" s="116"/>
      <c r="PUU2658" s="42"/>
      <c r="PUV2658" s="116"/>
      <c r="PUW2658" s="42"/>
      <c r="PUX2658" s="116"/>
      <c r="PUY2658" s="42"/>
      <c r="PUZ2658" s="116"/>
      <c r="PVA2658" s="42"/>
      <c r="PVB2658" s="116"/>
      <c r="PVC2658" s="42"/>
      <c r="PVD2658" s="116"/>
      <c r="PVE2658" s="42"/>
      <c r="PVF2658" s="116"/>
      <c r="PVG2658" s="42"/>
      <c r="PVH2658" s="116"/>
      <c r="PVI2658" s="42"/>
      <c r="PVJ2658" s="116"/>
      <c r="PVK2658" s="42"/>
      <c r="PVL2658" s="116"/>
      <c r="PVM2658" s="42"/>
      <c r="PVN2658" s="116"/>
      <c r="PVO2658" s="42"/>
      <c r="PVP2658" s="116"/>
      <c r="PVQ2658" s="42"/>
      <c r="PVR2658" s="116"/>
      <c r="PVS2658" s="42"/>
      <c r="PVT2658" s="116"/>
      <c r="PVU2658" s="42"/>
      <c r="PVV2658" s="116"/>
      <c r="PVW2658" s="42"/>
      <c r="PVX2658" s="116"/>
      <c r="PVY2658" s="42"/>
      <c r="PVZ2658" s="116"/>
      <c r="PWA2658" s="42"/>
      <c r="PWB2658" s="116"/>
      <c r="PWC2658" s="42"/>
      <c r="PWD2658" s="116"/>
      <c r="PWE2658" s="42"/>
      <c r="PWF2658" s="116"/>
      <c r="PWG2658" s="42"/>
      <c r="PWH2658" s="116"/>
      <c r="PWI2658" s="42"/>
      <c r="PWJ2658" s="116"/>
      <c r="PWK2658" s="42"/>
      <c r="PWL2658" s="116"/>
      <c r="PWM2658" s="42"/>
      <c r="PWN2658" s="116"/>
      <c r="PWO2658" s="42"/>
      <c r="PWP2658" s="116"/>
      <c r="PWQ2658" s="42"/>
      <c r="PWR2658" s="116"/>
      <c r="PWS2658" s="42"/>
      <c r="PWT2658" s="116"/>
      <c r="PWU2658" s="42"/>
      <c r="PWV2658" s="116"/>
      <c r="PWW2658" s="42"/>
      <c r="PWX2658" s="116"/>
      <c r="PWY2658" s="42"/>
      <c r="PWZ2658" s="116"/>
      <c r="PXA2658" s="42"/>
      <c r="PXB2658" s="116"/>
      <c r="PXC2658" s="42"/>
      <c r="PXD2658" s="116"/>
      <c r="PXE2658" s="42"/>
      <c r="PXF2658" s="116"/>
      <c r="PXG2658" s="42"/>
      <c r="PXH2658" s="116"/>
      <c r="PXI2658" s="42"/>
      <c r="PXJ2658" s="116"/>
      <c r="PXK2658" s="42"/>
      <c r="PXL2658" s="116"/>
      <c r="PXM2658" s="42"/>
      <c r="PXN2658" s="116"/>
      <c r="PXO2658" s="42"/>
      <c r="PXP2658" s="116"/>
      <c r="PXQ2658" s="42"/>
      <c r="PXR2658" s="116"/>
      <c r="PXS2658" s="42"/>
      <c r="PXT2658" s="116"/>
      <c r="PXU2658" s="42"/>
      <c r="PXV2658" s="116"/>
      <c r="PXW2658" s="42"/>
      <c r="PXX2658" s="116"/>
      <c r="PXY2658" s="42"/>
      <c r="PXZ2658" s="116"/>
      <c r="PYA2658" s="42"/>
      <c r="PYB2658" s="116"/>
      <c r="PYC2658" s="42"/>
      <c r="PYD2658" s="116"/>
      <c r="PYE2658" s="42"/>
      <c r="PYF2658" s="116"/>
      <c r="PYG2658" s="42"/>
      <c r="PYH2658" s="116"/>
      <c r="PYI2658" s="42"/>
      <c r="PYJ2658" s="116"/>
      <c r="PYK2658" s="42"/>
      <c r="PYL2658" s="116"/>
      <c r="PYM2658" s="42"/>
      <c r="PYN2658" s="116"/>
      <c r="PYO2658" s="42"/>
      <c r="PYP2658" s="116"/>
      <c r="PYQ2658" s="42"/>
      <c r="PYR2658" s="116"/>
      <c r="PYS2658" s="42"/>
      <c r="PYT2658" s="116"/>
      <c r="PYU2658" s="42"/>
      <c r="PYV2658" s="116"/>
      <c r="PYW2658" s="42"/>
      <c r="PYX2658" s="116"/>
      <c r="PYY2658" s="42"/>
      <c r="PYZ2658" s="116"/>
      <c r="PZA2658" s="42"/>
      <c r="PZB2658" s="116"/>
      <c r="PZC2658" s="42"/>
      <c r="PZD2658" s="116"/>
      <c r="PZE2658" s="42"/>
      <c r="PZF2658" s="116"/>
      <c r="PZG2658" s="42"/>
      <c r="PZH2658" s="116"/>
      <c r="PZI2658" s="42"/>
      <c r="PZJ2658" s="116"/>
      <c r="PZK2658" s="42"/>
      <c r="PZL2658" s="116"/>
      <c r="PZM2658" s="42"/>
      <c r="PZN2658" s="116"/>
      <c r="PZO2658" s="42"/>
      <c r="PZP2658" s="116"/>
      <c r="PZQ2658" s="42"/>
      <c r="PZR2658" s="116"/>
      <c r="PZS2658" s="42"/>
      <c r="PZT2658" s="116"/>
      <c r="PZU2658" s="42"/>
      <c r="PZV2658" s="116"/>
      <c r="PZW2658" s="42"/>
      <c r="PZX2658" s="116"/>
      <c r="PZY2658" s="42"/>
      <c r="PZZ2658" s="116"/>
      <c r="QAA2658" s="42"/>
      <c r="QAB2658" s="116"/>
      <c r="QAC2658" s="42"/>
      <c r="QAD2658" s="116"/>
      <c r="QAE2658" s="42"/>
      <c r="QAF2658" s="116"/>
      <c r="QAG2658" s="42"/>
      <c r="QAH2658" s="116"/>
      <c r="QAI2658" s="42"/>
      <c r="QAJ2658" s="116"/>
      <c r="QAK2658" s="42"/>
      <c r="QAL2658" s="116"/>
      <c r="QAM2658" s="42"/>
      <c r="QAN2658" s="116"/>
      <c r="QAO2658" s="42"/>
      <c r="QAP2658" s="116"/>
      <c r="QAQ2658" s="42"/>
      <c r="QAR2658" s="116"/>
      <c r="QAS2658" s="42"/>
      <c r="QAT2658" s="116"/>
      <c r="QAU2658" s="42"/>
      <c r="QAV2658" s="116"/>
      <c r="QAW2658" s="42"/>
      <c r="QAX2658" s="116"/>
      <c r="QAY2658" s="42"/>
      <c r="QAZ2658" s="116"/>
      <c r="QBA2658" s="42"/>
      <c r="QBB2658" s="116"/>
      <c r="QBC2658" s="42"/>
      <c r="QBD2658" s="116"/>
      <c r="QBE2658" s="42"/>
      <c r="QBF2658" s="116"/>
      <c r="QBG2658" s="42"/>
      <c r="QBH2658" s="116"/>
      <c r="QBI2658" s="42"/>
      <c r="QBJ2658" s="116"/>
      <c r="QBK2658" s="42"/>
      <c r="QBL2658" s="116"/>
      <c r="QBM2658" s="42"/>
      <c r="QBN2658" s="116"/>
      <c r="QBO2658" s="42"/>
      <c r="QBP2658" s="116"/>
      <c r="QBQ2658" s="42"/>
      <c r="QBR2658" s="116"/>
      <c r="QBS2658" s="42"/>
      <c r="QBT2658" s="116"/>
      <c r="QBU2658" s="42"/>
      <c r="QBV2658" s="116"/>
      <c r="QBW2658" s="42"/>
      <c r="QBX2658" s="116"/>
      <c r="QBY2658" s="42"/>
      <c r="QBZ2658" s="116"/>
      <c r="QCA2658" s="42"/>
      <c r="QCB2658" s="116"/>
      <c r="QCC2658" s="42"/>
      <c r="QCD2658" s="116"/>
      <c r="QCE2658" s="42"/>
      <c r="QCF2658" s="116"/>
      <c r="QCG2658" s="42"/>
      <c r="QCH2658" s="116"/>
      <c r="QCI2658" s="42"/>
      <c r="QCJ2658" s="116"/>
      <c r="QCK2658" s="42"/>
      <c r="QCL2658" s="116"/>
      <c r="QCM2658" s="42"/>
      <c r="QCN2658" s="116"/>
      <c r="QCO2658" s="42"/>
      <c r="QCP2658" s="116"/>
      <c r="QCQ2658" s="42"/>
      <c r="QCR2658" s="116"/>
      <c r="QCS2658" s="42"/>
      <c r="QCT2658" s="116"/>
      <c r="QCU2658" s="42"/>
      <c r="QCV2658" s="116"/>
      <c r="QCW2658" s="42"/>
      <c r="QCX2658" s="116"/>
      <c r="QCY2658" s="42"/>
      <c r="QCZ2658" s="116"/>
      <c r="QDA2658" s="42"/>
      <c r="QDB2658" s="116"/>
      <c r="QDC2658" s="42"/>
      <c r="QDD2658" s="116"/>
      <c r="QDE2658" s="42"/>
      <c r="QDF2658" s="116"/>
      <c r="QDG2658" s="42"/>
      <c r="QDH2658" s="116"/>
      <c r="QDI2658" s="42"/>
      <c r="QDJ2658" s="116"/>
      <c r="QDK2658" s="42"/>
      <c r="QDL2658" s="116"/>
      <c r="QDM2658" s="42"/>
      <c r="QDN2658" s="116"/>
      <c r="QDO2658" s="42"/>
      <c r="QDP2658" s="116"/>
      <c r="QDQ2658" s="42"/>
      <c r="QDR2658" s="116"/>
      <c r="QDS2658" s="42"/>
      <c r="QDT2658" s="116"/>
      <c r="QDU2658" s="42"/>
      <c r="QDV2658" s="116"/>
      <c r="QDW2658" s="42"/>
      <c r="QDX2658" s="116"/>
      <c r="QDY2658" s="42"/>
      <c r="QDZ2658" s="116"/>
      <c r="QEA2658" s="42"/>
      <c r="QEB2658" s="116"/>
      <c r="QEC2658" s="42"/>
      <c r="QED2658" s="116"/>
      <c r="QEE2658" s="42"/>
      <c r="QEF2658" s="116"/>
      <c r="QEG2658" s="42"/>
      <c r="QEH2658" s="116"/>
      <c r="QEI2658" s="42"/>
      <c r="QEJ2658" s="116"/>
      <c r="QEK2658" s="42"/>
      <c r="QEL2658" s="116"/>
      <c r="QEM2658" s="42"/>
      <c r="QEN2658" s="116"/>
      <c r="QEO2658" s="42"/>
      <c r="QEP2658" s="116"/>
      <c r="QEQ2658" s="42"/>
      <c r="QER2658" s="116"/>
      <c r="QES2658" s="42"/>
      <c r="QET2658" s="116"/>
      <c r="QEU2658" s="42"/>
      <c r="QEV2658" s="116"/>
      <c r="QEW2658" s="42"/>
      <c r="QEX2658" s="116"/>
      <c r="QEY2658" s="42"/>
      <c r="QEZ2658" s="116"/>
      <c r="QFA2658" s="42"/>
      <c r="QFB2658" s="116"/>
      <c r="QFC2658" s="42"/>
      <c r="QFD2658" s="116"/>
      <c r="QFE2658" s="42"/>
      <c r="QFF2658" s="116"/>
      <c r="QFG2658" s="42"/>
      <c r="QFH2658" s="116"/>
      <c r="QFI2658" s="42"/>
      <c r="QFJ2658" s="116"/>
      <c r="QFK2658" s="42"/>
      <c r="QFL2658" s="116"/>
      <c r="QFM2658" s="42"/>
      <c r="QFN2658" s="116"/>
      <c r="QFO2658" s="42"/>
      <c r="QFP2658" s="116"/>
      <c r="QFQ2658" s="42"/>
      <c r="QFR2658" s="116"/>
      <c r="QFS2658" s="42"/>
      <c r="QFT2658" s="116"/>
      <c r="QFU2658" s="42"/>
      <c r="QFV2658" s="116"/>
      <c r="QFW2658" s="42"/>
      <c r="QFX2658" s="116"/>
      <c r="QFY2658" s="42"/>
      <c r="QFZ2658" s="116"/>
      <c r="QGA2658" s="42"/>
      <c r="QGB2658" s="116"/>
      <c r="QGC2658" s="42"/>
      <c r="QGD2658" s="116"/>
      <c r="QGE2658" s="42"/>
      <c r="QGF2658" s="116"/>
      <c r="QGG2658" s="42"/>
      <c r="QGH2658" s="116"/>
      <c r="QGI2658" s="42"/>
      <c r="QGJ2658" s="116"/>
      <c r="QGK2658" s="42"/>
      <c r="QGL2658" s="116"/>
      <c r="QGM2658" s="42"/>
      <c r="QGN2658" s="116"/>
      <c r="QGO2658" s="42"/>
      <c r="QGP2658" s="116"/>
      <c r="QGQ2658" s="42"/>
      <c r="QGR2658" s="116"/>
      <c r="QGS2658" s="42"/>
      <c r="QGT2658" s="116"/>
      <c r="QGU2658" s="42"/>
      <c r="QGV2658" s="116"/>
      <c r="QGW2658" s="42"/>
      <c r="QGX2658" s="116"/>
      <c r="QGY2658" s="42"/>
      <c r="QGZ2658" s="116"/>
      <c r="QHA2658" s="42"/>
      <c r="QHB2658" s="116"/>
      <c r="QHC2658" s="42"/>
      <c r="QHD2658" s="116"/>
      <c r="QHE2658" s="42"/>
      <c r="QHF2658" s="116"/>
      <c r="QHG2658" s="42"/>
      <c r="QHH2658" s="116"/>
      <c r="QHI2658" s="42"/>
      <c r="QHJ2658" s="116"/>
      <c r="QHK2658" s="42"/>
      <c r="QHL2658" s="116"/>
      <c r="QHM2658" s="42"/>
      <c r="QHN2658" s="116"/>
      <c r="QHO2658" s="42"/>
      <c r="QHP2658" s="116"/>
      <c r="QHQ2658" s="42"/>
      <c r="QHR2658" s="116"/>
      <c r="QHS2658" s="42"/>
      <c r="QHT2658" s="116"/>
      <c r="QHU2658" s="42"/>
      <c r="QHV2658" s="116"/>
      <c r="QHW2658" s="42"/>
      <c r="QHX2658" s="116"/>
      <c r="QHY2658" s="42"/>
      <c r="QHZ2658" s="116"/>
      <c r="QIA2658" s="42"/>
      <c r="QIB2658" s="116"/>
      <c r="QIC2658" s="42"/>
      <c r="QID2658" s="116"/>
      <c r="QIE2658" s="42"/>
      <c r="QIF2658" s="116"/>
      <c r="QIG2658" s="42"/>
      <c r="QIH2658" s="116"/>
      <c r="QII2658" s="42"/>
      <c r="QIJ2658" s="116"/>
      <c r="QIK2658" s="42"/>
      <c r="QIL2658" s="116"/>
      <c r="QIM2658" s="42"/>
      <c r="QIN2658" s="116"/>
      <c r="QIO2658" s="42"/>
      <c r="QIP2658" s="116"/>
      <c r="QIQ2658" s="42"/>
      <c r="QIR2658" s="116"/>
      <c r="QIS2658" s="42"/>
      <c r="QIT2658" s="116"/>
      <c r="QIU2658" s="42"/>
      <c r="QIV2658" s="116"/>
      <c r="QIW2658" s="42"/>
      <c r="QIX2658" s="116"/>
      <c r="QIY2658" s="42"/>
      <c r="QIZ2658" s="116"/>
      <c r="QJA2658" s="42"/>
      <c r="QJB2658" s="116"/>
      <c r="QJC2658" s="42"/>
      <c r="QJD2658" s="116"/>
      <c r="QJE2658" s="42"/>
      <c r="QJF2658" s="116"/>
      <c r="QJG2658" s="42"/>
      <c r="QJH2658" s="116"/>
      <c r="QJI2658" s="42"/>
      <c r="QJJ2658" s="116"/>
      <c r="QJK2658" s="42"/>
      <c r="QJL2658" s="116"/>
      <c r="QJM2658" s="42"/>
      <c r="QJN2658" s="116"/>
      <c r="QJO2658" s="42"/>
      <c r="QJP2658" s="116"/>
      <c r="QJQ2658" s="42"/>
      <c r="QJR2658" s="116"/>
      <c r="QJS2658" s="42"/>
      <c r="QJT2658" s="116"/>
      <c r="QJU2658" s="42"/>
      <c r="QJV2658" s="116"/>
      <c r="QJW2658" s="42"/>
      <c r="QJX2658" s="116"/>
      <c r="QJY2658" s="42"/>
      <c r="QJZ2658" s="116"/>
      <c r="QKA2658" s="42"/>
      <c r="QKB2658" s="116"/>
      <c r="QKC2658" s="42"/>
      <c r="QKD2658" s="116"/>
      <c r="QKE2658" s="42"/>
      <c r="QKF2658" s="116"/>
      <c r="QKG2658" s="42"/>
      <c r="QKH2658" s="116"/>
      <c r="QKI2658" s="42"/>
      <c r="QKJ2658" s="116"/>
      <c r="QKK2658" s="42"/>
      <c r="QKL2658" s="116"/>
      <c r="QKM2658" s="42"/>
      <c r="QKN2658" s="116"/>
      <c r="QKO2658" s="42"/>
      <c r="QKP2658" s="116"/>
      <c r="QKQ2658" s="42"/>
      <c r="QKR2658" s="116"/>
      <c r="QKS2658" s="42"/>
      <c r="QKT2658" s="116"/>
      <c r="QKU2658" s="42"/>
      <c r="QKV2658" s="116"/>
      <c r="QKW2658" s="42"/>
      <c r="QKX2658" s="116"/>
      <c r="QKY2658" s="42"/>
      <c r="QKZ2658" s="116"/>
      <c r="QLA2658" s="42"/>
      <c r="QLB2658" s="116"/>
      <c r="QLC2658" s="42"/>
      <c r="QLD2658" s="116"/>
      <c r="QLE2658" s="42"/>
      <c r="QLF2658" s="116"/>
      <c r="QLG2658" s="42"/>
      <c r="QLH2658" s="116"/>
      <c r="QLI2658" s="42"/>
      <c r="QLJ2658" s="116"/>
      <c r="QLK2658" s="42"/>
      <c r="QLL2658" s="116"/>
      <c r="QLM2658" s="42"/>
      <c r="QLN2658" s="116"/>
      <c r="QLO2658" s="42"/>
      <c r="QLP2658" s="116"/>
      <c r="QLQ2658" s="42"/>
      <c r="QLR2658" s="116"/>
      <c r="QLS2658" s="42"/>
      <c r="QLT2658" s="116"/>
      <c r="QLU2658" s="42"/>
      <c r="QLV2658" s="116"/>
      <c r="QLW2658" s="42"/>
      <c r="QLX2658" s="116"/>
      <c r="QLY2658" s="42"/>
      <c r="QLZ2658" s="116"/>
      <c r="QMA2658" s="42"/>
      <c r="QMB2658" s="116"/>
      <c r="QMC2658" s="42"/>
      <c r="QMD2658" s="116"/>
      <c r="QME2658" s="42"/>
      <c r="QMF2658" s="116"/>
      <c r="QMG2658" s="42"/>
      <c r="QMH2658" s="116"/>
      <c r="QMI2658" s="42"/>
      <c r="QMJ2658" s="116"/>
      <c r="QMK2658" s="42"/>
      <c r="QML2658" s="116"/>
      <c r="QMM2658" s="42"/>
      <c r="QMN2658" s="116"/>
      <c r="QMO2658" s="42"/>
      <c r="QMP2658" s="116"/>
      <c r="QMQ2658" s="42"/>
      <c r="QMR2658" s="116"/>
      <c r="QMS2658" s="42"/>
      <c r="QMT2658" s="116"/>
      <c r="QMU2658" s="42"/>
      <c r="QMV2658" s="116"/>
      <c r="QMW2658" s="42"/>
      <c r="QMX2658" s="116"/>
      <c r="QMY2658" s="42"/>
      <c r="QMZ2658" s="116"/>
      <c r="QNA2658" s="42"/>
      <c r="QNB2658" s="116"/>
      <c r="QNC2658" s="42"/>
      <c r="QND2658" s="116"/>
      <c r="QNE2658" s="42"/>
      <c r="QNF2658" s="116"/>
      <c r="QNG2658" s="42"/>
      <c r="QNH2658" s="116"/>
      <c r="QNI2658" s="42"/>
      <c r="QNJ2658" s="116"/>
      <c r="QNK2658" s="42"/>
      <c r="QNL2658" s="116"/>
      <c r="QNM2658" s="42"/>
      <c r="QNN2658" s="116"/>
      <c r="QNO2658" s="42"/>
      <c r="QNP2658" s="116"/>
      <c r="QNQ2658" s="42"/>
      <c r="QNR2658" s="116"/>
      <c r="QNS2658" s="42"/>
      <c r="QNT2658" s="116"/>
      <c r="QNU2658" s="42"/>
      <c r="QNV2658" s="116"/>
      <c r="QNW2658" s="42"/>
      <c r="QNX2658" s="116"/>
      <c r="QNY2658" s="42"/>
      <c r="QNZ2658" s="116"/>
      <c r="QOA2658" s="42"/>
      <c r="QOB2658" s="116"/>
      <c r="QOC2658" s="42"/>
      <c r="QOD2658" s="116"/>
      <c r="QOE2658" s="42"/>
      <c r="QOF2658" s="116"/>
      <c r="QOG2658" s="42"/>
      <c r="QOH2658" s="116"/>
      <c r="QOI2658" s="42"/>
      <c r="QOJ2658" s="116"/>
      <c r="QOK2658" s="42"/>
      <c r="QOL2658" s="116"/>
      <c r="QOM2658" s="42"/>
      <c r="QON2658" s="116"/>
      <c r="QOO2658" s="42"/>
      <c r="QOP2658" s="116"/>
      <c r="QOQ2658" s="42"/>
      <c r="QOR2658" s="116"/>
      <c r="QOS2658" s="42"/>
      <c r="QOT2658" s="116"/>
      <c r="QOU2658" s="42"/>
      <c r="QOV2658" s="116"/>
      <c r="QOW2658" s="42"/>
      <c r="QOX2658" s="116"/>
      <c r="QOY2658" s="42"/>
      <c r="QOZ2658" s="116"/>
      <c r="QPA2658" s="42"/>
      <c r="QPB2658" s="116"/>
      <c r="QPC2658" s="42"/>
      <c r="QPD2658" s="116"/>
      <c r="QPE2658" s="42"/>
      <c r="QPF2658" s="116"/>
      <c r="QPG2658" s="42"/>
      <c r="QPH2658" s="116"/>
      <c r="QPI2658" s="42"/>
      <c r="QPJ2658" s="116"/>
      <c r="QPK2658" s="42"/>
      <c r="QPL2658" s="116"/>
      <c r="QPM2658" s="42"/>
      <c r="QPN2658" s="116"/>
      <c r="QPO2658" s="42"/>
      <c r="QPP2658" s="116"/>
      <c r="QPQ2658" s="42"/>
      <c r="QPR2658" s="116"/>
      <c r="QPS2658" s="42"/>
      <c r="QPT2658" s="116"/>
      <c r="QPU2658" s="42"/>
      <c r="QPV2658" s="116"/>
      <c r="QPW2658" s="42"/>
      <c r="QPX2658" s="116"/>
      <c r="QPY2658" s="42"/>
      <c r="QPZ2658" s="116"/>
      <c r="QQA2658" s="42"/>
      <c r="QQB2658" s="116"/>
      <c r="QQC2658" s="42"/>
      <c r="QQD2658" s="116"/>
      <c r="QQE2658" s="42"/>
      <c r="QQF2658" s="116"/>
      <c r="QQG2658" s="42"/>
      <c r="QQH2658" s="116"/>
      <c r="QQI2658" s="42"/>
      <c r="QQJ2658" s="116"/>
      <c r="QQK2658" s="42"/>
      <c r="QQL2658" s="116"/>
      <c r="QQM2658" s="42"/>
      <c r="QQN2658" s="116"/>
      <c r="QQO2658" s="42"/>
      <c r="QQP2658" s="116"/>
      <c r="QQQ2658" s="42"/>
      <c r="QQR2658" s="116"/>
      <c r="QQS2658" s="42"/>
      <c r="QQT2658" s="116"/>
      <c r="QQU2658" s="42"/>
      <c r="QQV2658" s="116"/>
      <c r="QQW2658" s="42"/>
      <c r="QQX2658" s="116"/>
      <c r="QQY2658" s="42"/>
      <c r="QQZ2658" s="116"/>
      <c r="QRA2658" s="42"/>
      <c r="QRB2658" s="116"/>
      <c r="QRC2658" s="42"/>
      <c r="QRD2658" s="116"/>
      <c r="QRE2658" s="42"/>
      <c r="QRF2658" s="116"/>
      <c r="QRG2658" s="42"/>
      <c r="QRH2658" s="116"/>
      <c r="QRI2658" s="42"/>
      <c r="QRJ2658" s="116"/>
      <c r="QRK2658" s="42"/>
      <c r="QRL2658" s="116"/>
      <c r="QRM2658" s="42"/>
      <c r="QRN2658" s="116"/>
      <c r="QRO2658" s="42"/>
      <c r="QRP2658" s="116"/>
      <c r="QRQ2658" s="42"/>
      <c r="QRR2658" s="116"/>
      <c r="QRS2658" s="42"/>
      <c r="QRT2658" s="116"/>
      <c r="QRU2658" s="42"/>
      <c r="QRV2658" s="116"/>
      <c r="QRW2658" s="42"/>
      <c r="QRX2658" s="116"/>
      <c r="QRY2658" s="42"/>
      <c r="QRZ2658" s="116"/>
      <c r="QSA2658" s="42"/>
      <c r="QSB2658" s="116"/>
      <c r="QSC2658" s="42"/>
      <c r="QSD2658" s="116"/>
      <c r="QSE2658" s="42"/>
      <c r="QSF2658" s="116"/>
      <c r="QSG2658" s="42"/>
      <c r="QSH2658" s="116"/>
      <c r="QSI2658" s="42"/>
      <c r="QSJ2658" s="116"/>
      <c r="QSK2658" s="42"/>
      <c r="QSL2658" s="116"/>
      <c r="QSM2658" s="42"/>
      <c r="QSN2658" s="116"/>
      <c r="QSO2658" s="42"/>
      <c r="QSP2658" s="116"/>
      <c r="QSQ2658" s="42"/>
      <c r="QSR2658" s="116"/>
      <c r="QSS2658" s="42"/>
      <c r="QST2658" s="116"/>
      <c r="QSU2658" s="42"/>
      <c r="QSV2658" s="116"/>
      <c r="QSW2658" s="42"/>
      <c r="QSX2658" s="116"/>
      <c r="QSY2658" s="42"/>
      <c r="QSZ2658" s="116"/>
      <c r="QTA2658" s="42"/>
      <c r="QTB2658" s="116"/>
      <c r="QTC2658" s="42"/>
      <c r="QTD2658" s="116"/>
      <c r="QTE2658" s="42"/>
      <c r="QTF2658" s="116"/>
      <c r="QTG2658" s="42"/>
      <c r="QTH2658" s="116"/>
      <c r="QTI2658" s="42"/>
      <c r="QTJ2658" s="116"/>
      <c r="QTK2658" s="42"/>
      <c r="QTL2658" s="116"/>
      <c r="QTM2658" s="42"/>
      <c r="QTN2658" s="116"/>
      <c r="QTO2658" s="42"/>
      <c r="QTP2658" s="116"/>
      <c r="QTQ2658" s="42"/>
      <c r="QTR2658" s="116"/>
      <c r="QTS2658" s="42"/>
      <c r="QTT2658" s="116"/>
      <c r="QTU2658" s="42"/>
      <c r="QTV2658" s="116"/>
      <c r="QTW2658" s="42"/>
      <c r="QTX2658" s="116"/>
      <c r="QTY2658" s="42"/>
      <c r="QTZ2658" s="116"/>
      <c r="QUA2658" s="42"/>
      <c r="QUB2658" s="116"/>
      <c r="QUC2658" s="42"/>
      <c r="QUD2658" s="116"/>
      <c r="QUE2658" s="42"/>
      <c r="QUF2658" s="116"/>
      <c r="QUG2658" s="42"/>
      <c r="QUH2658" s="116"/>
      <c r="QUI2658" s="42"/>
      <c r="QUJ2658" s="116"/>
      <c r="QUK2658" s="42"/>
      <c r="QUL2658" s="116"/>
      <c r="QUM2658" s="42"/>
      <c r="QUN2658" s="116"/>
      <c r="QUO2658" s="42"/>
      <c r="QUP2658" s="116"/>
      <c r="QUQ2658" s="42"/>
      <c r="QUR2658" s="116"/>
      <c r="QUS2658" s="42"/>
      <c r="QUT2658" s="116"/>
      <c r="QUU2658" s="42"/>
      <c r="QUV2658" s="116"/>
      <c r="QUW2658" s="42"/>
      <c r="QUX2658" s="116"/>
      <c r="QUY2658" s="42"/>
      <c r="QUZ2658" s="116"/>
      <c r="QVA2658" s="42"/>
      <c r="QVB2658" s="116"/>
      <c r="QVC2658" s="42"/>
      <c r="QVD2658" s="116"/>
      <c r="QVE2658" s="42"/>
      <c r="QVF2658" s="116"/>
      <c r="QVG2658" s="42"/>
      <c r="QVH2658" s="116"/>
      <c r="QVI2658" s="42"/>
      <c r="QVJ2658" s="116"/>
      <c r="QVK2658" s="42"/>
      <c r="QVL2658" s="116"/>
      <c r="QVM2658" s="42"/>
      <c r="QVN2658" s="116"/>
      <c r="QVO2658" s="42"/>
      <c r="QVP2658" s="116"/>
      <c r="QVQ2658" s="42"/>
      <c r="QVR2658" s="116"/>
      <c r="QVS2658" s="42"/>
      <c r="QVT2658" s="116"/>
      <c r="QVU2658" s="42"/>
      <c r="QVV2658" s="116"/>
      <c r="QVW2658" s="42"/>
      <c r="QVX2658" s="116"/>
      <c r="QVY2658" s="42"/>
      <c r="QVZ2658" s="116"/>
      <c r="QWA2658" s="42"/>
      <c r="QWB2658" s="116"/>
      <c r="QWC2658" s="42"/>
      <c r="QWD2658" s="116"/>
      <c r="QWE2658" s="42"/>
      <c r="QWF2658" s="116"/>
      <c r="QWG2658" s="42"/>
      <c r="QWH2658" s="116"/>
      <c r="QWI2658" s="42"/>
      <c r="QWJ2658" s="116"/>
      <c r="QWK2658" s="42"/>
      <c r="QWL2658" s="116"/>
      <c r="QWM2658" s="42"/>
      <c r="QWN2658" s="116"/>
      <c r="QWO2658" s="42"/>
      <c r="QWP2658" s="116"/>
      <c r="QWQ2658" s="42"/>
      <c r="QWR2658" s="116"/>
      <c r="QWS2658" s="42"/>
      <c r="QWT2658" s="116"/>
      <c r="QWU2658" s="42"/>
      <c r="QWV2658" s="116"/>
      <c r="QWW2658" s="42"/>
      <c r="QWX2658" s="116"/>
      <c r="QWY2658" s="42"/>
      <c r="QWZ2658" s="116"/>
      <c r="QXA2658" s="42"/>
      <c r="QXB2658" s="116"/>
      <c r="QXC2658" s="42"/>
      <c r="QXD2658" s="116"/>
      <c r="QXE2658" s="42"/>
      <c r="QXF2658" s="116"/>
      <c r="QXG2658" s="42"/>
      <c r="QXH2658" s="116"/>
      <c r="QXI2658" s="42"/>
      <c r="QXJ2658" s="116"/>
      <c r="QXK2658" s="42"/>
      <c r="QXL2658" s="116"/>
      <c r="QXM2658" s="42"/>
      <c r="QXN2658" s="116"/>
      <c r="QXO2658" s="42"/>
      <c r="QXP2658" s="116"/>
      <c r="QXQ2658" s="42"/>
      <c r="QXR2658" s="116"/>
      <c r="QXS2658" s="42"/>
      <c r="QXT2658" s="116"/>
      <c r="QXU2658" s="42"/>
      <c r="QXV2658" s="116"/>
      <c r="QXW2658" s="42"/>
      <c r="QXX2658" s="116"/>
      <c r="QXY2658" s="42"/>
      <c r="QXZ2658" s="116"/>
      <c r="QYA2658" s="42"/>
      <c r="QYB2658" s="116"/>
      <c r="QYC2658" s="42"/>
      <c r="QYD2658" s="116"/>
      <c r="QYE2658" s="42"/>
      <c r="QYF2658" s="116"/>
      <c r="QYG2658" s="42"/>
      <c r="QYH2658" s="116"/>
      <c r="QYI2658" s="42"/>
      <c r="QYJ2658" s="116"/>
      <c r="QYK2658" s="42"/>
      <c r="QYL2658" s="116"/>
      <c r="QYM2658" s="42"/>
      <c r="QYN2658" s="116"/>
      <c r="QYO2658" s="42"/>
      <c r="QYP2658" s="116"/>
      <c r="QYQ2658" s="42"/>
      <c r="QYR2658" s="116"/>
      <c r="QYS2658" s="42"/>
      <c r="QYT2658" s="116"/>
      <c r="QYU2658" s="42"/>
      <c r="QYV2658" s="116"/>
      <c r="QYW2658" s="42"/>
      <c r="QYX2658" s="116"/>
      <c r="QYY2658" s="42"/>
      <c r="QYZ2658" s="116"/>
      <c r="QZA2658" s="42"/>
      <c r="QZB2658" s="116"/>
      <c r="QZC2658" s="42"/>
      <c r="QZD2658" s="116"/>
      <c r="QZE2658" s="42"/>
      <c r="QZF2658" s="116"/>
      <c r="QZG2658" s="42"/>
      <c r="QZH2658" s="116"/>
      <c r="QZI2658" s="42"/>
      <c r="QZJ2658" s="116"/>
      <c r="QZK2658" s="42"/>
      <c r="QZL2658" s="116"/>
      <c r="QZM2658" s="42"/>
      <c r="QZN2658" s="116"/>
      <c r="QZO2658" s="42"/>
      <c r="QZP2658" s="116"/>
      <c r="QZQ2658" s="42"/>
      <c r="QZR2658" s="116"/>
      <c r="QZS2658" s="42"/>
      <c r="QZT2658" s="116"/>
      <c r="QZU2658" s="42"/>
      <c r="QZV2658" s="116"/>
      <c r="QZW2658" s="42"/>
      <c r="QZX2658" s="116"/>
      <c r="QZY2658" s="42"/>
      <c r="QZZ2658" s="116"/>
      <c r="RAA2658" s="42"/>
      <c r="RAB2658" s="116"/>
      <c r="RAC2658" s="42"/>
      <c r="RAD2658" s="116"/>
      <c r="RAE2658" s="42"/>
      <c r="RAF2658" s="116"/>
      <c r="RAG2658" s="42"/>
      <c r="RAH2658" s="116"/>
      <c r="RAI2658" s="42"/>
      <c r="RAJ2658" s="116"/>
      <c r="RAK2658" s="42"/>
      <c r="RAL2658" s="116"/>
      <c r="RAM2658" s="42"/>
      <c r="RAN2658" s="116"/>
      <c r="RAO2658" s="42"/>
      <c r="RAP2658" s="116"/>
      <c r="RAQ2658" s="42"/>
      <c r="RAR2658" s="116"/>
      <c r="RAS2658" s="42"/>
      <c r="RAT2658" s="116"/>
      <c r="RAU2658" s="42"/>
      <c r="RAV2658" s="116"/>
      <c r="RAW2658" s="42"/>
      <c r="RAX2658" s="116"/>
      <c r="RAY2658" s="42"/>
      <c r="RAZ2658" s="116"/>
      <c r="RBA2658" s="42"/>
      <c r="RBB2658" s="116"/>
      <c r="RBC2658" s="42"/>
      <c r="RBD2658" s="116"/>
      <c r="RBE2658" s="42"/>
      <c r="RBF2658" s="116"/>
      <c r="RBG2658" s="42"/>
      <c r="RBH2658" s="116"/>
      <c r="RBI2658" s="42"/>
      <c r="RBJ2658" s="116"/>
      <c r="RBK2658" s="42"/>
      <c r="RBL2658" s="116"/>
      <c r="RBM2658" s="42"/>
      <c r="RBN2658" s="116"/>
      <c r="RBO2658" s="42"/>
      <c r="RBP2658" s="116"/>
      <c r="RBQ2658" s="42"/>
      <c r="RBR2658" s="116"/>
      <c r="RBS2658" s="42"/>
      <c r="RBT2658" s="116"/>
      <c r="RBU2658" s="42"/>
      <c r="RBV2658" s="116"/>
      <c r="RBW2658" s="42"/>
      <c r="RBX2658" s="116"/>
      <c r="RBY2658" s="42"/>
      <c r="RBZ2658" s="116"/>
      <c r="RCA2658" s="42"/>
      <c r="RCB2658" s="116"/>
      <c r="RCC2658" s="42"/>
      <c r="RCD2658" s="116"/>
      <c r="RCE2658" s="42"/>
      <c r="RCF2658" s="116"/>
      <c r="RCG2658" s="42"/>
      <c r="RCH2658" s="116"/>
      <c r="RCI2658" s="42"/>
      <c r="RCJ2658" s="116"/>
      <c r="RCK2658" s="42"/>
      <c r="RCL2658" s="116"/>
      <c r="RCM2658" s="42"/>
      <c r="RCN2658" s="116"/>
      <c r="RCO2658" s="42"/>
      <c r="RCP2658" s="116"/>
      <c r="RCQ2658" s="42"/>
      <c r="RCR2658" s="116"/>
      <c r="RCS2658" s="42"/>
      <c r="RCT2658" s="116"/>
      <c r="RCU2658" s="42"/>
      <c r="RCV2658" s="116"/>
      <c r="RCW2658" s="42"/>
      <c r="RCX2658" s="116"/>
      <c r="RCY2658" s="42"/>
      <c r="RCZ2658" s="116"/>
      <c r="RDA2658" s="42"/>
      <c r="RDB2658" s="116"/>
      <c r="RDC2658" s="42"/>
      <c r="RDD2658" s="116"/>
      <c r="RDE2658" s="42"/>
      <c r="RDF2658" s="116"/>
      <c r="RDG2658" s="42"/>
      <c r="RDH2658" s="116"/>
      <c r="RDI2658" s="42"/>
      <c r="RDJ2658" s="116"/>
      <c r="RDK2658" s="42"/>
      <c r="RDL2658" s="116"/>
      <c r="RDM2658" s="42"/>
      <c r="RDN2658" s="116"/>
      <c r="RDO2658" s="42"/>
      <c r="RDP2658" s="116"/>
      <c r="RDQ2658" s="42"/>
      <c r="RDR2658" s="116"/>
      <c r="RDS2658" s="42"/>
      <c r="RDT2658" s="116"/>
      <c r="RDU2658" s="42"/>
      <c r="RDV2658" s="116"/>
      <c r="RDW2658" s="42"/>
      <c r="RDX2658" s="116"/>
      <c r="RDY2658" s="42"/>
      <c r="RDZ2658" s="116"/>
      <c r="REA2658" s="42"/>
      <c r="REB2658" s="116"/>
      <c r="REC2658" s="42"/>
      <c r="RED2658" s="116"/>
      <c r="REE2658" s="42"/>
      <c r="REF2658" s="116"/>
      <c r="REG2658" s="42"/>
      <c r="REH2658" s="116"/>
      <c r="REI2658" s="42"/>
      <c r="REJ2658" s="116"/>
      <c r="REK2658" s="42"/>
      <c r="REL2658" s="116"/>
      <c r="REM2658" s="42"/>
      <c r="REN2658" s="116"/>
      <c r="REO2658" s="42"/>
      <c r="REP2658" s="116"/>
      <c r="REQ2658" s="42"/>
      <c r="RER2658" s="116"/>
      <c r="RES2658" s="42"/>
      <c r="RET2658" s="116"/>
      <c r="REU2658" s="42"/>
      <c r="REV2658" s="116"/>
      <c r="REW2658" s="42"/>
      <c r="REX2658" s="116"/>
      <c r="REY2658" s="42"/>
      <c r="REZ2658" s="116"/>
      <c r="RFA2658" s="42"/>
      <c r="RFB2658" s="116"/>
      <c r="RFC2658" s="42"/>
      <c r="RFD2658" s="116"/>
      <c r="RFE2658" s="42"/>
      <c r="RFF2658" s="116"/>
      <c r="RFG2658" s="42"/>
      <c r="RFH2658" s="116"/>
      <c r="RFI2658" s="42"/>
      <c r="RFJ2658" s="116"/>
      <c r="RFK2658" s="42"/>
      <c r="RFL2658" s="116"/>
      <c r="RFM2658" s="42"/>
      <c r="RFN2658" s="116"/>
      <c r="RFO2658" s="42"/>
      <c r="RFP2658" s="116"/>
      <c r="RFQ2658" s="42"/>
      <c r="RFR2658" s="116"/>
      <c r="RFS2658" s="42"/>
      <c r="RFT2658" s="116"/>
      <c r="RFU2658" s="42"/>
      <c r="RFV2658" s="116"/>
      <c r="RFW2658" s="42"/>
      <c r="RFX2658" s="116"/>
      <c r="RFY2658" s="42"/>
      <c r="RFZ2658" s="116"/>
      <c r="RGA2658" s="42"/>
      <c r="RGB2658" s="116"/>
      <c r="RGC2658" s="42"/>
      <c r="RGD2658" s="116"/>
      <c r="RGE2658" s="42"/>
      <c r="RGF2658" s="116"/>
      <c r="RGG2658" s="42"/>
      <c r="RGH2658" s="116"/>
      <c r="RGI2658" s="42"/>
      <c r="RGJ2658" s="116"/>
      <c r="RGK2658" s="42"/>
      <c r="RGL2658" s="116"/>
      <c r="RGM2658" s="42"/>
      <c r="RGN2658" s="116"/>
      <c r="RGO2658" s="42"/>
      <c r="RGP2658" s="116"/>
      <c r="RGQ2658" s="42"/>
      <c r="RGR2658" s="116"/>
      <c r="RGS2658" s="42"/>
      <c r="RGT2658" s="116"/>
      <c r="RGU2658" s="42"/>
      <c r="RGV2658" s="116"/>
      <c r="RGW2658" s="42"/>
      <c r="RGX2658" s="116"/>
      <c r="RGY2658" s="42"/>
      <c r="RGZ2658" s="116"/>
      <c r="RHA2658" s="42"/>
      <c r="RHB2658" s="116"/>
      <c r="RHC2658" s="42"/>
      <c r="RHD2658" s="116"/>
      <c r="RHE2658" s="42"/>
      <c r="RHF2658" s="116"/>
      <c r="RHG2658" s="42"/>
      <c r="RHH2658" s="116"/>
      <c r="RHI2658" s="42"/>
      <c r="RHJ2658" s="116"/>
      <c r="RHK2658" s="42"/>
      <c r="RHL2658" s="116"/>
      <c r="RHM2658" s="42"/>
      <c r="RHN2658" s="116"/>
      <c r="RHO2658" s="42"/>
      <c r="RHP2658" s="116"/>
      <c r="RHQ2658" s="42"/>
      <c r="RHR2658" s="116"/>
      <c r="RHS2658" s="42"/>
      <c r="RHT2658" s="116"/>
      <c r="RHU2658" s="42"/>
      <c r="RHV2658" s="116"/>
      <c r="RHW2658" s="42"/>
      <c r="RHX2658" s="116"/>
      <c r="RHY2658" s="42"/>
      <c r="RHZ2658" s="116"/>
      <c r="RIA2658" s="42"/>
      <c r="RIB2658" s="116"/>
      <c r="RIC2658" s="42"/>
      <c r="RID2658" s="116"/>
      <c r="RIE2658" s="42"/>
      <c r="RIF2658" s="116"/>
      <c r="RIG2658" s="42"/>
      <c r="RIH2658" s="116"/>
      <c r="RII2658" s="42"/>
      <c r="RIJ2658" s="116"/>
      <c r="RIK2658" s="42"/>
      <c r="RIL2658" s="116"/>
      <c r="RIM2658" s="42"/>
      <c r="RIN2658" s="116"/>
      <c r="RIO2658" s="42"/>
      <c r="RIP2658" s="116"/>
      <c r="RIQ2658" s="42"/>
      <c r="RIR2658" s="116"/>
      <c r="RIS2658" s="42"/>
      <c r="RIT2658" s="116"/>
      <c r="RIU2658" s="42"/>
      <c r="RIV2658" s="116"/>
      <c r="RIW2658" s="42"/>
      <c r="RIX2658" s="116"/>
      <c r="RIY2658" s="42"/>
      <c r="RIZ2658" s="116"/>
      <c r="RJA2658" s="42"/>
      <c r="RJB2658" s="116"/>
      <c r="RJC2658" s="42"/>
      <c r="RJD2658" s="116"/>
      <c r="RJE2658" s="42"/>
      <c r="RJF2658" s="116"/>
      <c r="RJG2658" s="42"/>
      <c r="RJH2658" s="116"/>
      <c r="RJI2658" s="42"/>
      <c r="RJJ2658" s="116"/>
      <c r="RJK2658" s="42"/>
      <c r="RJL2658" s="116"/>
      <c r="RJM2658" s="42"/>
      <c r="RJN2658" s="116"/>
      <c r="RJO2658" s="42"/>
      <c r="RJP2658" s="116"/>
      <c r="RJQ2658" s="42"/>
      <c r="RJR2658" s="116"/>
      <c r="RJS2658" s="42"/>
      <c r="RJT2658" s="116"/>
      <c r="RJU2658" s="42"/>
      <c r="RJV2658" s="116"/>
      <c r="RJW2658" s="42"/>
      <c r="RJX2658" s="116"/>
      <c r="RJY2658" s="42"/>
      <c r="RJZ2658" s="116"/>
      <c r="RKA2658" s="42"/>
      <c r="RKB2658" s="116"/>
      <c r="RKC2658" s="42"/>
      <c r="RKD2658" s="116"/>
      <c r="RKE2658" s="42"/>
      <c r="RKF2658" s="116"/>
      <c r="RKG2658" s="42"/>
      <c r="RKH2658" s="116"/>
      <c r="RKI2658" s="42"/>
      <c r="RKJ2658" s="116"/>
      <c r="RKK2658" s="42"/>
      <c r="RKL2658" s="116"/>
      <c r="RKM2658" s="42"/>
      <c r="RKN2658" s="116"/>
      <c r="RKO2658" s="42"/>
      <c r="RKP2658" s="116"/>
      <c r="RKQ2658" s="42"/>
      <c r="RKR2658" s="116"/>
      <c r="RKS2658" s="42"/>
      <c r="RKT2658" s="116"/>
      <c r="RKU2658" s="42"/>
      <c r="RKV2658" s="116"/>
      <c r="RKW2658" s="42"/>
      <c r="RKX2658" s="116"/>
      <c r="RKY2658" s="42"/>
      <c r="RKZ2658" s="116"/>
      <c r="RLA2658" s="42"/>
      <c r="RLB2658" s="116"/>
      <c r="RLC2658" s="42"/>
      <c r="RLD2658" s="116"/>
      <c r="RLE2658" s="42"/>
      <c r="RLF2658" s="116"/>
      <c r="RLG2658" s="42"/>
      <c r="RLH2658" s="116"/>
      <c r="RLI2658" s="42"/>
      <c r="RLJ2658" s="116"/>
      <c r="RLK2658" s="42"/>
      <c r="RLL2658" s="116"/>
      <c r="RLM2658" s="42"/>
      <c r="RLN2658" s="116"/>
      <c r="RLO2658" s="42"/>
      <c r="RLP2658" s="116"/>
      <c r="RLQ2658" s="42"/>
      <c r="RLR2658" s="116"/>
      <c r="RLS2658" s="42"/>
      <c r="RLT2658" s="116"/>
      <c r="RLU2658" s="42"/>
      <c r="RLV2658" s="116"/>
      <c r="RLW2658" s="42"/>
      <c r="RLX2658" s="116"/>
      <c r="RLY2658" s="42"/>
      <c r="RLZ2658" s="116"/>
      <c r="RMA2658" s="42"/>
      <c r="RMB2658" s="116"/>
      <c r="RMC2658" s="42"/>
      <c r="RMD2658" s="116"/>
      <c r="RME2658" s="42"/>
      <c r="RMF2658" s="116"/>
      <c r="RMG2658" s="42"/>
      <c r="RMH2658" s="116"/>
      <c r="RMI2658" s="42"/>
      <c r="RMJ2658" s="116"/>
      <c r="RMK2658" s="42"/>
      <c r="RML2658" s="116"/>
      <c r="RMM2658" s="42"/>
      <c r="RMN2658" s="116"/>
      <c r="RMO2658" s="42"/>
      <c r="RMP2658" s="116"/>
      <c r="RMQ2658" s="42"/>
      <c r="RMR2658" s="116"/>
      <c r="RMS2658" s="42"/>
      <c r="RMT2658" s="116"/>
      <c r="RMU2658" s="42"/>
      <c r="RMV2658" s="116"/>
      <c r="RMW2658" s="42"/>
      <c r="RMX2658" s="116"/>
      <c r="RMY2658" s="42"/>
      <c r="RMZ2658" s="116"/>
      <c r="RNA2658" s="42"/>
      <c r="RNB2658" s="116"/>
      <c r="RNC2658" s="42"/>
      <c r="RND2658" s="116"/>
      <c r="RNE2658" s="42"/>
      <c r="RNF2658" s="116"/>
      <c r="RNG2658" s="42"/>
      <c r="RNH2658" s="116"/>
      <c r="RNI2658" s="42"/>
      <c r="RNJ2658" s="116"/>
      <c r="RNK2658" s="42"/>
      <c r="RNL2658" s="116"/>
      <c r="RNM2658" s="42"/>
      <c r="RNN2658" s="116"/>
      <c r="RNO2658" s="42"/>
      <c r="RNP2658" s="116"/>
      <c r="RNQ2658" s="42"/>
      <c r="RNR2658" s="116"/>
      <c r="RNS2658" s="42"/>
      <c r="RNT2658" s="116"/>
      <c r="RNU2658" s="42"/>
      <c r="RNV2658" s="116"/>
      <c r="RNW2658" s="42"/>
      <c r="RNX2658" s="116"/>
      <c r="RNY2658" s="42"/>
      <c r="RNZ2658" s="116"/>
      <c r="ROA2658" s="42"/>
      <c r="ROB2658" s="116"/>
      <c r="ROC2658" s="42"/>
      <c r="ROD2658" s="116"/>
      <c r="ROE2658" s="42"/>
      <c r="ROF2658" s="116"/>
      <c r="ROG2658" s="42"/>
      <c r="ROH2658" s="116"/>
      <c r="ROI2658" s="42"/>
      <c r="ROJ2658" s="116"/>
      <c r="ROK2658" s="42"/>
      <c r="ROL2658" s="116"/>
      <c r="ROM2658" s="42"/>
      <c r="RON2658" s="116"/>
      <c r="ROO2658" s="42"/>
      <c r="ROP2658" s="116"/>
      <c r="ROQ2658" s="42"/>
      <c r="ROR2658" s="116"/>
      <c r="ROS2658" s="42"/>
      <c r="ROT2658" s="116"/>
      <c r="ROU2658" s="42"/>
      <c r="ROV2658" s="116"/>
      <c r="ROW2658" s="42"/>
      <c r="ROX2658" s="116"/>
      <c r="ROY2658" s="42"/>
      <c r="ROZ2658" s="116"/>
      <c r="RPA2658" s="42"/>
      <c r="RPB2658" s="116"/>
      <c r="RPC2658" s="42"/>
      <c r="RPD2658" s="116"/>
      <c r="RPE2658" s="42"/>
      <c r="RPF2658" s="116"/>
      <c r="RPG2658" s="42"/>
      <c r="RPH2658" s="116"/>
      <c r="RPI2658" s="42"/>
      <c r="RPJ2658" s="116"/>
      <c r="RPK2658" s="42"/>
      <c r="RPL2658" s="116"/>
      <c r="RPM2658" s="42"/>
      <c r="RPN2658" s="116"/>
      <c r="RPO2658" s="42"/>
      <c r="RPP2658" s="116"/>
      <c r="RPQ2658" s="42"/>
      <c r="RPR2658" s="116"/>
      <c r="RPS2658" s="42"/>
      <c r="RPT2658" s="116"/>
      <c r="RPU2658" s="42"/>
      <c r="RPV2658" s="116"/>
      <c r="RPW2658" s="42"/>
      <c r="RPX2658" s="116"/>
      <c r="RPY2658" s="42"/>
      <c r="RPZ2658" s="116"/>
      <c r="RQA2658" s="42"/>
      <c r="RQB2658" s="116"/>
      <c r="RQC2658" s="42"/>
      <c r="RQD2658" s="116"/>
      <c r="RQE2658" s="42"/>
      <c r="RQF2658" s="116"/>
      <c r="RQG2658" s="42"/>
      <c r="RQH2658" s="116"/>
      <c r="RQI2658" s="42"/>
      <c r="RQJ2658" s="116"/>
      <c r="RQK2658" s="42"/>
      <c r="RQL2658" s="116"/>
      <c r="RQM2658" s="42"/>
      <c r="RQN2658" s="116"/>
      <c r="RQO2658" s="42"/>
      <c r="RQP2658" s="116"/>
      <c r="RQQ2658" s="42"/>
      <c r="RQR2658" s="116"/>
      <c r="RQS2658" s="42"/>
      <c r="RQT2658" s="116"/>
      <c r="RQU2658" s="42"/>
      <c r="RQV2658" s="116"/>
      <c r="RQW2658" s="42"/>
      <c r="RQX2658" s="116"/>
      <c r="RQY2658" s="42"/>
      <c r="RQZ2658" s="116"/>
      <c r="RRA2658" s="42"/>
      <c r="RRB2658" s="116"/>
      <c r="RRC2658" s="42"/>
      <c r="RRD2658" s="116"/>
      <c r="RRE2658" s="42"/>
      <c r="RRF2658" s="116"/>
      <c r="RRG2658" s="42"/>
      <c r="RRH2658" s="116"/>
      <c r="RRI2658" s="42"/>
      <c r="RRJ2658" s="116"/>
      <c r="RRK2658" s="42"/>
      <c r="RRL2658" s="116"/>
      <c r="RRM2658" s="42"/>
      <c r="RRN2658" s="116"/>
      <c r="RRO2658" s="42"/>
      <c r="RRP2658" s="116"/>
      <c r="RRQ2658" s="42"/>
      <c r="RRR2658" s="116"/>
      <c r="RRS2658" s="42"/>
      <c r="RRT2658" s="116"/>
      <c r="RRU2658" s="42"/>
      <c r="RRV2658" s="116"/>
      <c r="RRW2658" s="42"/>
      <c r="RRX2658" s="116"/>
      <c r="RRY2658" s="42"/>
      <c r="RRZ2658" s="116"/>
      <c r="RSA2658" s="42"/>
      <c r="RSB2658" s="116"/>
      <c r="RSC2658" s="42"/>
      <c r="RSD2658" s="116"/>
      <c r="RSE2658" s="42"/>
      <c r="RSF2658" s="116"/>
      <c r="RSG2658" s="42"/>
      <c r="RSH2658" s="116"/>
      <c r="RSI2658" s="42"/>
      <c r="RSJ2658" s="116"/>
      <c r="RSK2658" s="42"/>
      <c r="RSL2658" s="116"/>
      <c r="RSM2658" s="42"/>
      <c r="RSN2658" s="116"/>
      <c r="RSO2658" s="42"/>
      <c r="RSP2658" s="116"/>
      <c r="RSQ2658" s="42"/>
      <c r="RSR2658" s="116"/>
      <c r="RSS2658" s="42"/>
      <c r="RST2658" s="116"/>
      <c r="RSU2658" s="42"/>
      <c r="RSV2658" s="116"/>
      <c r="RSW2658" s="42"/>
      <c r="RSX2658" s="116"/>
      <c r="RSY2658" s="42"/>
      <c r="RSZ2658" s="116"/>
      <c r="RTA2658" s="42"/>
      <c r="RTB2658" s="116"/>
      <c r="RTC2658" s="42"/>
      <c r="RTD2658" s="116"/>
      <c r="RTE2658" s="42"/>
      <c r="RTF2658" s="116"/>
      <c r="RTG2658" s="42"/>
      <c r="RTH2658" s="116"/>
      <c r="RTI2658" s="42"/>
      <c r="RTJ2658" s="116"/>
      <c r="RTK2658" s="42"/>
      <c r="RTL2658" s="116"/>
      <c r="RTM2658" s="42"/>
      <c r="RTN2658" s="116"/>
      <c r="RTO2658" s="42"/>
      <c r="RTP2658" s="116"/>
      <c r="RTQ2658" s="42"/>
      <c r="RTR2658" s="116"/>
      <c r="RTS2658" s="42"/>
      <c r="RTT2658" s="116"/>
      <c r="RTU2658" s="42"/>
      <c r="RTV2658" s="116"/>
      <c r="RTW2658" s="42"/>
      <c r="RTX2658" s="116"/>
      <c r="RTY2658" s="42"/>
      <c r="RTZ2658" s="116"/>
      <c r="RUA2658" s="42"/>
      <c r="RUB2658" s="116"/>
      <c r="RUC2658" s="42"/>
      <c r="RUD2658" s="116"/>
      <c r="RUE2658" s="42"/>
      <c r="RUF2658" s="116"/>
      <c r="RUG2658" s="42"/>
      <c r="RUH2658" s="116"/>
      <c r="RUI2658" s="42"/>
      <c r="RUJ2658" s="116"/>
      <c r="RUK2658" s="42"/>
      <c r="RUL2658" s="116"/>
      <c r="RUM2658" s="42"/>
      <c r="RUN2658" s="116"/>
      <c r="RUO2658" s="42"/>
      <c r="RUP2658" s="116"/>
      <c r="RUQ2658" s="42"/>
      <c r="RUR2658" s="116"/>
      <c r="RUS2658" s="42"/>
      <c r="RUT2658" s="116"/>
      <c r="RUU2658" s="42"/>
      <c r="RUV2658" s="116"/>
      <c r="RUW2658" s="42"/>
      <c r="RUX2658" s="116"/>
      <c r="RUY2658" s="42"/>
      <c r="RUZ2658" s="116"/>
      <c r="RVA2658" s="42"/>
      <c r="RVB2658" s="116"/>
      <c r="RVC2658" s="42"/>
      <c r="RVD2658" s="116"/>
      <c r="RVE2658" s="42"/>
      <c r="RVF2658" s="116"/>
      <c r="RVG2658" s="42"/>
      <c r="RVH2658" s="116"/>
      <c r="RVI2658" s="42"/>
      <c r="RVJ2658" s="116"/>
      <c r="RVK2658" s="42"/>
      <c r="RVL2658" s="116"/>
      <c r="RVM2658" s="42"/>
      <c r="RVN2658" s="116"/>
      <c r="RVO2658" s="42"/>
      <c r="RVP2658" s="116"/>
      <c r="RVQ2658" s="42"/>
      <c r="RVR2658" s="116"/>
      <c r="RVS2658" s="42"/>
      <c r="RVT2658" s="116"/>
      <c r="RVU2658" s="42"/>
      <c r="RVV2658" s="116"/>
      <c r="RVW2658" s="42"/>
      <c r="RVX2658" s="116"/>
      <c r="RVY2658" s="42"/>
      <c r="RVZ2658" s="116"/>
      <c r="RWA2658" s="42"/>
      <c r="RWB2658" s="116"/>
      <c r="RWC2658" s="42"/>
      <c r="RWD2658" s="116"/>
      <c r="RWE2658" s="42"/>
      <c r="RWF2658" s="116"/>
      <c r="RWG2658" s="42"/>
      <c r="RWH2658" s="116"/>
      <c r="RWI2658" s="42"/>
      <c r="RWJ2658" s="116"/>
      <c r="RWK2658" s="42"/>
      <c r="RWL2658" s="116"/>
      <c r="RWM2658" s="42"/>
      <c r="RWN2658" s="116"/>
      <c r="RWO2658" s="42"/>
      <c r="RWP2658" s="116"/>
      <c r="RWQ2658" s="42"/>
      <c r="RWR2658" s="116"/>
      <c r="RWS2658" s="42"/>
      <c r="RWT2658" s="116"/>
      <c r="RWU2658" s="42"/>
      <c r="RWV2658" s="116"/>
      <c r="RWW2658" s="42"/>
      <c r="RWX2658" s="116"/>
      <c r="RWY2658" s="42"/>
      <c r="RWZ2658" s="116"/>
      <c r="RXA2658" s="42"/>
      <c r="RXB2658" s="116"/>
      <c r="RXC2658" s="42"/>
      <c r="RXD2658" s="116"/>
      <c r="RXE2658" s="42"/>
      <c r="RXF2658" s="116"/>
      <c r="RXG2658" s="42"/>
      <c r="RXH2658" s="116"/>
      <c r="RXI2658" s="42"/>
      <c r="RXJ2658" s="116"/>
      <c r="RXK2658" s="42"/>
      <c r="RXL2658" s="116"/>
      <c r="RXM2658" s="42"/>
      <c r="RXN2658" s="116"/>
      <c r="RXO2658" s="42"/>
      <c r="RXP2658" s="116"/>
      <c r="RXQ2658" s="42"/>
      <c r="RXR2658" s="116"/>
      <c r="RXS2658" s="42"/>
      <c r="RXT2658" s="116"/>
      <c r="RXU2658" s="42"/>
      <c r="RXV2658" s="116"/>
      <c r="RXW2658" s="42"/>
      <c r="RXX2658" s="116"/>
      <c r="RXY2658" s="42"/>
      <c r="RXZ2658" s="116"/>
      <c r="RYA2658" s="42"/>
      <c r="RYB2658" s="116"/>
      <c r="RYC2658" s="42"/>
      <c r="RYD2658" s="116"/>
      <c r="RYE2658" s="42"/>
      <c r="RYF2658" s="116"/>
      <c r="RYG2658" s="42"/>
      <c r="RYH2658" s="116"/>
      <c r="RYI2658" s="42"/>
      <c r="RYJ2658" s="116"/>
      <c r="RYK2658" s="42"/>
      <c r="RYL2658" s="116"/>
      <c r="RYM2658" s="42"/>
      <c r="RYN2658" s="116"/>
      <c r="RYO2658" s="42"/>
      <c r="RYP2658" s="116"/>
      <c r="RYQ2658" s="42"/>
      <c r="RYR2658" s="116"/>
      <c r="RYS2658" s="42"/>
      <c r="RYT2658" s="116"/>
      <c r="RYU2658" s="42"/>
      <c r="RYV2658" s="116"/>
      <c r="RYW2658" s="42"/>
      <c r="RYX2658" s="116"/>
      <c r="RYY2658" s="42"/>
      <c r="RYZ2658" s="116"/>
      <c r="RZA2658" s="42"/>
      <c r="RZB2658" s="116"/>
      <c r="RZC2658" s="42"/>
      <c r="RZD2658" s="116"/>
      <c r="RZE2658" s="42"/>
      <c r="RZF2658" s="116"/>
      <c r="RZG2658" s="42"/>
      <c r="RZH2658" s="116"/>
      <c r="RZI2658" s="42"/>
      <c r="RZJ2658" s="116"/>
      <c r="RZK2658" s="42"/>
      <c r="RZL2658" s="116"/>
      <c r="RZM2658" s="42"/>
      <c r="RZN2658" s="116"/>
      <c r="RZO2658" s="42"/>
      <c r="RZP2658" s="116"/>
      <c r="RZQ2658" s="42"/>
      <c r="RZR2658" s="116"/>
      <c r="RZS2658" s="42"/>
      <c r="RZT2658" s="116"/>
      <c r="RZU2658" s="42"/>
      <c r="RZV2658" s="116"/>
      <c r="RZW2658" s="42"/>
      <c r="RZX2658" s="116"/>
      <c r="RZY2658" s="42"/>
      <c r="RZZ2658" s="116"/>
      <c r="SAA2658" s="42"/>
      <c r="SAB2658" s="116"/>
      <c r="SAC2658" s="42"/>
      <c r="SAD2658" s="116"/>
      <c r="SAE2658" s="42"/>
      <c r="SAF2658" s="116"/>
      <c r="SAG2658" s="42"/>
      <c r="SAH2658" s="116"/>
      <c r="SAI2658" s="42"/>
      <c r="SAJ2658" s="116"/>
      <c r="SAK2658" s="42"/>
      <c r="SAL2658" s="116"/>
      <c r="SAM2658" s="42"/>
      <c r="SAN2658" s="116"/>
      <c r="SAO2658" s="42"/>
      <c r="SAP2658" s="116"/>
      <c r="SAQ2658" s="42"/>
      <c r="SAR2658" s="116"/>
      <c r="SAS2658" s="42"/>
      <c r="SAT2658" s="116"/>
      <c r="SAU2658" s="42"/>
      <c r="SAV2658" s="116"/>
      <c r="SAW2658" s="42"/>
      <c r="SAX2658" s="116"/>
      <c r="SAY2658" s="42"/>
      <c r="SAZ2658" s="116"/>
      <c r="SBA2658" s="42"/>
      <c r="SBB2658" s="116"/>
      <c r="SBC2658" s="42"/>
      <c r="SBD2658" s="116"/>
      <c r="SBE2658" s="42"/>
      <c r="SBF2658" s="116"/>
      <c r="SBG2658" s="42"/>
      <c r="SBH2658" s="116"/>
      <c r="SBI2658" s="42"/>
      <c r="SBJ2658" s="116"/>
      <c r="SBK2658" s="42"/>
      <c r="SBL2658" s="116"/>
      <c r="SBM2658" s="42"/>
      <c r="SBN2658" s="116"/>
      <c r="SBO2658" s="42"/>
      <c r="SBP2658" s="116"/>
      <c r="SBQ2658" s="42"/>
      <c r="SBR2658" s="116"/>
      <c r="SBS2658" s="42"/>
      <c r="SBT2658" s="116"/>
      <c r="SBU2658" s="42"/>
      <c r="SBV2658" s="116"/>
      <c r="SBW2658" s="42"/>
      <c r="SBX2658" s="116"/>
      <c r="SBY2658" s="42"/>
      <c r="SBZ2658" s="116"/>
      <c r="SCA2658" s="42"/>
      <c r="SCB2658" s="116"/>
      <c r="SCC2658" s="42"/>
      <c r="SCD2658" s="116"/>
      <c r="SCE2658" s="42"/>
      <c r="SCF2658" s="116"/>
      <c r="SCG2658" s="42"/>
      <c r="SCH2658" s="116"/>
      <c r="SCI2658" s="42"/>
      <c r="SCJ2658" s="116"/>
      <c r="SCK2658" s="42"/>
      <c r="SCL2658" s="116"/>
      <c r="SCM2658" s="42"/>
      <c r="SCN2658" s="116"/>
      <c r="SCO2658" s="42"/>
      <c r="SCP2658" s="116"/>
      <c r="SCQ2658" s="42"/>
      <c r="SCR2658" s="116"/>
      <c r="SCS2658" s="42"/>
      <c r="SCT2658" s="116"/>
      <c r="SCU2658" s="42"/>
      <c r="SCV2658" s="116"/>
      <c r="SCW2658" s="42"/>
      <c r="SCX2658" s="116"/>
      <c r="SCY2658" s="42"/>
      <c r="SCZ2658" s="116"/>
      <c r="SDA2658" s="42"/>
      <c r="SDB2658" s="116"/>
      <c r="SDC2658" s="42"/>
      <c r="SDD2658" s="116"/>
      <c r="SDE2658" s="42"/>
      <c r="SDF2658" s="116"/>
      <c r="SDG2658" s="42"/>
      <c r="SDH2658" s="116"/>
      <c r="SDI2658" s="42"/>
      <c r="SDJ2658" s="116"/>
      <c r="SDK2658" s="42"/>
      <c r="SDL2658" s="116"/>
      <c r="SDM2658" s="42"/>
      <c r="SDN2658" s="116"/>
      <c r="SDO2658" s="42"/>
      <c r="SDP2658" s="116"/>
      <c r="SDQ2658" s="42"/>
      <c r="SDR2658" s="116"/>
      <c r="SDS2658" s="42"/>
      <c r="SDT2658" s="116"/>
      <c r="SDU2658" s="42"/>
      <c r="SDV2658" s="116"/>
      <c r="SDW2658" s="42"/>
      <c r="SDX2658" s="116"/>
      <c r="SDY2658" s="42"/>
      <c r="SDZ2658" s="116"/>
      <c r="SEA2658" s="42"/>
      <c r="SEB2658" s="116"/>
      <c r="SEC2658" s="42"/>
      <c r="SED2658" s="116"/>
      <c r="SEE2658" s="42"/>
      <c r="SEF2658" s="116"/>
      <c r="SEG2658" s="42"/>
      <c r="SEH2658" s="116"/>
      <c r="SEI2658" s="42"/>
      <c r="SEJ2658" s="116"/>
      <c r="SEK2658" s="42"/>
      <c r="SEL2658" s="116"/>
      <c r="SEM2658" s="42"/>
      <c r="SEN2658" s="116"/>
      <c r="SEO2658" s="42"/>
      <c r="SEP2658" s="116"/>
      <c r="SEQ2658" s="42"/>
      <c r="SER2658" s="116"/>
      <c r="SES2658" s="42"/>
      <c r="SET2658" s="116"/>
      <c r="SEU2658" s="42"/>
      <c r="SEV2658" s="116"/>
      <c r="SEW2658" s="42"/>
      <c r="SEX2658" s="116"/>
      <c r="SEY2658" s="42"/>
      <c r="SEZ2658" s="116"/>
      <c r="SFA2658" s="42"/>
      <c r="SFB2658" s="116"/>
      <c r="SFC2658" s="42"/>
      <c r="SFD2658" s="116"/>
      <c r="SFE2658" s="42"/>
      <c r="SFF2658" s="116"/>
      <c r="SFG2658" s="42"/>
      <c r="SFH2658" s="116"/>
      <c r="SFI2658" s="42"/>
      <c r="SFJ2658" s="116"/>
      <c r="SFK2658" s="42"/>
      <c r="SFL2658" s="116"/>
      <c r="SFM2658" s="42"/>
      <c r="SFN2658" s="116"/>
      <c r="SFO2658" s="42"/>
      <c r="SFP2658" s="116"/>
      <c r="SFQ2658" s="42"/>
      <c r="SFR2658" s="116"/>
      <c r="SFS2658" s="42"/>
      <c r="SFT2658" s="116"/>
      <c r="SFU2658" s="42"/>
      <c r="SFV2658" s="116"/>
      <c r="SFW2658" s="42"/>
      <c r="SFX2658" s="116"/>
      <c r="SFY2658" s="42"/>
      <c r="SFZ2658" s="116"/>
      <c r="SGA2658" s="42"/>
      <c r="SGB2658" s="116"/>
      <c r="SGC2658" s="42"/>
      <c r="SGD2658" s="116"/>
      <c r="SGE2658" s="42"/>
      <c r="SGF2658" s="116"/>
      <c r="SGG2658" s="42"/>
      <c r="SGH2658" s="116"/>
      <c r="SGI2658" s="42"/>
      <c r="SGJ2658" s="116"/>
      <c r="SGK2658" s="42"/>
      <c r="SGL2658" s="116"/>
      <c r="SGM2658" s="42"/>
      <c r="SGN2658" s="116"/>
      <c r="SGO2658" s="42"/>
      <c r="SGP2658" s="116"/>
      <c r="SGQ2658" s="42"/>
      <c r="SGR2658" s="116"/>
      <c r="SGS2658" s="42"/>
      <c r="SGT2658" s="116"/>
      <c r="SGU2658" s="42"/>
      <c r="SGV2658" s="116"/>
      <c r="SGW2658" s="42"/>
      <c r="SGX2658" s="116"/>
      <c r="SGY2658" s="42"/>
      <c r="SGZ2658" s="116"/>
      <c r="SHA2658" s="42"/>
      <c r="SHB2658" s="116"/>
      <c r="SHC2658" s="42"/>
      <c r="SHD2658" s="116"/>
      <c r="SHE2658" s="42"/>
      <c r="SHF2658" s="116"/>
      <c r="SHG2658" s="42"/>
      <c r="SHH2658" s="116"/>
      <c r="SHI2658" s="42"/>
      <c r="SHJ2658" s="116"/>
      <c r="SHK2658" s="42"/>
      <c r="SHL2658" s="116"/>
      <c r="SHM2658" s="42"/>
      <c r="SHN2658" s="116"/>
      <c r="SHO2658" s="42"/>
      <c r="SHP2658" s="116"/>
      <c r="SHQ2658" s="42"/>
      <c r="SHR2658" s="116"/>
      <c r="SHS2658" s="42"/>
      <c r="SHT2658" s="116"/>
      <c r="SHU2658" s="42"/>
      <c r="SHV2658" s="116"/>
      <c r="SHW2658" s="42"/>
      <c r="SHX2658" s="116"/>
      <c r="SHY2658" s="42"/>
      <c r="SHZ2658" s="116"/>
      <c r="SIA2658" s="42"/>
      <c r="SIB2658" s="116"/>
      <c r="SIC2658" s="42"/>
      <c r="SID2658" s="116"/>
      <c r="SIE2658" s="42"/>
      <c r="SIF2658" s="116"/>
      <c r="SIG2658" s="42"/>
      <c r="SIH2658" s="116"/>
      <c r="SII2658" s="42"/>
      <c r="SIJ2658" s="116"/>
      <c r="SIK2658" s="42"/>
      <c r="SIL2658" s="116"/>
      <c r="SIM2658" s="42"/>
      <c r="SIN2658" s="116"/>
      <c r="SIO2658" s="42"/>
      <c r="SIP2658" s="116"/>
      <c r="SIQ2658" s="42"/>
      <c r="SIR2658" s="116"/>
      <c r="SIS2658" s="42"/>
      <c r="SIT2658" s="116"/>
      <c r="SIU2658" s="42"/>
      <c r="SIV2658" s="116"/>
      <c r="SIW2658" s="42"/>
      <c r="SIX2658" s="116"/>
      <c r="SIY2658" s="42"/>
      <c r="SIZ2658" s="116"/>
      <c r="SJA2658" s="42"/>
      <c r="SJB2658" s="116"/>
      <c r="SJC2658" s="42"/>
      <c r="SJD2658" s="116"/>
      <c r="SJE2658" s="42"/>
      <c r="SJF2658" s="116"/>
      <c r="SJG2658" s="42"/>
      <c r="SJH2658" s="116"/>
      <c r="SJI2658" s="42"/>
      <c r="SJJ2658" s="116"/>
      <c r="SJK2658" s="42"/>
      <c r="SJL2658" s="116"/>
      <c r="SJM2658" s="42"/>
      <c r="SJN2658" s="116"/>
      <c r="SJO2658" s="42"/>
      <c r="SJP2658" s="116"/>
      <c r="SJQ2658" s="42"/>
      <c r="SJR2658" s="116"/>
      <c r="SJS2658" s="42"/>
      <c r="SJT2658" s="116"/>
      <c r="SJU2658" s="42"/>
      <c r="SJV2658" s="116"/>
      <c r="SJW2658" s="42"/>
      <c r="SJX2658" s="116"/>
      <c r="SJY2658" s="42"/>
      <c r="SJZ2658" s="116"/>
      <c r="SKA2658" s="42"/>
      <c r="SKB2658" s="116"/>
      <c r="SKC2658" s="42"/>
      <c r="SKD2658" s="116"/>
      <c r="SKE2658" s="42"/>
      <c r="SKF2658" s="116"/>
      <c r="SKG2658" s="42"/>
      <c r="SKH2658" s="116"/>
      <c r="SKI2658" s="42"/>
      <c r="SKJ2658" s="116"/>
      <c r="SKK2658" s="42"/>
      <c r="SKL2658" s="116"/>
      <c r="SKM2658" s="42"/>
      <c r="SKN2658" s="116"/>
      <c r="SKO2658" s="42"/>
      <c r="SKP2658" s="116"/>
      <c r="SKQ2658" s="42"/>
      <c r="SKR2658" s="116"/>
      <c r="SKS2658" s="42"/>
      <c r="SKT2658" s="116"/>
      <c r="SKU2658" s="42"/>
      <c r="SKV2658" s="116"/>
      <c r="SKW2658" s="42"/>
      <c r="SKX2658" s="116"/>
      <c r="SKY2658" s="42"/>
      <c r="SKZ2658" s="116"/>
      <c r="SLA2658" s="42"/>
      <c r="SLB2658" s="116"/>
      <c r="SLC2658" s="42"/>
      <c r="SLD2658" s="116"/>
      <c r="SLE2658" s="42"/>
      <c r="SLF2658" s="116"/>
      <c r="SLG2658" s="42"/>
      <c r="SLH2658" s="116"/>
      <c r="SLI2658" s="42"/>
      <c r="SLJ2658" s="116"/>
      <c r="SLK2658" s="42"/>
      <c r="SLL2658" s="116"/>
      <c r="SLM2658" s="42"/>
      <c r="SLN2658" s="116"/>
      <c r="SLO2658" s="42"/>
      <c r="SLP2658" s="116"/>
      <c r="SLQ2658" s="42"/>
      <c r="SLR2658" s="116"/>
      <c r="SLS2658" s="42"/>
      <c r="SLT2658" s="116"/>
      <c r="SLU2658" s="42"/>
      <c r="SLV2658" s="116"/>
      <c r="SLW2658" s="42"/>
      <c r="SLX2658" s="116"/>
      <c r="SLY2658" s="42"/>
      <c r="SLZ2658" s="116"/>
      <c r="SMA2658" s="42"/>
      <c r="SMB2658" s="116"/>
      <c r="SMC2658" s="42"/>
      <c r="SMD2658" s="116"/>
      <c r="SME2658" s="42"/>
      <c r="SMF2658" s="116"/>
      <c r="SMG2658" s="42"/>
      <c r="SMH2658" s="116"/>
      <c r="SMI2658" s="42"/>
      <c r="SMJ2658" s="116"/>
      <c r="SMK2658" s="42"/>
      <c r="SML2658" s="116"/>
      <c r="SMM2658" s="42"/>
      <c r="SMN2658" s="116"/>
      <c r="SMO2658" s="42"/>
      <c r="SMP2658" s="116"/>
      <c r="SMQ2658" s="42"/>
      <c r="SMR2658" s="116"/>
      <c r="SMS2658" s="42"/>
      <c r="SMT2658" s="116"/>
      <c r="SMU2658" s="42"/>
      <c r="SMV2658" s="116"/>
      <c r="SMW2658" s="42"/>
      <c r="SMX2658" s="116"/>
      <c r="SMY2658" s="42"/>
      <c r="SMZ2658" s="116"/>
      <c r="SNA2658" s="42"/>
      <c r="SNB2658" s="116"/>
      <c r="SNC2658" s="42"/>
      <c r="SND2658" s="116"/>
      <c r="SNE2658" s="42"/>
      <c r="SNF2658" s="116"/>
      <c r="SNG2658" s="42"/>
      <c r="SNH2658" s="116"/>
      <c r="SNI2658" s="42"/>
      <c r="SNJ2658" s="116"/>
      <c r="SNK2658" s="42"/>
      <c r="SNL2658" s="116"/>
      <c r="SNM2658" s="42"/>
      <c r="SNN2658" s="116"/>
      <c r="SNO2658" s="42"/>
      <c r="SNP2658" s="116"/>
      <c r="SNQ2658" s="42"/>
      <c r="SNR2658" s="116"/>
      <c r="SNS2658" s="42"/>
      <c r="SNT2658" s="116"/>
      <c r="SNU2658" s="42"/>
      <c r="SNV2658" s="116"/>
      <c r="SNW2658" s="42"/>
      <c r="SNX2658" s="116"/>
      <c r="SNY2658" s="42"/>
      <c r="SNZ2658" s="116"/>
      <c r="SOA2658" s="42"/>
      <c r="SOB2658" s="116"/>
      <c r="SOC2658" s="42"/>
      <c r="SOD2658" s="116"/>
      <c r="SOE2658" s="42"/>
      <c r="SOF2658" s="116"/>
      <c r="SOG2658" s="42"/>
      <c r="SOH2658" s="116"/>
      <c r="SOI2658" s="42"/>
      <c r="SOJ2658" s="116"/>
      <c r="SOK2658" s="42"/>
      <c r="SOL2658" s="116"/>
      <c r="SOM2658" s="42"/>
      <c r="SON2658" s="116"/>
      <c r="SOO2658" s="42"/>
      <c r="SOP2658" s="116"/>
      <c r="SOQ2658" s="42"/>
      <c r="SOR2658" s="116"/>
      <c r="SOS2658" s="42"/>
      <c r="SOT2658" s="116"/>
      <c r="SOU2658" s="42"/>
      <c r="SOV2658" s="116"/>
      <c r="SOW2658" s="42"/>
      <c r="SOX2658" s="116"/>
      <c r="SOY2658" s="42"/>
      <c r="SOZ2658" s="116"/>
      <c r="SPA2658" s="42"/>
      <c r="SPB2658" s="116"/>
      <c r="SPC2658" s="42"/>
      <c r="SPD2658" s="116"/>
      <c r="SPE2658" s="42"/>
      <c r="SPF2658" s="116"/>
      <c r="SPG2658" s="42"/>
      <c r="SPH2658" s="116"/>
      <c r="SPI2658" s="42"/>
      <c r="SPJ2658" s="116"/>
      <c r="SPK2658" s="42"/>
      <c r="SPL2658" s="116"/>
      <c r="SPM2658" s="42"/>
      <c r="SPN2658" s="116"/>
      <c r="SPO2658" s="42"/>
      <c r="SPP2658" s="116"/>
      <c r="SPQ2658" s="42"/>
      <c r="SPR2658" s="116"/>
      <c r="SPS2658" s="42"/>
      <c r="SPT2658" s="116"/>
      <c r="SPU2658" s="42"/>
      <c r="SPV2658" s="116"/>
      <c r="SPW2658" s="42"/>
      <c r="SPX2658" s="116"/>
      <c r="SPY2658" s="42"/>
      <c r="SPZ2658" s="116"/>
      <c r="SQA2658" s="42"/>
      <c r="SQB2658" s="116"/>
      <c r="SQC2658" s="42"/>
      <c r="SQD2658" s="116"/>
      <c r="SQE2658" s="42"/>
      <c r="SQF2658" s="116"/>
      <c r="SQG2658" s="42"/>
      <c r="SQH2658" s="116"/>
      <c r="SQI2658" s="42"/>
      <c r="SQJ2658" s="116"/>
      <c r="SQK2658" s="42"/>
      <c r="SQL2658" s="116"/>
      <c r="SQM2658" s="42"/>
      <c r="SQN2658" s="116"/>
      <c r="SQO2658" s="42"/>
      <c r="SQP2658" s="116"/>
      <c r="SQQ2658" s="42"/>
      <c r="SQR2658" s="116"/>
      <c r="SQS2658" s="42"/>
      <c r="SQT2658" s="116"/>
      <c r="SQU2658" s="42"/>
      <c r="SQV2658" s="116"/>
      <c r="SQW2658" s="42"/>
      <c r="SQX2658" s="116"/>
      <c r="SQY2658" s="42"/>
      <c r="SQZ2658" s="116"/>
      <c r="SRA2658" s="42"/>
      <c r="SRB2658" s="116"/>
      <c r="SRC2658" s="42"/>
      <c r="SRD2658" s="116"/>
      <c r="SRE2658" s="42"/>
      <c r="SRF2658" s="116"/>
      <c r="SRG2658" s="42"/>
      <c r="SRH2658" s="116"/>
      <c r="SRI2658" s="42"/>
      <c r="SRJ2658" s="116"/>
      <c r="SRK2658" s="42"/>
      <c r="SRL2658" s="116"/>
      <c r="SRM2658" s="42"/>
      <c r="SRN2658" s="116"/>
      <c r="SRO2658" s="42"/>
      <c r="SRP2658" s="116"/>
      <c r="SRQ2658" s="42"/>
      <c r="SRR2658" s="116"/>
      <c r="SRS2658" s="42"/>
      <c r="SRT2658" s="116"/>
      <c r="SRU2658" s="42"/>
      <c r="SRV2658" s="116"/>
      <c r="SRW2658" s="42"/>
      <c r="SRX2658" s="116"/>
      <c r="SRY2658" s="42"/>
      <c r="SRZ2658" s="116"/>
      <c r="SSA2658" s="42"/>
      <c r="SSB2658" s="116"/>
      <c r="SSC2658" s="42"/>
      <c r="SSD2658" s="116"/>
      <c r="SSE2658" s="42"/>
      <c r="SSF2658" s="116"/>
      <c r="SSG2658" s="42"/>
      <c r="SSH2658" s="116"/>
      <c r="SSI2658" s="42"/>
      <c r="SSJ2658" s="116"/>
      <c r="SSK2658" s="42"/>
      <c r="SSL2658" s="116"/>
      <c r="SSM2658" s="42"/>
      <c r="SSN2658" s="116"/>
      <c r="SSO2658" s="42"/>
      <c r="SSP2658" s="116"/>
      <c r="SSQ2658" s="42"/>
      <c r="SSR2658" s="116"/>
      <c r="SSS2658" s="42"/>
      <c r="SST2658" s="116"/>
      <c r="SSU2658" s="42"/>
      <c r="SSV2658" s="116"/>
      <c r="SSW2658" s="42"/>
      <c r="SSX2658" s="116"/>
      <c r="SSY2658" s="42"/>
      <c r="SSZ2658" s="116"/>
      <c r="STA2658" s="42"/>
      <c r="STB2658" s="116"/>
      <c r="STC2658" s="42"/>
      <c r="STD2658" s="116"/>
      <c r="STE2658" s="42"/>
      <c r="STF2658" s="116"/>
      <c r="STG2658" s="42"/>
      <c r="STH2658" s="116"/>
      <c r="STI2658" s="42"/>
      <c r="STJ2658" s="116"/>
      <c r="STK2658" s="42"/>
      <c r="STL2658" s="116"/>
      <c r="STM2658" s="42"/>
      <c r="STN2658" s="116"/>
      <c r="STO2658" s="42"/>
      <c r="STP2658" s="116"/>
      <c r="STQ2658" s="42"/>
      <c r="STR2658" s="116"/>
      <c r="STS2658" s="42"/>
      <c r="STT2658" s="116"/>
      <c r="STU2658" s="42"/>
      <c r="STV2658" s="116"/>
      <c r="STW2658" s="42"/>
      <c r="STX2658" s="116"/>
      <c r="STY2658" s="42"/>
      <c r="STZ2658" s="116"/>
      <c r="SUA2658" s="42"/>
      <c r="SUB2658" s="116"/>
      <c r="SUC2658" s="42"/>
      <c r="SUD2658" s="116"/>
      <c r="SUE2658" s="42"/>
      <c r="SUF2658" s="116"/>
      <c r="SUG2658" s="42"/>
      <c r="SUH2658" s="116"/>
      <c r="SUI2658" s="42"/>
      <c r="SUJ2658" s="116"/>
      <c r="SUK2658" s="42"/>
      <c r="SUL2658" s="116"/>
      <c r="SUM2658" s="42"/>
      <c r="SUN2658" s="116"/>
      <c r="SUO2658" s="42"/>
      <c r="SUP2658" s="116"/>
      <c r="SUQ2658" s="42"/>
      <c r="SUR2658" s="116"/>
      <c r="SUS2658" s="42"/>
      <c r="SUT2658" s="116"/>
      <c r="SUU2658" s="42"/>
      <c r="SUV2658" s="116"/>
      <c r="SUW2658" s="42"/>
      <c r="SUX2658" s="116"/>
      <c r="SUY2658" s="42"/>
      <c r="SUZ2658" s="116"/>
      <c r="SVA2658" s="42"/>
      <c r="SVB2658" s="116"/>
      <c r="SVC2658" s="42"/>
      <c r="SVD2658" s="116"/>
      <c r="SVE2658" s="42"/>
      <c r="SVF2658" s="116"/>
      <c r="SVG2658" s="42"/>
      <c r="SVH2658" s="116"/>
      <c r="SVI2658" s="42"/>
      <c r="SVJ2658" s="116"/>
      <c r="SVK2658" s="42"/>
      <c r="SVL2658" s="116"/>
      <c r="SVM2658" s="42"/>
      <c r="SVN2658" s="116"/>
      <c r="SVO2658" s="42"/>
      <c r="SVP2658" s="116"/>
      <c r="SVQ2658" s="42"/>
      <c r="SVR2658" s="116"/>
      <c r="SVS2658" s="42"/>
      <c r="SVT2658" s="116"/>
      <c r="SVU2658" s="42"/>
      <c r="SVV2658" s="116"/>
      <c r="SVW2658" s="42"/>
      <c r="SVX2658" s="116"/>
      <c r="SVY2658" s="42"/>
      <c r="SVZ2658" s="116"/>
      <c r="SWA2658" s="42"/>
      <c r="SWB2658" s="116"/>
      <c r="SWC2658" s="42"/>
      <c r="SWD2658" s="116"/>
      <c r="SWE2658" s="42"/>
      <c r="SWF2658" s="116"/>
      <c r="SWG2658" s="42"/>
      <c r="SWH2658" s="116"/>
      <c r="SWI2658" s="42"/>
      <c r="SWJ2658" s="116"/>
      <c r="SWK2658" s="42"/>
      <c r="SWL2658" s="116"/>
      <c r="SWM2658" s="42"/>
      <c r="SWN2658" s="116"/>
      <c r="SWO2658" s="42"/>
      <c r="SWP2658" s="116"/>
      <c r="SWQ2658" s="42"/>
      <c r="SWR2658" s="116"/>
      <c r="SWS2658" s="42"/>
      <c r="SWT2658" s="116"/>
      <c r="SWU2658" s="42"/>
      <c r="SWV2658" s="116"/>
      <c r="SWW2658" s="42"/>
      <c r="SWX2658" s="116"/>
      <c r="SWY2658" s="42"/>
      <c r="SWZ2658" s="116"/>
      <c r="SXA2658" s="42"/>
      <c r="SXB2658" s="116"/>
      <c r="SXC2658" s="42"/>
      <c r="SXD2658" s="116"/>
      <c r="SXE2658" s="42"/>
      <c r="SXF2658" s="116"/>
      <c r="SXG2658" s="42"/>
      <c r="SXH2658" s="116"/>
      <c r="SXI2658" s="42"/>
      <c r="SXJ2658" s="116"/>
      <c r="SXK2658" s="42"/>
      <c r="SXL2658" s="116"/>
      <c r="SXM2658" s="42"/>
      <c r="SXN2658" s="116"/>
      <c r="SXO2658" s="42"/>
      <c r="SXP2658" s="116"/>
      <c r="SXQ2658" s="42"/>
      <c r="SXR2658" s="116"/>
      <c r="SXS2658" s="42"/>
      <c r="SXT2658" s="116"/>
      <c r="SXU2658" s="42"/>
      <c r="SXV2658" s="116"/>
      <c r="SXW2658" s="42"/>
      <c r="SXX2658" s="116"/>
      <c r="SXY2658" s="42"/>
      <c r="SXZ2658" s="116"/>
      <c r="SYA2658" s="42"/>
      <c r="SYB2658" s="116"/>
      <c r="SYC2658" s="42"/>
      <c r="SYD2658" s="116"/>
      <c r="SYE2658" s="42"/>
      <c r="SYF2658" s="116"/>
      <c r="SYG2658" s="42"/>
      <c r="SYH2658" s="116"/>
      <c r="SYI2658" s="42"/>
      <c r="SYJ2658" s="116"/>
      <c r="SYK2658" s="42"/>
      <c r="SYL2658" s="116"/>
      <c r="SYM2658" s="42"/>
      <c r="SYN2658" s="116"/>
      <c r="SYO2658" s="42"/>
      <c r="SYP2658" s="116"/>
      <c r="SYQ2658" s="42"/>
      <c r="SYR2658" s="116"/>
      <c r="SYS2658" s="42"/>
      <c r="SYT2658" s="116"/>
      <c r="SYU2658" s="42"/>
      <c r="SYV2658" s="116"/>
      <c r="SYW2658" s="42"/>
      <c r="SYX2658" s="116"/>
      <c r="SYY2658" s="42"/>
      <c r="SYZ2658" s="116"/>
      <c r="SZA2658" s="42"/>
      <c r="SZB2658" s="116"/>
      <c r="SZC2658" s="42"/>
      <c r="SZD2658" s="116"/>
      <c r="SZE2658" s="42"/>
      <c r="SZF2658" s="116"/>
      <c r="SZG2658" s="42"/>
      <c r="SZH2658" s="116"/>
      <c r="SZI2658" s="42"/>
      <c r="SZJ2658" s="116"/>
      <c r="SZK2658" s="42"/>
      <c r="SZL2658" s="116"/>
      <c r="SZM2658" s="42"/>
      <c r="SZN2658" s="116"/>
      <c r="SZO2658" s="42"/>
      <c r="SZP2658" s="116"/>
      <c r="SZQ2658" s="42"/>
      <c r="SZR2658" s="116"/>
      <c r="SZS2658" s="42"/>
      <c r="SZT2658" s="116"/>
      <c r="SZU2658" s="42"/>
      <c r="SZV2658" s="116"/>
      <c r="SZW2658" s="42"/>
      <c r="SZX2658" s="116"/>
      <c r="SZY2658" s="42"/>
      <c r="SZZ2658" s="116"/>
      <c r="TAA2658" s="42"/>
      <c r="TAB2658" s="116"/>
      <c r="TAC2658" s="42"/>
      <c r="TAD2658" s="116"/>
      <c r="TAE2658" s="42"/>
      <c r="TAF2658" s="116"/>
      <c r="TAG2658" s="42"/>
      <c r="TAH2658" s="116"/>
      <c r="TAI2658" s="42"/>
      <c r="TAJ2658" s="116"/>
      <c r="TAK2658" s="42"/>
      <c r="TAL2658" s="116"/>
      <c r="TAM2658" s="42"/>
      <c r="TAN2658" s="116"/>
      <c r="TAO2658" s="42"/>
      <c r="TAP2658" s="116"/>
      <c r="TAQ2658" s="42"/>
      <c r="TAR2658" s="116"/>
      <c r="TAS2658" s="42"/>
      <c r="TAT2658" s="116"/>
      <c r="TAU2658" s="42"/>
      <c r="TAV2658" s="116"/>
      <c r="TAW2658" s="42"/>
      <c r="TAX2658" s="116"/>
      <c r="TAY2658" s="42"/>
      <c r="TAZ2658" s="116"/>
      <c r="TBA2658" s="42"/>
      <c r="TBB2658" s="116"/>
      <c r="TBC2658" s="42"/>
      <c r="TBD2658" s="116"/>
      <c r="TBE2658" s="42"/>
      <c r="TBF2658" s="116"/>
      <c r="TBG2658" s="42"/>
      <c r="TBH2658" s="116"/>
      <c r="TBI2658" s="42"/>
      <c r="TBJ2658" s="116"/>
      <c r="TBK2658" s="42"/>
      <c r="TBL2658" s="116"/>
      <c r="TBM2658" s="42"/>
      <c r="TBN2658" s="116"/>
      <c r="TBO2658" s="42"/>
      <c r="TBP2658" s="116"/>
      <c r="TBQ2658" s="42"/>
      <c r="TBR2658" s="116"/>
      <c r="TBS2658" s="42"/>
      <c r="TBT2658" s="116"/>
      <c r="TBU2658" s="42"/>
      <c r="TBV2658" s="116"/>
      <c r="TBW2658" s="42"/>
      <c r="TBX2658" s="116"/>
      <c r="TBY2658" s="42"/>
      <c r="TBZ2658" s="116"/>
      <c r="TCA2658" s="42"/>
      <c r="TCB2658" s="116"/>
      <c r="TCC2658" s="42"/>
      <c r="TCD2658" s="116"/>
      <c r="TCE2658" s="42"/>
      <c r="TCF2658" s="116"/>
      <c r="TCG2658" s="42"/>
      <c r="TCH2658" s="116"/>
      <c r="TCI2658" s="42"/>
      <c r="TCJ2658" s="116"/>
      <c r="TCK2658" s="42"/>
      <c r="TCL2658" s="116"/>
      <c r="TCM2658" s="42"/>
      <c r="TCN2658" s="116"/>
      <c r="TCO2658" s="42"/>
      <c r="TCP2658" s="116"/>
      <c r="TCQ2658" s="42"/>
      <c r="TCR2658" s="116"/>
      <c r="TCS2658" s="42"/>
      <c r="TCT2658" s="116"/>
      <c r="TCU2658" s="42"/>
      <c r="TCV2658" s="116"/>
      <c r="TCW2658" s="42"/>
      <c r="TCX2658" s="116"/>
      <c r="TCY2658" s="42"/>
      <c r="TCZ2658" s="116"/>
      <c r="TDA2658" s="42"/>
      <c r="TDB2658" s="116"/>
      <c r="TDC2658" s="42"/>
      <c r="TDD2658" s="116"/>
      <c r="TDE2658" s="42"/>
      <c r="TDF2658" s="116"/>
      <c r="TDG2658" s="42"/>
      <c r="TDH2658" s="116"/>
      <c r="TDI2658" s="42"/>
      <c r="TDJ2658" s="116"/>
      <c r="TDK2658" s="42"/>
      <c r="TDL2658" s="116"/>
      <c r="TDM2658" s="42"/>
      <c r="TDN2658" s="116"/>
      <c r="TDO2658" s="42"/>
      <c r="TDP2658" s="116"/>
      <c r="TDQ2658" s="42"/>
      <c r="TDR2658" s="116"/>
      <c r="TDS2658" s="42"/>
      <c r="TDT2658" s="116"/>
      <c r="TDU2658" s="42"/>
      <c r="TDV2658" s="116"/>
      <c r="TDW2658" s="42"/>
      <c r="TDX2658" s="116"/>
      <c r="TDY2658" s="42"/>
      <c r="TDZ2658" s="116"/>
      <c r="TEA2658" s="42"/>
      <c r="TEB2658" s="116"/>
      <c r="TEC2658" s="42"/>
      <c r="TED2658" s="116"/>
      <c r="TEE2658" s="42"/>
      <c r="TEF2658" s="116"/>
      <c r="TEG2658" s="42"/>
      <c r="TEH2658" s="116"/>
      <c r="TEI2658" s="42"/>
      <c r="TEJ2658" s="116"/>
      <c r="TEK2658" s="42"/>
      <c r="TEL2658" s="116"/>
      <c r="TEM2658" s="42"/>
      <c r="TEN2658" s="116"/>
      <c r="TEO2658" s="42"/>
      <c r="TEP2658" s="116"/>
      <c r="TEQ2658" s="42"/>
      <c r="TER2658" s="116"/>
      <c r="TES2658" s="42"/>
      <c r="TET2658" s="116"/>
      <c r="TEU2658" s="42"/>
      <c r="TEV2658" s="116"/>
      <c r="TEW2658" s="42"/>
      <c r="TEX2658" s="116"/>
      <c r="TEY2658" s="42"/>
      <c r="TEZ2658" s="116"/>
      <c r="TFA2658" s="42"/>
      <c r="TFB2658" s="116"/>
      <c r="TFC2658" s="42"/>
      <c r="TFD2658" s="116"/>
      <c r="TFE2658" s="42"/>
      <c r="TFF2658" s="116"/>
      <c r="TFG2658" s="42"/>
      <c r="TFH2658" s="116"/>
      <c r="TFI2658" s="42"/>
      <c r="TFJ2658" s="116"/>
      <c r="TFK2658" s="42"/>
      <c r="TFL2658" s="116"/>
      <c r="TFM2658" s="42"/>
      <c r="TFN2658" s="116"/>
      <c r="TFO2658" s="42"/>
      <c r="TFP2658" s="116"/>
      <c r="TFQ2658" s="42"/>
      <c r="TFR2658" s="116"/>
      <c r="TFS2658" s="42"/>
      <c r="TFT2658" s="116"/>
      <c r="TFU2658" s="42"/>
      <c r="TFV2658" s="116"/>
      <c r="TFW2658" s="42"/>
      <c r="TFX2658" s="116"/>
      <c r="TFY2658" s="42"/>
      <c r="TFZ2658" s="116"/>
      <c r="TGA2658" s="42"/>
      <c r="TGB2658" s="116"/>
      <c r="TGC2658" s="42"/>
      <c r="TGD2658" s="116"/>
      <c r="TGE2658" s="42"/>
      <c r="TGF2658" s="116"/>
      <c r="TGG2658" s="42"/>
      <c r="TGH2658" s="116"/>
      <c r="TGI2658" s="42"/>
      <c r="TGJ2658" s="116"/>
      <c r="TGK2658" s="42"/>
      <c r="TGL2658" s="116"/>
      <c r="TGM2658" s="42"/>
      <c r="TGN2658" s="116"/>
      <c r="TGO2658" s="42"/>
      <c r="TGP2658" s="116"/>
      <c r="TGQ2658" s="42"/>
      <c r="TGR2658" s="116"/>
      <c r="TGS2658" s="42"/>
      <c r="TGT2658" s="116"/>
      <c r="TGU2658" s="42"/>
      <c r="TGV2658" s="116"/>
      <c r="TGW2658" s="42"/>
      <c r="TGX2658" s="116"/>
      <c r="TGY2658" s="42"/>
      <c r="TGZ2658" s="116"/>
      <c r="THA2658" s="42"/>
      <c r="THB2658" s="116"/>
      <c r="THC2658" s="42"/>
      <c r="THD2658" s="116"/>
      <c r="THE2658" s="42"/>
      <c r="THF2658" s="116"/>
      <c r="THG2658" s="42"/>
      <c r="THH2658" s="116"/>
      <c r="THI2658" s="42"/>
      <c r="THJ2658" s="116"/>
      <c r="THK2658" s="42"/>
      <c r="THL2658" s="116"/>
      <c r="THM2658" s="42"/>
      <c r="THN2658" s="116"/>
      <c r="THO2658" s="42"/>
      <c r="THP2658" s="116"/>
      <c r="THQ2658" s="42"/>
      <c r="THR2658" s="116"/>
      <c r="THS2658" s="42"/>
      <c r="THT2658" s="116"/>
      <c r="THU2658" s="42"/>
      <c r="THV2658" s="116"/>
      <c r="THW2658" s="42"/>
      <c r="THX2658" s="116"/>
      <c r="THY2658" s="42"/>
      <c r="THZ2658" s="116"/>
      <c r="TIA2658" s="42"/>
      <c r="TIB2658" s="116"/>
      <c r="TIC2658" s="42"/>
      <c r="TID2658" s="116"/>
      <c r="TIE2658" s="42"/>
      <c r="TIF2658" s="116"/>
      <c r="TIG2658" s="42"/>
      <c r="TIH2658" s="116"/>
      <c r="TII2658" s="42"/>
      <c r="TIJ2658" s="116"/>
      <c r="TIK2658" s="42"/>
      <c r="TIL2658" s="116"/>
      <c r="TIM2658" s="42"/>
      <c r="TIN2658" s="116"/>
      <c r="TIO2658" s="42"/>
      <c r="TIP2658" s="116"/>
      <c r="TIQ2658" s="42"/>
      <c r="TIR2658" s="116"/>
      <c r="TIS2658" s="42"/>
      <c r="TIT2658" s="116"/>
      <c r="TIU2658" s="42"/>
      <c r="TIV2658" s="116"/>
      <c r="TIW2658" s="42"/>
      <c r="TIX2658" s="116"/>
      <c r="TIY2658" s="42"/>
      <c r="TIZ2658" s="116"/>
      <c r="TJA2658" s="42"/>
      <c r="TJB2658" s="116"/>
      <c r="TJC2658" s="42"/>
      <c r="TJD2658" s="116"/>
      <c r="TJE2658" s="42"/>
      <c r="TJF2658" s="116"/>
      <c r="TJG2658" s="42"/>
      <c r="TJH2658" s="116"/>
      <c r="TJI2658" s="42"/>
      <c r="TJJ2658" s="116"/>
      <c r="TJK2658" s="42"/>
      <c r="TJL2658" s="116"/>
      <c r="TJM2658" s="42"/>
      <c r="TJN2658" s="116"/>
      <c r="TJO2658" s="42"/>
      <c r="TJP2658" s="116"/>
      <c r="TJQ2658" s="42"/>
      <c r="TJR2658" s="116"/>
      <c r="TJS2658" s="42"/>
      <c r="TJT2658" s="116"/>
      <c r="TJU2658" s="42"/>
      <c r="TJV2658" s="116"/>
      <c r="TJW2658" s="42"/>
      <c r="TJX2658" s="116"/>
      <c r="TJY2658" s="42"/>
      <c r="TJZ2658" s="116"/>
      <c r="TKA2658" s="42"/>
      <c r="TKB2658" s="116"/>
      <c r="TKC2658" s="42"/>
      <c r="TKD2658" s="116"/>
      <c r="TKE2658" s="42"/>
      <c r="TKF2658" s="116"/>
      <c r="TKG2658" s="42"/>
      <c r="TKH2658" s="116"/>
      <c r="TKI2658" s="42"/>
      <c r="TKJ2658" s="116"/>
      <c r="TKK2658" s="42"/>
      <c r="TKL2658" s="116"/>
      <c r="TKM2658" s="42"/>
      <c r="TKN2658" s="116"/>
      <c r="TKO2658" s="42"/>
      <c r="TKP2658" s="116"/>
      <c r="TKQ2658" s="42"/>
      <c r="TKR2658" s="116"/>
      <c r="TKS2658" s="42"/>
      <c r="TKT2658" s="116"/>
      <c r="TKU2658" s="42"/>
      <c r="TKV2658" s="116"/>
      <c r="TKW2658" s="42"/>
      <c r="TKX2658" s="116"/>
      <c r="TKY2658" s="42"/>
      <c r="TKZ2658" s="116"/>
      <c r="TLA2658" s="42"/>
      <c r="TLB2658" s="116"/>
      <c r="TLC2658" s="42"/>
      <c r="TLD2658" s="116"/>
      <c r="TLE2658" s="42"/>
      <c r="TLF2658" s="116"/>
      <c r="TLG2658" s="42"/>
      <c r="TLH2658" s="116"/>
      <c r="TLI2658" s="42"/>
      <c r="TLJ2658" s="116"/>
      <c r="TLK2658" s="42"/>
      <c r="TLL2658" s="116"/>
      <c r="TLM2658" s="42"/>
      <c r="TLN2658" s="116"/>
      <c r="TLO2658" s="42"/>
      <c r="TLP2658" s="116"/>
      <c r="TLQ2658" s="42"/>
      <c r="TLR2658" s="116"/>
      <c r="TLS2658" s="42"/>
      <c r="TLT2658" s="116"/>
      <c r="TLU2658" s="42"/>
      <c r="TLV2658" s="116"/>
      <c r="TLW2658" s="42"/>
      <c r="TLX2658" s="116"/>
      <c r="TLY2658" s="42"/>
      <c r="TLZ2658" s="116"/>
      <c r="TMA2658" s="42"/>
      <c r="TMB2658" s="116"/>
      <c r="TMC2658" s="42"/>
      <c r="TMD2658" s="116"/>
      <c r="TME2658" s="42"/>
      <c r="TMF2658" s="116"/>
      <c r="TMG2658" s="42"/>
      <c r="TMH2658" s="116"/>
      <c r="TMI2658" s="42"/>
      <c r="TMJ2658" s="116"/>
      <c r="TMK2658" s="42"/>
      <c r="TML2658" s="116"/>
      <c r="TMM2658" s="42"/>
      <c r="TMN2658" s="116"/>
      <c r="TMO2658" s="42"/>
      <c r="TMP2658" s="116"/>
      <c r="TMQ2658" s="42"/>
      <c r="TMR2658" s="116"/>
      <c r="TMS2658" s="42"/>
      <c r="TMT2658" s="116"/>
      <c r="TMU2658" s="42"/>
      <c r="TMV2658" s="116"/>
      <c r="TMW2658" s="42"/>
      <c r="TMX2658" s="116"/>
      <c r="TMY2658" s="42"/>
      <c r="TMZ2658" s="116"/>
      <c r="TNA2658" s="42"/>
      <c r="TNB2658" s="116"/>
      <c r="TNC2658" s="42"/>
      <c r="TND2658" s="116"/>
      <c r="TNE2658" s="42"/>
      <c r="TNF2658" s="116"/>
      <c r="TNG2658" s="42"/>
      <c r="TNH2658" s="116"/>
      <c r="TNI2658" s="42"/>
      <c r="TNJ2658" s="116"/>
      <c r="TNK2658" s="42"/>
      <c r="TNL2658" s="116"/>
      <c r="TNM2658" s="42"/>
      <c r="TNN2658" s="116"/>
      <c r="TNO2658" s="42"/>
      <c r="TNP2658" s="116"/>
      <c r="TNQ2658" s="42"/>
      <c r="TNR2658" s="116"/>
      <c r="TNS2658" s="42"/>
      <c r="TNT2658" s="116"/>
      <c r="TNU2658" s="42"/>
      <c r="TNV2658" s="116"/>
      <c r="TNW2658" s="42"/>
      <c r="TNX2658" s="116"/>
      <c r="TNY2658" s="42"/>
      <c r="TNZ2658" s="116"/>
      <c r="TOA2658" s="42"/>
      <c r="TOB2658" s="116"/>
      <c r="TOC2658" s="42"/>
      <c r="TOD2658" s="116"/>
      <c r="TOE2658" s="42"/>
      <c r="TOF2658" s="116"/>
      <c r="TOG2658" s="42"/>
      <c r="TOH2658" s="116"/>
      <c r="TOI2658" s="42"/>
      <c r="TOJ2658" s="116"/>
      <c r="TOK2658" s="42"/>
      <c r="TOL2658" s="116"/>
      <c r="TOM2658" s="42"/>
      <c r="TON2658" s="116"/>
      <c r="TOO2658" s="42"/>
      <c r="TOP2658" s="116"/>
      <c r="TOQ2658" s="42"/>
      <c r="TOR2658" s="116"/>
      <c r="TOS2658" s="42"/>
      <c r="TOT2658" s="116"/>
      <c r="TOU2658" s="42"/>
      <c r="TOV2658" s="116"/>
      <c r="TOW2658" s="42"/>
      <c r="TOX2658" s="116"/>
      <c r="TOY2658" s="42"/>
      <c r="TOZ2658" s="116"/>
      <c r="TPA2658" s="42"/>
      <c r="TPB2658" s="116"/>
      <c r="TPC2658" s="42"/>
      <c r="TPD2658" s="116"/>
      <c r="TPE2658" s="42"/>
      <c r="TPF2658" s="116"/>
      <c r="TPG2658" s="42"/>
      <c r="TPH2658" s="116"/>
      <c r="TPI2658" s="42"/>
      <c r="TPJ2658" s="116"/>
      <c r="TPK2658" s="42"/>
      <c r="TPL2658" s="116"/>
      <c r="TPM2658" s="42"/>
      <c r="TPN2658" s="116"/>
      <c r="TPO2658" s="42"/>
      <c r="TPP2658" s="116"/>
      <c r="TPQ2658" s="42"/>
      <c r="TPR2658" s="116"/>
      <c r="TPS2658" s="42"/>
      <c r="TPT2658" s="116"/>
      <c r="TPU2658" s="42"/>
      <c r="TPV2658" s="116"/>
      <c r="TPW2658" s="42"/>
      <c r="TPX2658" s="116"/>
      <c r="TPY2658" s="42"/>
      <c r="TPZ2658" s="116"/>
      <c r="TQA2658" s="42"/>
      <c r="TQB2658" s="116"/>
      <c r="TQC2658" s="42"/>
      <c r="TQD2658" s="116"/>
      <c r="TQE2658" s="42"/>
      <c r="TQF2658" s="116"/>
      <c r="TQG2658" s="42"/>
      <c r="TQH2658" s="116"/>
      <c r="TQI2658" s="42"/>
      <c r="TQJ2658" s="116"/>
      <c r="TQK2658" s="42"/>
      <c r="TQL2658" s="116"/>
      <c r="TQM2658" s="42"/>
      <c r="TQN2658" s="116"/>
      <c r="TQO2658" s="42"/>
      <c r="TQP2658" s="116"/>
      <c r="TQQ2658" s="42"/>
      <c r="TQR2658" s="116"/>
      <c r="TQS2658" s="42"/>
      <c r="TQT2658" s="116"/>
      <c r="TQU2658" s="42"/>
      <c r="TQV2658" s="116"/>
      <c r="TQW2658" s="42"/>
      <c r="TQX2658" s="116"/>
      <c r="TQY2658" s="42"/>
      <c r="TQZ2658" s="116"/>
      <c r="TRA2658" s="42"/>
      <c r="TRB2658" s="116"/>
      <c r="TRC2658" s="42"/>
      <c r="TRD2658" s="116"/>
      <c r="TRE2658" s="42"/>
      <c r="TRF2658" s="116"/>
      <c r="TRG2658" s="42"/>
      <c r="TRH2658" s="116"/>
      <c r="TRI2658" s="42"/>
      <c r="TRJ2658" s="116"/>
      <c r="TRK2658" s="42"/>
      <c r="TRL2658" s="116"/>
      <c r="TRM2658" s="42"/>
      <c r="TRN2658" s="116"/>
      <c r="TRO2658" s="42"/>
      <c r="TRP2658" s="116"/>
      <c r="TRQ2658" s="42"/>
      <c r="TRR2658" s="116"/>
      <c r="TRS2658" s="42"/>
      <c r="TRT2658" s="116"/>
      <c r="TRU2658" s="42"/>
      <c r="TRV2658" s="116"/>
      <c r="TRW2658" s="42"/>
      <c r="TRX2658" s="116"/>
      <c r="TRY2658" s="42"/>
      <c r="TRZ2658" s="116"/>
      <c r="TSA2658" s="42"/>
      <c r="TSB2658" s="116"/>
      <c r="TSC2658" s="42"/>
      <c r="TSD2658" s="116"/>
      <c r="TSE2658" s="42"/>
      <c r="TSF2658" s="116"/>
      <c r="TSG2658" s="42"/>
      <c r="TSH2658" s="116"/>
      <c r="TSI2658" s="42"/>
      <c r="TSJ2658" s="116"/>
      <c r="TSK2658" s="42"/>
      <c r="TSL2658" s="116"/>
      <c r="TSM2658" s="42"/>
      <c r="TSN2658" s="116"/>
      <c r="TSO2658" s="42"/>
      <c r="TSP2658" s="116"/>
      <c r="TSQ2658" s="42"/>
      <c r="TSR2658" s="116"/>
      <c r="TSS2658" s="42"/>
      <c r="TST2658" s="116"/>
      <c r="TSU2658" s="42"/>
      <c r="TSV2658" s="116"/>
      <c r="TSW2658" s="42"/>
      <c r="TSX2658" s="116"/>
      <c r="TSY2658" s="42"/>
      <c r="TSZ2658" s="116"/>
      <c r="TTA2658" s="42"/>
      <c r="TTB2658" s="116"/>
      <c r="TTC2658" s="42"/>
      <c r="TTD2658" s="116"/>
      <c r="TTE2658" s="42"/>
      <c r="TTF2658" s="116"/>
      <c r="TTG2658" s="42"/>
      <c r="TTH2658" s="116"/>
      <c r="TTI2658" s="42"/>
      <c r="TTJ2658" s="116"/>
      <c r="TTK2658" s="42"/>
      <c r="TTL2658" s="116"/>
      <c r="TTM2658" s="42"/>
      <c r="TTN2658" s="116"/>
      <c r="TTO2658" s="42"/>
      <c r="TTP2658" s="116"/>
      <c r="TTQ2658" s="42"/>
      <c r="TTR2658" s="116"/>
      <c r="TTS2658" s="42"/>
      <c r="TTT2658" s="116"/>
      <c r="TTU2658" s="42"/>
      <c r="TTV2658" s="116"/>
      <c r="TTW2658" s="42"/>
      <c r="TTX2658" s="116"/>
      <c r="TTY2658" s="42"/>
      <c r="TTZ2658" s="116"/>
      <c r="TUA2658" s="42"/>
      <c r="TUB2658" s="116"/>
      <c r="TUC2658" s="42"/>
      <c r="TUD2658" s="116"/>
      <c r="TUE2658" s="42"/>
      <c r="TUF2658" s="116"/>
      <c r="TUG2658" s="42"/>
      <c r="TUH2658" s="116"/>
      <c r="TUI2658" s="42"/>
      <c r="TUJ2658" s="116"/>
      <c r="TUK2658" s="42"/>
      <c r="TUL2658" s="116"/>
      <c r="TUM2658" s="42"/>
      <c r="TUN2658" s="116"/>
      <c r="TUO2658" s="42"/>
      <c r="TUP2658" s="116"/>
      <c r="TUQ2658" s="42"/>
      <c r="TUR2658" s="116"/>
      <c r="TUS2658" s="42"/>
      <c r="TUT2658" s="116"/>
      <c r="TUU2658" s="42"/>
      <c r="TUV2658" s="116"/>
      <c r="TUW2658" s="42"/>
      <c r="TUX2658" s="116"/>
      <c r="TUY2658" s="42"/>
      <c r="TUZ2658" s="116"/>
      <c r="TVA2658" s="42"/>
      <c r="TVB2658" s="116"/>
      <c r="TVC2658" s="42"/>
      <c r="TVD2658" s="116"/>
      <c r="TVE2658" s="42"/>
      <c r="TVF2658" s="116"/>
      <c r="TVG2658" s="42"/>
      <c r="TVH2658" s="116"/>
      <c r="TVI2658" s="42"/>
      <c r="TVJ2658" s="116"/>
      <c r="TVK2658" s="42"/>
      <c r="TVL2658" s="116"/>
      <c r="TVM2658" s="42"/>
      <c r="TVN2658" s="116"/>
      <c r="TVO2658" s="42"/>
      <c r="TVP2658" s="116"/>
      <c r="TVQ2658" s="42"/>
      <c r="TVR2658" s="116"/>
      <c r="TVS2658" s="42"/>
      <c r="TVT2658" s="116"/>
      <c r="TVU2658" s="42"/>
      <c r="TVV2658" s="116"/>
      <c r="TVW2658" s="42"/>
      <c r="TVX2658" s="116"/>
      <c r="TVY2658" s="42"/>
      <c r="TVZ2658" s="116"/>
      <c r="TWA2658" s="42"/>
      <c r="TWB2658" s="116"/>
      <c r="TWC2658" s="42"/>
      <c r="TWD2658" s="116"/>
      <c r="TWE2658" s="42"/>
      <c r="TWF2658" s="116"/>
      <c r="TWG2658" s="42"/>
      <c r="TWH2658" s="116"/>
      <c r="TWI2658" s="42"/>
      <c r="TWJ2658" s="116"/>
      <c r="TWK2658" s="42"/>
      <c r="TWL2658" s="116"/>
      <c r="TWM2658" s="42"/>
      <c r="TWN2658" s="116"/>
      <c r="TWO2658" s="42"/>
      <c r="TWP2658" s="116"/>
      <c r="TWQ2658" s="42"/>
      <c r="TWR2658" s="116"/>
      <c r="TWS2658" s="42"/>
      <c r="TWT2658" s="116"/>
      <c r="TWU2658" s="42"/>
      <c r="TWV2658" s="116"/>
      <c r="TWW2658" s="42"/>
      <c r="TWX2658" s="116"/>
      <c r="TWY2658" s="42"/>
      <c r="TWZ2658" s="116"/>
      <c r="TXA2658" s="42"/>
      <c r="TXB2658" s="116"/>
      <c r="TXC2658" s="42"/>
      <c r="TXD2658" s="116"/>
      <c r="TXE2658" s="42"/>
      <c r="TXF2658" s="116"/>
      <c r="TXG2658" s="42"/>
      <c r="TXH2658" s="116"/>
      <c r="TXI2658" s="42"/>
      <c r="TXJ2658" s="116"/>
      <c r="TXK2658" s="42"/>
      <c r="TXL2658" s="116"/>
      <c r="TXM2658" s="42"/>
      <c r="TXN2658" s="116"/>
      <c r="TXO2658" s="42"/>
      <c r="TXP2658" s="116"/>
      <c r="TXQ2658" s="42"/>
      <c r="TXR2658" s="116"/>
      <c r="TXS2658" s="42"/>
      <c r="TXT2658" s="116"/>
      <c r="TXU2658" s="42"/>
      <c r="TXV2658" s="116"/>
      <c r="TXW2658" s="42"/>
      <c r="TXX2658" s="116"/>
      <c r="TXY2658" s="42"/>
      <c r="TXZ2658" s="116"/>
      <c r="TYA2658" s="42"/>
      <c r="TYB2658" s="116"/>
      <c r="TYC2658" s="42"/>
      <c r="TYD2658" s="116"/>
      <c r="TYE2658" s="42"/>
      <c r="TYF2658" s="116"/>
      <c r="TYG2658" s="42"/>
      <c r="TYH2658" s="116"/>
      <c r="TYI2658" s="42"/>
      <c r="TYJ2658" s="116"/>
      <c r="TYK2658" s="42"/>
      <c r="TYL2658" s="116"/>
      <c r="TYM2658" s="42"/>
      <c r="TYN2658" s="116"/>
      <c r="TYO2658" s="42"/>
      <c r="TYP2658" s="116"/>
      <c r="TYQ2658" s="42"/>
      <c r="TYR2658" s="116"/>
      <c r="TYS2658" s="42"/>
      <c r="TYT2658" s="116"/>
      <c r="TYU2658" s="42"/>
      <c r="TYV2658" s="116"/>
      <c r="TYW2658" s="42"/>
      <c r="TYX2658" s="116"/>
      <c r="TYY2658" s="42"/>
      <c r="TYZ2658" s="116"/>
      <c r="TZA2658" s="42"/>
      <c r="TZB2658" s="116"/>
      <c r="TZC2658" s="42"/>
      <c r="TZD2658" s="116"/>
      <c r="TZE2658" s="42"/>
      <c r="TZF2658" s="116"/>
      <c r="TZG2658" s="42"/>
      <c r="TZH2658" s="116"/>
      <c r="TZI2658" s="42"/>
      <c r="TZJ2658" s="116"/>
      <c r="TZK2658" s="42"/>
      <c r="TZL2658" s="116"/>
      <c r="TZM2658" s="42"/>
      <c r="TZN2658" s="116"/>
      <c r="TZO2658" s="42"/>
      <c r="TZP2658" s="116"/>
      <c r="TZQ2658" s="42"/>
      <c r="TZR2658" s="116"/>
      <c r="TZS2658" s="42"/>
      <c r="TZT2658" s="116"/>
      <c r="TZU2658" s="42"/>
      <c r="TZV2658" s="116"/>
      <c r="TZW2658" s="42"/>
      <c r="TZX2658" s="116"/>
      <c r="TZY2658" s="42"/>
      <c r="TZZ2658" s="116"/>
      <c r="UAA2658" s="42"/>
      <c r="UAB2658" s="116"/>
      <c r="UAC2658" s="42"/>
      <c r="UAD2658" s="116"/>
      <c r="UAE2658" s="42"/>
      <c r="UAF2658" s="116"/>
      <c r="UAG2658" s="42"/>
      <c r="UAH2658" s="116"/>
      <c r="UAI2658" s="42"/>
      <c r="UAJ2658" s="116"/>
      <c r="UAK2658" s="42"/>
      <c r="UAL2658" s="116"/>
      <c r="UAM2658" s="42"/>
      <c r="UAN2658" s="116"/>
      <c r="UAO2658" s="42"/>
      <c r="UAP2658" s="116"/>
      <c r="UAQ2658" s="42"/>
      <c r="UAR2658" s="116"/>
      <c r="UAS2658" s="42"/>
      <c r="UAT2658" s="116"/>
      <c r="UAU2658" s="42"/>
      <c r="UAV2658" s="116"/>
      <c r="UAW2658" s="42"/>
      <c r="UAX2658" s="116"/>
      <c r="UAY2658" s="42"/>
      <c r="UAZ2658" s="116"/>
      <c r="UBA2658" s="42"/>
      <c r="UBB2658" s="116"/>
      <c r="UBC2658" s="42"/>
      <c r="UBD2658" s="116"/>
      <c r="UBE2658" s="42"/>
      <c r="UBF2658" s="116"/>
      <c r="UBG2658" s="42"/>
      <c r="UBH2658" s="116"/>
      <c r="UBI2658" s="42"/>
      <c r="UBJ2658" s="116"/>
      <c r="UBK2658" s="42"/>
      <c r="UBL2658" s="116"/>
      <c r="UBM2658" s="42"/>
      <c r="UBN2658" s="116"/>
      <c r="UBO2658" s="42"/>
      <c r="UBP2658" s="116"/>
      <c r="UBQ2658" s="42"/>
      <c r="UBR2658" s="116"/>
      <c r="UBS2658" s="42"/>
      <c r="UBT2658" s="116"/>
      <c r="UBU2658" s="42"/>
      <c r="UBV2658" s="116"/>
      <c r="UBW2658" s="42"/>
      <c r="UBX2658" s="116"/>
      <c r="UBY2658" s="42"/>
      <c r="UBZ2658" s="116"/>
      <c r="UCA2658" s="42"/>
      <c r="UCB2658" s="116"/>
      <c r="UCC2658" s="42"/>
      <c r="UCD2658" s="116"/>
      <c r="UCE2658" s="42"/>
      <c r="UCF2658" s="116"/>
      <c r="UCG2658" s="42"/>
      <c r="UCH2658" s="116"/>
      <c r="UCI2658" s="42"/>
      <c r="UCJ2658" s="116"/>
      <c r="UCK2658" s="42"/>
      <c r="UCL2658" s="116"/>
      <c r="UCM2658" s="42"/>
      <c r="UCN2658" s="116"/>
      <c r="UCO2658" s="42"/>
      <c r="UCP2658" s="116"/>
      <c r="UCQ2658" s="42"/>
      <c r="UCR2658" s="116"/>
      <c r="UCS2658" s="42"/>
      <c r="UCT2658" s="116"/>
      <c r="UCU2658" s="42"/>
      <c r="UCV2658" s="116"/>
      <c r="UCW2658" s="42"/>
      <c r="UCX2658" s="116"/>
      <c r="UCY2658" s="42"/>
      <c r="UCZ2658" s="116"/>
      <c r="UDA2658" s="42"/>
      <c r="UDB2658" s="116"/>
      <c r="UDC2658" s="42"/>
      <c r="UDD2658" s="116"/>
      <c r="UDE2658" s="42"/>
      <c r="UDF2658" s="116"/>
      <c r="UDG2658" s="42"/>
      <c r="UDH2658" s="116"/>
      <c r="UDI2658" s="42"/>
      <c r="UDJ2658" s="116"/>
      <c r="UDK2658" s="42"/>
      <c r="UDL2658" s="116"/>
      <c r="UDM2658" s="42"/>
      <c r="UDN2658" s="116"/>
      <c r="UDO2658" s="42"/>
      <c r="UDP2658" s="116"/>
      <c r="UDQ2658" s="42"/>
      <c r="UDR2658" s="116"/>
      <c r="UDS2658" s="42"/>
      <c r="UDT2658" s="116"/>
      <c r="UDU2658" s="42"/>
      <c r="UDV2658" s="116"/>
      <c r="UDW2658" s="42"/>
      <c r="UDX2658" s="116"/>
      <c r="UDY2658" s="42"/>
      <c r="UDZ2658" s="116"/>
      <c r="UEA2658" s="42"/>
      <c r="UEB2658" s="116"/>
      <c r="UEC2658" s="42"/>
      <c r="UED2658" s="116"/>
      <c r="UEE2658" s="42"/>
      <c r="UEF2658" s="116"/>
      <c r="UEG2658" s="42"/>
      <c r="UEH2658" s="116"/>
      <c r="UEI2658" s="42"/>
      <c r="UEJ2658" s="116"/>
      <c r="UEK2658" s="42"/>
      <c r="UEL2658" s="116"/>
      <c r="UEM2658" s="42"/>
      <c r="UEN2658" s="116"/>
      <c r="UEO2658" s="42"/>
      <c r="UEP2658" s="116"/>
      <c r="UEQ2658" s="42"/>
      <c r="UER2658" s="116"/>
      <c r="UES2658" s="42"/>
      <c r="UET2658" s="116"/>
      <c r="UEU2658" s="42"/>
      <c r="UEV2658" s="116"/>
      <c r="UEW2658" s="42"/>
      <c r="UEX2658" s="116"/>
      <c r="UEY2658" s="42"/>
      <c r="UEZ2658" s="116"/>
      <c r="UFA2658" s="42"/>
      <c r="UFB2658" s="116"/>
      <c r="UFC2658" s="42"/>
      <c r="UFD2658" s="116"/>
      <c r="UFE2658" s="42"/>
      <c r="UFF2658" s="116"/>
      <c r="UFG2658" s="42"/>
      <c r="UFH2658" s="116"/>
      <c r="UFI2658" s="42"/>
      <c r="UFJ2658" s="116"/>
      <c r="UFK2658" s="42"/>
      <c r="UFL2658" s="116"/>
      <c r="UFM2658" s="42"/>
      <c r="UFN2658" s="116"/>
      <c r="UFO2658" s="42"/>
      <c r="UFP2658" s="116"/>
      <c r="UFQ2658" s="42"/>
      <c r="UFR2658" s="116"/>
      <c r="UFS2658" s="42"/>
      <c r="UFT2658" s="116"/>
      <c r="UFU2658" s="42"/>
      <c r="UFV2658" s="116"/>
      <c r="UFW2658" s="42"/>
      <c r="UFX2658" s="116"/>
      <c r="UFY2658" s="42"/>
      <c r="UFZ2658" s="116"/>
      <c r="UGA2658" s="42"/>
      <c r="UGB2658" s="116"/>
      <c r="UGC2658" s="42"/>
      <c r="UGD2658" s="116"/>
      <c r="UGE2658" s="42"/>
      <c r="UGF2658" s="116"/>
      <c r="UGG2658" s="42"/>
      <c r="UGH2658" s="116"/>
      <c r="UGI2658" s="42"/>
      <c r="UGJ2658" s="116"/>
      <c r="UGK2658" s="42"/>
      <c r="UGL2658" s="116"/>
      <c r="UGM2658" s="42"/>
      <c r="UGN2658" s="116"/>
      <c r="UGO2658" s="42"/>
      <c r="UGP2658" s="116"/>
      <c r="UGQ2658" s="42"/>
      <c r="UGR2658" s="116"/>
      <c r="UGS2658" s="42"/>
      <c r="UGT2658" s="116"/>
      <c r="UGU2658" s="42"/>
      <c r="UGV2658" s="116"/>
      <c r="UGW2658" s="42"/>
      <c r="UGX2658" s="116"/>
      <c r="UGY2658" s="42"/>
      <c r="UGZ2658" s="116"/>
      <c r="UHA2658" s="42"/>
      <c r="UHB2658" s="116"/>
      <c r="UHC2658" s="42"/>
      <c r="UHD2658" s="116"/>
      <c r="UHE2658" s="42"/>
      <c r="UHF2658" s="116"/>
      <c r="UHG2658" s="42"/>
      <c r="UHH2658" s="116"/>
      <c r="UHI2658" s="42"/>
      <c r="UHJ2658" s="116"/>
      <c r="UHK2658" s="42"/>
      <c r="UHL2658" s="116"/>
      <c r="UHM2658" s="42"/>
      <c r="UHN2658" s="116"/>
      <c r="UHO2658" s="42"/>
      <c r="UHP2658" s="116"/>
      <c r="UHQ2658" s="42"/>
      <c r="UHR2658" s="116"/>
      <c r="UHS2658" s="42"/>
      <c r="UHT2658" s="116"/>
      <c r="UHU2658" s="42"/>
      <c r="UHV2658" s="116"/>
      <c r="UHW2658" s="42"/>
      <c r="UHX2658" s="116"/>
      <c r="UHY2658" s="42"/>
      <c r="UHZ2658" s="116"/>
      <c r="UIA2658" s="42"/>
      <c r="UIB2658" s="116"/>
      <c r="UIC2658" s="42"/>
      <c r="UID2658" s="116"/>
      <c r="UIE2658" s="42"/>
      <c r="UIF2658" s="116"/>
      <c r="UIG2658" s="42"/>
      <c r="UIH2658" s="116"/>
      <c r="UII2658" s="42"/>
      <c r="UIJ2658" s="116"/>
      <c r="UIK2658" s="42"/>
      <c r="UIL2658" s="116"/>
      <c r="UIM2658" s="42"/>
      <c r="UIN2658" s="116"/>
      <c r="UIO2658" s="42"/>
      <c r="UIP2658" s="116"/>
      <c r="UIQ2658" s="42"/>
      <c r="UIR2658" s="116"/>
      <c r="UIS2658" s="42"/>
      <c r="UIT2658" s="116"/>
      <c r="UIU2658" s="42"/>
      <c r="UIV2658" s="116"/>
      <c r="UIW2658" s="42"/>
      <c r="UIX2658" s="116"/>
      <c r="UIY2658" s="42"/>
      <c r="UIZ2658" s="116"/>
      <c r="UJA2658" s="42"/>
      <c r="UJB2658" s="116"/>
      <c r="UJC2658" s="42"/>
      <c r="UJD2658" s="116"/>
      <c r="UJE2658" s="42"/>
      <c r="UJF2658" s="116"/>
      <c r="UJG2658" s="42"/>
      <c r="UJH2658" s="116"/>
      <c r="UJI2658" s="42"/>
      <c r="UJJ2658" s="116"/>
      <c r="UJK2658" s="42"/>
      <c r="UJL2658" s="116"/>
      <c r="UJM2658" s="42"/>
      <c r="UJN2658" s="116"/>
      <c r="UJO2658" s="42"/>
      <c r="UJP2658" s="116"/>
      <c r="UJQ2658" s="42"/>
      <c r="UJR2658" s="116"/>
      <c r="UJS2658" s="42"/>
      <c r="UJT2658" s="116"/>
      <c r="UJU2658" s="42"/>
      <c r="UJV2658" s="116"/>
      <c r="UJW2658" s="42"/>
      <c r="UJX2658" s="116"/>
      <c r="UJY2658" s="42"/>
      <c r="UJZ2658" s="116"/>
      <c r="UKA2658" s="42"/>
      <c r="UKB2658" s="116"/>
      <c r="UKC2658" s="42"/>
      <c r="UKD2658" s="116"/>
      <c r="UKE2658" s="42"/>
      <c r="UKF2658" s="116"/>
      <c r="UKG2658" s="42"/>
      <c r="UKH2658" s="116"/>
      <c r="UKI2658" s="42"/>
      <c r="UKJ2658" s="116"/>
      <c r="UKK2658" s="42"/>
      <c r="UKL2658" s="116"/>
      <c r="UKM2658" s="42"/>
      <c r="UKN2658" s="116"/>
      <c r="UKO2658" s="42"/>
      <c r="UKP2658" s="116"/>
      <c r="UKQ2658" s="42"/>
      <c r="UKR2658" s="116"/>
      <c r="UKS2658" s="42"/>
      <c r="UKT2658" s="116"/>
      <c r="UKU2658" s="42"/>
      <c r="UKV2658" s="116"/>
      <c r="UKW2658" s="42"/>
      <c r="UKX2658" s="116"/>
      <c r="UKY2658" s="42"/>
      <c r="UKZ2658" s="116"/>
      <c r="ULA2658" s="42"/>
      <c r="ULB2658" s="116"/>
      <c r="ULC2658" s="42"/>
      <c r="ULD2658" s="116"/>
      <c r="ULE2658" s="42"/>
      <c r="ULF2658" s="116"/>
      <c r="ULG2658" s="42"/>
      <c r="ULH2658" s="116"/>
      <c r="ULI2658" s="42"/>
      <c r="ULJ2658" s="116"/>
      <c r="ULK2658" s="42"/>
      <c r="ULL2658" s="116"/>
      <c r="ULM2658" s="42"/>
      <c r="ULN2658" s="116"/>
      <c r="ULO2658" s="42"/>
      <c r="ULP2658" s="116"/>
      <c r="ULQ2658" s="42"/>
      <c r="ULR2658" s="116"/>
      <c r="ULS2658" s="42"/>
      <c r="ULT2658" s="116"/>
      <c r="ULU2658" s="42"/>
      <c r="ULV2658" s="116"/>
      <c r="ULW2658" s="42"/>
      <c r="ULX2658" s="116"/>
      <c r="ULY2658" s="42"/>
      <c r="ULZ2658" s="116"/>
      <c r="UMA2658" s="42"/>
      <c r="UMB2658" s="116"/>
      <c r="UMC2658" s="42"/>
      <c r="UMD2658" s="116"/>
      <c r="UME2658" s="42"/>
      <c r="UMF2658" s="116"/>
      <c r="UMG2658" s="42"/>
      <c r="UMH2658" s="116"/>
      <c r="UMI2658" s="42"/>
      <c r="UMJ2658" s="116"/>
      <c r="UMK2658" s="42"/>
      <c r="UML2658" s="116"/>
      <c r="UMM2658" s="42"/>
      <c r="UMN2658" s="116"/>
      <c r="UMO2658" s="42"/>
      <c r="UMP2658" s="116"/>
      <c r="UMQ2658" s="42"/>
      <c r="UMR2658" s="116"/>
      <c r="UMS2658" s="42"/>
      <c r="UMT2658" s="116"/>
      <c r="UMU2658" s="42"/>
      <c r="UMV2658" s="116"/>
      <c r="UMW2658" s="42"/>
      <c r="UMX2658" s="116"/>
      <c r="UMY2658" s="42"/>
      <c r="UMZ2658" s="116"/>
      <c r="UNA2658" s="42"/>
      <c r="UNB2658" s="116"/>
      <c r="UNC2658" s="42"/>
      <c r="UND2658" s="116"/>
      <c r="UNE2658" s="42"/>
      <c r="UNF2658" s="116"/>
      <c r="UNG2658" s="42"/>
      <c r="UNH2658" s="116"/>
      <c r="UNI2658" s="42"/>
      <c r="UNJ2658" s="116"/>
      <c r="UNK2658" s="42"/>
      <c r="UNL2658" s="116"/>
      <c r="UNM2658" s="42"/>
      <c r="UNN2658" s="116"/>
      <c r="UNO2658" s="42"/>
      <c r="UNP2658" s="116"/>
      <c r="UNQ2658" s="42"/>
      <c r="UNR2658" s="116"/>
      <c r="UNS2658" s="42"/>
      <c r="UNT2658" s="116"/>
      <c r="UNU2658" s="42"/>
      <c r="UNV2658" s="116"/>
      <c r="UNW2658" s="42"/>
      <c r="UNX2658" s="116"/>
      <c r="UNY2658" s="42"/>
      <c r="UNZ2658" s="116"/>
      <c r="UOA2658" s="42"/>
      <c r="UOB2658" s="116"/>
      <c r="UOC2658" s="42"/>
      <c r="UOD2658" s="116"/>
      <c r="UOE2658" s="42"/>
      <c r="UOF2658" s="116"/>
      <c r="UOG2658" s="42"/>
      <c r="UOH2658" s="116"/>
      <c r="UOI2658" s="42"/>
      <c r="UOJ2658" s="116"/>
      <c r="UOK2658" s="42"/>
      <c r="UOL2658" s="116"/>
      <c r="UOM2658" s="42"/>
      <c r="UON2658" s="116"/>
      <c r="UOO2658" s="42"/>
      <c r="UOP2658" s="116"/>
      <c r="UOQ2658" s="42"/>
      <c r="UOR2658" s="116"/>
      <c r="UOS2658" s="42"/>
      <c r="UOT2658" s="116"/>
      <c r="UOU2658" s="42"/>
      <c r="UOV2658" s="116"/>
      <c r="UOW2658" s="42"/>
      <c r="UOX2658" s="116"/>
      <c r="UOY2658" s="42"/>
      <c r="UOZ2658" s="116"/>
      <c r="UPA2658" s="42"/>
      <c r="UPB2658" s="116"/>
      <c r="UPC2658" s="42"/>
      <c r="UPD2658" s="116"/>
      <c r="UPE2658" s="42"/>
      <c r="UPF2658" s="116"/>
      <c r="UPG2658" s="42"/>
      <c r="UPH2658" s="116"/>
      <c r="UPI2658" s="42"/>
      <c r="UPJ2658" s="116"/>
      <c r="UPK2658" s="42"/>
      <c r="UPL2658" s="116"/>
      <c r="UPM2658" s="42"/>
      <c r="UPN2658" s="116"/>
      <c r="UPO2658" s="42"/>
      <c r="UPP2658" s="116"/>
      <c r="UPQ2658" s="42"/>
      <c r="UPR2658" s="116"/>
      <c r="UPS2658" s="42"/>
      <c r="UPT2658" s="116"/>
      <c r="UPU2658" s="42"/>
      <c r="UPV2658" s="116"/>
      <c r="UPW2658" s="42"/>
      <c r="UPX2658" s="116"/>
      <c r="UPY2658" s="42"/>
      <c r="UPZ2658" s="116"/>
      <c r="UQA2658" s="42"/>
      <c r="UQB2658" s="116"/>
      <c r="UQC2658" s="42"/>
      <c r="UQD2658" s="116"/>
      <c r="UQE2658" s="42"/>
      <c r="UQF2658" s="116"/>
      <c r="UQG2658" s="42"/>
      <c r="UQH2658" s="116"/>
      <c r="UQI2658" s="42"/>
      <c r="UQJ2658" s="116"/>
      <c r="UQK2658" s="42"/>
      <c r="UQL2658" s="116"/>
      <c r="UQM2658" s="42"/>
      <c r="UQN2658" s="116"/>
      <c r="UQO2658" s="42"/>
      <c r="UQP2658" s="116"/>
      <c r="UQQ2658" s="42"/>
      <c r="UQR2658" s="116"/>
      <c r="UQS2658" s="42"/>
      <c r="UQT2658" s="116"/>
      <c r="UQU2658" s="42"/>
      <c r="UQV2658" s="116"/>
      <c r="UQW2658" s="42"/>
      <c r="UQX2658" s="116"/>
      <c r="UQY2658" s="42"/>
      <c r="UQZ2658" s="116"/>
      <c r="URA2658" s="42"/>
      <c r="URB2658" s="116"/>
      <c r="URC2658" s="42"/>
      <c r="URD2658" s="116"/>
      <c r="URE2658" s="42"/>
      <c r="URF2658" s="116"/>
      <c r="URG2658" s="42"/>
      <c r="URH2658" s="116"/>
      <c r="URI2658" s="42"/>
      <c r="URJ2658" s="116"/>
      <c r="URK2658" s="42"/>
      <c r="URL2658" s="116"/>
      <c r="URM2658" s="42"/>
      <c r="URN2658" s="116"/>
      <c r="URO2658" s="42"/>
      <c r="URP2658" s="116"/>
      <c r="URQ2658" s="42"/>
      <c r="URR2658" s="116"/>
      <c r="URS2658" s="42"/>
      <c r="URT2658" s="116"/>
      <c r="URU2658" s="42"/>
      <c r="URV2658" s="116"/>
      <c r="URW2658" s="42"/>
      <c r="URX2658" s="116"/>
      <c r="URY2658" s="42"/>
      <c r="URZ2658" s="116"/>
      <c r="USA2658" s="42"/>
      <c r="USB2658" s="116"/>
      <c r="USC2658" s="42"/>
      <c r="USD2658" s="116"/>
      <c r="USE2658" s="42"/>
      <c r="USF2658" s="116"/>
      <c r="USG2658" s="42"/>
      <c r="USH2658" s="116"/>
      <c r="USI2658" s="42"/>
      <c r="USJ2658" s="116"/>
      <c r="USK2658" s="42"/>
      <c r="USL2658" s="116"/>
      <c r="USM2658" s="42"/>
      <c r="USN2658" s="116"/>
      <c r="USO2658" s="42"/>
      <c r="USP2658" s="116"/>
      <c r="USQ2658" s="42"/>
      <c r="USR2658" s="116"/>
      <c r="USS2658" s="42"/>
      <c r="UST2658" s="116"/>
      <c r="USU2658" s="42"/>
      <c r="USV2658" s="116"/>
      <c r="USW2658" s="42"/>
      <c r="USX2658" s="116"/>
      <c r="USY2658" s="42"/>
      <c r="USZ2658" s="116"/>
      <c r="UTA2658" s="42"/>
      <c r="UTB2658" s="116"/>
      <c r="UTC2658" s="42"/>
      <c r="UTD2658" s="116"/>
      <c r="UTE2658" s="42"/>
      <c r="UTF2658" s="116"/>
      <c r="UTG2658" s="42"/>
      <c r="UTH2658" s="116"/>
      <c r="UTI2658" s="42"/>
      <c r="UTJ2658" s="116"/>
      <c r="UTK2658" s="42"/>
      <c r="UTL2658" s="116"/>
      <c r="UTM2658" s="42"/>
      <c r="UTN2658" s="116"/>
      <c r="UTO2658" s="42"/>
      <c r="UTP2658" s="116"/>
      <c r="UTQ2658" s="42"/>
      <c r="UTR2658" s="116"/>
      <c r="UTS2658" s="42"/>
      <c r="UTT2658" s="116"/>
      <c r="UTU2658" s="42"/>
      <c r="UTV2658" s="116"/>
      <c r="UTW2658" s="42"/>
      <c r="UTX2658" s="116"/>
      <c r="UTY2658" s="42"/>
      <c r="UTZ2658" s="116"/>
      <c r="UUA2658" s="42"/>
      <c r="UUB2658" s="116"/>
      <c r="UUC2658" s="42"/>
      <c r="UUD2658" s="116"/>
      <c r="UUE2658" s="42"/>
      <c r="UUF2658" s="116"/>
      <c r="UUG2658" s="42"/>
      <c r="UUH2658" s="116"/>
      <c r="UUI2658" s="42"/>
      <c r="UUJ2658" s="116"/>
      <c r="UUK2658" s="42"/>
      <c r="UUL2658" s="116"/>
      <c r="UUM2658" s="42"/>
      <c r="UUN2658" s="116"/>
      <c r="UUO2658" s="42"/>
      <c r="UUP2658" s="116"/>
      <c r="UUQ2658" s="42"/>
      <c r="UUR2658" s="116"/>
      <c r="UUS2658" s="42"/>
      <c r="UUT2658" s="116"/>
      <c r="UUU2658" s="42"/>
      <c r="UUV2658" s="116"/>
      <c r="UUW2658" s="42"/>
      <c r="UUX2658" s="116"/>
      <c r="UUY2658" s="42"/>
      <c r="UUZ2658" s="116"/>
      <c r="UVA2658" s="42"/>
      <c r="UVB2658" s="116"/>
      <c r="UVC2658" s="42"/>
      <c r="UVD2658" s="116"/>
      <c r="UVE2658" s="42"/>
      <c r="UVF2658" s="116"/>
      <c r="UVG2658" s="42"/>
      <c r="UVH2658" s="116"/>
      <c r="UVI2658" s="42"/>
      <c r="UVJ2658" s="116"/>
      <c r="UVK2658" s="42"/>
      <c r="UVL2658" s="116"/>
      <c r="UVM2658" s="42"/>
      <c r="UVN2658" s="116"/>
      <c r="UVO2658" s="42"/>
      <c r="UVP2658" s="116"/>
      <c r="UVQ2658" s="42"/>
      <c r="UVR2658" s="116"/>
      <c r="UVS2658" s="42"/>
      <c r="UVT2658" s="116"/>
      <c r="UVU2658" s="42"/>
      <c r="UVV2658" s="116"/>
      <c r="UVW2658" s="42"/>
      <c r="UVX2658" s="116"/>
      <c r="UVY2658" s="42"/>
      <c r="UVZ2658" s="116"/>
      <c r="UWA2658" s="42"/>
      <c r="UWB2658" s="116"/>
      <c r="UWC2658" s="42"/>
      <c r="UWD2658" s="116"/>
      <c r="UWE2658" s="42"/>
      <c r="UWF2658" s="116"/>
      <c r="UWG2658" s="42"/>
      <c r="UWH2658" s="116"/>
      <c r="UWI2658" s="42"/>
      <c r="UWJ2658" s="116"/>
      <c r="UWK2658" s="42"/>
      <c r="UWL2658" s="116"/>
      <c r="UWM2658" s="42"/>
      <c r="UWN2658" s="116"/>
      <c r="UWO2658" s="42"/>
      <c r="UWP2658" s="116"/>
      <c r="UWQ2658" s="42"/>
      <c r="UWR2658" s="116"/>
      <c r="UWS2658" s="42"/>
      <c r="UWT2658" s="116"/>
      <c r="UWU2658" s="42"/>
      <c r="UWV2658" s="116"/>
      <c r="UWW2658" s="42"/>
      <c r="UWX2658" s="116"/>
      <c r="UWY2658" s="42"/>
      <c r="UWZ2658" s="116"/>
      <c r="UXA2658" s="42"/>
      <c r="UXB2658" s="116"/>
      <c r="UXC2658" s="42"/>
      <c r="UXD2658" s="116"/>
      <c r="UXE2658" s="42"/>
      <c r="UXF2658" s="116"/>
      <c r="UXG2658" s="42"/>
      <c r="UXH2658" s="116"/>
      <c r="UXI2658" s="42"/>
      <c r="UXJ2658" s="116"/>
      <c r="UXK2658" s="42"/>
      <c r="UXL2658" s="116"/>
      <c r="UXM2658" s="42"/>
      <c r="UXN2658" s="116"/>
      <c r="UXO2658" s="42"/>
      <c r="UXP2658" s="116"/>
      <c r="UXQ2658" s="42"/>
      <c r="UXR2658" s="116"/>
      <c r="UXS2658" s="42"/>
      <c r="UXT2658" s="116"/>
      <c r="UXU2658" s="42"/>
      <c r="UXV2658" s="116"/>
      <c r="UXW2658" s="42"/>
      <c r="UXX2658" s="116"/>
      <c r="UXY2658" s="42"/>
      <c r="UXZ2658" s="116"/>
      <c r="UYA2658" s="42"/>
      <c r="UYB2658" s="116"/>
      <c r="UYC2658" s="42"/>
      <c r="UYD2658" s="116"/>
      <c r="UYE2658" s="42"/>
      <c r="UYF2658" s="116"/>
      <c r="UYG2658" s="42"/>
      <c r="UYH2658" s="116"/>
      <c r="UYI2658" s="42"/>
      <c r="UYJ2658" s="116"/>
      <c r="UYK2658" s="42"/>
      <c r="UYL2658" s="116"/>
      <c r="UYM2658" s="42"/>
      <c r="UYN2658" s="116"/>
      <c r="UYO2658" s="42"/>
      <c r="UYP2658" s="116"/>
      <c r="UYQ2658" s="42"/>
      <c r="UYR2658" s="116"/>
      <c r="UYS2658" s="42"/>
      <c r="UYT2658" s="116"/>
      <c r="UYU2658" s="42"/>
      <c r="UYV2658" s="116"/>
      <c r="UYW2658" s="42"/>
      <c r="UYX2658" s="116"/>
      <c r="UYY2658" s="42"/>
      <c r="UYZ2658" s="116"/>
      <c r="UZA2658" s="42"/>
      <c r="UZB2658" s="116"/>
      <c r="UZC2658" s="42"/>
      <c r="UZD2658" s="116"/>
      <c r="UZE2658" s="42"/>
      <c r="UZF2658" s="116"/>
      <c r="UZG2658" s="42"/>
      <c r="UZH2658" s="116"/>
      <c r="UZI2658" s="42"/>
      <c r="UZJ2658" s="116"/>
      <c r="UZK2658" s="42"/>
      <c r="UZL2658" s="116"/>
      <c r="UZM2658" s="42"/>
      <c r="UZN2658" s="116"/>
      <c r="UZO2658" s="42"/>
      <c r="UZP2658" s="116"/>
      <c r="UZQ2658" s="42"/>
      <c r="UZR2658" s="116"/>
      <c r="UZS2658" s="42"/>
      <c r="UZT2658" s="116"/>
      <c r="UZU2658" s="42"/>
      <c r="UZV2658" s="116"/>
      <c r="UZW2658" s="42"/>
      <c r="UZX2658" s="116"/>
      <c r="UZY2658" s="42"/>
      <c r="UZZ2658" s="116"/>
      <c r="VAA2658" s="42"/>
      <c r="VAB2658" s="116"/>
      <c r="VAC2658" s="42"/>
      <c r="VAD2658" s="116"/>
      <c r="VAE2658" s="42"/>
      <c r="VAF2658" s="116"/>
      <c r="VAG2658" s="42"/>
      <c r="VAH2658" s="116"/>
      <c r="VAI2658" s="42"/>
      <c r="VAJ2658" s="116"/>
      <c r="VAK2658" s="42"/>
      <c r="VAL2658" s="116"/>
      <c r="VAM2658" s="42"/>
      <c r="VAN2658" s="116"/>
      <c r="VAO2658" s="42"/>
      <c r="VAP2658" s="116"/>
      <c r="VAQ2658" s="42"/>
      <c r="VAR2658" s="116"/>
      <c r="VAS2658" s="42"/>
      <c r="VAT2658" s="116"/>
      <c r="VAU2658" s="42"/>
      <c r="VAV2658" s="116"/>
      <c r="VAW2658" s="42"/>
      <c r="VAX2658" s="116"/>
      <c r="VAY2658" s="42"/>
      <c r="VAZ2658" s="116"/>
      <c r="VBA2658" s="42"/>
      <c r="VBB2658" s="116"/>
      <c r="VBC2658" s="42"/>
      <c r="VBD2658" s="116"/>
      <c r="VBE2658" s="42"/>
      <c r="VBF2658" s="116"/>
      <c r="VBG2658" s="42"/>
      <c r="VBH2658" s="116"/>
      <c r="VBI2658" s="42"/>
      <c r="VBJ2658" s="116"/>
      <c r="VBK2658" s="42"/>
      <c r="VBL2658" s="116"/>
      <c r="VBM2658" s="42"/>
      <c r="VBN2658" s="116"/>
      <c r="VBO2658" s="42"/>
      <c r="VBP2658" s="116"/>
      <c r="VBQ2658" s="42"/>
      <c r="VBR2658" s="116"/>
      <c r="VBS2658" s="42"/>
      <c r="VBT2658" s="116"/>
      <c r="VBU2658" s="42"/>
      <c r="VBV2658" s="116"/>
      <c r="VBW2658" s="42"/>
      <c r="VBX2658" s="116"/>
      <c r="VBY2658" s="42"/>
      <c r="VBZ2658" s="116"/>
      <c r="VCA2658" s="42"/>
      <c r="VCB2658" s="116"/>
      <c r="VCC2658" s="42"/>
      <c r="VCD2658" s="116"/>
      <c r="VCE2658" s="42"/>
      <c r="VCF2658" s="116"/>
      <c r="VCG2658" s="42"/>
      <c r="VCH2658" s="116"/>
      <c r="VCI2658" s="42"/>
      <c r="VCJ2658" s="116"/>
      <c r="VCK2658" s="42"/>
      <c r="VCL2658" s="116"/>
      <c r="VCM2658" s="42"/>
      <c r="VCN2658" s="116"/>
      <c r="VCO2658" s="42"/>
      <c r="VCP2658" s="116"/>
      <c r="VCQ2658" s="42"/>
      <c r="VCR2658" s="116"/>
      <c r="VCS2658" s="42"/>
      <c r="VCT2658" s="116"/>
      <c r="VCU2658" s="42"/>
      <c r="VCV2658" s="116"/>
      <c r="VCW2658" s="42"/>
      <c r="VCX2658" s="116"/>
      <c r="VCY2658" s="42"/>
      <c r="VCZ2658" s="116"/>
      <c r="VDA2658" s="42"/>
      <c r="VDB2658" s="116"/>
      <c r="VDC2658" s="42"/>
      <c r="VDD2658" s="116"/>
      <c r="VDE2658" s="42"/>
      <c r="VDF2658" s="116"/>
      <c r="VDG2658" s="42"/>
      <c r="VDH2658" s="116"/>
      <c r="VDI2658" s="42"/>
      <c r="VDJ2658" s="116"/>
      <c r="VDK2658" s="42"/>
      <c r="VDL2658" s="116"/>
      <c r="VDM2658" s="42"/>
      <c r="VDN2658" s="116"/>
      <c r="VDO2658" s="42"/>
      <c r="VDP2658" s="116"/>
      <c r="VDQ2658" s="42"/>
      <c r="VDR2658" s="116"/>
      <c r="VDS2658" s="42"/>
      <c r="VDT2658" s="116"/>
      <c r="VDU2658" s="42"/>
      <c r="VDV2658" s="116"/>
      <c r="VDW2658" s="42"/>
      <c r="VDX2658" s="116"/>
      <c r="VDY2658" s="42"/>
      <c r="VDZ2658" s="116"/>
      <c r="VEA2658" s="42"/>
      <c r="VEB2658" s="116"/>
      <c r="VEC2658" s="42"/>
      <c r="VED2658" s="116"/>
      <c r="VEE2658" s="42"/>
      <c r="VEF2658" s="116"/>
      <c r="VEG2658" s="42"/>
      <c r="VEH2658" s="116"/>
      <c r="VEI2658" s="42"/>
      <c r="VEJ2658" s="116"/>
      <c r="VEK2658" s="42"/>
      <c r="VEL2658" s="116"/>
      <c r="VEM2658" s="42"/>
      <c r="VEN2658" s="116"/>
      <c r="VEO2658" s="42"/>
      <c r="VEP2658" s="116"/>
      <c r="VEQ2658" s="42"/>
      <c r="VER2658" s="116"/>
      <c r="VES2658" s="42"/>
      <c r="VET2658" s="116"/>
      <c r="VEU2658" s="42"/>
      <c r="VEV2658" s="116"/>
      <c r="VEW2658" s="42"/>
      <c r="VEX2658" s="116"/>
      <c r="VEY2658" s="42"/>
      <c r="VEZ2658" s="116"/>
      <c r="VFA2658" s="42"/>
      <c r="VFB2658" s="116"/>
      <c r="VFC2658" s="42"/>
      <c r="VFD2658" s="116"/>
      <c r="VFE2658" s="42"/>
      <c r="VFF2658" s="116"/>
      <c r="VFG2658" s="42"/>
      <c r="VFH2658" s="116"/>
      <c r="VFI2658" s="42"/>
      <c r="VFJ2658" s="116"/>
      <c r="VFK2658" s="42"/>
      <c r="VFL2658" s="116"/>
      <c r="VFM2658" s="42"/>
      <c r="VFN2658" s="116"/>
      <c r="VFO2658" s="42"/>
      <c r="VFP2658" s="116"/>
      <c r="VFQ2658" s="42"/>
      <c r="VFR2658" s="116"/>
      <c r="VFS2658" s="42"/>
      <c r="VFT2658" s="116"/>
      <c r="VFU2658" s="42"/>
      <c r="VFV2658" s="116"/>
      <c r="VFW2658" s="42"/>
      <c r="VFX2658" s="116"/>
      <c r="VFY2658" s="42"/>
      <c r="VFZ2658" s="116"/>
      <c r="VGA2658" s="42"/>
      <c r="VGB2658" s="116"/>
      <c r="VGC2658" s="42"/>
      <c r="VGD2658" s="116"/>
      <c r="VGE2658" s="42"/>
      <c r="VGF2658" s="116"/>
      <c r="VGG2658" s="42"/>
      <c r="VGH2658" s="116"/>
      <c r="VGI2658" s="42"/>
      <c r="VGJ2658" s="116"/>
      <c r="VGK2658" s="42"/>
      <c r="VGL2658" s="116"/>
      <c r="VGM2658" s="42"/>
      <c r="VGN2658" s="116"/>
      <c r="VGO2658" s="42"/>
      <c r="VGP2658" s="116"/>
      <c r="VGQ2658" s="42"/>
      <c r="VGR2658" s="116"/>
      <c r="VGS2658" s="42"/>
      <c r="VGT2658" s="116"/>
      <c r="VGU2658" s="42"/>
      <c r="VGV2658" s="116"/>
      <c r="VGW2658" s="42"/>
      <c r="VGX2658" s="116"/>
      <c r="VGY2658" s="42"/>
      <c r="VGZ2658" s="116"/>
      <c r="VHA2658" s="42"/>
      <c r="VHB2658" s="116"/>
      <c r="VHC2658" s="42"/>
      <c r="VHD2658" s="116"/>
      <c r="VHE2658" s="42"/>
      <c r="VHF2658" s="116"/>
      <c r="VHG2658" s="42"/>
      <c r="VHH2658" s="116"/>
      <c r="VHI2658" s="42"/>
      <c r="VHJ2658" s="116"/>
      <c r="VHK2658" s="42"/>
      <c r="VHL2658" s="116"/>
      <c r="VHM2658" s="42"/>
      <c r="VHN2658" s="116"/>
      <c r="VHO2658" s="42"/>
      <c r="VHP2658" s="116"/>
      <c r="VHQ2658" s="42"/>
      <c r="VHR2658" s="116"/>
      <c r="VHS2658" s="42"/>
      <c r="VHT2658" s="116"/>
      <c r="VHU2658" s="42"/>
      <c r="VHV2658" s="116"/>
      <c r="VHW2658" s="42"/>
      <c r="VHX2658" s="116"/>
      <c r="VHY2658" s="42"/>
      <c r="VHZ2658" s="116"/>
      <c r="VIA2658" s="42"/>
      <c r="VIB2658" s="116"/>
      <c r="VIC2658" s="42"/>
      <c r="VID2658" s="116"/>
      <c r="VIE2658" s="42"/>
      <c r="VIF2658" s="116"/>
      <c r="VIG2658" s="42"/>
      <c r="VIH2658" s="116"/>
      <c r="VII2658" s="42"/>
      <c r="VIJ2658" s="116"/>
      <c r="VIK2658" s="42"/>
      <c r="VIL2658" s="116"/>
      <c r="VIM2658" s="42"/>
      <c r="VIN2658" s="116"/>
      <c r="VIO2658" s="42"/>
      <c r="VIP2658" s="116"/>
      <c r="VIQ2658" s="42"/>
      <c r="VIR2658" s="116"/>
      <c r="VIS2658" s="42"/>
      <c r="VIT2658" s="116"/>
      <c r="VIU2658" s="42"/>
      <c r="VIV2658" s="116"/>
      <c r="VIW2658" s="42"/>
      <c r="VIX2658" s="116"/>
      <c r="VIY2658" s="42"/>
      <c r="VIZ2658" s="116"/>
      <c r="VJA2658" s="42"/>
      <c r="VJB2658" s="116"/>
      <c r="VJC2658" s="42"/>
      <c r="VJD2658" s="116"/>
      <c r="VJE2658" s="42"/>
      <c r="VJF2658" s="116"/>
      <c r="VJG2658" s="42"/>
      <c r="VJH2658" s="116"/>
      <c r="VJI2658" s="42"/>
      <c r="VJJ2658" s="116"/>
      <c r="VJK2658" s="42"/>
      <c r="VJL2658" s="116"/>
      <c r="VJM2658" s="42"/>
      <c r="VJN2658" s="116"/>
      <c r="VJO2658" s="42"/>
      <c r="VJP2658" s="116"/>
      <c r="VJQ2658" s="42"/>
      <c r="VJR2658" s="116"/>
      <c r="VJS2658" s="42"/>
      <c r="VJT2658" s="116"/>
      <c r="VJU2658" s="42"/>
      <c r="VJV2658" s="116"/>
      <c r="VJW2658" s="42"/>
      <c r="VJX2658" s="116"/>
      <c r="VJY2658" s="42"/>
      <c r="VJZ2658" s="116"/>
      <c r="VKA2658" s="42"/>
      <c r="VKB2658" s="116"/>
      <c r="VKC2658" s="42"/>
      <c r="VKD2658" s="116"/>
      <c r="VKE2658" s="42"/>
      <c r="VKF2658" s="116"/>
      <c r="VKG2658" s="42"/>
      <c r="VKH2658" s="116"/>
      <c r="VKI2658" s="42"/>
      <c r="VKJ2658" s="116"/>
      <c r="VKK2658" s="42"/>
      <c r="VKL2658" s="116"/>
      <c r="VKM2658" s="42"/>
      <c r="VKN2658" s="116"/>
      <c r="VKO2658" s="42"/>
      <c r="VKP2658" s="116"/>
      <c r="VKQ2658" s="42"/>
      <c r="VKR2658" s="116"/>
      <c r="VKS2658" s="42"/>
      <c r="VKT2658" s="116"/>
      <c r="VKU2658" s="42"/>
      <c r="VKV2658" s="116"/>
      <c r="VKW2658" s="42"/>
      <c r="VKX2658" s="116"/>
      <c r="VKY2658" s="42"/>
      <c r="VKZ2658" s="116"/>
      <c r="VLA2658" s="42"/>
      <c r="VLB2658" s="116"/>
      <c r="VLC2658" s="42"/>
      <c r="VLD2658" s="116"/>
      <c r="VLE2658" s="42"/>
      <c r="VLF2658" s="116"/>
      <c r="VLG2658" s="42"/>
      <c r="VLH2658" s="116"/>
      <c r="VLI2658" s="42"/>
      <c r="VLJ2658" s="116"/>
      <c r="VLK2658" s="42"/>
      <c r="VLL2658" s="116"/>
      <c r="VLM2658" s="42"/>
      <c r="VLN2658" s="116"/>
      <c r="VLO2658" s="42"/>
      <c r="VLP2658" s="116"/>
      <c r="VLQ2658" s="42"/>
      <c r="VLR2658" s="116"/>
      <c r="VLS2658" s="42"/>
      <c r="VLT2658" s="116"/>
      <c r="VLU2658" s="42"/>
      <c r="VLV2658" s="116"/>
      <c r="VLW2658" s="42"/>
      <c r="VLX2658" s="116"/>
      <c r="VLY2658" s="42"/>
      <c r="VLZ2658" s="116"/>
      <c r="VMA2658" s="42"/>
      <c r="VMB2658" s="116"/>
      <c r="VMC2658" s="42"/>
      <c r="VMD2658" s="116"/>
      <c r="VME2658" s="42"/>
      <c r="VMF2658" s="116"/>
      <c r="VMG2658" s="42"/>
      <c r="VMH2658" s="116"/>
      <c r="VMI2658" s="42"/>
      <c r="VMJ2658" s="116"/>
      <c r="VMK2658" s="42"/>
      <c r="VML2658" s="116"/>
      <c r="VMM2658" s="42"/>
      <c r="VMN2658" s="116"/>
      <c r="VMO2658" s="42"/>
      <c r="VMP2658" s="116"/>
      <c r="VMQ2658" s="42"/>
      <c r="VMR2658" s="116"/>
      <c r="VMS2658" s="42"/>
      <c r="VMT2658" s="116"/>
      <c r="VMU2658" s="42"/>
      <c r="VMV2658" s="116"/>
      <c r="VMW2658" s="42"/>
      <c r="VMX2658" s="116"/>
      <c r="VMY2658" s="42"/>
      <c r="VMZ2658" s="116"/>
      <c r="VNA2658" s="42"/>
      <c r="VNB2658" s="116"/>
      <c r="VNC2658" s="42"/>
      <c r="VND2658" s="116"/>
      <c r="VNE2658" s="42"/>
      <c r="VNF2658" s="116"/>
      <c r="VNG2658" s="42"/>
      <c r="VNH2658" s="116"/>
      <c r="VNI2658" s="42"/>
      <c r="VNJ2658" s="116"/>
      <c r="VNK2658" s="42"/>
      <c r="VNL2658" s="116"/>
      <c r="VNM2658" s="42"/>
      <c r="VNN2658" s="116"/>
      <c r="VNO2658" s="42"/>
      <c r="VNP2658" s="116"/>
      <c r="VNQ2658" s="42"/>
      <c r="VNR2658" s="116"/>
      <c r="VNS2658" s="42"/>
      <c r="VNT2658" s="116"/>
      <c r="VNU2658" s="42"/>
      <c r="VNV2658" s="116"/>
      <c r="VNW2658" s="42"/>
      <c r="VNX2658" s="116"/>
      <c r="VNY2658" s="42"/>
      <c r="VNZ2658" s="116"/>
      <c r="VOA2658" s="42"/>
      <c r="VOB2658" s="116"/>
      <c r="VOC2658" s="42"/>
      <c r="VOD2658" s="116"/>
      <c r="VOE2658" s="42"/>
      <c r="VOF2658" s="116"/>
      <c r="VOG2658" s="42"/>
      <c r="VOH2658" s="116"/>
      <c r="VOI2658" s="42"/>
      <c r="VOJ2658" s="116"/>
      <c r="VOK2658" s="42"/>
      <c r="VOL2658" s="116"/>
      <c r="VOM2658" s="42"/>
      <c r="VON2658" s="116"/>
      <c r="VOO2658" s="42"/>
      <c r="VOP2658" s="116"/>
      <c r="VOQ2658" s="42"/>
      <c r="VOR2658" s="116"/>
      <c r="VOS2658" s="42"/>
      <c r="VOT2658" s="116"/>
      <c r="VOU2658" s="42"/>
      <c r="VOV2658" s="116"/>
      <c r="VOW2658" s="42"/>
      <c r="VOX2658" s="116"/>
      <c r="VOY2658" s="42"/>
      <c r="VOZ2658" s="116"/>
      <c r="VPA2658" s="42"/>
      <c r="VPB2658" s="116"/>
      <c r="VPC2658" s="42"/>
      <c r="VPD2658" s="116"/>
      <c r="VPE2658" s="42"/>
      <c r="VPF2658" s="116"/>
      <c r="VPG2658" s="42"/>
      <c r="VPH2658" s="116"/>
      <c r="VPI2658" s="42"/>
      <c r="VPJ2658" s="116"/>
      <c r="VPK2658" s="42"/>
      <c r="VPL2658" s="116"/>
      <c r="VPM2658" s="42"/>
      <c r="VPN2658" s="116"/>
      <c r="VPO2658" s="42"/>
      <c r="VPP2658" s="116"/>
      <c r="VPQ2658" s="42"/>
      <c r="VPR2658" s="116"/>
      <c r="VPS2658" s="42"/>
      <c r="VPT2658" s="116"/>
      <c r="VPU2658" s="42"/>
      <c r="VPV2658" s="116"/>
      <c r="VPW2658" s="42"/>
      <c r="VPX2658" s="116"/>
      <c r="VPY2658" s="42"/>
      <c r="VPZ2658" s="116"/>
      <c r="VQA2658" s="42"/>
      <c r="VQB2658" s="116"/>
      <c r="VQC2658" s="42"/>
      <c r="VQD2658" s="116"/>
      <c r="VQE2658" s="42"/>
      <c r="VQF2658" s="116"/>
      <c r="VQG2658" s="42"/>
      <c r="VQH2658" s="116"/>
      <c r="VQI2658" s="42"/>
      <c r="VQJ2658" s="116"/>
      <c r="VQK2658" s="42"/>
      <c r="VQL2658" s="116"/>
      <c r="VQM2658" s="42"/>
      <c r="VQN2658" s="116"/>
      <c r="VQO2658" s="42"/>
      <c r="VQP2658" s="116"/>
      <c r="VQQ2658" s="42"/>
      <c r="VQR2658" s="116"/>
      <c r="VQS2658" s="42"/>
      <c r="VQT2658" s="116"/>
      <c r="VQU2658" s="42"/>
      <c r="VQV2658" s="116"/>
      <c r="VQW2658" s="42"/>
      <c r="VQX2658" s="116"/>
      <c r="VQY2658" s="42"/>
      <c r="VQZ2658" s="116"/>
      <c r="VRA2658" s="42"/>
      <c r="VRB2658" s="116"/>
      <c r="VRC2658" s="42"/>
      <c r="VRD2658" s="116"/>
      <c r="VRE2658" s="42"/>
      <c r="VRF2658" s="116"/>
      <c r="VRG2658" s="42"/>
      <c r="VRH2658" s="116"/>
      <c r="VRI2658" s="42"/>
      <c r="VRJ2658" s="116"/>
      <c r="VRK2658" s="42"/>
      <c r="VRL2658" s="116"/>
      <c r="VRM2658" s="42"/>
      <c r="VRN2658" s="116"/>
      <c r="VRO2658" s="42"/>
      <c r="VRP2658" s="116"/>
      <c r="VRQ2658" s="42"/>
      <c r="VRR2658" s="116"/>
      <c r="VRS2658" s="42"/>
      <c r="VRT2658" s="116"/>
      <c r="VRU2658" s="42"/>
      <c r="VRV2658" s="116"/>
      <c r="VRW2658" s="42"/>
      <c r="VRX2658" s="116"/>
      <c r="VRY2658" s="42"/>
      <c r="VRZ2658" s="116"/>
      <c r="VSA2658" s="42"/>
      <c r="VSB2658" s="116"/>
      <c r="VSC2658" s="42"/>
      <c r="VSD2658" s="116"/>
      <c r="VSE2658" s="42"/>
      <c r="VSF2658" s="116"/>
      <c r="VSG2658" s="42"/>
      <c r="VSH2658" s="116"/>
      <c r="VSI2658" s="42"/>
      <c r="VSJ2658" s="116"/>
      <c r="VSK2658" s="42"/>
      <c r="VSL2658" s="116"/>
      <c r="VSM2658" s="42"/>
      <c r="VSN2658" s="116"/>
      <c r="VSO2658" s="42"/>
      <c r="VSP2658" s="116"/>
      <c r="VSQ2658" s="42"/>
      <c r="VSR2658" s="116"/>
      <c r="VSS2658" s="42"/>
      <c r="VST2658" s="116"/>
      <c r="VSU2658" s="42"/>
      <c r="VSV2658" s="116"/>
      <c r="VSW2658" s="42"/>
      <c r="VSX2658" s="116"/>
      <c r="VSY2658" s="42"/>
      <c r="VSZ2658" s="116"/>
      <c r="VTA2658" s="42"/>
      <c r="VTB2658" s="116"/>
      <c r="VTC2658" s="42"/>
      <c r="VTD2658" s="116"/>
      <c r="VTE2658" s="42"/>
      <c r="VTF2658" s="116"/>
      <c r="VTG2658" s="42"/>
      <c r="VTH2658" s="116"/>
      <c r="VTI2658" s="42"/>
      <c r="VTJ2658" s="116"/>
      <c r="VTK2658" s="42"/>
      <c r="VTL2658" s="116"/>
      <c r="VTM2658" s="42"/>
      <c r="VTN2658" s="116"/>
      <c r="VTO2658" s="42"/>
      <c r="VTP2658" s="116"/>
      <c r="VTQ2658" s="42"/>
      <c r="VTR2658" s="116"/>
      <c r="VTS2658" s="42"/>
      <c r="VTT2658" s="116"/>
      <c r="VTU2658" s="42"/>
      <c r="VTV2658" s="116"/>
      <c r="VTW2658" s="42"/>
      <c r="VTX2658" s="116"/>
      <c r="VTY2658" s="42"/>
      <c r="VTZ2658" s="116"/>
      <c r="VUA2658" s="42"/>
      <c r="VUB2658" s="116"/>
      <c r="VUC2658" s="42"/>
      <c r="VUD2658" s="116"/>
      <c r="VUE2658" s="42"/>
      <c r="VUF2658" s="116"/>
      <c r="VUG2658" s="42"/>
      <c r="VUH2658" s="116"/>
      <c r="VUI2658" s="42"/>
      <c r="VUJ2658" s="116"/>
      <c r="VUK2658" s="42"/>
      <c r="VUL2658" s="116"/>
      <c r="VUM2658" s="42"/>
      <c r="VUN2658" s="116"/>
      <c r="VUO2658" s="42"/>
      <c r="VUP2658" s="116"/>
      <c r="VUQ2658" s="42"/>
      <c r="VUR2658" s="116"/>
      <c r="VUS2658" s="42"/>
      <c r="VUT2658" s="116"/>
      <c r="VUU2658" s="42"/>
      <c r="VUV2658" s="116"/>
      <c r="VUW2658" s="42"/>
      <c r="VUX2658" s="116"/>
      <c r="VUY2658" s="42"/>
      <c r="VUZ2658" s="116"/>
      <c r="VVA2658" s="42"/>
      <c r="VVB2658" s="116"/>
      <c r="VVC2658" s="42"/>
      <c r="VVD2658" s="116"/>
      <c r="VVE2658" s="42"/>
      <c r="VVF2658" s="116"/>
      <c r="VVG2658" s="42"/>
      <c r="VVH2658" s="116"/>
      <c r="VVI2658" s="42"/>
      <c r="VVJ2658" s="116"/>
      <c r="VVK2658" s="42"/>
      <c r="VVL2658" s="116"/>
      <c r="VVM2658" s="42"/>
      <c r="VVN2658" s="116"/>
      <c r="VVO2658" s="42"/>
      <c r="VVP2658" s="116"/>
      <c r="VVQ2658" s="42"/>
      <c r="VVR2658" s="116"/>
      <c r="VVS2658" s="42"/>
      <c r="VVT2658" s="116"/>
      <c r="VVU2658" s="42"/>
      <c r="VVV2658" s="116"/>
      <c r="VVW2658" s="42"/>
      <c r="VVX2658" s="116"/>
      <c r="VVY2658" s="42"/>
      <c r="VVZ2658" s="116"/>
      <c r="VWA2658" s="42"/>
      <c r="VWB2658" s="116"/>
      <c r="VWC2658" s="42"/>
      <c r="VWD2658" s="116"/>
      <c r="VWE2658" s="42"/>
      <c r="VWF2658" s="116"/>
      <c r="VWG2658" s="42"/>
      <c r="VWH2658" s="116"/>
      <c r="VWI2658" s="42"/>
      <c r="VWJ2658" s="116"/>
      <c r="VWK2658" s="42"/>
      <c r="VWL2658" s="116"/>
      <c r="VWM2658" s="42"/>
      <c r="VWN2658" s="116"/>
      <c r="VWO2658" s="42"/>
      <c r="VWP2658" s="116"/>
      <c r="VWQ2658" s="42"/>
      <c r="VWR2658" s="116"/>
      <c r="VWS2658" s="42"/>
      <c r="VWT2658" s="116"/>
      <c r="VWU2658" s="42"/>
      <c r="VWV2658" s="116"/>
      <c r="VWW2658" s="42"/>
      <c r="VWX2658" s="116"/>
      <c r="VWY2658" s="42"/>
      <c r="VWZ2658" s="116"/>
      <c r="VXA2658" s="42"/>
      <c r="VXB2658" s="116"/>
      <c r="VXC2658" s="42"/>
      <c r="VXD2658" s="116"/>
      <c r="VXE2658" s="42"/>
      <c r="VXF2658" s="116"/>
      <c r="VXG2658" s="42"/>
      <c r="VXH2658" s="116"/>
      <c r="VXI2658" s="42"/>
      <c r="VXJ2658" s="116"/>
      <c r="VXK2658" s="42"/>
      <c r="VXL2658" s="116"/>
      <c r="VXM2658" s="42"/>
      <c r="VXN2658" s="116"/>
      <c r="VXO2658" s="42"/>
      <c r="VXP2658" s="116"/>
      <c r="VXQ2658" s="42"/>
      <c r="VXR2658" s="116"/>
      <c r="VXS2658" s="42"/>
      <c r="VXT2658" s="116"/>
      <c r="VXU2658" s="42"/>
      <c r="VXV2658" s="116"/>
      <c r="VXW2658" s="42"/>
      <c r="VXX2658" s="116"/>
      <c r="VXY2658" s="42"/>
      <c r="VXZ2658" s="116"/>
      <c r="VYA2658" s="42"/>
      <c r="VYB2658" s="116"/>
      <c r="VYC2658" s="42"/>
      <c r="VYD2658" s="116"/>
      <c r="VYE2658" s="42"/>
      <c r="VYF2658" s="116"/>
      <c r="VYG2658" s="42"/>
      <c r="VYH2658" s="116"/>
      <c r="VYI2658" s="42"/>
      <c r="VYJ2658" s="116"/>
      <c r="VYK2658" s="42"/>
      <c r="VYL2658" s="116"/>
      <c r="VYM2658" s="42"/>
      <c r="VYN2658" s="116"/>
      <c r="VYO2658" s="42"/>
      <c r="VYP2658" s="116"/>
      <c r="VYQ2658" s="42"/>
      <c r="VYR2658" s="116"/>
      <c r="VYS2658" s="42"/>
      <c r="VYT2658" s="116"/>
      <c r="VYU2658" s="42"/>
      <c r="VYV2658" s="116"/>
      <c r="VYW2658" s="42"/>
      <c r="VYX2658" s="116"/>
      <c r="VYY2658" s="42"/>
      <c r="VYZ2658" s="116"/>
      <c r="VZA2658" s="42"/>
      <c r="VZB2658" s="116"/>
      <c r="VZC2658" s="42"/>
      <c r="VZD2658" s="116"/>
      <c r="VZE2658" s="42"/>
      <c r="VZF2658" s="116"/>
      <c r="VZG2658" s="42"/>
      <c r="VZH2658" s="116"/>
      <c r="VZI2658" s="42"/>
      <c r="VZJ2658" s="116"/>
      <c r="VZK2658" s="42"/>
      <c r="VZL2658" s="116"/>
      <c r="VZM2658" s="42"/>
      <c r="VZN2658" s="116"/>
      <c r="VZO2658" s="42"/>
      <c r="VZP2658" s="116"/>
      <c r="VZQ2658" s="42"/>
      <c r="VZR2658" s="116"/>
      <c r="VZS2658" s="42"/>
      <c r="VZT2658" s="116"/>
      <c r="VZU2658" s="42"/>
      <c r="VZV2658" s="116"/>
      <c r="VZW2658" s="42"/>
      <c r="VZX2658" s="116"/>
      <c r="VZY2658" s="42"/>
      <c r="VZZ2658" s="116"/>
      <c r="WAA2658" s="42"/>
      <c r="WAB2658" s="116"/>
      <c r="WAC2658" s="42"/>
      <c r="WAD2658" s="116"/>
      <c r="WAE2658" s="42"/>
      <c r="WAF2658" s="116"/>
      <c r="WAG2658" s="42"/>
      <c r="WAH2658" s="116"/>
      <c r="WAI2658" s="42"/>
      <c r="WAJ2658" s="116"/>
      <c r="WAK2658" s="42"/>
      <c r="WAL2658" s="116"/>
      <c r="WAM2658" s="42"/>
      <c r="WAN2658" s="116"/>
      <c r="WAO2658" s="42"/>
      <c r="WAP2658" s="116"/>
      <c r="WAQ2658" s="42"/>
      <c r="WAR2658" s="116"/>
      <c r="WAS2658" s="42"/>
      <c r="WAT2658" s="116"/>
      <c r="WAU2658" s="42"/>
      <c r="WAV2658" s="116"/>
      <c r="WAW2658" s="42"/>
      <c r="WAX2658" s="116"/>
      <c r="WAY2658" s="42"/>
      <c r="WAZ2658" s="116"/>
      <c r="WBA2658" s="42"/>
      <c r="WBB2658" s="116"/>
      <c r="WBC2658" s="42"/>
      <c r="WBD2658" s="116"/>
      <c r="WBE2658" s="42"/>
      <c r="WBF2658" s="116"/>
      <c r="WBG2658" s="42"/>
      <c r="WBH2658" s="116"/>
      <c r="WBI2658" s="42"/>
      <c r="WBJ2658" s="116"/>
      <c r="WBK2658" s="42"/>
      <c r="WBL2658" s="116"/>
      <c r="WBM2658" s="42"/>
      <c r="WBN2658" s="116"/>
      <c r="WBO2658" s="42"/>
      <c r="WBP2658" s="116"/>
      <c r="WBQ2658" s="42"/>
      <c r="WBR2658" s="116"/>
      <c r="WBS2658" s="42"/>
      <c r="WBT2658" s="116"/>
      <c r="WBU2658" s="42"/>
      <c r="WBV2658" s="116"/>
      <c r="WBW2658" s="42"/>
      <c r="WBX2658" s="116"/>
      <c r="WBY2658" s="42"/>
      <c r="WBZ2658" s="116"/>
      <c r="WCA2658" s="42"/>
      <c r="WCB2658" s="116"/>
      <c r="WCC2658" s="42"/>
      <c r="WCD2658" s="116"/>
      <c r="WCE2658" s="42"/>
      <c r="WCF2658" s="116"/>
      <c r="WCG2658" s="42"/>
      <c r="WCH2658" s="116"/>
      <c r="WCI2658" s="42"/>
      <c r="WCJ2658" s="116"/>
      <c r="WCK2658" s="42"/>
      <c r="WCL2658" s="116"/>
      <c r="WCM2658" s="42"/>
      <c r="WCN2658" s="116"/>
      <c r="WCO2658" s="42"/>
      <c r="WCP2658" s="116"/>
      <c r="WCQ2658" s="42"/>
      <c r="WCR2658" s="116"/>
      <c r="WCS2658" s="42"/>
      <c r="WCT2658" s="116"/>
      <c r="WCU2658" s="42"/>
      <c r="WCV2658" s="116"/>
      <c r="WCW2658" s="42"/>
      <c r="WCX2658" s="116"/>
      <c r="WCY2658" s="42"/>
      <c r="WCZ2658" s="116"/>
      <c r="WDA2658" s="42"/>
      <c r="WDB2658" s="116"/>
      <c r="WDC2658" s="42"/>
      <c r="WDD2658" s="116"/>
      <c r="WDE2658" s="42"/>
      <c r="WDF2658" s="116"/>
      <c r="WDG2658" s="42"/>
      <c r="WDH2658" s="116"/>
      <c r="WDI2658" s="42"/>
      <c r="WDJ2658" s="116"/>
      <c r="WDK2658" s="42"/>
      <c r="WDL2658" s="116"/>
      <c r="WDM2658" s="42"/>
      <c r="WDN2658" s="116"/>
      <c r="WDO2658" s="42"/>
      <c r="WDP2658" s="116"/>
      <c r="WDQ2658" s="42"/>
      <c r="WDR2658" s="116"/>
      <c r="WDS2658" s="42"/>
      <c r="WDT2658" s="116"/>
      <c r="WDU2658" s="42"/>
      <c r="WDV2658" s="116"/>
      <c r="WDW2658" s="42"/>
      <c r="WDX2658" s="116"/>
      <c r="WDY2658" s="42"/>
      <c r="WDZ2658" s="116"/>
      <c r="WEA2658" s="42"/>
      <c r="WEB2658" s="116"/>
      <c r="WEC2658" s="42"/>
      <c r="WED2658" s="116"/>
      <c r="WEE2658" s="42"/>
      <c r="WEF2658" s="116"/>
      <c r="WEG2658" s="42"/>
      <c r="WEH2658" s="116"/>
      <c r="WEI2658" s="42"/>
      <c r="WEJ2658" s="116"/>
      <c r="WEK2658" s="42"/>
      <c r="WEL2658" s="116"/>
      <c r="WEM2658" s="42"/>
      <c r="WEN2658" s="116"/>
      <c r="WEO2658" s="42"/>
      <c r="WEP2658" s="116"/>
      <c r="WEQ2658" s="42"/>
      <c r="WER2658" s="116"/>
      <c r="WES2658" s="42"/>
      <c r="WET2658" s="116"/>
      <c r="WEU2658" s="42"/>
      <c r="WEV2658" s="116"/>
      <c r="WEW2658" s="42"/>
      <c r="WEX2658" s="116"/>
      <c r="WEY2658" s="42"/>
      <c r="WEZ2658" s="116"/>
      <c r="WFA2658" s="42"/>
      <c r="WFB2658" s="116"/>
      <c r="WFC2658" s="42"/>
      <c r="WFD2658" s="116"/>
      <c r="WFE2658" s="42"/>
      <c r="WFF2658" s="116"/>
      <c r="WFG2658" s="42"/>
      <c r="WFH2658" s="116"/>
      <c r="WFI2658" s="42"/>
      <c r="WFJ2658" s="116"/>
      <c r="WFK2658" s="42"/>
      <c r="WFL2658" s="116"/>
      <c r="WFM2658" s="42"/>
      <c r="WFN2658" s="116"/>
      <c r="WFO2658" s="42"/>
      <c r="WFP2658" s="116"/>
      <c r="WFQ2658" s="42"/>
      <c r="WFR2658" s="116"/>
      <c r="WFS2658" s="42"/>
      <c r="WFT2658" s="116"/>
      <c r="WFU2658" s="42"/>
      <c r="WFV2658" s="116"/>
      <c r="WFW2658" s="42"/>
      <c r="WFX2658" s="116"/>
      <c r="WFY2658" s="42"/>
      <c r="WFZ2658" s="116"/>
      <c r="WGA2658" s="42"/>
      <c r="WGB2658" s="116"/>
      <c r="WGC2658" s="42"/>
      <c r="WGD2658" s="116"/>
      <c r="WGE2658" s="42"/>
      <c r="WGF2658" s="116"/>
      <c r="WGG2658" s="42"/>
      <c r="WGH2658" s="116"/>
      <c r="WGI2658" s="42"/>
      <c r="WGJ2658" s="116"/>
      <c r="WGK2658" s="42"/>
      <c r="WGL2658" s="116"/>
      <c r="WGM2658" s="42"/>
      <c r="WGN2658" s="116"/>
      <c r="WGO2658" s="42"/>
      <c r="WGP2658" s="116"/>
      <c r="WGQ2658" s="42"/>
      <c r="WGR2658" s="116"/>
      <c r="WGS2658" s="42"/>
      <c r="WGT2658" s="116"/>
      <c r="WGU2658" s="42"/>
      <c r="WGV2658" s="116"/>
      <c r="WGW2658" s="42"/>
      <c r="WGX2658" s="116"/>
      <c r="WGY2658" s="42"/>
      <c r="WGZ2658" s="116"/>
      <c r="WHA2658" s="42"/>
      <c r="WHB2658" s="116"/>
      <c r="WHC2658" s="42"/>
      <c r="WHD2658" s="116"/>
      <c r="WHE2658" s="42"/>
      <c r="WHF2658" s="116"/>
      <c r="WHG2658" s="42"/>
      <c r="WHH2658" s="116"/>
      <c r="WHI2658" s="42"/>
      <c r="WHJ2658" s="116"/>
      <c r="WHK2658" s="42"/>
      <c r="WHL2658" s="116"/>
      <c r="WHM2658" s="42"/>
      <c r="WHN2658" s="116"/>
      <c r="WHO2658" s="42"/>
      <c r="WHP2658" s="116"/>
      <c r="WHQ2658" s="42"/>
      <c r="WHR2658" s="116"/>
      <c r="WHS2658" s="42"/>
      <c r="WHT2658" s="116"/>
      <c r="WHU2658" s="42"/>
      <c r="WHV2658" s="116"/>
      <c r="WHW2658" s="42"/>
      <c r="WHX2658" s="116"/>
      <c r="WHY2658" s="42"/>
      <c r="WHZ2658" s="116"/>
      <c r="WIA2658" s="42"/>
      <c r="WIB2658" s="116"/>
      <c r="WIC2658" s="42"/>
      <c r="WID2658" s="116"/>
      <c r="WIE2658" s="42"/>
      <c r="WIF2658" s="116"/>
      <c r="WIG2658" s="42"/>
      <c r="WIH2658" s="116"/>
      <c r="WII2658" s="42"/>
      <c r="WIJ2658" s="116"/>
      <c r="WIK2658" s="42"/>
      <c r="WIL2658" s="116"/>
      <c r="WIM2658" s="42"/>
      <c r="WIN2658" s="116"/>
      <c r="WIO2658" s="42"/>
      <c r="WIP2658" s="116"/>
      <c r="WIQ2658" s="42"/>
      <c r="WIR2658" s="116"/>
      <c r="WIS2658" s="42"/>
      <c r="WIT2658" s="116"/>
      <c r="WIU2658" s="42"/>
      <c r="WIV2658" s="116"/>
      <c r="WIW2658" s="42"/>
      <c r="WIX2658" s="116"/>
      <c r="WIY2658" s="42"/>
      <c r="WIZ2658" s="116"/>
      <c r="WJA2658" s="42"/>
      <c r="WJB2658" s="116"/>
      <c r="WJC2658" s="42"/>
      <c r="WJD2658" s="116"/>
      <c r="WJE2658" s="42"/>
      <c r="WJF2658" s="116"/>
      <c r="WJG2658" s="42"/>
      <c r="WJH2658" s="116"/>
      <c r="WJI2658" s="42"/>
      <c r="WJJ2658" s="116"/>
      <c r="WJK2658" s="42"/>
      <c r="WJL2658" s="116"/>
      <c r="WJM2658" s="42"/>
      <c r="WJN2658" s="116"/>
      <c r="WJO2658" s="42"/>
      <c r="WJP2658" s="116"/>
      <c r="WJQ2658" s="42"/>
      <c r="WJR2658" s="116"/>
      <c r="WJS2658" s="42"/>
      <c r="WJT2658" s="116"/>
      <c r="WJU2658" s="42"/>
      <c r="WJV2658" s="116"/>
      <c r="WJW2658" s="42"/>
      <c r="WJX2658" s="116"/>
      <c r="WJY2658" s="42"/>
      <c r="WJZ2658" s="116"/>
      <c r="WKA2658" s="42"/>
      <c r="WKB2658" s="116"/>
      <c r="WKC2658" s="42"/>
      <c r="WKD2658" s="116"/>
      <c r="WKE2658" s="42"/>
      <c r="WKF2658" s="116"/>
      <c r="WKG2658" s="42"/>
      <c r="WKH2658" s="116"/>
      <c r="WKI2658" s="42"/>
      <c r="WKJ2658" s="116"/>
      <c r="WKK2658" s="42"/>
      <c r="WKL2658" s="116"/>
      <c r="WKM2658" s="42"/>
      <c r="WKN2658" s="116"/>
      <c r="WKO2658" s="42"/>
      <c r="WKP2658" s="116"/>
      <c r="WKQ2658" s="42"/>
      <c r="WKR2658" s="116"/>
      <c r="WKS2658" s="42"/>
      <c r="WKT2658" s="116"/>
      <c r="WKU2658" s="42"/>
      <c r="WKV2658" s="116"/>
      <c r="WKW2658" s="42"/>
      <c r="WKX2658" s="116"/>
      <c r="WKY2658" s="42"/>
      <c r="WKZ2658" s="116"/>
      <c r="WLA2658" s="42"/>
      <c r="WLB2658" s="116"/>
      <c r="WLC2658" s="42"/>
      <c r="WLD2658" s="116"/>
      <c r="WLE2658" s="42"/>
      <c r="WLF2658" s="116"/>
      <c r="WLG2658" s="42"/>
      <c r="WLH2658" s="116"/>
      <c r="WLI2658" s="42"/>
      <c r="WLJ2658" s="116"/>
      <c r="WLK2658" s="42"/>
      <c r="WLL2658" s="116"/>
      <c r="WLM2658" s="42"/>
      <c r="WLN2658" s="116"/>
      <c r="WLO2658" s="42"/>
      <c r="WLP2658" s="116"/>
      <c r="WLQ2658" s="42"/>
      <c r="WLR2658" s="116"/>
      <c r="WLS2658" s="42"/>
      <c r="WLT2658" s="116"/>
      <c r="WLU2658" s="42"/>
      <c r="WLV2658" s="116"/>
      <c r="WLW2658" s="42"/>
      <c r="WLX2658" s="116"/>
      <c r="WLY2658" s="42"/>
      <c r="WLZ2658" s="116"/>
      <c r="WMA2658" s="42"/>
      <c r="WMB2658" s="116"/>
      <c r="WMC2658" s="42"/>
      <c r="WMD2658" s="116"/>
      <c r="WME2658" s="42"/>
      <c r="WMF2658" s="116"/>
      <c r="WMG2658" s="42"/>
      <c r="WMH2658" s="116"/>
      <c r="WMI2658" s="42"/>
      <c r="WMJ2658" s="116"/>
      <c r="WMK2658" s="42"/>
      <c r="WML2658" s="116"/>
      <c r="WMM2658" s="42"/>
      <c r="WMN2658" s="116"/>
      <c r="WMO2658" s="42"/>
      <c r="WMP2658" s="116"/>
      <c r="WMQ2658" s="42"/>
      <c r="WMR2658" s="116"/>
      <c r="WMS2658" s="42"/>
      <c r="WMT2658" s="116"/>
      <c r="WMU2658" s="42"/>
      <c r="WMV2658" s="116"/>
      <c r="WMW2658" s="42"/>
      <c r="WMX2658" s="116"/>
      <c r="WMY2658" s="42"/>
      <c r="WMZ2658" s="116"/>
      <c r="WNA2658" s="42"/>
      <c r="WNB2658" s="116"/>
      <c r="WNC2658" s="42"/>
      <c r="WND2658" s="116"/>
      <c r="WNE2658" s="42"/>
      <c r="WNF2658" s="116"/>
      <c r="WNG2658" s="42"/>
      <c r="WNH2658" s="116"/>
      <c r="WNI2658" s="42"/>
      <c r="WNJ2658" s="116"/>
      <c r="WNK2658" s="42"/>
      <c r="WNL2658" s="116"/>
      <c r="WNM2658" s="42"/>
      <c r="WNN2658" s="116"/>
      <c r="WNO2658" s="42"/>
      <c r="WNP2658" s="116"/>
      <c r="WNQ2658" s="42"/>
      <c r="WNR2658" s="116"/>
      <c r="WNS2658" s="42"/>
      <c r="WNT2658" s="116"/>
      <c r="WNU2658" s="42"/>
      <c r="WNV2658" s="116"/>
      <c r="WNW2658" s="42"/>
      <c r="WNX2658" s="116"/>
      <c r="WNY2658" s="42"/>
      <c r="WNZ2658" s="116"/>
      <c r="WOA2658" s="42"/>
      <c r="WOB2658" s="116"/>
      <c r="WOC2658" s="42"/>
      <c r="WOD2658" s="116"/>
      <c r="WOE2658" s="42"/>
      <c r="WOF2658" s="116"/>
      <c r="WOG2658" s="42"/>
      <c r="WOH2658" s="116"/>
      <c r="WOI2658" s="42"/>
      <c r="WOJ2658" s="116"/>
      <c r="WOK2658" s="42"/>
      <c r="WOL2658" s="116"/>
      <c r="WOM2658" s="42"/>
      <c r="WON2658" s="116"/>
      <c r="WOO2658" s="42"/>
      <c r="WOP2658" s="116"/>
      <c r="WOQ2658" s="42"/>
      <c r="WOR2658" s="116"/>
      <c r="WOS2658" s="42"/>
      <c r="WOT2658" s="116"/>
      <c r="WOU2658" s="42"/>
      <c r="WOV2658" s="116"/>
      <c r="WOW2658" s="42"/>
      <c r="WOX2658" s="116"/>
      <c r="WOY2658" s="42"/>
      <c r="WOZ2658" s="116"/>
      <c r="WPA2658" s="42"/>
      <c r="WPB2658" s="116"/>
      <c r="WPC2658" s="42"/>
      <c r="WPD2658" s="116"/>
      <c r="WPE2658" s="42"/>
      <c r="WPF2658" s="116"/>
      <c r="WPG2658" s="42"/>
      <c r="WPH2658" s="116"/>
      <c r="WPI2658" s="42"/>
      <c r="WPJ2658" s="116"/>
      <c r="WPK2658" s="42"/>
      <c r="WPL2658" s="116"/>
      <c r="WPM2658" s="42"/>
      <c r="WPN2658" s="116"/>
      <c r="WPO2658" s="42"/>
      <c r="WPP2658" s="116"/>
      <c r="WPQ2658" s="42"/>
      <c r="WPR2658" s="116"/>
      <c r="WPS2658" s="42"/>
      <c r="WPT2658" s="116"/>
      <c r="WPU2658" s="42"/>
      <c r="WPV2658" s="116"/>
      <c r="WPW2658" s="42"/>
      <c r="WPX2658" s="116"/>
      <c r="WPY2658" s="42"/>
      <c r="WPZ2658" s="116"/>
      <c r="WQA2658" s="42"/>
      <c r="WQB2658" s="116"/>
      <c r="WQC2658" s="42"/>
      <c r="WQD2658" s="116"/>
      <c r="WQE2658" s="42"/>
      <c r="WQF2658" s="116"/>
      <c r="WQG2658" s="42"/>
      <c r="WQH2658" s="116"/>
      <c r="WQI2658" s="42"/>
      <c r="WQJ2658" s="116"/>
      <c r="WQK2658" s="42"/>
      <c r="WQL2658" s="116"/>
      <c r="WQM2658" s="42"/>
      <c r="WQN2658" s="116"/>
      <c r="WQO2658" s="42"/>
      <c r="WQP2658" s="116"/>
      <c r="WQQ2658" s="42"/>
      <c r="WQR2658" s="116"/>
      <c r="WQS2658" s="42"/>
      <c r="WQT2658" s="116"/>
      <c r="WQU2658" s="42"/>
      <c r="WQV2658" s="116"/>
      <c r="WQW2658" s="42"/>
      <c r="WQX2658" s="116"/>
      <c r="WQY2658" s="42"/>
      <c r="WQZ2658" s="116"/>
      <c r="WRA2658" s="42"/>
      <c r="WRB2658" s="116"/>
      <c r="WRC2658" s="42"/>
      <c r="WRD2658" s="116"/>
      <c r="WRE2658" s="42"/>
      <c r="WRF2658" s="116"/>
      <c r="WRG2658" s="42"/>
      <c r="WRH2658" s="116"/>
      <c r="WRI2658" s="42"/>
      <c r="WRJ2658" s="116"/>
      <c r="WRK2658" s="42"/>
      <c r="WRL2658" s="116"/>
      <c r="WRM2658" s="42"/>
      <c r="WRN2658" s="116"/>
      <c r="WRO2658" s="42"/>
      <c r="WRP2658" s="116"/>
      <c r="WRQ2658" s="42"/>
      <c r="WRR2658" s="116"/>
      <c r="WRS2658" s="42"/>
      <c r="WRT2658" s="116"/>
      <c r="WRU2658" s="42"/>
      <c r="WRV2658" s="116"/>
      <c r="WRW2658" s="42"/>
      <c r="WRX2658" s="116"/>
      <c r="WRY2658" s="42"/>
      <c r="WRZ2658" s="116"/>
      <c r="WSA2658" s="42"/>
      <c r="WSB2658" s="116"/>
      <c r="WSC2658" s="42"/>
      <c r="WSD2658" s="116"/>
      <c r="WSE2658" s="42"/>
      <c r="WSF2658" s="116"/>
      <c r="WSG2658" s="42"/>
      <c r="WSH2658" s="116"/>
      <c r="WSI2658" s="42"/>
      <c r="WSJ2658" s="116"/>
      <c r="WSK2658" s="42"/>
      <c r="WSL2658" s="116"/>
      <c r="WSM2658" s="42"/>
      <c r="WSN2658" s="116"/>
      <c r="WSO2658" s="42"/>
      <c r="WSP2658" s="116"/>
      <c r="WSQ2658" s="42"/>
      <c r="WSR2658" s="116"/>
      <c r="WSS2658" s="42"/>
      <c r="WST2658" s="116"/>
      <c r="WSU2658" s="42"/>
      <c r="WSV2658" s="116"/>
      <c r="WSW2658" s="42"/>
      <c r="WSX2658" s="116"/>
      <c r="WSY2658" s="42"/>
      <c r="WSZ2658" s="116"/>
      <c r="WTA2658" s="42"/>
      <c r="WTB2658" s="116"/>
      <c r="WTC2658" s="42"/>
      <c r="WTD2658" s="116"/>
      <c r="WTE2658" s="42"/>
      <c r="WTF2658" s="116"/>
      <c r="WTG2658" s="42"/>
      <c r="WTH2658" s="116"/>
      <c r="WTI2658" s="42"/>
      <c r="WTJ2658" s="116"/>
      <c r="WTK2658" s="42"/>
      <c r="WTL2658" s="116"/>
      <c r="WTM2658" s="42"/>
      <c r="WTN2658" s="116"/>
      <c r="WTO2658" s="42"/>
      <c r="WTP2658" s="116"/>
      <c r="WTQ2658" s="42"/>
      <c r="WTR2658" s="116"/>
      <c r="WTS2658" s="42"/>
      <c r="WTT2658" s="116"/>
      <c r="WTU2658" s="42"/>
      <c r="WTV2658" s="116"/>
      <c r="WTW2658" s="42"/>
      <c r="WTX2658" s="116"/>
      <c r="WTY2658" s="42"/>
      <c r="WTZ2658" s="116"/>
      <c r="WUA2658" s="42"/>
      <c r="WUB2658" s="116"/>
      <c r="WUC2658" s="42"/>
      <c r="WUD2658" s="116"/>
      <c r="WUE2658" s="42"/>
      <c r="WUF2658" s="116"/>
      <c r="WUG2658" s="42"/>
      <c r="WUH2658" s="116"/>
      <c r="WUI2658" s="42"/>
      <c r="WUJ2658" s="116"/>
      <c r="WUK2658" s="42"/>
      <c r="WUL2658" s="116"/>
      <c r="WUM2658" s="42"/>
      <c r="WUN2658" s="116"/>
      <c r="WUO2658" s="42"/>
      <c r="WUP2658" s="116"/>
      <c r="WUQ2658" s="42"/>
      <c r="WUR2658" s="116"/>
      <c r="WUS2658" s="42"/>
      <c r="WUT2658" s="116"/>
      <c r="WUU2658" s="42"/>
      <c r="WUV2658" s="116"/>
      <c r="WUW2658" s="42"/>
      <c r="WUX2658" s="116"/>
      <c r="WUY2658" s="42"/>
      <c r="WUZ2658" s="116"/>
      <c r="WVA2658" s="42"/>
      <c r="WVB2658" s="116"/>
      <c r="WVC2658" s="42"/>
      <c r="WVD2658" s="116"/>
      <c r="WVE2658" s="42"/>
      <c r="WVF2658" s="116"/>
      <c r="WVG2658" s="42"/>
      <c r="WVH2658" s="116"/>
      <c r="WVI2658" s="42"/>
      <c r="WVJ2658" s="116"/>
      <c r="WVK2658" s="42"/>
      <c r="WVL2658" s="116"/>
      <c r="WVM2658" s="42"/>
      <c r="WVN2658" s="116"/>
      <c r="WVO2658" s="42"/>
      <c r="WVP2658" s="116"/>
      <c r="WVQ2658" s="42"/>
      <c r="WVR2658" s="116"/>
      <c r="WVS2658" s="42"/>
      <c r="WVT2658" s="116"/>
      <c r="WVU2658" s="42"/>
      <c r="WVV2658" s="116"/>
      <c r="WVW2658" s="42"/>
      <c r="WVX2658" s="116"/>
      <c r="WVY2658" s="42"/>
      <c r="WVZ2658" s="116"/>
      <c r="WWA2658" s="42"/>
      <c r="WWB2658" s="116"/>
      <c r="WWC2658" s="42"/>
      <c r="WWD2658" s="116"/>
      <c r="WWE2658" s="42"/>
      <c r="WWF2658" s="116"/>
      <c r="WWG2658" s="42"/>
      <c r="WWH2658" s="116"/>
      <c r="WWI2658" s="42"/>
      <c r="WWJ2658" s="116"/>
      <c r="WWK2658" s="42"/>
      <c r="WWL2658" s="116"/>
      <c r="WWM2658" s="42"/>
      <c r="WWN2658" s="116"/>
      <c r="WWO2658" s="42"/>
      <c r="WWP2658" s="116"/>
      <c r="WWQ2658" s="42"/>
      <c r="WWR2658" s="116"/>
      <c r="WWS2658" s="42"/>
      <c r="WWT2658" s="116"/>
      <c r="WWU2658" s="42"/>
      <c r="WWV2658" s="116"/>
      <c r="WWW2658" s="42"/>
      <c r="WWX2658" s="116"/>
      <c r="WWY2658" s="42"/>
      <c r="WWZ2658" s="116"/>
      <c r="WXA2658" s="42"/>
      <c r="WXB2658" s="116"/>
      <c r="WXC2658" s="42"/>
      <c r="WXD2658" s="116"/>
      <c r="WXE2658" s="42"/>
      <c r="WXF2658" s="116"/>
      <c r="WXG2658" s="42"/>
      <c r="WXH2658" s="116"/>
      <c r="WXI2658" s="42"/>
      <c r="WXJ2658" s="116"/>
      <c r="WXK2658" s="42"/>
      <c r="WXL2658" s="116"/>
      <c r="WXM2658" s="42"/>
      <c r="WXN2658" s="116"/>
      <c r="WXO2658" s="42"/>
      <c r="WXP2658" s="116"/>
      <c r="WXQ2658" s="42"/>
      <c r="WXR2658" s="116"/>
      <c r="WXS2658" s="42"/>
      <c r="WXT2658" s="116"/>
      <c r="WXU2658" s="42"/>
      <c r="WXV2658" s="116"/>
      <c r="WXW2658" s="42"/>
      <c r="WXX2658" s="116"/>
      <c r="WXY2658" s="42"/>
      <c r="WXZ2658" s="116"/>
      <c r="WYA2658" s="42"/>
      <c r="WYB2658" s="116"/>
      <c r="WYC2658" s="42"/>
      <c r="WYD2658" s="116"/>
      <c r="WYE2658" s="42"/>
      <c r="WYF2658" s="116"/>
      <c r="WYG2658" s="42"/>
      <c r="WYH2658" s="116"/>
      <c r="WYI2658" s="42"/>
      <c r="WYJ2658" s="116"/>
      <c r="WYK2658" s="42"/>
      <c r="WYL2658" s="116"/>
      <c r="WYM2658" s="42"/>
      <c r="WYN2658" s="116"/>
      <c r="WYO2658" s="42"/>
      <c r="WYP2658" s="116"/>
      <c r="WYQ2658" s="42"/>
      <c r="WYR2658" s="116"/>
      <c r="WYS2658" s="42"/>
      <c r="WYT2658" s="116"/>
      <c r="WYU2658" s="42"/>
      <c r="WYV2658" s="116"/>
      <c r="WYW2658" s="42"/>
      <c r="WYX2658" s="116"/>
      <c r="WYY2658" s="42"/>
      <c r="WYZ2658" s="116"/>
      <c r="WZA2658" s="42"/>
      <c r="WZB2658" s="116"/>
      <c r="WZC2658" s="42"/>
      <c r="WZD2658" s="116"/>
      <c r="WZE2658" s="42"/>
      <c r="WZF2658" s="116"/>
      <c r="WZG2658" s="42"/>
      <c r="WZH2658" s="116"/>
      <c r="WZI2658" s="42"/>
      <c r="WZJ2658" s="116"/>
      <c r="WZK2658" s="42"/>
      <c r="WZL2658" s="116"/>
      <c r="WZM2658" s="42"/>
      <c r="WZN2658" s="116"/>
      <c r="WZO2658" s="42"/>
      <c r="WZP2658" s="116"/>
      <c r="WZQ2658" s="42"/>
      <c r="WZR2658" s="116"/>
      <c r="WZS2658" s="42"/>
      <c r="WZT2658" s="116"/>
      <c r="WZU2658" s="42"/>
      <c r="WZV2658" s="116"/>
      <c r="WZW2658" s="42"/>
      <c r="WZX2658" s="116"/>
      <c r="WZY2658" s="42"/>
      <c r="WZZ2658" s="116"/>
      <c r="XAA2658" s="42"/>
      <c r="XAB2658" s="116"/>
      <c r="XAC2658" s="42"/>
      <c r="XAD2658" s="116"/>
      <c r="XAE2658" s="42"/>
      <c r="XAF2658" s="116"/>
      <c r="XAG2658" s="42"/>
      <c r="XAH2658" s="116"/>
      <c r="XAI2658" s="42"/>
      <c r="XAJ2658" s="116"/>
      <c r="XAK2658" s="42"/>
      <c r="XAL2658" s="116"/>
      <c r="XAM2658" s="42"/>
      <c r="XAN2658" s="116"/>
      <c r="XAO2658" s="42"/>
      <c r="XAP2658" s="116"/>
      <c r="XAQ2658" s="42"/>
      <c r="XAR2658" s="116"/>
      <c r="XAS2658" s="42"/>
      <c r="XAT2658" s="116"/>
      <c r="XAU2658" s="42"/>
      <c r="XAV2658" s="116"/>
      <c r="XAW2658" s="42"/>
      <c r="XAX2658" s="116"/>
      <c r="XAY2658" s="42"/>
      <c r="XAZ2658" s="116"/>
      <c r="XBA2658" s="42"/>
      <c r="XBB2658" s="116"/>
      <c r="XBC2658" s="42"/>
      <c r="XBD2658" s="116"/>
      <c r="XBE2658" s="42"/>
      <c r="XBF2658" s="116"/>
      <c r="XBG2658" s="42"/>
      <c r="XBH2658" s="116"/>
      <c r="XBI2658" s="42"/>
      <c r="XBJ2658" s="116"/>
      <c r="XBK2658" s="42"/>
      <c r="XBL2658" s="116"/>
      <c r="XBM2658" s="42"/>
      <c r="XBN2658" s="116"/>
      <c r="XBO2658" s="42"/>
      <c r="XBP2658" s="116"/>
      <c r="XBQ2658" s="42"/>
      <c r="XBR2658" s="116"/>
      <c r="XBS2658" s="42"/>
      <c r="XBT2658" s="116"/>
      <c r="XBU2658" s="42"/>
      <c r="XBV2658" s="116"/>
      <c r="XBW2658" s="42"/>
      <c r="XBX2658" s="116"/>
      <c r="XBY2658" s="42"/>
      <c r="XBZ2658" s="116"/>
      <c r="XCA2658" s="42"/>
      <c r="XCB2658" s="116"/>
      <c r="XCC2658" s="42"/>
      <c r="XCD2658" s="116"/>
      <c r="XCE2658" s="42"/>
      <c r="XCF2658" s="116"/>
      <c r="XCG2658" s="42"/>
      <c r="XCH2658" s="116"/>
      <c r="XCI2658" s="42"/>
      <c r="XCJ2658" s="116"/>
      <c r="XCK2658" s="42"/>
      <c r="XCL2658" s="116"/>
      <c r="XCM2658" s="42"/>
      <c r="XCN2658" s="116"/>
      <c r="XCO2658" s="42"/>
      <c r="XCP2658" s="116"/>
      <c r="XCQ2658" s="42"/>
      <c r="XCR2658" s="116"/>
      <c r="XCS2658" s="42"/>
      <c r="XCT2658" s="116"/>
      <c r="XCU2658" s="42"/>
      <c r="XCV2658" s="116"/>
      <c r="XCW2658" s="42"/>
      <c r="XCX2658" s="116"/>
      <c r="XCY2658" s="42"/>
      <c r="XCZ2658" s="116"/>
      <c r="XDA2658" s="42"/>
      <c r="XDB2658" s="116"/>
      <c r="XDC2658" s="42"/>
      <c r="XDD2658" s="116"/>
      <c r="XDE2658" s="42"/>
      <c r="XDF2658" s="116"/>
      <c r="XDG2658" s="42"/>
      <c r="XDH2658" s="116"/>
      <c r="XDI2658" s="42"/>
      <c r="XDJ2658" s="116"/>
      <c r="XDK2658" s="42"/>
      <c r="XDL2658" s="116"/>
      <c r="XDM2658" s="42"/>
      <c r="XDN2658" s="116"/>
      <c r="XDO2658" s="42"/>
      <c r="XDP2658" s="116"/>
      <c r="XDQ2658" s="42"/>
      <c r="XDR2658" s="116"/>
      <c r="XDS2658" s="42"/>
      <c r="XDT2658" s="116"/>
      <c r="XDU2658" s="42"/>
      <c r="XDV2658" s="116"/>
      <c r="XDW2658" s="42"/>
      <c r="XDX2658" s="116"/>
      <c r="XDY2658" s="42"/>
      <c r="XDZ2658" s="116"/>
      <c r="XEA2658" s="42"/>
      <c r="XEB2658" s="116"/>
      <c r="XEC2658" s="42"/>
      <c r="XED2658" s="116"/>
      <c r="XEE2658" s="42"/>
      <c r="XEF2658" s="116"/>
      <c r="XEG2658" s="42"/>
      <c r="XEH2658" s="116"/>
      <c r="XEI2658" s="42"/>
      <c r="XEJ2658" s="116"/>
      <c r="XEK2658" s="42"/>
      <c r="XEL2658" s="116"/>
      <c r="XEM2658" s="42"/>
      <c r="XEN2658" s="116"/>
      <c r="XEO2658" s="42"/>
    </row>
    <row r="2659" spans="1:16369" s="85" customFormat="1" hidden="1" x14ac:dyDescent="0.25">
      <c r="A2659" s="299"/>
      <c r="B2659" s="116"/>
      <c r="C2659" s="42"/>
      <c r="D2659" s="116"/>
      <c r="E2659" s="42"/>
      <c r="F2659" s="116"/>
      <c r="G2659" s="42"/>
      <c r="H2659" s="116"/>
      <c r="I2659" s="42"/>
      <c r="J2659" s="116"/>
      <c r="K2659" s="42"/>
      <c r="L2659" s="116"/>
      <c r="M2659" s="42"/>
      <c r="N2659" s="116"/>
      <c r="O2659" s="42"/>
      <c r="P2659" s="116"/>
      <c r="Q2659" s="42"/>
      <c r="R2659" s="116"/>
      <c r="S2659" s="42"/>
      <c r="T2659" s="116"/>
      <c r="U2659" s="42"/>
      <c r="V2659" s="116"/>
      <c r="W2659" s="42"/>
      <c r="X2659" s="116"/>
      <c r="Y2659" s="42"/>
      <c r="Z2659" s="116"/>
      <c r="AA2659" s="42"/>
      <c r="AB2659" s="116"/>
      <c r="AC2659" s="42"/>
      <c r="AD2659" s="116"/>
      <c r="AE2659" s="42"/>
      <c r="AF2659" s="116"/>
      <c r="AG2659" s="42"/>
      <c r="AH2659" s="116"/>
      <c r="AI2659" s="42"/>
      <c r="AJ2659" s="116"/>
      <c r="AK2659" s="42"/>
      <c r="AL2659" s="116"/>
      <c r="AM2659" s="42"/>
      <c r="AN2659" s="116"/>
      <c r="AO2659" s="42"/>
      <c r="AP2659" s="116"/>
      <c r="AQ2659" s="42"/>
      <c r="AR2659" s="116"/>
      <c r="AS2659" s="42"/>
      <c r="AT2659" s="116"/>
      <c r="AU2659" s="42"/>
      <c r="AV2659" s="116"/>
      <c r="AW2659" s="42"/>
      <c r="AX2659" s="116"/>
      <c r="AY2659" s="42"/>
      <c r="AZ2659" s="116"/>
      <c r="BA2659" s="42"/>
      <c r="BB2659" s="116"/>
      <c r="BC2659" s="42"/>
      <c r="BD2659" s="116"/>
      <c r="BE2659" s="42"/>
      <c r="BF2659" s="116"/>
      <c r="BG2659" s="42"/>
      <c r="BH2659" s="116"/>
      <c r="BI2659" s="42"/>
      <c r="BJ2659" s="116"/>
      <c r="BK2659" s="42"/>
      <c r="BL2659" s="116"/>
      <c r="BM2659" s="42"/>
      <c r="BN2659" s="116"/>
      <c r="BO2659" s="42"/>
      <c r="BP2659" s="116"/>
      <c r="BQ2659" s="42"/>
      <c r="BR2659" s="116"/>
      <c r="BS2659" s="42"/>
      <c r="BT2659" s="116"/>
      <c r="BU2659" s="42"/>
      <c r="BV2659" s="116"/>
      <c r="BW2659" s="42"/>
      <c r="BX2659" s="116"/>
      <c r="BY2659" s="42"/>
      <c r="BZ2659" s="116"/>
      <c r="CA2659" s="42"/>
      <c r="CB2659" s="116"/>
      <c r="CC2659" s="42"/>
      <c r="CD2659" s="116"/>
      <c r="CE2659" s="42"/>
      <c r="CF2659" s="116"/>
      <c r="CG2659" s="42"/>
      <c r="CH2659" s="116"/>
      <c r="CI2659" s="42"/>
      <c r="CJ2659" s="116"/>
      <c r="CK2659" s="42"/>
      <c r="CL2659" s="116"/>
      <c r="CM2659" s="42"/>
      <c r="CN2659" s="116"/>
      <c r="CO2659" s="42"/>
      <c r="CP2659" s="116"/>
      <c r="CQ2659" s="42"/>
      <c r="CR2659" s="116"/>
      <c r="CS2659" s="42"/>
      <c r="CT2659" s="116"/>
      <c r="CU2659" s="42"/>
      <c r="CV2659" s="116"/>
      <c r="CW2659" s="42"/>
      <c r="CX2659" s="116"/>
      <c r="CY2659" s="42"/>
      <c r="CZ2659" s="116"/>
      <c r="DA2659" s="42"/>
      <c r="DB2659" s="116"/>
      <c r="DC2659" s="42"/>
      <c r="DD2659" s="116"/>
      <c r="DE2659" s="42"/>
      <c r="DF2659" s="116"/>
      <c r="DG2659" s="42"/>
      <c r="DH2659" s="116"/>
      <c r="DI2659" s="42"/>
      <c r="DJ2659" s="116"/>
      <c r="DK2659" s="42"/>
      <c r="DL2659" s="116"/>
      <c r="DM2659" s="42"/>
      <c r="DN2659" s="116"/>
      <c r="DO2659" s="42"/>
      <c r="DP2659" s="116"/>
      <c r="DQ2659" s="42"/>
      <c r="DR2659" s="116"/>
      <c r="DS2659" s="42"/>
      <c r="DT2659" s="116"/>
      <c r="DU2659" s="42"/>
      <c r="DV2659" s="116"/>
      <c r="DW2659" s="42"/>
      <c r="DX2659" s="116"/>
      <c r="DY2659" s="42"/>
      <c r="DZ2659" s="116"/>
      <c r="EA2659" s="42"/>
      <c r="EB2659" s="116"/>
      <c r="EC2659" s="42"/>
      <c r="ED2659" s="116"/>
      <c r="EE2659" s="42"/>
      <c r="EF2659" s="116"/>
      <c r="EG2659" s="42"/>
      <c r="EH2659" s="116"/>
      <c r="EI2659" s="42"/>
      <c r="EJ2659" s="116"/>
      <c r="EK2659" s="42"/>
      <c r="EL2659" s="116"/>
      <c r="EM2659" s="42"/>
      <c r="EN2659" s="116"/>
      <c r="EO2659" s="42"/>
      <c r="EP2659" s="116"/>
      <c r="EQ2659" s="42"/>
      <c r="ER2659" s="116"/>
      <c r="ES2659" s="42"/>
      <c r="ET2659" s="116"/>
      <c r="EU2659" s="42"/>
      <c r="EV2659" s="116"/>
      <c r="EW2659" s="42"/>
      <c r="EX2659" s="116"/>
      <c r="EY2659" s="42"/>
      <c r="EZ2659" s="116"/>
      <c r="FA2659" s="42"/>
      <c r="FB2659" s="116"/>
      <c r="FC2659" s="42"/>
      <c r="FD2659" s="116"/>
      <c r="FE2659" s="42"/>
      <c r="FF2659" s="116"/>
      <c r="FG2659" s="42"/>
      <c r="FH2659" s="116"/>
      <c r="FI2659" s="42"/>
      <c r="FJ2659" s="116"/>
      <c r="FK2659" s="42"/>
      <c r="FL2659" s="116"/>
      <c r="FM2659" s="42"/>
      <c r="FN2659" s="116"/>
      <c r="FO2659" s="42"/>
      <c r="FP2659" s="116"/>
      <c r="FQ2659" s="42"/>
      <c r="FR2659" s="116"/>
      <c r="FS2659" s="42"/>
      <c r="FT2659" s="116"/>
      <c r="FU2659" s="42"/>
      <c r="FV2659" s="116"/>
      <c r="FW2659" s="42"/>
      <c r="FX2659" s="116"/>
      <c r="FY2659" s="42"/>
      <c r="FZ2659" s="116"/>
      <c r="GA2659" s="42"/>
      <c r="GB2659" s="116"/>
      <c r="GC2659" s="42"/>
      <c r="GD2659" s="116"/>
      <c r="GE2659" s="42"/>
      <c r="GF2659" s="116"/>
      <c r="GG2659" s="42"/>
      <c r="GH2659" s="116"/>
      <c r="GI2659" s="42"/>
      <c r="GJ2659" s="116"/>
      <c r="GK2659" s="42"/>
      <c r="GL2659" s="116"/>
      <c r="GM2659" s="42"/>
      <c r="GN2659" s="116"/>
      <c r="GO2659" s="42"/>
      <c r="GP2659" s="116"/>
      <c r="GQ2659" s="42"/>
      <c r="GR2659" s="116"/>
      <c r="GS2659" s="42"/>
      <c r="GT2659" s="116"/>
      <c r="GU2659" s="42"/>
      <c r="GV2659" s="116"/>
      <c r="GW2659" s="42"/>
      <c r="GX2659" s="116"/>
      <c r="GY2659" s="42"/>
      <c r="GZ2659" s="116"/>
      <c r="HA2659" s="42"/>
      <c r="HB2659" s="116"/>
      <c r="HC2659" s="42"/>
      <c r="HD2659" s="116"/>
      <c r="HE2659" s="42"/>
      <c r="HF2659" s="116"/>
      <c r="HG2659" s="42"/>
      <c r="HH2659" s="116"/>
      <c r="HI2659" s="42"/>
      <c r="HJ2659" s="116"/>
      <c r="HK2659" s="42"/>
      <c r="HL2659" s="116"/>
      <c r="HM2659" s="42"/>
      <c r="HN2659" s="116"/>
      <c r="HO2659" s="42"/>
      <c r="HP2659" s="116"/>
      <c r="HQ2659" s="42"/>
      <c r="HR2659" s="116"/>
      <c r="HS2659" s="42"/>
      <c r="HT2659" s="116"/>
      <c r="HU2659" s="42"/>
      <c r="HV2659" s="116"/>
      <c r="HW2659" s="42"/>
      <c r="HX2659" s="116"/>
      <c r="HY2659" s="42"/>
      <c r="HZ2659" s="116"/>
      <c r="IA2659" s="42"/>
      <c r="IB2659" s="116"/>
      <c r="IC2659" s="42"/>
      <c r="ID2659" s="116"/>
      <c r="IE2659" s="42"/>
      <c r="IF2659" s="116"/>
      <c r="IG2659" s="42"/>
      <c r="IH2659" s="116"/>
      <c r="II2659" s="42"/>
      <c r="IJ2659" s="116"/>
      <c r="IK2659" s="42"/>
      <c r="IL2659" s="116"/>
      <c r="IM2659" s="42"/>
      <c r="IN2659" s="116"/>
      <c r="IO2659" s="42"/>
      <c r="IP2659" s="116"/>
      <c r="IQ2659" s="42"/>
      <c r="IR2659" s="116"/>
      <c r="IS2659" s="42"/>
      <c r="IT2659" s="116"/>
      <c r="IU2659" s="42"/>
      <c r="IV2659" s="116"/>
      <c r="IW2659" s="42"/>
      <c r="IX2659" s="116"/>
      <c r="IY2659" s="42"/>
      <c r="IZ2659" s="116"/>
      <c r="JA2659" s="42"/>
      <c r="JB2659" s="116"/>
      <c r="JC2659" s="42"/>
      <c r="JD2659" s="116"/>
      <c r="JE2659" s="42"/>
      <c r="JF2659" s="116"/>
      <c r="JG2659" s="42"/>
      <c r="JH2659" s="116"/>
      <c r="JI2659" s="42"/>
      <c r="JJ2659" s="116"/>
      <c r="JK2659" s="42"/>
      <c r="JL2659" s="116"/>
      <c r="JM2659" s="42"/>
      <c r="JN2659" s="116"/>
      <c r="JO2659" s="42"/>
      <c r="JP2659" s="116"/>
      <c r="JQ2659" s="42"/>
      <c r="JR2659" s="116"/>
      <c r="JS2659" s="42"/>
      <c r="JT2659" s="116"/>
      <c r="JU2659" s="42"/>
      <c r="JV2659" s="116"/>
      <c r="JW2659" s="42"/>
      <c r="JX2659" s="116"/>
      <c r="JY2659" s="42"/>
      <c r="JZ2659" s="116"/>
      <c r="KA2659" s="42"/>
      <c r="KB2659" s="116"/>
      <c r="KC2659" s="42"/>
      <c r="KD2659" s="116"/>
      <c r="KE2659" s="42"/>
      <c r="KF2659" s="116"/>
      <c r="KG2659" s="42"/>
      <c r="KH2659" s="116"/>
      <c r="KI2659" s="42"/>
      <c r="KJ2659" s="116"/>
      <c r="KK2659" s="42"/>
      <c r="KL2659" s="116"/>
      <c r="KM2659" s="42"/>
      <c r="KN2659" s="116"/>
      <c r="KO2659" s="42"/>
      <c r="KP2659" s="116"/>
      <c r="KQ2659" s="42"/>
      <c r="KR2659" s="116"/>
      <c r="KS2659" s="42"/>
      <c r="KT2659" s="116"/>
      <c r="KU2659" s="42"/>
      <c r="KV2659" s="116"/>
      <c r="KW2659" s="42"/>
      <c r="KX2659" s="116"/>
      <c r="KY2659" s="42"/>
      <c r="KZ2659" s="116"/>
      <c r="LA2659" s="42"/>
      <c r="LB2659" s="116"/>
      <c r="LC2659" s="42"/>
      <c r="LD2659" s="116"/>
      <c r="LE2659" s="42"/>
      <c r="LF2659" s="116"/>
      <c r="LG2659" s="42"/>
      <c r="LH2659" s="116"/>
      <c r="LI2659" s="42"/>
      <c r="LJ2659" s="116"/>
      <c r="LK2659" s="42"/>
      <c r="LL2659" s="116"/>
      <c r="LM2659" s="42"/>
      <c r="LN2659" s="116"/>
      <c r="LO2659" s="42"/>
      <c r="LP2659" s="116"/>
      <c r="LQ2659" s="42"/>
      <c r="LR2659" s="116"/>
      <c r="LS2659" s="42"/>
      <c r="LT2659" s="116"/>
      <c r="LU2659" s="42"/>
      <c r="LV2659" s="116"/>
      <c r="LW2659" s="42"/>
      <c r="LX2659" s="116"/>
      <c r="LY2659" s="42"/>
      <c r="LZ2659" s="116"/>
      <c r="MA2659" s="42"/>
      <c r="MB2659" s="116"/>
      <c r="MC2659" s="42"/>
      <c r="MD2659" s="116"/>
      <c r="ME2659" s="42"/>
      <c r="MF2659" s="116"/>
      <c r="MG2659" s="42"/>
      <c r="MH2659" s="116"/>
      <c r="MI2659" s="42"/>
      <c r="MJ2659" s="116"/>
      <c r="MK2659" s="42"/>
      <c r="ML2659" s="116"/>
      <c r="MM2659" s="42"/>
      <c r="MN2659" s="116"/>
      <c r="MO2659" s="42"/>
      <c r="MP2659" s="116"/>
      <c r="MQ2659" s="42"/>
      <c r="MR2659" s="116"/>
      <c r="MS2659" s="42"/>
      <c r="MT2659" s="116"/>
      <c r="MU2659" s="42"/>
      <c r="MV2659" s="116"/>
      <c r="MW2659" s="42"/>
      <c r="MX2659" s="116"/>
      <c r="MY2659" s="42"/>
      <c r="MZ2659" s="116"/>
      <c r="NA2659" s="42"/>
      <c r="NB2659" s="116"/>
      <c r="NC2659" s="42"/>
      <c r="ND2659" s="116"/>
      <c r="NE2659" s="42"/>
      <c r="NF2659" s="116"/>
      <c r="NG2659" s="42"/>
      <c r="NH2659" s="116"/>
      <c r="NI2659" s="42"/>
      <c r="NJ2659" s="116"/>
      <c r="NK2659" s="42"/>
      <c r="NL2659" s="116"/>
      <c r="NM2659" s="42"/>
      <c r="NN2659" s="116"/>
      <c r="NO2659" s="42"/>
      <c r="NP2659" s="116"/>
      <c r="NQ2659" s="42"/>
      <c r="NR2659" s="116"/>
      <c r="NS2659" s="42"/>
      <c r="NT2659" s="116"/>
      <c r="NU2659" s="42"/>
      <c r="NV2659" s="116"/>
      <c r="NW2659" s="42"/>
      <c r="NX2659" s="116"/>
      <c r="NY2659" s="42"/>
      <c r="NZ2659" s="116"/>
      <c r="OA2659" s="42"/>
      <c r="OB2659" s="116"/>
      <c r="OC2659" s="42"/>
      <c r="OD2659" s="116"/>
      <c r="OE2659" s="42"/>
      <c r="OF2659" s="116"/>
      <c r="OG2659" s="42"/>
      <c r="OH2659" s="116"/>
      <c r="OI2659" s="42"/>
      <c r="OJ2659" s="116"/>
      <c r="OK2659" s="42"/>
      <c r="OL2659" s="116"/>
      <c r="OM2659" s="42"/>
      <c r="ON2659" s="116"/>
      <c r="OO2659" s="42"/>
      <c r="OP2659" s="116"/>
      <c r="OQ2659" s="42"/>
      <c r="OR2659" s="116"/>
      <c r="OS2659" s="42"/>
      <c r="OT2659" s="116"/>
      <c r="OU2659" s="42"/>
      <c r="OV2659" s="116"/>
      <c r="OW2659" s="42"/>
      <c r="OX2659" s="116"/>
      <c r="OY2659" s="42"/>
      <c r="OZ2659" s="116"/>
      <c r="PA2659" s="42"/>
      <c r="PB2659" s="116"/>
      <c r="PC2659" s="42"/>
      <c r="PD2659" s="116"/>
      <c r="PE2659" s="42"/>
      <c r="PF2659" s="116"/>
      <c r="PG2659" s="42"/>
      <c r="PH2659" s="116"/>
      <c r="PI2659" s="42"/>
      <c r="PJ2659" s="116"/>
      <c r="PK2659" s="42"/>
      <c r="PL2659" s="116"/>
      <c r="PM2659" s="42"/>
      <c r="PN2659" s="116"/>
      <c r="PO2659" s="42"/>
      <c r="PP2659" s="116"/>
      <c r="PQ2659" s="42"/>
      <c r="PR2659" s="116"/>
      <c r="PS2659" s="42"/>
      <c r="PT2659" s="116"/>
      <c r="PU2659" s="42"/>
      <c r="PV2659" s="116"/>
      <c r="PW2659" s="42"/>
      <c r="PX2659" s="116"/>
      <c r="PY2659" s="42"/>
      <c r="PZ2659" s="116"/>
      <c r="QA2659" s="42"/>
      <c r="QB2659" s="116"/>
      <c r="QC2659" s="42"/>
      <c r="QD2659" s="116"/>
      <c r="QE2659" s="42"/>
      <c r="QF2659" s="116"/>
      <c r="QG2659" s="42"/>
      <c r="QH2659" s="116"/>
      <c r="QI2659" s="42"/>
      <c r="QJ2659" s="116"/>
      <c r="QK2659" s="42"/>
      <c r="QL2659" s="116"/>
      <c r="QM2659" s="42"/>
      <c r="QN2659" s="116"/>
      <c r="QO2659" s="42"/>
      <c r="QP2659" s="116"/>
      <c r="QQ2659" s="42"/>
      <c r="QR2659" s="116"/>
      <c r="QS2659" s="42"/>
      <c r="QT2659" s="116"/>
      <c r="QU2659" s="42"/>
      <c r="QV2659" s="116"/>
      <c r="QW2659" s="42"/>
      <c r="QX2659" s="116"/>
      <c r="QY2659" s="42"/>
      <c r="QZ2659" s="116"/>
      <c r="RA2659" s="42"/>
      <c r="RB2659" s="116"/>
      <c r="RC2659" s="42"/>
      <c r="RD2659" s="116"/>
      <c r="RE2659" s="42"/>
      <c r="RF2659" s="116"/>
      <c r="RG2659" s="42"/>
      <c r="RH2659" s="116"/>
      <c r="RI2659" s="42"/>
      <c r="RJ2659" s="116"/>
      <c r="RK2659" s="42"/>
      <c r="RL2659" s="116"/>
      <c r="RM2659" s="42"/>
      <c r="RN2659" s="116"/>
      <c r="RO2659" s="42"/>
      <c r="RP2659" s="116"/>
      <c r="RQ2659" s="42"/>
      <c r="RR2659" s="116"/>
      <c r="RS2659" s="42"/>
      <c r="RT2659" s="116"/>
      <c r="RU2659" s="42"/>
      <c r="RV2659" s="116"/>
      <c r="RW2659" s="42"/>
      <c r="RX2659" s="116"/>
      <c r="RY2659" s="42"/>
      <c r="RZ2659" s="116"/>
      <c r="SA2659" s="42"/>
      <c r="SB2659" s="116"/>
      <c r="SC2659" s="42"/>
      <c r="SD2659" s="116"/>
      <c r="SE2659" s="42"/>
      <c r="SF2659" s="116"/>
      <c r="SG2659" s="42"/>
      <c r="SH2659" s="116"/>
      <c r="SI2659" s="42"/>
      <c r="SJ2659" s="116"/>
      <c r="SK2659" s="42"/>
      <c r="SL2659" s="116"/>
      <c r="SM2659" s="42"/>
      <c r="SN2659" s="116"/>
      <c r="SO2659" s="42"/>
      <c r="SP2659" s="116"/>
      <c r="SQ2659" s="42"/>
      <c r="SR2659" s="116"/>
      <c r="SS2659" s="42"/>
      <c r="ST2659" s="116"/>
      <c r="SU2659" s="42"/>
      <c r="SV2659" s="116"/>
      <c r="SW2659" s="42"/>
      <c r="SX2659" s="116"/>
      <c r="SY2659" s="42"/>
      <c r="SZ2659" s="116"/>
      <c r="TA2659" s="42"/>
      <c r="TB2659" s="116"/>
      <c r="TC2659" s="42"/>
      <c r="TD2659" s="116"/>
      <c r="TE2659" s="42"/>
      <c r="TF2659" s="116"/>
      <c r="TG2659" s="42"/>
      <c r="TH2659" s="116"/>
      <c r="TI2659" s="42"/>
      <c r="TJ2659" s="116"/>
      <c r="TK2659" s="42"/>
      <c r="TL2659" s="116"/>
      <c r="TM2659" s="42"/>
      <c r="TN2659" s="116"/>
      <c r="TO2659" s="42"/>
      <c r="TP2659" s="116"/>
      <c r="TQ2659" s="42"/>
      <c r="TR2659" s="116"/>
      <c r="TS2659" s="42"/>
      <c r="TT2659" s="116"/>
      <c r="TU2659" s="42"/>
      <c r="TV2659" s="116"/>
      <c r="TW2659" s="42"/>
      <c r="TX2659" s="116"/>
      <c r="TY2659" s="42"/>
      <c r="TZ2659" s="116"/>
      <c r="UA2659" s="42"/>
      <c r="UB2659" s="116"/>
      <c r="UC2659" s="42"/>
      <c r="UD2659" s="116"/>
      <c r="UE2659" s="42"/>
      <c r="UF2659" s="116"/>
      <c r="UG2659" s="42"/>
      <c r="UH2659" s="116"/>
      <c r="UI2659" s="42"/>
      <c r="UJ2659" s="116"/>
      <c r="UK2659" s="42"/>
      <c r="UL2659" s="116"/>
      <c r="UM2659" s="42"/>
      <c r="UN2659" s="116"/>
      <c r="UO2659" s="42"/>
      <c r="UP2659" s="116"/>
      <c r="UQ2659" s="42"/>
      <c r="UR2659" s="116"/>
      <c r="US2659" s="42"/>
      <c r="UT2659" s="116"/>
      <c r="UU2659" s="42"/>
      <c r="UV2659" s="116"/>
      <c r="UW2659" s="42"/>
      <c r="UX2659" s="116"/>
      <c r="UY2659" s="42"/>
      <c r="UZ2659" s="116"/>
      <c r="VA2659" s="42"/>
      <c r="VB2659" s="116"/>
      <c r="VC2659" s="42"/>
      <c r="VD2659" s="116"/>
      <c r="VE2659" s="42"/>
      <c r="VF2659" s="116"/>
      <c r="VG2659" s="42"/>
      <c r="VH2659" s="116"/>
      <c r="VI2659" s="42"/>
      <c r="VJ2659" s="116"/>
      <c r="VK2659" s="42"/>
      <c r="VL2659" s="116"/>
      <c r="VM2659" s="42"/>
      <c r="VN2659" s="116"/>
      <c r="VO2659" s="42"/>
      <c r="VP2659" s="116"/>
      <c r="VQ2659" s="42"/>
      <c r="VR2659" s="116"/>
      <c r="VS2659" s="42"/>
      <c r="VT2659" s="116"/>
      <c r="VU2659" s="42"/>
      <c r="VV2659" s="116"/>
      <c r="VW2659" s="42"/>
      <c r="VX2659" s="116"/>
      <c r="VY2659" s="42"/>
      <c r="VZ2659" s="116"/>
      <c r="WA2659" s="42"/>
      <c r="WB2659" s="116"/>
      <c r="WC2659" s="42"/>
      <c r="WD2659" s="116"/>
      <c r="WE2659" s="42"/>
      <c r="WF2659" s="116"/>
      <c r="WG2659" s="42"/>
      <c r="WH2659" s="116"/>
      <c r="WI2659" s="42"/>
      <c r="WJ2659" s="116"/>
      <c r="WK2659" s="42"/>
      <c r="WL2659" s="116"/>
      <c r="WM2659" s="42"/>
      <c r="WN2659" s="116"/>
      <c r="WO2659" s="42"/>
      <c r="WP2659" s="116"/>
      <c r="WQ2659" s="42"/>
      <c r="WR2659" s="116"/>
      <c r="WS2659" s="42"/>
      <c r="WT2659" s="116"/>
      <c r="WU2659" s="42"/>
      <c r="WV2659" s="116"/>
      <c r="WW2659" s="42"/>
      <c r="WX2659" s="116"/>
      <c r="WY2659" s="42"/>
      <c r="WZ2659" s="116"/>
      <c r="XA2659" s="42"/>
      <c r="XB2659" s="116"/>
      <c r="XC2659" s="42"/>
      <c r="XD2659" s="116"/>
      <c r="XE2659" s="42"/>
      <c r="XF2659" s="116"/>
      <c r="XG2659" s="42"/>
      <c r="XH2659" s="116"/>
      <c r="XI2659" s="42"/>
      <c r="XJ2659" s="116"/>
      <c r="XK2659" s="42"/>
      <c r="XL2659" s="116"/>
      <c r="XM2659" s="42"/>
      <c r="XN2659" s="116"/>
      <c r="XO2659" s="42"/>
      <c r="XP2659" s="116"/>
      <c r="XQ2659" s="42"/>
      <c r="XR2659" s="116"/>
      <c r="XS2659" s="42"/>
      <c r="XT2659" s="116"/>
      <c r="XU2659" s="42"/>
      <c r="XV2659" s="116"/>
      <c r="XW2659" s="42"/>
      <c r="XX2659" s="116"/>
      <c r="XY2659" s="42"/>
      <c r="XZ2659" s="116"/>
      <c r="YA2659" s="42"/>
      <c r="YB2659" s="116"/>
      <c r="YC2659" s="42"/>
      <c r="YD2659" s="116"/>
      <c r="YE2659" s="42"/>
      <c r="YF2659" s="116"/>
      <c r="YG2659" s="42"/>
      <c r="YH2659" s="116"/>
      <c r="YI2659" s="42"/>
      <c r="YJ2659" s="116"/>
      <c r="YK2659" s="42"/>
      <c r="YL2659" s="116"/>
      <c r="YM2659" s="42"/>
      <c r="YN2659" s="116"/>
      <c r="YO2659" s="42"/>
      <c r="YP2659" s="116"/>
      <c r="YQ2659" s="42"/>
      <c r="YR2659" s="116"/>
      <c r="YS2659" s="42"/>
      <c r="YT2659" s="116"/>
      <c r="YU2659" s="42"/>
      <c r="YV2659" s="116"/>
      <c r="YW2659" s="42"/>
      <c r="YX2659" s="116"/>
      <c r="YY2659" s="42"/>
      <c r="YZ2659" s="116"/>
      <c r="ZA2659" s="42"/>
      <c r="ZB2659" s="116"/>
      <c r="ZC2659" s="42"/>
      <c r="ZD2659" s="116"/>
      <c r="ZE2659" s="42"/>
      <c r="ZF2659" s="116"/>
      <c r="ZG2659" s="42"/>
      <c r="ZH2659" s="116"/>
      <c r="ZI2659" s="42"/>
      <c r="ZJ2659" s="116"/>
      <c r="ZK2659" s="42"/>
      <c r="ZL2659" s="116"/>
      <c r="ZM2659" s="42"/>
      <c r="ZN2659" s="116"/>
      <c r="ZO2659" s="42"/>
      <c r="ZP2659" s="116"/>
      <c r="ZQ2659" s="42"/>
      <c r="ZR2659" s="116"/>
      <c r="ZS2659" s="42"/>
      <c r="ZT2659" s="116"/>
      <c r="ZU2659" s="42"/>
      <c r="ZV2659" s="116"/>
      <c r="ZW2659" s="42"/>
      <c r="ZX2659" s="116"/>
      <c r="ZY2659" s="42"/>
      <c r="ZZ2659" s="116"/>
      <c r="AAA2659" s="42"/>
      <c r="AAB2659" s="116"/>
      <c r="AAC2659" s="42"/>
      <c r="AAD2659" s="116"/>
      <c r="AAE2659" s="42"/>
      <c r="AAF2659" s="116"/>
      <c r="AAG2659" s="42"/>
      <c r="AAH2659" s="116"/>
      <c r="AAI2659" s="42"/>
      <c r="AAJ2659" s="116"/>
      <c r="AAK2659" s="42"/>
      <c r="AAL2659" s="116"/>
      <c r="AAM2659" s="42"/>
      <c r="AAN2659" s="116"/>
      <c r="AAO2659" s="42"/>
      <c r="AAP2659" s="116"/>
      <c r="AAQ2659" s="42"/>
      <c r="AAR2659" s="116"/>
      <c r="AAS2659" s="42"/>
      <c r="AAT2659" s="116"/>
      <c r="AAU2659" s="42"/>
      <c r="AAV2659" s="116"/>
      <c r="AAW2659" s="42"/>
      <c r="AAX2659" s="116"/>
      <c r="AAY2659" s="42"/>
      <c r="AAZ2659" s="116"/>
      <c r="ABA2659" s="42"/>
      <c r="ABB2659" s="116"/>
      <c r="ABC2659" s="42"/>
      <c r="ABD2659" s="116"/>
      <c r="ABE2659" s="42"/>
      <c r="ABF2659" s="116"/>
      <c r="ABG2659" s="42"/>
      <c r="ABH2659" s="116"/>
      <c r="ABI2659" s="42"/>
      <c r="ABJ2659" s="116"/>
      <c r="ABK2659" s="42"/>
      <c r="ABL2659" s="116"/>
      <c r="ABM2659" s="42"/>
      <c r="ABN2659" s="116"/>
      <c r="ABO2659" s="42"/>
      <c r="ABP2659" s="116"/>
      <c r="ABQ2659" s="42"/>
      <c r="ABR2659" s="116"/>
      <c r="ABS2659" s="42"/>
      <c r="ABT2659" s="116"/>
      <c r="ABU2659" s="42"/>
      <c r="ABV2659" s="116"/>
      <c r="ABW2659" s="42"/>
      <c r="ABX2659" s="116"/>
      <c r="ABY2659" s="42"/>
      <c r="ABZ2659" s="116"/>
      <c r="ACA2659" s="42"/>
      <c r="ACB2659" s="116"/>
      <c r="ACC2659" s="42"/>
      <c r="ACD2659" s="116"/>
      <c r="ACE2659" s="42"/>
      <c r="ACF2659" s="116"/>
      <c r="ACG2659" s="42"/>
      <c r="ACH2659" s="116"/>
      <c r="ACI2659" s="42"/>
      <c r="ACJ2659" s="116"/>
      <c r="ACK2659" s="42"/>
      <c r="ACL2659" s="116"/>
      <c r="ACM2659" s="42"/>
      <c r="ACN2659" s="116"/>
      <c r="ACO2659" s="42"/>
      <c r="ACP2659" s="116"/>
      <c r="ACQ2659" s="42"/>
      <c r="ACR2659" s="116"/>
      <c r="ACS2659" s="42"/>
      <c r="ACT2659" s="116"/>
      <c r="ACU2659" s="42"/>
      <c r="ACV2659" s="116"/>
      <c r="ACW2659" s="42"/>
      <c r="ACX2659" s="116"/>
      <c r="ACY2659" s="42"/>
      <c r="ACZ2659" s="116"/>
      <c r="ADA2659" s="42"/>
      <c r="ADB2659" s="116"/>
      <c r="ADC2659" s="42"/>
      <c r="ADD2659" s="116"/>
      <c r="ADE2659" s="42"/>
      <c r="ADF2659" s="116"/>
      <c r="ADG2659" s="42"/>
      <c r="ADH2659" s="116"/>
      <c r="ADI2659" s="42"/>
      <c r="ADJ2659" s="116"/>
      <c r="ADK2659" s="42"/>
      <c r="ADL2659" s="116"/>
      <c r="ADM2659" s="42"/>
      <c r="ADN2659" s="116"/>
      <c r="ADO2659" s="42"/>
      <c r="ADP2659" s="116"/>
      <c r="ADQ2659" s="42"/>
      <c r="ADR2659" s="116"/>
      <c r="ADS2659" s="42"/>
      <c r="ADT2659" s="116"/>
      <c r="ADU2659" s="42"/>
      <c r="ADV2659" s="116"/>
      <c r="ADW2659" s="42"/>
      <c r="ADX2659" s="116"/>
      <c r="ADY2659" s="42"/>
      <c r="ADZ2659" s="116"/>
      <c r="AEA2659" s="42"/>
      <c r="AEB2659" s="116"/>
      <c r="AEC2659" s="42"/>
      <c r="AED2659" s="116"/>
      <c r="AEE2659" s="42"/>
      <c r="AEF2659" s="116"/>
      <c r="AEG2659" s="42"/>
      <c r="AEH2659" s="116"/>
      <c r="AEI2659" s="42"/>
      <c r="AEJ2659" s="116"/>
      <c r="AEK2659" s="42"/>
      <c r="AEL2659" s="116"/>
      <c r="AEM2659" s="42"/>
      <c r="AEN2659" s="116"/>
      <c r="AEO2659" s="42"/>
      <c r="AEP2659" s="116"/>
      <c r="AEQ2659" s="42"/>
      <c r="AER2659" s="116"/>
      <c r="AES2659" s="42"/>
      <c r="AET2659" s="116"/>
      <c r="AEU2659" s="42"/>
      <c r="AEV2659" s="116"/>
      <c r="AEW2659" s="42"/>
      <c r="AEX2659" s="116"/>
      <c r="AEY2659" s="42"/>
      <c r="AEZ2659" s="116"/>
      <c r="AFA2659" s="42"/>
      <c r="AFB2659" s="116"/>
      <c r="AFC2659" s="42"/>
      <c r="AFD2659" s="116"/>
      <c r="AFE2659" s="42"/>
      <c r="AFF2659" s="116"/>
      <c r="AFG2659" s="42"/>
      <c r="AFH2659" s="116"/>
      <c r="AFI2659" s="42"/>
      <c r="AFJ2659" s="116"/>
      <c r="AFK2659" s="42"/>
      <c r="AFL2659" s="116"/>
      <c r="AFM2659" s="42"/>
      <c r="AFN2659" s="116"/>
      <c r="AFO2659" s="42"/>
      <c r="AFP2659" s="116"/>
      <c r="AFQ2659" s="42"/>
      <c r="AFR2659" s="116"/>
      <c r="AFS2659" s="42"/>
      <c r="AFT2659" s="116"/>
      <c r="AFU2659" s="42"/>
      <c r="AFV2659" s="116"/>
      <c r="AFW2659" s="42"/>
      <c r="AFX2659" s="116"/>
      <c r="AFY2659" s="42"/>
      <c r="AFZ2659" s="116"/>
      <c r="AGA2659" s="42"/>
      <c r="AGB2659" s="116"/>
      <c r="AGC2659" s="42"/>
      <c r="AGD2659" s="116"/>
      <c r="AGE2659" s="42"/>
      <c r="AGF2659" s="116"/>
      <c r="AGG2659" s="42"/>
      <c r="AGH2659" s="116"/>
      <c r="AGI2659" s="42"/>
      <c r="AGJ2659" s="116"/>
      <c r="AGK2659" s="42"/>
      <c r="AGL2659" s="116"/>
      <c r="AGM2659" s="42"/>
      <c r="AGN2659" s="116"/>
      <c r="AGO2659" s="42"/>
      <c r="AGP2659" s="116"/>
      <c r="AGQ2659" s="42"/>
      <c r="AGR2659" s="116"/>
      <c r="AGS2659" s="42"/>
      <c r="AGT2659" s="116"/>
      <c r="AGU2659" s="42"/>
      <c r="AGV2659" s="116"/>
      <c r="AGW2659" s="42"/>
      <c r="AGX2659" s="116"/>
      <c r="AGY2659" s="42"/>
      <c r="AGZ2659" s="116"/>
      <c r="AHA2659" s="42"/>
      <c r="AHB2659" s="116"/>
      <c r="AHC2659" s="42"/>
      <c r="AHD2659" s="116"/>
      <c r="AHE2659" s="42"/>
      <c r="AHF2659" s="116"/>
      <c r="AHG2659" s="42"/>
      <c r="AHH2659" s="116"/>
      <c r="AHI2659" s="42"/>
      <c r="AHJ2659" s="116"/>
      <c r="AHK2659" s="42"/>
      <c r="AHL2659" s="116"/>
      <c r="AHM2659" s="42"/>
      <c r="AHN2659" s="116"/>
      <c r="AHO2659" s="42"/>
      <c r="AHP2659" s="116"/>
      <c r="AHQ2659" s="42"/>
      <c r="AHR2659" s="116"/>
      <c r="AHS2659" s="42"/>
      <c r="AHT2659" s="116"/>
      <c r="AHU2659" s="42"/>
      <c r="AHV2659" s="116"/>
      <c r="AHW2659" s="42"/>
      <c r="AHX2659" s="116"/>
      <c r="AHY2659" s="42"/>
      <c r="AHZ2659" s="116"/>
      <c r="AIA2659" s="42"/>
      <c r="AIB2659" s="116"/>
      <c r="AIC2659" s="42"/>
      <c r="AID2659" s="116"/>
      <c r="AIE2659" s="42"/>
      <c r="AIF2659" s="116"/>
      <c r="AIG2659" s="42"/>
      <c r="AIH2659" s="116"/>
      <c r="AII2659" s="42"/>
      <c r="AIJ2659" s="116"/>
      <c r="AIK2659" s="42"/>
      <c r="AIL2659" s="116"/>
      <c r="AIM2659" s="42"/>
      <c r="AIN2659" s="116"/>
      <c r="AIO2659" s="42"/>
      <c r="AIP2659" s="116"/>
      <c r="AIQ2659" s="42"/>
      <c r="AIR2659" s="116"/>
      <c r="AIS2659" s="42"/>
      <c r="AIT2659" s="116"/>
      <c r="AIU2659" s="42"/>
      <c r="AIV2659" s="116"/>
      <c r="AIW2659" s="42"/>
      <c r="AIX2659" s="116"/>
      <c r="AIY2659" s="42"/>
      <c r="AIZ2659" s="116"/>
      <c r="AJA2659" s="42"/>
      <c r="AJB2659" s="116"/>
      <c r="AJC2659" s="42"/>
      <c r="AJD2659" s="116"/>
      <c r="AJE2659" s="42"/>
      <c r="AJF2659" s="116"/>
      <c r="AJG2659" s="42"/>
      <c r="AJH2659" s="116"/>
      <c r="AJI2659" s="42"/>
      <c r="AJJ2659" s="116"/>
      <c r="AJK2659" s="42"/>
      <c r="AJL2659" s="116"/>
      <c r="AJM2659" s="42"/>
      <c r="AJN2659" s="116"/>
      <c r="AJO2659" s="42"/>
      <c r="AJP2659" s="116"/>
      <c r="AJQ2659" s="42"/>
      <c r="AJR2659" s="116"/>
      <c r="AJS2659" s="42"/>
      <c r="AJT2659" s="116"/>
      <c r="AJU2659" s="42"/>
      <c r="AJV2659" s="116"/>
      <c r="AJW2659" s="42"/>
      <c r="AJX2659" s="116"/>
      <c r="AJY2659" s="42"/>
      <c r="AJZ2659" s="116"/>
      <c r="AKA2659" s="42"/>
      <c r="AKB2659" s="116"/>
      <c r="AKC2659" s="42"/>
      <c r="AKD2659" s="116"/>
      <c r="AKE2659" s="42"/>
      <c r="AKF2659" s="116"/>
      <c r="AKG2659" s="42"/>
      <c r="AKH2659" s="116"/>
      <c r="AKI2659" s="42"/>
      <c r="AKJ2659" s="116"/>
      <c r="AKK2659" s="42"/>
      <c r="AKL2659" s="116"/>
      <c r="AKM2659" s="42"/>
      <c r="AKN2659" s="116"/>
      <c r="AKO2659" s="42"/>
      <c r="AKP2659" s="116"/>
      <c r="AKQ2659" s="42"/>
      <c r="AKR2659" s="116"/>
      <c r="AKS2659" s="42"/>
      <c r="AKT2659" s="116"/>
      <c r="AKU2659" s="42"/>
      <c r="AKV2659" s="116"/>
      <c r="AKW2659" s="42"/>
      <c r="AKX2659" s="116"/>
      <c r="AKY2659" s="42"/>
      <c r="AKZ2659" s="116"/>
      <c r="ALA2659" s="42"/>
      <c r="ALB2659" s="116"/>
      <c r="ALC2659" s="42"/>
      <c r="ALD2659" s="116"/>
      <c r="ALE2659" s="42"/>
      <c r="ALF2659" s="116"/>
      <c r="ALG2659" s="42"/>
      <c r="ALH2659" s="116"/>
      <c r="ALI2659" s="42"/>
      <c r="ALJ2659" s="116"/>
      <c r="ALK2659" s="42"/>
      <c r="ALL2659" s="116"/>
      <c r="ALM2659" s="42"/>
      <c r="ALN2659" s="116"/>
      <c r="ALO2659" s="42"/>
      <c r="ALP2659" s="116"/>
      <c r="ALQ2659" s="42"/>
      <c r="ALR2659" s="116"/>
      <c r="ALS2659" s="42"/>
      <c r="ALT2659" s="116"/>
      <c r="ALU2659" s="42"/>
      <c r="ALV2659" s="116"/>
      <c r="ALW2659" s="42"/>
      <c r="ALX2659" s="116"/>
      <c r="ALY2659" s="42"/>
      <c r="ALZ2659" s="116"/>
      <c r="AMA2659" s="42"/>
      <c r="AMB2659" s="116"/>
      <c r="AMC2659" s="42"/>
      <c r="AMD2659" s="116"/>
      <c r="AME2659" s="42"/>
      <c r="AMF2659" s="116"/>
      <c r="AMG2659" s="42"/>
      <c r="AMH2659" s="116"/>
      <c r="AMI2659" s="42"/>
      <c r="AMJ2659" s="116"/>
      <c r="AMK2659" s="42"/>
      <c r="AML2659" s="116"/>
      <c r="AMM2659" s="42"/>
      <c r="AMN2659" s="116"/>
      <c r="AMO2659" s="42"/>
      <c r="AMP2659" s="116"/>
      <c r="AMQ2659" s="42"/>
      <c r="AMR2659" s="116"/>
      <c r="AMS2659" s="42"/>
      <c r="AMT2659" s="116"/>
      <c r="AMU2659" s="42"/>
      <c r="AMV2659" s="116"/>
      <c r="AMW2659" s="42"/>
      <c r="AMX2659" s="116"/>
      <c r="AMY2659" s="42"/>
      <c r="AMZ2659" s="116"/>
      <c r="ANA2659" s="42"/>
      <c r="ANB2659" s="116"/>
      <c r="ANC2659" s="42"/>
      <c r="AND2659" s="116"/>
      <c r="ANE2659" s="42"/>
      <c r="ANF2659" s="116"/>
      <c r="ANG2659" s="42"/>
      <c r="ANH2659" s="116"/>
      <c r="ANI2659" s="42"/>
      <c r="ANJ2659" s="116"/>
      <c r="ANK2659" s="42"/>
      <c r="ANL2659" s="116"/>
      <c r="ANM2659" s="42"/>
      <c r="ANN2659" s="116"/>
      <c r="ANO2659" s="42"/>
      <c r="ANP2659" s="116"/>
      <c r="ANQ2659" s="42"/>
      <c r="ANR2659" s="116"/>
      <c r="ANS2659" s="42"/>
      <c r="ANT2659" s="116"/>
      <c r="ANU2659" s="42"/>
      <c r="ANV2659" s="116"/>
      <c r="ANW2659" s="42"/>
      <c r="ANX2659" s="116"/>
      <c r="ANY2659" s="42"/>
      <c r="ANZ2659" s="116"/>
      <c r="AOA2659" s="42"/>
      <c r="AOB2659" s="116"/>
      <c r="AOC2659" s="42"/>
      <c r="AOD2659" s="116"/>
      <c r="AOE2659" s="42"/>
      <c r="AOF2659" s="116"/>
      <c r="AOG2659" s="42"/>
      <c r="AOH2659" s="116"/>
      <c r="AOI2659" s="42"/>
      <c r="AOJ2659" s="116"/>
      <c r="AOK2659" s="42"/>
      <c r="AOL2659" s="116"/>
      <c r="AOM2659" s="42"/>
      <c r="AON2659" s="116"/>
      <c r="AOO2659" s="42"/>
      <c r="AOP2659" s="116"/>
      <c r="AOQ2659" s="42"/>
      <c r="AOR2659" s="116"/>
      <c r="AOS2659" s="42"/>
      <c r="AOT2659" s="116"/>
      <c r="AOU2659" s="42"/>
      <c r="AOV2659" s="116"/>
      <c r="AOW2659" s="42"/>
      <c r="AOX2659" s="116"/>
      <c r="AOY2659" s="42"/>
      <c r="AOZ2659" s="116"/>
      <c r="APA2659" s="42"/>
      <c r="APB2659" s="116"/>
      <c r="APC2659" s="42"/>
      <c r="APD2659" s="116"/>
      <c r="APE2659" s="42"/>
      <c r="APF2659" s="116"/>
      <c r="APG2659" s="42"/>
      <c r="APH2659" s="116"/>
      <c r="API2659" s="42"/>
      <c r="APJ2659" s="116"/>
      <c r="APK2659" s="42"/>
      <c r="APL2659" s="116"/>
      <c r="APM2659" s="42"/>
      <c r="APN2659" s="116"/>
      <c r="APO2659" s="42"/>
      <c r="APP2659" s="116"/>
      <c r="APQ2659" s="42"/>
      <c r="APR2659" s="116"/>
      <c r="APS2659" s="42"/>
      <c r="APT2659" s="116"/>
      <c r="APU2659" s="42"/>
      <c r="APV2659" s="116"/>
      <c r="APW2659" s="42"/>
      <c r="APX2659" s="116"/>
      <c r="APY2659" s="42"/>
      <c r="APZ2659" s="116"/>
      <c r="AQA2659" s="42"/>
      <c r="AQB2659" s="116"/>
      <c r="AQC2659" s="42"/>
      <c r="AQD2659" s="116"/>
      <c r="AQE2659" s="42"/>
      <c r="AQF2659" s="116"/>
      <c r="AQG2659" s="42"/>
      <c r="AQH2659" s="116"/>
      <c r="AQI2659" s="42"/>
      <c r="AQJ2659" s="116"/>
      <c r="AQK2659" s="42"/>
      <c r="AQL2659" s="116"/>
      <c r="AQM2659" s="42"/>
      <c r="AQN2659" s="116"/>
      <c r="AQO2659" s="42"/>
      <c r="AQP2659" s="116"/>
      <c r="AQQ2659" s="42"/>
      <c r="AQR2659" s="116"/>
      <c r="AQS2659" s="42"/>
      <c r="AQT2659" s="116"/>
      <c r="AQU2659" s="42"/>
      <c r="AQV2659" s="116"/>
      <c r="AQW2659" s="42"/>
      <c r="AQX2659" s="116"/>
      <c r="AQY2659" s="42"/>
      <c r="AQZ2659" s="116"/>
      <c r="ARA2659" s="42"/>
      <c r="ARB2659" s="116"/>
      <c r="ARC2659" s="42"/>
      <c r="ARD2659" s="116"/>
      <c r="ARE2659" s="42"/>
      <c r="ARF2659" s="116"/>
      <c r="ARG2659" s="42"/>
      <c r="ARH2659" s="116"/>
      <c r="ARI2659" s="42"/>
      <c r="ARJ2659" s="116"/>
      <c r="ARK2659" s="42"/>
      <c r="ARL2659" s="116"/>
      <c r="ARM2659" s="42"/>
      <c r="ARN2659" s="116"/>
      <c r="ARO2659" s="42"/>
      <c r="ARP2659" s="116"/>
      <c r="ARQ2659" s="42"/>
      <c r="ARR2659" s="116"/>
      <c r="ARS2659" s="42"/>
      <c r="ART2659" s="116"/>
      <c r="ARU2659" s="42"/>
      <c r="ARV2659" s="116"/>
      <c r="ARW2659" s="42"/>
      <c r="ARX2659" s="116"/>
      <c r="ARY2659" s="42"/>
      <c r="ARZ2659" s="116"/>
      <c r="ASA2659" s="42"/>
      <c r="ASB2659" s="116"/>
      <c r="ASC2659" s="42"/>
      <c r="ASD2659" s="116"/>
      <c r="ASE2659" s="42"/>
      <c r="ASF2659" s="116"/>
      <c r="ASG2659" s="42"/>
      <c r="ASH2659" s="116"/>
      <c r="ASI2659" s="42"/>
      <c r="ASJ2659" s="116"/>
      <c r="ASK2659" s="42"/>
      <c r="ASL2659" s="116"/>
      <c r="ASM2659" s="42"/>
      <c r="ASN2659" s="116"/>
      <c r="ASO2659" s="42"/>
      <c r="ASP2659" s="116"/>
      <c r="ASQ2659" s="42"/>
      <c r="ASR2659" s="116"/>
      <c r="ASS2659" s="42"/>
      <c r="AST2659" s="116"/>
      <c r="ASU2659" s="42"/>
      <c r="ASV2659" s="116"/>
      <c r="ASW2659" s="42"/>
      <c r="ASX2659" s="116"/>
      <c r="ASY2659" s="42"/>
      <c r="ASZ2659" s="116"/>
      <c r="ATA2659" s="42"/>
      <c r="ATB2659" s="116"/>
      <c r="ATC2659" s="42"/>
      <c r="ATD2659" s="116"/>
      <c r="ATE2659" s="42"/>
      <c r="ATF2659" s="116"/>
      <c r="ATG2659" s="42"/>
      <c r="ATH2659" s="116"/>
      <c r="ATI2659" s="42"/>
      <c r="ATJ2659" s="116"/>
      <c r="ATK2659" s="42"/>
      <c r="ATL2659" s="116"/>
      <c r="ATM2659" s="42"/>
      <c r="ATN2659" s="116"/>
      <c r="ATO2659" s="42"/>
      <c r="ATP2659" s="116"/>
      <c r="ATQ2659" s="42"/>
      <c r="ATR2659" s="116"/>
      <c r="ATS2659" s="42"/>
      <c r="ATT2659" s="116"/>
      <c r="ATU2659" s="42"/>
      <c r="ATV2659" s="116"/>
      <c r="ATW2659" s="42"/>
      <c r="ATX2659" s="116"/>
      <c r="ATY2659" s="42"/>
      <c r="ATZ2659" s="116"/>
      <c r="AUA2659" s="42"/>
      <c r="AUB2659" s="116"/>
      <c r="AUC2659" s="42"/>
      <c r="AUD2659" s="116"/>
      <c r="AUE2659" s="42"/>
      <c r="AUF2659" s="116"/>
      <c r="AUG2659" s="42"/>
      <c r="AUH2659" s="116"/>
      <c r="AUI2659" s="42"/>
      <c r="AUJ2659" s="116"/>
      <c r="AUK2659" s="42"/>
      <c r="AUL2659" s="116"/>
      <c r="AUM2659" s="42"/>
      <c r="AUN2659" s="116"/>
      <c r="AUO2659" s="42"/>
      <c r="AUP2659" s="116"/>
      <c r="AUQ2659" s="42"/>
      <c r="AUR2659" s="116"/>
      <c r="AUS2659" s="42"/>
      <c r="AUT2659" s="116"/>
      <c r="AUU2659" s="42"/>
      <c r="AUV2659" s="116"/>
      <c r="AUW2659" s="42"/>
      <c r="AUX2659" s="116"/>
      <c r="AUY2659" s="42"/>
      <c r="AUZ2659" s="116"/>
      <c r="AVA2659" s="42"/>
      <c r="AVB2659" s="116"/>
      <c r="AVC2659" s="42"/>
      <c r="AVD2659" s="116"/>
      <c r="AVE2659" s="42"/>
      <c r="AVF2659" s="116"/>
      <c r="AVG2659" s="42"/>
      <c r="AVH2659" s="116"/>
      <c r="AVI2659" s="42"/>
      <c r="AVJ2659" s="116"/>
      <c r="AVK2659" s="42"/>
      <c r="AVL2659" s="116"/>
      <c r="AVM2659" s="42"/>
      <c r="AVN2659" s="116"/>
      <c r="AVO2659" s="42"/>
      <c r="AVP2659" s="116"/>
      <c r="AVQ2659" s="42"/>
      <c r="AVR2659" s="116"/>
      <c r="AVS2659" s="42"/>
      <c r="AVT2659" s="116"/>
      <c r="AVU2659" s="42"/>
      <c r="AVV2659" s="116"/>
      <c r="AVW2659" s="42"/>
      <c r="AVX2659" s="116"/>
      <c r="AVY2659" s="42"/>
      <c r="AVZ2659" s="116"/>
      <c r="AWA2659" s="42"/>
      <c r="AWB2659" s="116"/>
      <c r="AWC2659" s="42"/>
      <c r="AWD2659" s="116"/>
      <c r="AWE2659" s="42"/>
      <c r="AWF2659" s="116"/>
      <c r="AWG2659" s="42"/>
      <c r="AWH2659" s="116"/>
      <c r="AWI2659" s="42"/>
      <c r="AWJ2659" s="116"/>
      <c r="AWK2659" s="42"/>
      <c r="AWL2659" s="116"/>
      <c r="AWM2659" s="42"/>
      <c r="AWN2659" s="116"/>
      <c r="AWO2659" s="42"/>
      <c r="AWP2659" s="116"/>
      <c r="AWQ2659" s="42"/>
      <c r="AWR2659" s="116"/>
      <c r="AWS2659" s="42"/>
      <c r="AWT2659" s="116"/>
      <c r="AWU2659" s="42"/>
      <c r="AWV2659" s="116"/>
      <c r="AWW2659" s="42"/>
      <c r="AWX2659" s="116"/>
      <c r="AWY2659" s="42"/>
      <c r="AWZ2659" s="116"/>
      <c r="AXA2659" s="42"/>
      <c r="AXB2659" s="116"/>
      <c r="AXC2659" s="42"/>
      <c r="AXD2659" s="116"/>
      <c r="AXE2659" s="42"/>
      <c r="AXF2659" s="116"/>
      <c r="AXG2659" s="42"/>
      <c r="AXH2659" s="116"/>
      <c r="AXI2659" s="42"/>
      <c r="AXJ2659" s="116"/>
      <c r="AXK2659" s="42"/>
      <c r="AXL2659" s="116"/>
      <c r="AXM2659" s="42"/>
      <c r="AXN2659" s="116"/>
      <c r="AXO2659" s="42"/>
      <c r="AXP2659" s="116"/>
      <c r="AXQ2659" s="42"/>
      <c r="AXR2659" s="116"/>
      <c r="AXS2659" s="42"/>
      <c r="AXT2659" s="116"/>
      <c r="AXU2659" s="42"/>
      <c r="AXV2659" s="116"/>
      <c r="AXW2659" s="42"/>
      <c r="AXX2659" s="116"/>
      <c r="AXY2659" s="42"/>
      <c r="AXZ2659" s="116"/>
      <c r="AYA2659" s="42"/>
      <c r="AYB2659" s="116"/>
      <c r="AYC2659" s="42"/>
      <c r="AYD2659" s="116"/>
      <c r="AYE2659" s="42"/>
      <c r="AYF2659" s="116"/>
      <c r="AYG2659" s="42"/>
      <c r="AYH2659" s="116"/>
      <c r="AYI2659" s="42"/>
      <c r="AYJ2659" s="116"/>
      <c r="AYK2659" s="42"/>
      <c r="AYL2659" s="116"/>
      <c r="AYM2659" s="42"/>
      <c r="AYN2659" s="116"/>
      <c r="AYO2659" s="42"/>
      <c r="AYP2659" s="116"/>
      <c r="AYQ2659" s="42"/>
      <c r="AYR2659" s="116"/>
      <c r="AYS2659" s="42"/>
      <c r="AYT2659" s="116"/>
      <c r="AYU2659" s="42"/>
      <c r="AYV2659" s="116"/>
      <c r="AYW2659" s="42"/>
      <c r="AYX2659" s="116"/>
      <c r="AYY2659" s="42"/>
      <c r="AYZ2659" s="116"/>
      <c r="AZA2659" s="42"/>
      <c r="AZB2659" s="116"/>
      <c r="AZC2659" s="42"/>
      <c r="AZD2659" s="116"/>
      <c r="AZE2659" s="42"/>
      <c r="AZF2659" s="116"/>
      <c r="AZG2659" s="42"/>
      <c r="AZH2659" s="116"/>
      <c r="AZI2659" s="42"/>
      <c r="AZJ2659" s="116"/>
      <c r="AZK2659" s="42"/>
      <c r="AZL2659" s="116"/>
      <c r="AZM2659" s="42"/>
      <c r="AZN2659" s="116"/>
      <c r="AZO2659" s="42"/>
      <c r="AZP2659" s="116"/>
      <c r="AZQ2659" s="42"/>
      <c r="AZR2659" s="116"/>
      <c r="AZS2659" s="42"/>
      <c r="AZT2659" s="116"/>
      <c r="AZU2659" s="42"/>
      <c r="AZV2659" s="116"/>
      <c r="AZW2659" s="42"/>
      <c r="AZX2659" s="116"/>
      <c r="AZY2659" s="42"/>
      <c r="AZZ2659" s="116"/>
      <c r="BAA2659" s="42"/>
      <c r="BAB2659" s="116"/>
      <c r="BAC2659" s="42"/>
      <c r="BAD2659" s="116"/>
      <c r="BAE2659" s="42"/>
      <c r="BAF2659" s="116"/>
      <c r="BAG2659" s="42"/>
      <c r="BAH2659" s="116"/>
      <c r="BAI2659" s="42"/>
      <c r="BAJ2659" s="116"/>
      <c r="BAK2659" s="42"/>
      <c r="BAL2659" s="116"/>
      <c r="BAM2659" s="42"/>
      <c r="BAN2659" s="116"/>
      <c r="BAO2659" s="42"/>
      <c r="BAP2659" s="116"/>
      <c r="BAQ2659" s="42"/>
      <c r="BAR2659" s="116"/>
      <c r="BAS2659" s="42"/>
      <c r="BAT2659" s="116"/>
      <c r="BAU2659" s="42"/>
      <c r="BAV2659" s="116"/>
      <c r="BAW2659" s="42"/>
      <c r="BAX2659" s="116"/>
      <c r="BAY2659" s="42"/>
      <c r="BAZ2659" s="116"/>
      <c r="BBA2659" s="42"/>
      <c r="BBB2659" s="116"/>
      <c r="BBC2659" s="42"/>
      <c r="BBD2659" s="116"/>
      <c r="BBE2659" s="42"/>
      <c r="BBF2659" s="116"/>
      <c r="BBG2659" s="42"/>
      <c r="BBH2659" s="116"/>
      <c r="BBI2659" s="42"/>
      <c r="BBJ2659" s="116"/>
      <c r="BBK2659" s="42"/>
      <c r="BBL2659" s="116"/>
      <c r="BBM2659" s="42"/>
      <c r="BBN2659" s="116"/>
      <c r="BBO2659" s="42"/>
      <c r="BBP2659" s="116"/>
      <c r="BBQ2659" s="42"/>
      <c r="BBR2659" s="116"/>
      <c r="BBS2659" s="42"/>
      <c r="BBT2659" s="116"/>
      <c r="BBU2659" s="42"/>
      <c r="BBV2659" s="116"/>
      <c r="BBW2659" s="42"/>
      <c r="BBX2659" s="116"/>
      <c r="BBY2659" s="42"/>
      <c r="BBZ2659" s="116"/>
      <c r="BCA2659" s="42"/>
      <c r="BCB2659" s="116"/>
      <c r="BCC2659" s="42"/>
      <c r="BCD2659" s="116"/>
      <c r="BCE2659" s="42"/>
      <c r="BCF2659" s="116"/>
      <c r="BCG2659" s="42"/>
      <c r="BCH2659" s="116"/>
      <c r="BCI2659" s="42"/>
      <c r="BCJ2659" s="116"/>
      <c r="BCK2659" s="42"/>
      <c r="BCL2659" s="116"/>
      <c r="BCM2659" s="42"/>
      <c r="BCN2659" s="116"/>
      <c r="BCO2659" s="42"/>
      <c r="BCP2659" s="116"/>
      <c r="BCQ2659" s="42"/>
      <c r="BCR2659" s="116"/>
      <c r="BCS2659" s="42"/>
      <c r="BCT2659" s="116"/>
      <c r="BCU2659" s="42"/>
      <c r="BCV2659" s="116"/>
      <c r="BCW2659" s="42"/>
      <c r="BCX2659" s="116"/>
      <c r="BCY2659" s="42"/>
      <c r="BCZ2659" s="116"/>
      <c r="BDA2659" s="42"/>
      <c r="BDB2659" s="116"/>
      <c r="BDC2659" s="42"/>
      <c r="BDD2659" s="116"/>
      <c r="BDE2659" s="42"/>
      <c r="BDF2659" s="116"/>
      <c r="BDG2659" s="42"/>
      <c r="BDH2659" s="116"/>
      <c r="BDI2659" s="42"/>
      <c r="BDJ2659" s="116"/>
      <c r="BDK2659" s="42"/>
      <c r="BDL2659" s="116"/>
      <c r="BDM2659" s="42"/>
      <c r="BDN2659" s="116"/>
      <c r="BDO2659" s="42"/>
      <c r="BDP2659" s="116"/>
      <c r="BDQ2659" s="42"/>
      <c r="BDR2659" s="116"/>
      <c r="BDS2659" s="42"/>
      <c r="BDT2659" s="116"/>
      <c r="BDU2659" s="42"/>
      <c r="BDV2659" s="116"/>
      <c r="BDW2659" s="42"/>
      <c r="BDX2659" s="116"/>
      <c r="BDY2659" s="42"/>
      <c r="BDZ2659" s="116"/>
      <c r="BEA2659" s="42"/>
      <c r="BEB2659" s="116"/>
      <c r="BEC2659" s="42"/>
      <c r="BED2659" s="116"/>
      <c r="BEE2659" s="42"/>
      <c r="BEF2659" s="116"/>
      <c r="BEG2659" s="42"/>
      <c r="BEH2659" s="116"/>
      <c r="BEI2659" s="42"/>
      <c r="BEJ2659" s="116"/>
      <c r="BEK2659" s="42"/>
      <c r="BEL2659" s="116"/>
      <c r="BEM2659" s="42"/>
      <c r="BEN2659" s="116"/>
      <c r="BEO2659" s="42"/>
      <c r="BEP2659" s="116"/>
      <c r="BEQ2659" s="42"/>
      <c r="BER2659" s="116"/>
      <c r="BES2659" s="42"/>
      <c r="BET2659" s="116"/>
      <c r="BEU2659" s="42"/>
      <c r="BEV2659" s="116"/>
      <c r="BEW2659" s="42"/>
      <c r="BEX2659" s="116"/>
      <c r="BEY2659" s="42"/>
      <c r="BEZ2659" s="116"/>
      <c r="BFA2659" s="42"/>
      <c r="BFB2659" s="116"/>
      <c r="BFC2659" s="42"/>
      <c r="BFD2659" s="116"/>
      <c r="BFE2659" s="42"/>
      <c r="BFF2659" s="116"/>
      <c r="BFG2659" s="42"/>
      <c r="BFH2659" s="116"/>
      <c r="BFI2659" s="42"/>
      <c r="BFJ2659" s="116"/>
      <c r="BFK2659" s="42"/>
      <c r="BFL2659" s="116"/>
      <c r="BFM2659" s="42"/>
      <c r="BFN2659" s="116"/>
      <c r="BFO2659" s="42"/>
      <c r="BFP2659" s="116"/>
      <c r="BFQ2659" s="42"/>
      <c r="BFR2659" s="116"/>
      <c r="BFS2659" s="42"/>
      <c r="BFT2659" s="116"/>
      <c r="BFU2659" s="42"/>
      <c r="BFV2659" s="116"/>
      <c r="BFW2659" s="42"/>
      <c r="BFX2659" s="116"/>
      <c r="BFY2659" s="42"/>
      <c r="BFZ2659" s="116"/>
      <c r="BGA2659" s="42"/>
      <c r="BGB2659" s="116"/>
      <c r="BGC2659" s="42"/>
      <c r="BGD2659" s="116"/>
      <c r="BGE2659" s="42"/>
      <c r="BGF2659" s="116"/>
      <c r="BGG2659" s="42"/>
      <c r="BGH2659" s="116"/>
      <c r="BGI2659" s="42"/>
      <c r="BGJ2659" s="116"/>
      <c r="BGK2659" s="42"/>
      <c r="BGL2659" s="116"/>
      <c r="BGM2659" s="42"/>
      <c r="BGN2659" s="116"/>
      <c r="BGO2659" s="42"/>
      <c r="BGP2659" s="116"/>
      <c r="BGQ2659" s="42"/>
      <c r="BGR2659" s="116"/>
      <c r="BGS2659" s="42"/>
      <c r="BGT2659" s="116"/>
      <c r="BGU2659" s="42"/>
      <c r="BGV2659" s="116"/>
      <c r="BGW2659" s="42"/>
      <c r="BGX2659" s="116"/>
      <c r="BGY2659" s="42"/>
      <c r="BGZ2659" s="116"/>
      <c r="BHA2659" s="42"/>
      <c r="BHB2659" s="116"/>
      <c r="BHC2659" s="42"/>
      <c r="BHD2659" s="116"/>
      <c r="BHE2659" s="42"/>
      <c r="BHF2659" s="116"/>
      <c r="BHG2659" s="42"/>
      <c r="BHH2659" s="116"/>
      <c r="BHI2659" s="42"/>
      <c r="BHJ2659" s="116"/>
      <c r="BHK2659" s="42"/>
      <c r="BHL2659" s="116"/>
      <c r="BHM2659" s="42"/>
      <c r="BHN2659" s="116"/>
      <c r="BHO2659" s="42"/>
      <c r="BHP2659" s="116"/>
      <c r="BHQ2659" s="42"/>
      <c r="BHR2659" s="116"/>
      <c r="BHS2659" s="42"/>
      <c r="BHT2659" s="116"/>
      <c r="BHU2659" s="42"/>
      <c r="BHV2659" s="116"/>
      <c r="BHW2659" s="42"/>
      <c r="BHX2659" s="116"/>
      <c r="BHY2659" s="42"/>
      <c r="BHZ2659" s="116"/>
      <c r="BIA2659" s="42"/>
      <c r="BIB2659" s="116"/>
      <c r="BIC2659" s="42"/>
      <c r="BID2659" s="116"/>
      <c r="BIE2659" s="42"/>
      <c r="BIF2659" s="116"/>
      <c r="BIG2659" s="42"/>
      <c r="BIH2659" s="116"/>
      <c r="BII2659" s="42"/>
      <c r="BIJ2659" s="116"/>
      <c r="BIK2659" s="42"/>
      <c r="BIL2659" s="116"/>
      <c r="BIM2659" s="42"/>
      <c r="BIN2659" s="116"/>
      <c r="BIO2659" s="42"/>
      <c r="BIP2659" s="116"/>
      <c r="BIQ2659" s="42"/>
      <c r="BIR2659" s="116"/>
      <c r="BIS2659" s="42"/>
      <c r="BIT2659" s="116"/>
      <c r="BIU2659" s="42"/>
      <c r="BIV2659" s="116"/>
      <c r="BIW2659" s="42"/>
      <c r="BIX2659" s="116"/>
      <c r="BIY2659" s="42"/>
      <c r="BIZ2659" s="116"/>
      <c r="BJA2659" s="42"/>
      <c r="BJB2659" s="116"/>
      <c r="BJC2659" s="42"/>
      <c r="BJD2659" s="116"/>
      <c r="BJE2659" s="42"/>
      <c r="BJF2659" s="116"/>
      <c r="BJG2659" s="42"/>
      <c r="BJH2659" s="116"/>
      <c r="BJI2659" s="42"/>
      <c r="BJJ2659" s="116"/>
      <c r="BJK2659" s="42"/>
      <c r="BJL2659" s="116"/>
      <c r="BJM2659" s="42"/>
      <c r="BJN2659" s="116"/>
      <c r="BJO2659" s="42"/>
      <c r="BJP2659" s="116"/>
      <c r="BJQ2659" s="42"/>
      <c r="BJR2659" s="116"/>
      <c r="BJS2659" s="42"/>
      <c r="BJT2659" s="116"/>
      <c r="BJU2659" s="42"/>
      <c r="BJV2659" s="116"/>
      <c r="BJW2659" s="42"/>
      <c r="BJX2659" s="116"/>
      <c r="BJY2659" s="42"/>
      <c r="BJZ2659" s="116"/>
      <c r="BKA2659" s="42"/>
      <c r="BKB2659" s="116"/>
      <c r="BKC2659" s="42"/>
      <c r="BKD2659" s="116"/>
      <c r="BKE2659" s="42"/>
      <c r="BKF2659" s="116"/>
      <c r="BKG2659" s="42"/>
      <c r="BKH2659" s="116"/>
      <c r="BKI2659" s="42"/>
      <c r="BKJ2659" s="116"/>
      <c r="BKK2659" s="42"/>
      <c r="BKL2659" s="116"/>
      <c r="BKM2659" s="42"/>
      <c r="BKN2659" s="116"/>
      <c r="BKO2659" s="42"/>
      <c r="BKP2659" s="116"/>
      <c r="BKQ2659" s="42"/>
      <c r="BKR2659" s="116"/>
      <c r="BKS2659" s="42"/>
      <c r="BKT2659" s="116"/>
      <c r="BKU2659" s="42"/>
      <c r="BKV2659" s="116"/>
      <c r="BKW2659" s="42"/>
      <c r="BKX2659" s="116"/>
      <c r="BKY2659" s="42"/>
      <c r="BKZ2659" s="116"/>
      <c r="BLA2659" s="42"/>
      <c r="BLB2659" s="116"/>
      <c r="BLC2659" s="42"/>
      <c r="BLD2659" s="116"/>
      <c r="BLE2659" s="42"/>
      <c r="BLF2659" s="116"/>
      <c r="BLG2659" s="42"/>
      <c r="BLH2659" s="116"/>
      <c r="BLI2659" s="42"/>
      <c r="BLJ2659" s="116"/>
      <c r="BLK2659" s="42"/>
      <c r="BLL2659" s="116"/>
      <c r="BLM2659" s="42"/>
      <c r="BLN2659" s="116"/>
      <c r="BLO2659" s="42"/>
      <c r="BLP2659" s="116"/>
      <c r="BLQ2659" s="42"/>
      <c r="BLR2659" s="116"/>
      <c r="BLS2659" s="42"/>
      <c r="BLT2659" s="116"/>
      <c r="BLU2659" s="42"/>
      <c r="BLV2659" s="116"/>
      <c r="BLW2659" s="42"/>
      <c r="BLX2659" s="116"/>
      <c r="BLY2659" s="42"/>
      <c r="BLZ2659" s="116"/>
      <c r="BMA2659" s="42"/>
      <c r="BMB2659" s="116"/>
      <c r="BMC2659" s="42"/>
      <c r="BMD2659" s="116"/>
      <c r="BME2659" s="42"/>
      <c r="BMF2659" s="116"/>
      <c r="BMG2659" s="42"/>
      <c r="BMH2659" s="116"/>
      <c r="BMI2659" s="42"/>
      <c r="BMJ2659" s="116"/>
      <c r="BMK2659" s="42"/>
      <c r="BML2659" s="116"/>
      <c r="BMM2659" s="42"/>
      <c r="BMN2659" s="116"/>
      <c r="BMO2659" s="42"/>
      <c r="BMP2659" s="116"/>
      <c r="BMQ2659" s="42"/>
      <c r="BMR2659" s="116"/>
      <c r="BMS2659" s="42"/>
      <c r="BMT2659" s="116"/>
      <c r="BMU2659" s="42"/>
      <c r="BMV2659" s="116"/>
      <c r="BMW2659" s="42"/>
      <c r="BMX2659" s="116"/>
      <c r="BMY2659" s="42"/>
      <c r="BMZ2659" s="116"/>
      <c r="BNA2659" s="42"/>
      <c r="BNB2659" s="116"/>
      <c r="BNC2659" s="42"/>
      <c r="BND2659" s="116"/>
      <c r="BNE2659" s="42"/>
      <c r="BNF2659" s="116"/>
      <c r="BNG2659" s="42"/>
      <c r="BNH2659" s="116"/>
      <c r="BNI2659" s="42"/>
      <c r="BNJ2659" s="116"/>
      <c r="BNK2659" s="42"/>
      <c r="BNL2659" s="116"/>
      <c r="BNM2659" s="42"/>
      <c r="BNN2659" s="116"/>
      <c r="BNO2659" s="42"/>
      <c r="BNP2659" s="116"/>
      <c r="BNQ2659" s="42"/>
      <c r="BNR2659" s="116"/>
      <c r="BNS2659" s="42"/>
      <c r="BNT2659" s="116"/>
      <c r="BNU2659" s="42"/>
      <c r="BNV2659" s="116"/>
      <c r="BNW2659" s="42"/>
      <c r="BNX2659" s="116"/>
      <c r="BNY2659" s="42"/>
      <c r="BNZ2659" s="116"/>
      <c r="BOA2659" s="42"/>
      <c r="BOB2659" s="116"/>
      <c r="BOC2659" s="42"/>
      <c r="BOD2659" s="116"/>
      <c r="BOE2659" s="42"/>
      <c r="BOF2659" s="116"/>
      <c r="BOG2659" s="42"/>
      <c r="BOH2659" s="116"/>
      <c r="BOI2659" s="42"/>
      <c r="BOJ2659" s="116"/>
      <c r="BOK2659" s="42"/>
      <c r="BOL2659" s="116"/>
      <c r="BOM2659" s="42"/>
      <c r="BON2659" s="116"/>
      <c r="BOO2659" s="42"/>
      <c r="BOP2659" s="116"/>
      <c r="BOQ2659" s="42"/>
      <c r="BOR2659" s="116"/>
      <c r="BOS2659" s="42"/>
      <c r="BOT2659" s="116"/>
      <c r="BOU2659" s="42"/>
      <c r="BOV2659" s="116"/>
      <c r="BOW2659" s="42"/>
      <c r="BOX2659" s="116"/>
      <c r="BOY2659" s="42"/>
      <c r="BOZ2659" s="116"/>
      <c r="BPA2659" s="42"/>
      <c r="BPB2659" s="116"/>
      <c r="BPC2659" s="42"/>
      <c r="BPD2659" s="116"/>
      <c r="BPE2659" s="42"/>
      <c r="BPF2659" s="116"/>
      <c r="BPG2659" s="42"/>
      <c r="BPH2659" s="116"/>
      <c r="BPI2659" s="42"/>
      <c r="BPJ2659" s="116"/>
      <c r="BPK2659" s="42"/>
      <c r="BPL2659" s="116"/>
      <c r="BPM2659" s="42"/>
      <c r="BPN2659" s="116"/>
      <c r="BPO2659" s="42"/>
      <c r="BPP2659" s="116"/>
      <c r="BPQ2659" s="42"/>
      <c r="BPR2659" s="116"/>
      <c r="BPS2659" s="42"/>
      <c r="BPT2659" s="116"/>
      <c r="BPU2659" s="42"/>
      <c r="BPV2659" s="116"/>
      <c r="BPW2659" s="42"/>
      <c r="BPX2659" s="116"/>
      <c r="BPY2659" s="42"/>
      <c r="BPZ2659" s="116"/>
      <c r="BQA2659" s="42"/>
      <c r="BQB2659" s="116"/>
      <c r="BQC2659" s="42"/>
      <c r="BQD2659" s="116"/>
      <c r="BQE2659" s="42"/>
      <c r="BQF2659" s="116"/>
      <c r="BQG2659" s="42"/>
      <c r="BQH2659" s="116"/>
      <c r="BQI2659" s="42"/>
      <c r="BQJ2659" s="116"/>
      <c r="BQK2659" s="42"/>
      <c r="BQL2659" s="116"/>
      <c r="BQM2659" s="42"/>
      <c r="BQN2659" s="116"/>
      <c r="BQO2659" s="42"/>
      <c r="BQP2659" s="116"/>
      <c r="BQQ2659" s="42"/>
      <c r="BQR2659" s="116"/>
      <c r="BQS2659" s="42"/>
      <c r="BQT2659" s="116"/>
      <c r="BQU2659" s="42"/>
      <c r="BQV2659" s="116"/>
      <c r="BQW2659" s="42"/>
      <c r="BQX2659" s="116"/>
      <c r="BQY2659" s="42"/>
      <c r="BQZ2659" s="116"/>
      <c r="BRA2659" s="42"/>
      <c r="BRB2659" s="116"/>
      <c r="BRC2659" s="42"/>
      <c r="BRD2659" s="116"/>
      <c r="BRE2659" s="42"/>
      <c r="BRF2659" s="116"/>
      <c r="BRG2659" s="42"/>
      <c r="BRH2659" s="116"/>
      <c r="BRI2659" s="42"/>
      <c r="BRJ2659" s="116"/>
      <c r="BRK2659" s="42"/>
      <c r="BRL2659" s="116"/>
      <c r="BRM2659" s="42"/>
      <c r="BRN2659" s="116"/>
      <c r="BRO2659" s="42"/>
      <c r="BRP2659" s="116"/>
      <c r="BRQ2659" s="42"/>
      <c r="BRR2659" s="116"/>
      <c r="BRS2659" s="42"/>
      <c r="BRT2659" s="116"/>
      <c r="BRU2659" s="42"/>
      <c r="BRV2659" s="116"/>
      <c r="BRW2659" s="42"/>
      <c r="BRX2659" s="116"/>
      <c r="BRY2659" s="42"/>
      <c r="BRZ2659" s="116"/>
      <c r="BSA2659" s="42"/>
      <c r="BSB2659" s="116"/>
      <c r="BSC2659" s="42"/>
      <c r="BSD2659" s="116"/>
      <c r="BSE2659" s="42"/>
      <c r="BSF2659" s="116"/>
      <c r="BSG2659" s="42"/>
      <c r="BSH2659" s="116"/>
      <c r="BSI2659" s="42"/>
      <c r="BSJ2659" s="116"/>
      <c r="BSK2659" s="42"/>
      <c r="BSL2659" s="116"/>
      <c r="BSM2659" s="42"/>
      <c r="BSN2659" s="116"/>
      <c r="BSO2659" s="42"/>
      <c r="BSP2659" s="116"/>
      <c r="BSQ2659" s="42"/>
      <c r="BSR2659" s="116"/>
      <c r="BSS2659" s="42"/>
      <c r="BST2659" s="116"/>
      <c r="BSU2659" s="42"/>
      <c r="BSV2659" s="116"/>
      <c r="BSW2659" s="42"/>
      <c r="BSX2659" s="116"/>
      <c r="BSY2659" s="42"/>
      <c r="BSZ2659" s="116"/>
      <c r="BTA2659" s="42"/>
      <c r="BTB2659" s="116"/>
      <c r="BTC2659" s="42"/>
      <c r="BTD2659" s="116"/>
      <c r="BTE2659" s="42"/>
      <c r="BTF2659" s="116"/>
      <c r="BTG2659" s="42"/>
      <c r="BTH2659" s="116"/>
      <c r="BTI2659" s="42"/>
      <c r="BTJ2659" s="116"/>
      <c r="BTK2659" s="42"/>
      <c r="BTL2659" s="116"/>
      <c r="BTM2659" s="42"/>
      <c r="BTN2659" s="116"/>
      <c r="BTO2659" s="42"/>
      <c r="BTP2659" s="116"/>
      <c r="BTQ2659" s="42"/>
      <c r="BTR2659" s="116"/>
      <c r="BTS2659" s="42"/>
      <c r="BTT2659" s="116"/>
      <c r="BTU2659" s="42"/>
      <c r="BTV2659" s="116"/>
      <c r="BTW2659" s="42"/>
      <c r="BTX2659" s="116"/>
      <c r="BTY2659" s="42"/>
      <c r="BTZ2659" s="116"/>
      <c r="BUA2659" s="42"/>
      <c r="BUB2659" s="116"/>
      <c r="BUC2659" s="42"/>
      <c r="BUD2659" s="116"/>
      <c r="BUE2659" s="42"/>
      <c r="BUF2659" s="116"/>
      <c r="BUG2659" s="42"/>
      <c r="BUH2659" s="116"/>
      <c r="BUI2659" s="42"/>
      <c r="BUJ2659" s="116"/>
      <c r="BUK2659" s="42"/>
      <c r="BUL2659" s="116"/>
      <c r="BUM2659" s="42"/>
      <c r="BUN2659" s="116"/>
      <c r="BUO2659" s="42"/>
      <c r="BUP2659" s="116"/>
      <c r="BUQ2659" s="42"/>
      <c r="BUR2659" s="116"/>
      <c r="BUS2659" s="42"/>
      <c r="BUT2659" s="116"/>
      <c r="BUU2659" s="42"/>
      <c r="BUV2659" s="116"/>
      <c r="BUW2659" s="42"/>
      <c r="BUX2659" s="116"/>
      <c r="BUY2659" s="42"/>
      <c r="BUZ2659" s="116"/>
      <c r="BVA2659" s="42"/>
      <c r="BVB2659" s="116"/>
      <c r="BVC2659" s="42"/>
      <c r="BVD2659" s="116"/>
      <c r="BVE2659" s="42"/>
      <c r="BVF2659" s="116"/>
      <c r="BVG2659" s="42"/>
      <c r="BVH2659" s="116"/>
      <c r="BVI2659" s="42"/>
      <c r="BVJ2659" s="116"/>
      <c r="BVK2659" s="42"/>
      <c r="BVL2659" s="116"/>
      <c r="BVM2659" s="42"/>
      <c r="BVN2659" s="116"/>
      <c r="BVO2659" s="42"/>
      <c r="BVP2659" s="116"/>
      <c r="BVQ2659" s="42"/>
      <c r="BVR2659" s="116"/>
      <c r="BVS2659" s="42"/>
      <c r="BVT2659" s="116"/>
      <c r="BVU2659" s="42"/>
      <c r="BVV2659" s="116"/>
      <c r="BVW2659" s="42"/>
      <c r="BVX2659" s="116"/>
      <c r="BVY2659" s="42"/>
      <c r="BVZ2659" s="116"/>
      <c r="BWA2659" s="42"/>
      <c r="BWB2659" s="116"/>
      <c r="BWC2659" s="42"/>
      <c r="BWD2659" s="116"/>
      <c r="BWE2659" s="42"/>
      <c r="BWF2659" s="116"/>
      <c r="BWG2659" s="42"/>
      <c r="BWH2659" s="116"/>
      <c r="BWI2659" s="42"/>
      <c r="BWJ2659" s="116"/>
      <c r="BWK2659" s="42"/>
      <c r="BWL2659" s="116"/>
      <c r="BWM2659" s="42"/>
      <c r="BWN2659" s="116"/>
      <c r="BWO2659" s="42"/>
      <c r="BWP2659" s="116"/>
      <c r="BWQ2659" s="42"/>
      <c r="BWR2659" s="116"/>
      <c r="BWS2659" s="42"/>
      <c r="BWT2659" s="116"/>
      <c r="BWU2659" s="42"/>
      <c r="BWV2659" s="116"/>
      <c r="BWW2659" s="42"/>
      <c r="BWX2659" s="116"/>
      <c r="BWY2659" s="42"/>
      <c r="BWZ2659" s="116"/>
      <c r="BXA2659" s="42"/>
      <c r="BXB2659" s="116"/>
      <c r="BXC2659" s="42"/>
      <c r="BXD2659" s="116"/>
      <c r="BXE2659" s="42"/>
      <c r="BXF2659" s="116"/>
      <c r="BXG2659" s="42"/>
      <c r="BXH2659" s="116"/>
      <c r="BXI2659" s="42"/>
      <c r="BXJ2659" s="116"/>
      <c r="BXK2659" s="42"/>
      <c r="BXL2659" s="116"/>
      <c r="BXM2659" s="42"/>
      <c r="BXN2659" s="116"/>
      <c r="BXO2659" s="42"/>
      <c r="BXP2659" s="116"/>
      <c r="BXQ2659" s="42"/>
      <c r="BXR2659" s="116"/>
      <c r="BXS2659" s="42"/>
      <c r="BXT2659" s="116"/>
      <c r="BXU2659" s="42"/>
      <c r="BXV2659" s="116"/>
      <c r="BXW2659" s="42"/>
      <c r="BXX2659" s="116"/>
      <c r="BXY2659" s="42"/>
      <c r="BXZ2659" s="116"/>
      <c r="BYA2659" s="42"/>
      <c r="BYB2659" s="116"/>
      <c r="BYC2659" s="42"/>
      <c r="BYD2659" s="116"/>
      <c r="BYE2659" s="42"/>
      <c r="BYF2659" s="116"/>
      <c r="BYG2659" s="42"/>
      <c r="BYH2659" s="116"/>
      <c r="BYI2659" s="42"/>
      <c r="BYJ2659" s="116"/>
      <c r="BYK2659" s="42"/>
      <c r="BYL2659" s="116"/>
      <c r="BYM2659" s="42"/>
      <c r="BYN2659" s="116"/>
      <c r="BYO2659" s="42"/>
      <c r="BYP2659" s="116"/>
      <c r="BYQ2659" s="42"/>
      <c r="BYR2659" s="116"/>
      <c r="BYS2659" s="42"/>
      <c r="BYT2659" s="116"/>
      <c r="BYU2659" s="42"/>
      <c r="BYV2659" s="116"/>
      <c r="BYW2659" s="42"/>
      <c r="BYX2659" s="116"/>
      <c r="BYY2659" s="42"/>
      <c r="BYZ2659" s="116"/>
      <c r="BZA2659" s="42"/>
      <c r="BZB2659" s="116"/>
      <c r="BZC2659" s="42"/>
      <c r="BZD2659" s="116"/>
      <c r="BZE2659" s="42"/>
      <c r="BZF2659" s="116"/>
      <c r="BZG2659" s="42"/>
      <c r="BZH2659" s="116"/>
      <c r="BZI2659" s="42"/>
      <c r="BZJ2659" s="116"/>
      <c r="BZK2659" s="42"/>
      <c r="BZL2659" s="116"/>
      <c r="BZM2659" s="42"/>
      <c r="BZN2659" s="116"/>
      <c r="BZO2659" s="42"/>
      <c r="BZP2659" s="116"/>
      <c r="BZQ2659" s="42"/>
      <c r="BZR2659" s="116"/>
      <c r="BZS2659" s="42"/>
      <c r="BZT2659" s="116"/>
      <c r="BZU2659" s="42"/>
      <c r="BZV2659" s="116"/>
      <c r="BZW2659" s="42"/>
      <c r="BZX2659" s="116"/>
      <c r="BZY2659" s="42"/>
      <c r="BZZ2659" s="116"/>
      <c r="CAA2659" s="42"/>
      <c r="CAB2659" s="116"/>
      <c r="CAC2659" s="42"/>
      <c r="CAD2659" s="116"/>
      <c r="CAE2659" s="42"/>
      <c r="CAF2659" s="116"/>
      <c r="CAG2659" s="42"/>
      <c r="CAH2659" s="116"/>
      <c r="CAI2659" s="42"/>
      <c r="CAJ2659" s="116"/>
      <c r="CAK2659" s="42"/>
      <c r="CAL2659" s="116"/>
      <c r="CAM2659" s="42"/>
      <c r="CAN2659" s="116"/>
      <c r="CAO2659" s="42"/>
      <c r="CAP2659" s="116"/>
      <c r="CAQ2659" s="42"/>
      <c r="CAR2659" s="116"/>
      <c r="CAS2659" s="42"/>
      <c r="CAT2659" s="116"/>
      <c r="CAU2659" s="42"/>
      <c r="CAV2659" s="116"/>
      <c r="CAW2659" s="42"/>
      <c r="CAX2659" s="116"/>
      <c r="CAY2659" s="42"/>
      <c r="CAZ2659" s="116"/>
      <c r="CBA2659" s="42"/>
      <c r="CBB2659" s="116"/>
      <c r="CBC2659" s="42"/>
      <c r="CBD2659" s="116"/>
      <c r="CBE2659" s="42"/>
      <c r="CBF2659" s="116"/>
      <c r="CBG2659" s="42"/>
      <c r="CBH2659" s="116"/>
      <c r="CBI2659" s="42"/>
      <c r="CBJ2659" s="116"/>
      <c r="CBK2659" s="42"/>
      <c r="CBL2659" s="116"/>
      <c r="CBM2659" s="42"/>
      <c r="CBN2659" s="116"/>
      <c r="CBO2659" s="42"/>
      <c r="CBP2659" s="116"/>
      <c r="CBQ2659" s="42"/>
      <c r="CBR2659" s="116"/>
      <c r="CBS2659" s="42"/>
      <c r="CBT2659" s="116"/>
      <c r="CBU2659" s="42"/>
      <c r="CBV2659" s="116"/>
      <c r="CBW2659" s="42"/>
      <c r="CBX2659" s="116"/>
      <c r="CBY2659" s="42"/>
      <c r="CBZ2659" s="116"/>
      <c r="CCA2659" s="42"/>
      <c r="CCB2659" s="116"/>
      <c r="CCC2659" s="42"/>
      <c r="CCD2659" s="116"/>
      <c r="CCE2659" s="42"/>
      <c r="CCF2659" s="116"/>
      <c r="CCG2659" s="42"/>
      <c r="CCH2659" s="116"/>
      <c r="CCI2659" s="42"/>
      <c r="CCJ2659" s="116"/>
      <c r="CCK2659" s="42"/>
      <c r="CCL2659" s="116"/>
      <c r="CCM2659" s="42"/>
      <c r="CCN2659" s="116"/>
      <c r="CCO2659" s="42"/>
      <c r="CCP2659" s="116"/>
      <c r="CCQ2659" s="42"/>
      <c r="CCR2659" s="116"/>
      <c r="CCS2659" s="42"/>
      <c r="CCT2659" s="116"/>
      <c r="CCU2659" s="42"/>
      <c r="CCV2659" s="116"/>
      <c r="CCW2659" s="42"/>
      <c r="CCX2659" s="116"/>
      <c r="CCY2659" s="42"/>
      <c r="CCZ2659" s="116"/>
      <c r="CDA2659" s="42"/>
      <c r="CDB2659" s="116"/>
      <c r="CDC2659" s="42"/>
      <c r="CDD2659" s="116"/>
      <c r="CDE2659" s="42"/>
      <c r="CDF2659" s="116"/>
      <c r="CDG2659" s="42"/>
      <c r="CDH2659" s="116"/>
      <c r="CDI2659" s="42"/>
      <c r="CDJ2659" s="116"/>
      <c r="CDK2659" s="42"/>
      <c r="CDL2659" s="116"/>
      <c r="CDM2659" s="42"/>
      <c r="CDN2659" s="116"/>
      <c r="CDO2659" s="42"/>
      <c r="CDP2659" s="116"/>
      <c r="CDQ2659" s="42"/>
      <c r="CDR2659" s="116"/>
      <c r="CDS2659" s="42"/>
      <c r="CDT2659" s="116"/>
      <c r="CDU2659" s="42"/>
      <c r="CDV2659" s="116"/>
      <c r="CDW2659" s="42"/>
      <c r="CDX2659" s="116"/>
      <c r="CDY2659" s="42"/>
      <c r="CDZ2659" s="116"/>
      <c r="CEA2659" s="42"/>
      <c r="CEB2659" s="116"/>
      <c r="CEC2659" s="42"/>
      <c r="CED2659" s="116"/>
      <c r="CEE2659" s="42"/>
      <c r="CEF2659" s="116"/>
      <c r="CEG2659" s="42"/>
      <c r="CEH2659" s="116"/>
      <c r="CEI2659" s="42"/>
      <c r="CEJ2659" s="116"/>
      <c r="CEK2659" s="42"/>
      <c r="CEL2659" s="116"/>
      <c r="CEM2659" s="42"/>
      <c r="CEN2659" s="116"/>
      <c r="CEO2659" s="42"/>
      <c r="CEP2659" s="116"/>
      <c r="CEQ2659" s="42"/>
      <c r="CER2659" s="116"/>
      <c r="CES2659" s="42"/>
      <c r="CET2659" s="116"/>
      <c r="CEU2659" s="42"/>
      <c r="CEV2659" s="116"/>
      <c r="CEW2659" s="42"/>
      <c r="CEX2659" s="116"/>
      <c r="CEY2659" s="42"/>
      <c r="CEZ2659" s="116"/>
      <c r="CFA2659" s="42"/>
      <c r="CFB2659" s="116"/>
      <c r="CFC2659" s="42"/>
      <c r="CFD2659" s="116"/>
      <c r="CFE2659" s="42"/>
      <c r="CFF2659" s="116"/>
      <c r="CFG2659" s="42"/>
      <c r="CFH2659" s="116"/>
      <c r="CFI2659" s="42"/>
      <c r="CFJ2659" s="116"/>
      <c r="CFK2659" s="42"/>
      <c r="CFL2659" s="116"/>
      <c r="CFM2659" s="42"/>
      <c r="CFN2659" s="116"/>
      <c r="CFO2659" s="42"/>
      <c r="CFP2659" s="116"/>
      <c r="CFQ2659" s="42"/>
      <c r="CFR2659" s="116"/>
      <c r="CFS2659" s="42"/>
      <c r="CFT2659" s="116"/>
      <c r="CFU2659" s="42"/>
      <c r="CFV2659" s="116"/>
      <c r="CFW2659" s="42"/>
      <c r="CFX2659" s="116"/>
      <c r="CFY2659" s="42"/>
      <c r="CFZ2659" s="116"/>
      <c r="CGA2659" s="42"/>
      <c r="CGB2659" s="116"/>
      <c r="CGC2659" s="42"/>
      <c r="CGD2659" s="116"/>
      <c r="CGE2659" s="42"/>
      <c r="CGF2659" s="116"/>
      <c r="CGG2659" s="42"/>
      <c r="CGH2659" s="116"/>
      <c r="CGI2659" s="42"/>
      <c r="CGJ2659" s="116"/>
      <c r="CGK2659" s="42"/>
      <c r="CGL2659" s="116"/>
      <c r="CGM2659" s="42"/>
      <c r="CGN2659" s="116"/>
      <c r="CGO2659" s="42"/>
      <c r="CGP2659" s="116"/>
      <c r="CGQ2659" s="42"/>
      <c r="CGR2659" s="116"/>
      <c r="CGS2659" s="42"/>
      <c r="CGT2659" s="116"/>
      <c r="CGU2659" s="42"/>
      <c r="CGV2659" s="116"/>
      <c r="CGW2659" s="42"/>
      <c r="CGX2659" s="116"/>
      <c r="CGY2659" s="42"/>
      <c r="CGZ2659" s="116"/>
      <c r="CHA2659" s="42"/>
      <c r="CHB2659" s="116"/>
      <c r="CHC2659" s="42"/>
      <c r="CHD2659" s="116"/>
      <c r="CHE2659" s="42"/>
      <c r="CHF2659" s="116"/>
      <c r="CHG2659" s="42"/>
      <c r="CHH2659" s="116"/>
      <c r="CHI2659" s="42"/>
      <c r="CHJ2659" s="116"/>
      <c r="CHK2659" s="42"/>
      <c r="CHL2659" s="116"/>
      <c r="CHM2659" s="42"/>
      <c r="CHN2659" s="116"/>
      <c r="CHO2659" s="42"/>
      <c r="CHP2659" s="116"/>
      <c r="CHQ2659" s="42"/>
      <c r="CHR2659" s="116"/>
      <c r="CHS2659" s="42"/>
      <c r="CHT2659" s="116"/>
      <c r="CHU2659" s="42"/>
      <c r="CHV2659" s="116"/>
      <c r="CHW2659" s="42"/>
      <c r="CHX2659" s="116"/>
      <c r="CHY2659" s="42"/>
      <c r="CHZ2659" s="116"/>
      <c r="CIA2659" s="42"/>
      <c r="CIB2659" s="116"/>
      <c r="CIC2659" s="42"/>
      <c r="CID2659" s="116"/>
      <c r="CIE2659" s="42"/>
      <c r="CIF2659" s="116"/>
      <c r="CIG2659" s="42"/>
      <c r="CIH2659" s="116"/>
      <c r="CII2659" s="42"/>
      <c r="CIJ2659" s="116"/>
      <c r="CIK2659" s="42"/>
      <c r="CIL2659" s="116"/>
      <c r="CIM2659" s="42"/>
      <c r="CIN2659" s="116"/>
      <c r="CIO2659" s="42"/>
      <c r="CIP2659" s="116"/>
      <c r="CIQ2659" s="42"/>
      <c r="CIR2659" s="116"/>
      <c r="CIS2659" s="42"/>
      <c r="CIT2659" s="116"/>
      <c r="CIU2659" s="42"/>
      <c r="CIV2659" s="116"/>
      <c r="CIW2659" s="42"/>
      <c r="CIX2659" s="116"/>
      <c r="CIY2659" s="42"/>
      <c r="CIZ2659" s="116"/>
      <c r="CJA2659" s="42"/>
      <c r="CJB2659" s="116"/>
      <c r="CJC2659" s="42"/>
      <c r="CJD2659" s="116"/>
      <c r="CJE2659" s="42"/>
      <c r="CJF2659" s="116"/>
      <c r="CJG2659" s="42"/>
      <c r="CJH2659" s="116"/>
      <c r="CJI2659" s="42"/>
      <c r="CJJ2659" s="116"/>
      <c r="CJK2659" s="42"/>
      <c r="CJL2659" s="116"/>
      <c r="CJM2659" s="42"/>
      <c r="CJN2659" s="116"/>
      <c r="CJO2659" s="42"/>
      <c r="CJP2659" s="116"/>
      <c r="CJQ2659" s="42"/>
      <c r="CJR2659" s="116"/>
      <c r="CJS2659" s="42"/>
      <c r="CJT2659" s="116"/>
      <c r="CJU2659" s="42"/>
      <c r="CJV2659" s="116"/>
      <c r="CJW2659" s="42"/>
      <c r="CJX2659" s="116"/>
      <c r="CJY2659" s="42"/>
      <c r="CJZ2659" s="116"/>
      <c r="CKA2659" s="42"/>
      <c r="CKB2659" s="116"/>
      <c r="CKC2659" s="42"/>
      <c r="CKD2659" s="116"/>
      <c r="CKE2659" s="42"/>
      <c r="CKF2659" s="116"/>
      <c r="CKG2659" s="42"/>
      <c r="CKH2659" s="116"/>
      <c r="CKI2659" s="42"/>
      <c r="CKJ2659" s="116"/>
      <c r="CKK2659" s="42"/>
      <c r="CKL2659" s="116"/>
      <c r="CKM2659" s="42"/>
      <c r="CKN2659" s="116"/>
      <c r="CKO2659" s="42"/>
      <c r="CKP2659" s="116"/>
      <c r="CKQ2659" s="42"/>
      <c r="CKR2659" s="116"/>
      <c r="CKS2659" s="42"/>
      <c r="CKT2659" s="116"/>
      <c r="CKU2659" s="42"/>
      <c r="CKV2659" s="116"/>
      <c r="CKW2659" s="42"/>
      <c r="CKX2659" s="116"/>
      <c r="CKY2659" s="42"/>
      <c r="CKZ2659" s="116"/>
      <c r="CLA2659" s="42"/>
      <c r="CLB2659" s="116"/>
      <c r="CLC2659" s="42"/>
      <c r="CLD2659" s="116"/>
      <c r="CLE2659" s="42"/>
      <c r="CLF2659" s="116"/>
      <c r="CLG2659" s="42"/>
      <c r="CLH2659" s="116"/>
      <c r="CLI2659" s="42"/>
      <c r="CLJ2659" s="116"/>
      <c r="CLK2659" s="42"/>
      <c r="CLL2659" s="116"/>
      <c r="CLM2659" s="42"/>
      <c r="CLN2659" s="116"/>
      <c r="CLO2659" s="42"/>
      <c r="CLP2659" s="116"/>
      <c r="CLQ2659" s="42"/>
      <c r="CLR2659" s="116"/>
      <c r="CLS2659" s="42"/>
      <c r="CLT2659" s="116"/>
      <c r="CLU2659" s="42"/>
      <c r="CLV2659" s="116"/>
      <c r="CLW2659" s="42"/>
      <c r="CLX2659" s="116"/>
      <c r="CLY2659" s="42"/>
      <c r="CLZ2659" s="116"/>
      <c r="CMA2659" s="42"/>
      <c r="CMB2659" s="116"/>
      <c r="CMC2659" s="42"/>
      <c r="CMD2659" s="116"/>
      <c r="CME2659" s="42"/>
      <c r="CMF2659" s="116"/>
      <c r="CMG2659" s="42"/>
      <c r="CMH2659" s="116"/>
      <c r="CMI2659" s="42"/>
      <c r="CMJ2659" s="116"/>
      <c r="CMK2659" s="42"/>
      <c r="CML2659" s="116"/>
      <c r="CMM2659" s="42"/>
      <c r="CMN2659" s="116"/>
      <c r="CMO2659" s="42"/>
      <c r="CMP2659" s="116"/>
      <c r="CMQ2659" s="42"/>
      <c r="CMR2659" s="116"/>
      <c r="CMS2659" s="42"/>
      <c r="CMT2659" s="116"/>
      <c r="CMU2659" s="42"/>
      <c r="CMV2659" s="116"/>
      <c r="CMW2659" s="42"/>
      <c r="CMX2659" s="116"/>
      <c r="CMY2659" s="42"/>
      <c r="CMZ2659" s="116"/>
      <c r="CNA2659" s="42"/>
      <c r="CNB2659" s="116"/>
      <c r="CNC2659" s="42"/>
      <c r="CND2659" s="116"/>
      <c r="CNE2659" s="42"/>
      <c r="CNF2659" s="116"/>
      <c r="CNG2659" s="42"/>
      <c r="CNH2659" s="116"/>
      <c r="CNI2659" s="42"/>
      <c r="CNJ2659" s="116"/>
      <c r="CNK2659" s="42"/>
      <c r="CNL2659" s="116"/>
      <c r="CNM2659" s="42"/>
      <c r="CNN2659" s="116"/>
      <c r="CNO2659" s="42"/>
      <c r="CNP2659" s="116"/>
      <c r="CNQ2659" s="42"/>
      <c r="CNR2659" s="116"/>
      <c r="CNS2659" s="42"/>
      <c r="CNT2659" s="116"/>
      <c r="CNU2659" s="42"/>
      <c r="CNV2659" s="116"/>
      <c r="CNW2659" s="42"/>
      <c r="CNX2659" s="116"/>
      <c r="CNY2659" s="42"/>
      <c r="CNZ2659" s="116"/>
      <c r="COA2659" s="42"/>
      <c r="COB2659" s="116"/>
      <c r="COC2659" s="42"/>
      <c r="COD2659" s="116"/>
      <c r="COE2659" s="42"/>
      <c r="COF2659" s="116"/>
      <c r="COG2659" s="42"/>
      <c r="COH2659" s="116"/>
      <c r="COI2659" s="42"/>
      <c r="COJ2659" s="116"/>
      <c r="COK2659" s="42"/>
      <c r="COL2659" s="116"/>
      <c r="COM2659" s="42"/>
      <c r="CON2659" s="116"/>
      <c r="COO2659" s="42"/>
      <c r="COP2659" s="116"/>
      <c r="COQ2659" s="42"/>
      <c r="COR2659" s="116"/>
      <c r="COS2659" s="42"/>
      <c r="COT2659" s="116"/>
      <c r="COU2659" s="42"/>
      <c r="COV2659" s="116"/>
      <c r="COW2659" s="42"/>
      <c r="COX2659" s="116"/>
      <c r="COY2659" s="42"/>
      <c r="COZ2659" s="116"/>
      <c r="CPA2659" s="42"/>
      <c r="CPB2659" s="116"/>
      <c r="CPC2659" s="42"/>
      <c r="CPD2659" s="116"/>
      <c r="CPE2659" s="42"/>
      <c r="CPF2659" s="116"/>
      <c r="CPG2659" s="42"/>
      <c r="CPH2659" s="116"/>
      <c r="CPI2659" s="42"/>
      <c r="CPJ2659" s="116"/>
      <c r="CPK2659" s="42"/>
      <c r="CPL2659" s="116"/>
      <c r="CPM2659" s="42"/>
      <c r="CPN2659" s="116"/>
      <c r="CPO2659" s="42"/>
      <c r="CPP2659" s="116"/>
      <c r="CPQ2659" s="42"/>
      <c r="CPR2659" s="116"/>
      <c r="CPS2659" s="42"/>
      <c r="CPT2659" s="116"/>
      <c r="CPU2659" s="42"/>
      <c r="CPV2659" s="116"/>
      <c r="CPW2659" s="42"/>
      <c r="CPX2659" s="116"/>
      <c r="CPY2659" s="42"/>
      <c r="CPZ2659" s="116"/>
      <c r="CQA2659" s="42"/>
      <c r="CQB2659" s="116"/>
      <c r="CQC2659" s="42"/>
      <c r="CQD2659" s="116"/>
      <c r="CQE2659" s="42"/>
      <c r="CQF2659" s="116"/>
      <c r="CQG2659" s="42"/>
      <c r="CQH2659" s="116"/>
      <c r="CQI2659" s="42"/>
      <c r="CQJ2659" s="116"/>
      <c r="CQK2659" s="42"/>
      <c r="CQL2659" s="116"/>
      <c r="CQM2659" s="42"/>
      <c r="CQN2659" s="116"/>
      <c r="CQO2659" s="42"/>
      <c r="CQP2659" s="116"/>
      <c r="CQQ2659" s="42"/>
      <c r="CQR2659" s="116"/>
      <c r="CQS2659" s="42"/>
      <c r="CQT2659" s="116"/>
      <c r="CQU2659" s="42"/>
      <c r="CQV2659" s="116"/>
      <c r="CQW2659" s="42"/>
      <c r="CQX2659" s="116"/>
      <c r="CQY2659" s="42"/>
      <c r="CQZ2659" s="116"/>
      <c r="CRA2659" s="42"/>
      <c r="CRB2659" s="116"/>
      <c r="CRC2659" s="42"/>
      <c r="CRD2659" s="116"/>
      <c r="CRE2659" s="42"/>
      <c r="CRF2659" s="116"/>
      <c r="CRG2659" s="42"/>
      <c r="CRH2659" s="116"/>
      <c r="CRI2659" s="42"/>
      <c r="CRJ2659" s="116"/>
      <c r="CRK2659" s="42"/>
      <c r="CRL2659" s="116"/>
      <c r="CRM2659" s="42"/>
      <c r="CRN2659" s="116"/>
      <c r="CRO2659" s="42"/>
      <c r="CRP2659" s="116"/>
      <c r="CRQ2659" s="42"/>
      <c r="CRR2659" s="116"/>
      <c r="CRS2659" s="42"/>
      <c r="CRT2659" s="116"/>
      <c r="CRU2659" s="42"/>
      <c r="CRV2659" s="116"/>
      <c r="CRW2659" s="42"/>
      <c r="CRX2659" s="116"/>
      <c r="CRY2659" s="42"/>
      <c r="CRZ2659" s="116"/>
      <c r="CSA2659" s="42"/>
      <c r="CSB2659" s="116"/>
      <c r="CSC2659" s="42"/>
      <c r="CSD2659" s="116"/>
      <c r="CSE2659" s="42"/>
      <c r="CSF2659" s="116"/>
      <c r="CSG2659" s="42"/>
      <c r="CSH2659" s="116"/>
      <c r="CSI2659" s="42"/>
      <c r="CSJ2659" s="116"/>
      <c r="CSK2659" s="42"/>
      <c r="CSL2659" s="116"/>
      <c r="CSM2659" s="42"/>
      <c r="CSN2659" s="116"/>
      <c r="CSO2659" s="42"/>
      <c r="CSP2659" s="116"/>
      <c r="CSQ2659" s="42"/>
      <c r="CSR2659" s="116"/>
      <c r="CSS2659" s="42"/>
      <c r="CST2659" s="116"/>
      <c r="CSU2659" s="42"/>
      <c r="CSV2659" s="116"/>
      <c r="CSW2659" s="42"/>
      <c r="CSX2659" s="116"/>
      <c r="CSY2659" s="42"/>
      <c r="CSZ2659" s="116"/>
      <c r="CTA2659" s="42"/>
      <c r="CTB2659" s="116"/>
      <c r="CTC2659" s="42"/>
      <c r="CTD2659" s="116"/>
      <c r="CTE2659" s="42"/>
      <c r="CTF2659" s="116"/>
      <c r="CTG2659" s="42"/>
      <c r="CTH2659" s="116"/>
      <c r="CTI2659" s="42"/>
      <c r="CTJ2659" s="116"/>
      <c r="CTK2659" s="42"/>
      <c r="CTL2659" s="116"/>
      <c r="CTM2659" s="42"/>
      <c r="CTN2659" s="116"/>
      <c r="CTO2659" s="42"/>
      <c r="CTP2659" s="116"/>
      <c r="CTQ2659" s="42"/>
      <c r="CTR2659" s="116"/>
      <c r="CTS2659" s="42"/>
      <c r="CTT2659" s="116"/>
      <c r="CTU2659" s="42"/>
      <c r="CTV2659" s="116"/>
      <c r="CTW2659" s="42"/>
      <c r="CTX2659" s="116"/>
      <c r="CTY2659" s="42"/>
      <c r="CTZ2659" s="116"/>
      <c r="CUA2659" s="42"/>
      <c r="CUB2659" s="116"/>
      <c r="CUC2659" s="42"/>
      <c r="CUD2659" s="116"/>
      <c r="CUE2659" s="42"/>
      <c r="CUF2659" s="116"/>
      <c r="CUG2659" s="42"/>
      <c r="CUH2659" s="116"/>
      <c r="CUI2659" s="42"/>
      <c r="CUJ2659" s="116"/>
      <c r="CUK2659" s="42"/>
      <c r="CUL2659" s="116"/>
      <c r="CUM2659" s="42"/>
      <c r="CUN2659" s="116"/>
      <c r="CUO2659" s="42"/>
      <c r="CUP2659" s="116"/>
      <c r="CUQ2659" s="42"/>
      <c r="CUR2659" s="116"/>
      <c r="CUS2659" s="42"/>
      <c r="CUT2659" s="116"/>
      <c r="CUU2659" s="42"/>
      <c r="CUV2659" s="116"/>
      <c r="CUW2659" s="42"/>
      <c r="CUX2659" s="116"/>
      <c r="CUY2659" s="42"/>
      <c r="CUZ2659" s="116"/>
      <c r="CVA2659" s="42"/>
      <c r="CVB2659" s="116"/>
      <c r="CVC2659" s="42"/>
      <c r="CVD2659" s="116"/>
      <c r="CVE2659" s="42"/>
      <c r="CVF2659" s="116"/>
      <c r="CVG2659" s="42"/>
      <c r="CVH2659" s="116"/>
      <c r="CVI2659" s="42"/>
      <c r="CVJ2659" s="116"/>
      <c r="CVK2659" s="42"/>
      <c r="CVL2659" s="116"/>
      <c r="CVM2659" s="42"/>
      <c r="CVN2659" s="116"/>
      <c r="CVO2659" s="42"/>
      <c r="CVP2659" s="116"/>
      <c r="CVQ2659" s="42"/>
      <c r="CVR2659" s="116"/>
      <c r="CVS2659" s="42"/>
      <c r="CVT2659" s="116"/>
      <c r="CVU2659" s="42"/>
      <c r="CVV2659" s="116"/>
      <c r="CVW2659" s="42"/>
      <c r="CVX2659" s="116"/>
      <c r="CVY2659" s="42"/>
      <c r="CVZ2659" s="116"/>
      <c r="CWA2659" s="42"/>
      <c r="CWB2659" s="116"/>
      <c r="CWC2659" s="42"/>
      <c r="CWD2659" s="116"/>
      <c r="CWE2659" s="42"/>
      <c r="CWF2659" s="116"/>
      <c r="CWG2659" s="42"/>
      <c r="CWH2659" s="116"/>
      <c r="CWI2659" s="42"/>
      <c r="CWJ2659" s="116"/>
      <c r="CWK2659" s="42"/>
      <c r="CWL2659" s="116"/>
      <c r="CWM2659" s="42"/>
      <c r="CWN2659" s="116"/>
      <c r="CWO2659" s="42"/>
      <c r="CWP2659" s="116"/>
      <c r="CWQ2659" s="42"/>
      <c r="CWR2659" s="116"/>
      <c r="CWS2659" s="42"/>
      <c r="CWT2659" s="116"/>
      <c r="CWU2659" s="42"/>
      <c r="CWV2659" s="116"/>
      <c r="CWW2659" s="42"/>
      <c r="CWX2659" s="116"/>
      <c r="CWY2659" s="42"/>
      <c r="CWZ2659" s="116"/>
      <c r="CXA2659" s="42"/>
      <c r="CXB2659" s="116"/>
      <c r="CXC2659" s="42"/>
      <c r="CXD2659" s="116"/>
      <c r="CXE2659" s="42"/>
      <c r="CXF2659" s="116"/>
      <c r="CXG2659" s="42"/>
      <c r="CXH2659" s="116"/>
      <c r="CXI2659" s="42"/>
      <c r="CXJ2659" s="116"/>
      <c r="CXK2659" s="42"/>
      <c r="CXL2659" s="116"/>
      <c r="CXM2659" s="42"/>
      <c r="CXN2659" s="116"/>
      <c r="CXO2659" s="42"/>
      <c r="CXP2659" s="116"/>
      <c r="CXQ2659" s="42"/>
      <c r="CXR2659" s="116"/>
      <c r="CXS2659" s="42"/>
      <c r="CXT2659" s="116"/>
      <c r="CXU2659" s="42"/>
      <c r="CXV2659" s="116"/>
      <c r="CXW2659" s="42"/>
      <c r="CXX2659" s="116"/>
      <c r="CXY2659" s="42"/>
      <c r="CXZ2659" s="116"/>
      <c r="CYA2659" s="42"/>
      <c r="CYB2659" s="116"/>
      <c r="CYC2659" s="42"/>
      <c r="CYD2659" s="116"/>
      <c r="CYE2659" s="42"/>
      <c r="CYF2659" s="116"/>
      <c r="CYG2659" s="42"/>
      <c r="CYH2659" s="116"/>
      <c r="CYI2659" s="42"/>
      <c r="CYJ2659" s="116"/>
      <c r="CYK2659" s="42"/>
      <c r="CYL2659" s="116"/>
      <c r="CYM2659" s="42"/>
      <c r="CYN2659" s="116"/>
      <c r="CYO2659" s="42"/>
      <c r="CYP2659" s="116"/>
      <c r="CYQ2659" s="42"/>
      <c r="CYR2659" s="116"/>
      <c r="CYS2659" s="42"/>
      <c r="CYT2659" s="116"/>
      <c r="CYU2659" s="42"/>
      <c r="CYV2659" s="116"/>
      <c r="CYW2659" s="42"/>
      <c r="CYX2659" s="116"/>
      <c r="CYY2659" s="42"/>
      <c r="CYZ2659" s="116"/>
      <c r="CZA2659" s="42"/>
      <c r="CZB2659" s="116"/>
      <c r="CZC2659" s="42"/>
      <c r="CZD2659" s="116"/>
      <c r="CZE2659" s="42"/>
      <c r="CZF2659" s="116"/>
      <c r="CZG2659" s="42"/>
      <c r="CZH2659" s="116"/>
      <c r="CZI2659" s="42"/>
      <c r="CZJ2659" s="116"/>
      <c r="CZK2659" s="42"/>
      <c r="CZL2659" s="116"/>
      <c r="CZM2659" s="42"/>
      <c r="CZN2659" s="116"/>
      <c r="CZO2659" s="42"/>
      <c r="CZP2659" s="116"/>
      <c r="CZQ2659" s="42"/>
      <c r="CZR2659" s="116"/>
      <c r="CZS2659" s="42"/>
      <c r="CZT2659" s="116"/>
      <c r="CZU2659" s="42"/>
      <c r="CZV2659" s="116"/>
      <c r="CZW2659" s="42"/>
      <c r="CZX2659" s="116"/>
      <c r="CZY2659" s="42"/>
      <c r="CZZ2659" s="116"/>
      <c r="DAA2659" s="42"/>
      <c r="DAB2659" s="116"/>
      <c r="DAC2659" s="42"/>
      <c r="DAD2659" s="116"/>
      <c r="DAE2659" s="42"/>
      <c r="DAF2659" s="116"/>
      <c r="DAG2659" s="42"/>
      <c r="DAH2659" s="116"/>
      <c r="DAI2659" s="42"/>
      <c r="DAJ2659" s="116"/>
      <c r="DAK2659" s="42"/>
      <c r="DAL2659" s="116"/>
      <c r="DAM2659" s="42"/>
      <c r="DAN2659" s="116"/>
      <c r="DAO2659" s="42"/>
      <c r="DAP2659" s="116"/>
      <c r="DAQ2659" s="42"/>
      <c r="DAR2659" s="116"/>
      <c r="DAS2659" s="42"/>
      <c r="DAT2659" s="116"/>
      <c r="DAU2659" s="42"/>
      <c r="DAV2659" s="116"/>
      <c r="DAW2659" s="42"/>
      <c r="DAX2659" s="116"/>
      <c r="DAY2659" s="42"/>
      <c r="DAZ2659" s="116"/>
      <c r="DBA2659" s="42"/>
      <c r="DBB2659" s="116"/>
      <c r="DBC2659" s="42"/>
      <c r="DBD2659" s="116"/>
      <c r="DBE2659" s="42"/>
      <c r="DBF2659" s="116"/>
      <c r="DBG2659" s="42"/>
      <c r="DBH2659" s="116"/>
      <c r="DBI2659" s="42"/>
      <c r="DBJ2659" s="116"/>
      <c r="DBK2659" s="42"/>
      <c r="DBL2659" s="116"/>
      <c r="DBM2659" s="42"/>
      <c r="DBN2659" s="116"/>
      <c r="DBO2659" s="42"/>
      <c r="DBP2659" s="116"/>
      <c r="DBQ2659" s="42"/>
      <c r="DBR2659" s="116"/>
      <c r="DBS2659" s="42"/>
      <c r="DBT2659" s="116"/>
      <c r="DBU2659" s="42"/>
      <c r="DBV2659" s="116"/>
      <c r="DBW2659" s="42"/>
      <c r="DBX2659" s="116"/>
      <c r="DBY2659" s="42"/>
      <c r="DBZ2659" s="116"/>
      <c r="DCA2659" s="42"/>
      <c r="DCB2659" s="116"/>
      <c r="DCC2659" s="42"/>
      <c r="DCD2659" s="116"/>
      <c r="DCE2659" s="42"/>
      <c r="DCF2659" s="116"/>
      <c r="DCG2659" s="42"/>
      <c r="DCH2659" s="116"/>
      <c r="DCI2659" s="42"/>
      <c r="DCJ2659" s="116"/>
      <c r="DCK2659" s="42"/>
      <c r="DCL2659" s="116"/>
      <c r="DCM2659" s="42"/>
      <c r="DCN2659" s="116"/>
      <c r="DCO2659" s="42"/>
      <c r="DCP2659" s="116"/>
      <c r="DCQ2659" s="42"/>
      <c r="DCR2659" s="116"/>
      <c r="DCS2659" s="42"/>
      <c r="DCT2659" s="116"/>
      <c r="DCU2659" s="42"/>
      <c r="DCV2659" s="116"/>
      <c r="DCW2659" s="42"/>
      <c r="DCX2659" s="116"/>
      <c r="DCY2659" s="42"/>
      <c r="DCZ2659" s="116"/>
      <c r="DDA2659" s="42"/>
      <c r="DDB2659" s="116"/>
      <c r="DDC2659" s="42"/>
      <c r="DDD2659" s="116"/>
      <c r="DDE2659" s="42"/>
      <c r="DDF2659" s="116"/>
      <c r="DDG2659" s="42"/>
      <c r="DDH2659" s="116"/>
      <c r="DDI2659" s="42"/>
      <c r="DDJ2659" s="116"/>
      <c r="DDK2659" s="42"/>
      <c r="DDL2659" s="116"/>
      <c r="DDM2659" s="42"/>
      <c r="DDN2659" s="116"/>
      <c r="DDO2659" s="42"/>
      <c r="DDP2659" s="116"/>
      <c r="DDQ2659" s="42"/>
      <c r="DDR2659" s="116"/>
      <c r="DDS2659" s="42"/>
      <c r="DDT2659" s="116"/>
      <c r="DDU2659" s="42"/>
      <c r="DDV2659" s="116"/>
      <c r="DDW2659" s="42"/>
      <c r="DDX2659" s="116"/>
      <c r="DDY2659" s="42"/>
      <c r="DDZ2659" s="116"/>
      <c r="DEA2659" s="42"/>
      <c r="DEB2659" s="116"/>
      <c r="DEC2659" s="42"/>
      <c r="DED2659" s="116"/>
      <c r="DEE2659" s="42"/>
      <c r="DEF2659" s="116"/>
      <c r="DEG2659" s="42"/>
      <c r="DEH2659" s="116"/>
      <c r="DEI2659" s="42"/>
      <c r="DEJ2659" s="116"/>
      <c r="DEK2659" s="42"/>
      <c r="DEL2659" s="116"/>
      <c r="DEM2659" s="42"/>
      <c r="DEN2659" s="116"/>
      <c r="DEO2659" s="42"/>
      <c r="DEP2659" s="116"/>
      <c r="DEQ2659" s="42"/>
      <c r="DER2659" s="116"/>
      <c r="DES2659" s="42"/>
      <c r="DET2659" s="116"/>
      <c r="DEU2659" s="42"/>
      <c r="DEV2659" s="116"/>
      <c r="DEW2659" s="42"/>
      <c r="DEX2659" s="116"/>
      <c r="DEY2659" s="42"/>
      <c r="DEZ2659" s="116"/>
      <c r="DFA2659" s="42"/>
      <c r="DFB2659" s="116"/>
      <c r="DFC2659" s="42"/>
      <c r="DFD2659" s="116"/>
      <c r="DFE2659" s="42"/>
      <c r="DFF2659" s="116"/>
      <c r="DFG2659" s="42"/>
      <c r="DFH2659" s="116"/>
      <c r="DFI2659" s="42"/>
      <c r="DFJ2659" s="116"/>
      <c r="DFK2659" s="42"/>
      <c r="DFL2659" s="116"/>
      <c r="DFM2659" s="42"/>
      <c r="DFN2659" s="116"/>
      <c r="DFO2659" s="42"/>
      <c r="DFP2659" s="116"/>
      <c r="DFQ2659" s="42"/>
      <c r="DFR2659" s="116"/>
      <c r="DFS2659" s="42"/>
      <c r="DFT2659" s="116"/>
      <c r="DFU2659" s="42"/>
      <c r="DFV2659" s="116"/>
      <c r="DFW2659" s="42"/>
      <c r="DFX2659" s="116"/>
      <c r="DFY2659" s="42"/>
      <c r="DFZ2659" s="116"/>
      <c r="DGA2659" s="42"/>
      <c r="DGB2659" s="116"/>
      <c r="DGC2659" s="42"/>
      <c r="DGD2659" s="116"/>
      <c r="DGE2659" s="42"/>
      <c r="DGF2659" s="116"/>
      <c r="DGG2659" s="42"/>
      <c r="DGH2659" s="116"/>
      <c r="DGI2659" s="42"/>
      <c r="DGJ2659" s="116"/>
      <c r="DGK2659" s="42"/>
      <c r="DGL2659" s="116"/>
      <c r="DGM2659" s="42"/>
      <c r="DGN2659" s="116"/>
      <c r="DGO2659" s="42"/>
      <c r="DGP2659" s="116"/>
      <c r="DGQ2659" s="42"/>
      <c r="DGR2659" s="116"/>
      <c r="DGS2659" s="42"/>
      <c r="DGT2659" s="116"/>
      <c r="DGU2659" s="42"/>
      <c r="DGV2659" s="116"/>
      <c r="DGW2659" s="42"/>
      <c r="DGX2659" s="116"/>
      <c r="DGY2659" s="42"/>
      <c r="DGZ2659" s="116"/>
      <c r="DHA2659" s="42"/>
      <c r="DHB2659" s="116"/>
      <c r="DHC2659" s="42"/>
      <c r="DHD2659" s="116"/>
      <c r="DHE2659" s="42"/>
      <c r="DHF2659" s="116"/>
      <c r="DHG2659" s="42"/>
      <c r="DHH2659" s="116"/>
      <c r="DHI2659" s="42"/>
      <c r="DHJ2659" s="116"/>
      <c r="DHK2659" s="42"/>
      <c r="DHL2659" s="116"/>
      <c r="DHM2659" s="42"/>
      <c r="DHN2659" s="116"/>
      <c r="DHO2659" s="42"/>
      <c r="DHP2659" s="116"/>
      <c r="DHQ2659" s="42"/>
      <c r="DHR2659" s="116"/>
      <c r="DHS2659" s="42"/>
      <c r="DHT2659" s="116"/>
      <c r="DHU2659" s="42"/>
      <c r="DHV2659" s="116"/>
      <c r="DHW2659" s="42"/>
      <c r="DHX2659" s="116"/>
      <c r="DHY2659" s="42"/>
      <c r="DHZ2659" s="116"/>
      <c r="DIA2659" s="42"/>
      <c r="DIB2659" s="116"/>
      <c r="DIC2659" s="42"/>
      <c r="DID2659" s="116"/>
      <c r="DIE2659" s="42"/>
      <c r="DIF2659" s="116"/>
      <c r="DIG2659" s="42"/>
      <c r="DIH2659" s="116"/>
      <c r="DII2659" s="42"/>
      <c r="DIJ2659" s="116"/>
      <c r="DIK2659" s="42"/>
      <c r="DIL2659" s="116"/>
      <c r="DIM2659" s="42"/>
      <c r="DIN2659" s="116"/>
      <c r="DIO2659" s="42"/>
      <c r="DIP2659" s="116"/>
      <c r="DIQ2659" s="42"/>
      <c r="DIR2659" s="116"/>
      <c r="DIS2659" s="42"/>
      <c r="DIT2659" s="116"/>
      <c r="DIU2659" s="42"/>
      <c r="DIV2659" s="116"/>
      <c r="DIW2659" s="42"/>
      <c r="DIX2659" s="116"/>
      <c r="DIY2659" s="42"/>
      <c r="DIZ2659" s="116"/>
      <c r="DJA2659" s="42"/>
      <c r="DJB2659" s="116"/>
      <c r="DJC2659" s="42"/>
      <c r="DJD2659" s="116"/>
      <c r="DJE2659" s="42"/>
      <c r="DJF2659" s="116"/>
      <c r="DJG2659" s="42"/>
      <c r="DJH2659" s="116"/>
      <c r="DJI2659" s="42"/>
      <c r="DJJ2659" s="116"/>
      <c r="DJK2659" s="42"/>
      <c r="DJL2659" s="116"/>
      <c r="DJM2659" s="42"/>
      <c r="DJN2659" s="116"/>
      <c r="DJO2659" s="42"/>
      <c r="DJP2659" s="116"/>
      <c r="DJQ2659" s="42"/>
      <c r="DJR2659" s="116"/>
      <c r="DJS2659" s="42"/>
      <c r="DJT2659" s="116"/>
      <c r="DJU2659" s="42"/>
      <c r="DJV2659" s="116"/>
      <c r="DJW2659" s="42"/>
      <c r="DJX2659" s="116"/>
      <c r="DJY2659" s="42"/>
      <c r="DJZ2659" s="116"/>
      <c r="DKA2659" s="42"/>
      <c r="DKB2659" s="116"/>
      <c r="DKC2659" s="42"/>
      <c r="DKD2659" s="116"/>
      <c r="DKE2659" s="42"/>
      <c r="DKF2659" s="116"/>
      <c r="DKG2659" s="42"/>
      <c r="DKH2659" s="116"/>
      <c r="DKI2659" s="42"/>
      <c r="DKJ2659" s="116"/>
      <c r="DKK2659" s="42"/>
      <c r="DKL2659" s="116"/>
      <c r="DKM2659" s="42"/>
      <c r="DKN2659" s="116"/>
      <c r="DKO2659" s="42"/>
      <c r="DKP2659" s="116"/>
      <c r="DKQ2659" s="42"/>
      <c r="DKR2659" s="116"/>
      <c r="DKS2659" s="42"/>
      <c r="DKT2659" s="116"/>
      <c r="DKU2659" s="42"/>
      <c r="DKV2659" s="116"/>
      <c r="DKW2659" s="42"/>
      <c r="DKX2659" s="116"/>
      <c r="DKY2659" s="42"/>
      <c r="DKZ2659" s="116"/>
      <c r="DLA2659" s="42"/>
      <c r="DLB2659" s="116"/>
      <c r="DLC2659" s="42"/>
      <c r="DLD2659" s="116"/>
      <c r="DLE2659" s="42"/>
      <c r="DLF2659" s="116"/>
      <c r="DLG2659" s="42"/>
      <c r="DLH2659" s="116"/>
      <c r="DLI2659" s="42"/>
      <c r="DLJ2659" s="116"/>
      <c r="DLK2659" s="42"/>
      <c r="DLL2659" s="116"/>
      <c r="DLM2659" s="42"/>
      <c r="DLN2659" s="116"/>
      <c r="DLO2659" s="42"/>
      <c r="DLP2659" s="116"/>
      <c r="DLQ2659" s="42"/>
      <c r="DLR2659" s="116"/>
      <c r="DLS2659" s="42"/>
      <c r="DLT2659" s="116"/>
      <c r="DLU2659" s="42"/>
      <c r="DLV2659" s="116"/>
      <c r="DLW2659" s="42"/>
      <c r="DLX2659" s="116"/>
      <c r="DLY2659" s="42"/>
      <c r="DLZ2659" s="116"/>
      <c r="DMA2659" s="42"/>
      <c r="DMB2659" s="116"/>
      <c r="DMC2659" s="42"/>
      <c r="DMD2659" s="116"/>
      <c r="DME2659" s="42"/>
      <c r="DMF2659" s="116"/>
      <c r="DMG2659" s="42"/>
      <c r="DMH2659" s="116"/>
      <c r="DMI2659" s="42"/>
      <c r="DMJ2659" s="116"/>
      <c r="DMK2659" s="42"/>
      <c r="DML2659" s="116"/>
      <c r="DMM2659" s="42"/>
      <c r="DMN2659" s="116"/>
      <c r="DMO2659" s="42"/>
      <c r="DMP2659" s="116"/>
      <c r="DMQ2659" s="42"/>
      <c r="DMR2659" s="116"/>
      <c r="DMS2659" s="42"/>
      <c r="DMT2659" s="116"/>
      <c r="DMU2659" s="42"/>
      <c r="DMV2659" s="116"/>
      <c r="DMW2659" s="42"/>
      <c r="DMX2659" s="116"/>
      <c r="DMY2659" s="42"/>
      <c r="DMZ2659" s="116"/>
      <c r="DNA2659" s="42"/>
      <c r="DNB2659" s="116"/>
      <c r="DNC2659" s="42"/>
      <c r="DND2659" s="116"/>
      <c r="DNE2659" s="42"/>
      <c r="DNF2659" s="116"/>
      <c r="DNG2659" s="42"/>
      <c r="DNH2659" s="116"/>
      <c r="DNI2659" s="42"/>
      <c r="DNJ2659" s="116"/>
      <c r="DNK2659" s="42"/>
      <c r="DNL2659" s="116"/>
      <c r="DNM2659" s="42"/>
      <c r="DNN2659" s="116"/>
      <c r="DNO2659" s="42"/>
      <c r="DNP2659" s="116"/>
      <c r="DNQ2659" s="42"/>
      <c r="DNR2659" s="116"/>
      <c r="DNS2659" s="42"/>
      <c r="DNT2659" s="116"/>
      <c r="DNU2659" s="42"/>
      <c r="DNV2659" s="116"/>
      <c r="DNW2659" s="42"/>
      <c r="DNX2659" s="116"/>
      <c r="DNY2659" s="42"/>
      <c r="DNZ2659" s="116"/>
      <c r="DOA2659" s="42"/>
      <c r="DOB2659" s="116"/>
      <c r="DOC2659" s="42"/>
      <c r="DOD2659" s="116"/>
      <c r="DOE2659" s="42"/>
      <c r="DOF2659" s="116"/>
      <c r="DOG2659" s="42"/>
      <c r="DOH2659" s="116"/>
      <c r="DOI2659" s="42"/>
      <c r="DOJ2659" s="116"/>
      <c r="DOK2659" s="42"/>
      <c r="DOL2659" s="116"/>
      <c r="DOM2659" s="42"/>
      <c r="DON2659" s="116"/>
      <c r="DOO2659" s="42"/>
      <c r="DOP2659" s="116"/>
      <c r="DOQ2659" s="42"/>
      <c r="DOR2659" s="116"/>
      <c r="DOS2659" s="42"/>
      <c r="DOT2659" s="116"/>
      <c r="DOU2659" s="42"/>
      <c r="DOV2659" s="116"/>
      <c r="DOW2659" s="42"/>
      <c r="DOX2659" s="116"/>
      <c r="DOY2659" s="42"/>
      <c r="DOZ2659" s="116"/>
      <c r="DPA2659" s="42"/>
      <c r="DPB2659" s="116"/>
      <c r="DPC2659" s="42"/>
      <c r="DPD2659" s="116"/>
      <c r="DPE2659" s="42"/>
      <c r="DPF2659" s="116"/>
      <c r="DPG2659" s="42"/>
      <c r="DPH2659" s="116"/>
      <c r="DPI2659" s="42"/>
      <c r="DPJ2659" s="116"/>
      <c r="DPK2659" s="42"/>
      <c r="DPL2659" s="116"/>
      <c r="DPM2659" s="42"/>
      <c r="DPN2659" s="116"/>
      <c r="DPO2659" s="42"/>
      <c r="DPP2659" s="116"/>
      <c r="DPQ2659" s="42"/>
      <c r="DPR2659" s="116"/>
      <c r="DPS2659" s="42"/>
      <c r="DPT2659" s="116"/>
      <c r="DPU2659" s="42"/>
      <c r="DPV2659" s="116"/>
      <c r="DPW2659" s="42"/>
      <c r="DPX2659" s="116"/>
      <c r="DPY2659" s="42"/>
      <c r="DPZ2659" s="116"/>
      <c r="DQA2659" s="42"/>
      <c r="DQB2659" s="116"/>
      <c r="DQC2659" s="42"/>
      <c r="DQD2659" s="116"/>
      <c r="DQE2659" s="42"/>
      <c r="DQF2659" s="116"/>
      <c r="DQG2659" s="42"/>
      <c r="DQH2659" s="116"/>
      <c r="DQI2659" s="42"/>
      <c r="DQJ2659" s="116"/>
      <c r="DQK2659" s="42"/>
      <c r="DQL2659" s="116"/>
      <c r="DQM2659" s="42"/>
      <c r="DQN2659" s="116"/>
      <c r="DQO2659" s="42"/>
      <c r="DQP2659" s="116"/>
      <c r="DQQ2659" s="42"/>
      <c r="DQR2659" s="116"/>
      <c r="DQS2659" s="42"/>
      <c r="DQT2659" s="116"/>
      <c r="DQU2659" s="42"/>
      <c r="DQV2659" s="116"/>
      <c r="DQW2659" s="42"/>
      <c r="DQX2659" s="116"/>
      <c r="DQY2659" s="42"/>
      <c r="DQZ2659" s="116"/>
      <c r="DRA2659" s="42"/>
      <c r="DRB2659" s="116"/>
      <c r="DRC2659" s="42"/>
      <c r="DRD2659" s="116"/>
      <c r="DRE2659" s="42"/>
      <c r="DRF2659" s="116"/>
      <c r="DRG2659" s="42"/>
      <c r="DRH2659" s="116"/>
      <c r="DRI2659" s="42"/>
      <c r="DRJ2659" s="116"/>
      <c r="DRK2659" s="42"/>
      <c r="DRL2659" s="116"/>
      <c r="DRM2659" s="42"/>
      <c r="DRN2659" s="116"/>
      <c r="DRO2659" s="42"/>
      <c r="DRP2659" s="116"/>
      <c r="DRQ2659" s="42"/>
      <c r="DRR2659" s="116"/>
      <c r="DRS2659" s="42"/>
      <c r="DRT2659" s="116"/>
      <c r="DRU2659" s="42"/>
      <c r="DRV2659" s="116"/>
      <c r="DRW2659" s="42"/>
      <c r="DRX2659" s="116"/>
      <c r="DRY2659" s="42"/>
      <c r="DRZ2659" s="116"/>
      <c r="DSA2659" s="42"/>
      <c r="DSB2659" s="116"/>
      <c r="DSC2659" s="42"/>
      <c r="DSD2659" s="116"/>
      <c r="DSE2659" s="42"/>
      <c r="DSF2659" s="116"/>
      <c r="DSG2659" s="42"/>
      <c r="DSH2659" s="116"/>
      <c r="DSI2659" s="42"/>
      <c r="DSJ2659" s="116"/>
      <c r="DSK2659" s="42"/>
      <c r="DSL2659" s="116"/>
      <c r="DSM2659" s="42"/>
      <c r="DSN2659" s="116"/>
      <c r="DSO2659" s="42"/>
      <c r="DSP2659" s="116"/>
      <c r="DSQ2659" s="42"/>
      <c r="DSR2659" s="116"/>
      <c r="DSS2659" s="42"/>
      <c r="DST2659" s="116"/>
      <c r="DSU2659" s="42"/>
      <c r="DSV2659" s="116"/>
      <c r="DSW2659" s="42"/>
      <c r="DSX2659" s="116"/>
      <c r="DSY2659" s="42"/>
      <c r="DSZ2659" s="116"/>
      <c r="DTA2659" s="42"/>
      <c r="DTB2659" s="116"/>
      <c r="DTC2659" s="42"/>
      <c r="DTD2659" s="116"/>
      <c r="DTE2659" s="42"/>
      <c r="DTF2659" s="116"/>
      <c r="DTG2659" s="42"/>
      <c r="DTH2659" s="116"/>
      <c r="DTI2659" s="42"/>
      <c r="DTJ2659" s="116"/>
      <c r="DTK2659" s="42"/>
      <c r="DTL2659" s="116"/>
      <c r="DTM2659" s="42"/>
      <c r="DTN2659" s="116"/>
      <c r="DTO2659" s="42"/>
      <c r="DTP2659" s="116"/>
      <c r="DTQ2659" s="42"/>
      <c r="DTR2659" s="116"/>
      <c r="DTS2659" s="42"/>
      <c r="DTT2659" s="116"/>
      <c r="DTU2659" s="42"/>
      <c r="DTV2659" s="116"/>
      <c r="DTW2659" s="42"/>
      <c r="DTX2659" s="116"/>
      <c r="DTY2659" s="42"/>
      <c r="DTZ2659" s="116"/>
      <c r="DUA2659" s="42"/>
      <c r="DUB2659" s="116"/>
      <c r="DUC2659" s="42"/>
      <c r="DUD2659" s="116"/>
      <c r="DUE2659" s="42"/>
      <c r="DUF2659" s="116"/>
      <c r="DUG2659" s="42"/>
      <c r="DUH2659" s="116"/>
      <c r="DUI2659" s="42"/>
      <c r="DUJ2659" s="116"/>
      <c r="DUK2659" s="42"/>
      <c r="DUL2659" s="116"/>
      <c r="DUM2659" s="42"/>
      <c r="DUN2659" s="116"/>
      <c r="DUO2659" s="42"/>
      <c r="DUP2659" s="116"/>
      <c r="DUQ2659" s="42"/>
      <c r="DUR2659" s="116"/>
      <c r="DUS2659" s="42"/>
      <c r="DUT2659" s="116"/>
      <c r="DUU2659" s="42"/>
      <c r="DUV2659" s="116"/>
      <c r="DUW2659" s="42"/>
      <c r="DUX2659" s="116"/>
      <c r="DUY2659" s="42"/>
      <c r="DUZ2659" s="116"/>
      <c r="DVA2659" s="42"/>
      <c r="DVB2659" s="116"/>
      <c r="DVC2659" s="42"/>
      <c r="DVD2659" s="116"/>
      <c r="DVE2659" s="42"/>
      <c r="DVF2659" s="116"/>
      <c r="DVG2659" s="42"/>
      <c r="DVH2659" s="116"/>
      <c r="DVI2659" s="42"/>
      <c r="DVJ2659" s="116"/>
      <c r="DVK2659" s="42"/>
      <c r="DVL2659" s="116"/>
      <c r="DVM2659" s="42"/>
      <c r="DVN2659" s="116"/>
      <c r="DVO2659" s="42"/>
      <c r="DVP2659" s="116"/>
      <c r="DVQ2659" s="42"/>
      <c r="DVR2659" s="116"/>
      <c r="DVS2659" s="42"/>
      <c r="DVT2659" s="116"/>
      <c r="DVU2659" s="42"/>
      <c r="DVV2659" s="116"/>
      <c r="DVW2659" s="42"/>
      <c r="DVX2659" s="116"/>
      <c r="DVY2659" s="42"/>
      <c r="DVZ2659" s="116"/>
      <c r="DWA2659" s="42"/>
      <c r="DWB2659" s="116"/>
      <c r="DWC2659" s="42"/>
      <c r="DWD2659" s="116"/>
      <c r="DWE2659" s="42"/>
      <c r="DWF2659" s="116"/>
      <c r="DWG2659" s="42"/>
      <c r="DWH2659" s="116"/>
      <c r="DWI2659" s="42"/>
      <c r="DWJ2659" s="116"/>
      <c r="DWK2659" s="42"/>
      <c r="DWL2659" s="116"/>
      <c r="DWM2659" s="42"/>
      <c r="DWN2659" s="116"/>
      <c r="DWO2659" s="42"/>
      <c r="DWP2659" s="116"/>
      <c r="DWQ2659" s="42"/>
      <c r="DWR2659" s="116"/>
      <c r="DWS2659" s="42"/>
      <c r="DWT2659" s="116"/>
      <c r="DWU2659" s="42"/>
      <c r="DWV2659" s="116"/>
      <c r="DWW2659" s="42"/>
      <c r="DWX2659" s="116"/>
      <c r="DWY2659" s="42"/>
      <c r="DWZ2659" s="116"/>
      <c r="DXA2659" s="42"/>
      <c r="DXB2659" s="116"/>
      <c r="DXC2659" s="42"/>
      <c r="DXD2659" s="116"/>
      <c r="DXE2659" s="42"/>
      <c r="DXF2659" s="116"/>
      <c r="DXG2659" s="42"/>
      <c r="DXH2659" s="116"/>
      <c r="DXI2659" s="42"/>
      <c r="DXJ2659" s="116"/>
      <c r="DXK2659" s="42"/>
      <c r="DXL2659" s="116"/>
      <c r="DXM2659" s="42"/>
      <c r="DXN2659" s="116"/>
      <c r="DXO2659" s="42"/>
      <c r="DXP2659" s="116"/>
      <c r="DXQ2659" s="42"/>
      <c r="DXR2659" s="116"/>
      <c r="DXS2659" s="42"/>
      <c r="DXT2659" s="116"/>
      <c r="DXU2659" s="42"/>
      <c r="DXV2659" s="116"/>
      <c r="DXW2659" s="42"/>
      <c r="DXX2659" s="116"/>
      <c r="DXY2659" s="42"/>
      <c r="DXZ2659" s="116"/>
      <c r="DYA2659" s="42"/>
      <c r="DYB2659" s="116"/>
      <c r="DYC2659" s="42"/>
      <c r="DYD2659" s="116"/>
      <c r="DYE2659" s="42"/>
      <c r="DYF2659" s="116"/>
      <c r="DYG2659" s="42"/>
      <c r="DYH2659" s="116"/>
      <c r="DYI2659" s="42"/>
      <c r="DYJ2659" s="116"/>
      <c r="DYK2659" s="42"/>
      <c r="DYL2659" s="116"/>
      <c r="DYM2659" s="42"/>
      <c r="DYN2659" s="116"/>
      <c r="DYO2659" s="42"/>
      <c r="DYP2659" s="116"/>
      <c r="DYQ2659" s="42"/>
      <c r="DYR2659" s="116"/>
      <c r="DYS2659" s="42"/>
      <c r="DYT2659" s="116"/>
      <c r="DYU2659" s="42"/>
      <c r="DYV2659" s="116"/>
      <c r="DYW2659" s="42"/>
      <c r="DYX2659" s="116"/>
      <c r="DYY2659" s="42"/>
      <c r="DYZ2659" s="116"/>
      <c r="DZA2659" s="42"/>
      <c r="DZB2659" s="116"/>
      <c r="DZC2659" s="42"/>
      <c r="DZD2659" s="116"/>
      <c r="DZE2659" s="42"/>
      <c r="DZF2659" s="116"/>
      <c r="DZG2659" s="42"/>
      <c r="DZH2659" s="116"/>
      <c r="DZI2659" s="42"/>
      <c r="DZJ2659" s="116"/>
      <c r="DZK2659" s="42"/>
      <c r="DZL2659" s="116"/>
      <c r="DZM2659" s="42"/>
      <c r="DZN2659" s="116"/>
      <c r="DZO2659" s="42"/>
      <c r="DZP2659" s="116"/>
      <c r="DZQ2659" s="42"/>
      <c r="DZR2659" s="116"/>
      <c r="DZS2659" s="42"/>
      <c r="DZT2659" s="116"/>
      <c r="DZU2659" s="42"/>
      <c r="DZV2659" s="116"/>
      <c r="DZW2659" s="42"/>
      <c r="DZX2659" s="116"/>
      <c r="DZY2659" s="42"/>
      <c r="DZZ2659" s="116"/>
      <c r="EAA2659" s="42"/>
      <c r="EAB2659" s="116"/>
      <c r="EAC2659" s="42"/>
      <c r="EAD2659" s="116"/>
      <c r="EAE2659" s="42"/>
      <c r="EAF2659" s="116"/>
      <c r="EAG2659" s="42"/>
      <c r="EAH2659" s="116"/>
      <c r="EAI2659" s="42"/>
      <c r="EAJ2659" s="116"/>
      <c r="EAK2659" s="42"/>
      <c r="EAL2659" s="116"/>
      <c r="EAM2659" s="42"/>
      <c r="EAN2659" s="116"/>
      <c r="EAO2659" s="42"/>
      <c r="EAP2659" s="116"/>
      <c r="EAQ2659" s="42"/>
      <c r="EAR2659" s="116"/>
      <c r="EAS2659" s="42"/>
      <c r="EAT2659" s="116"/>
      <c r="EAU2659" s="42"/>
      <c r="EAV2659" s="116"/>
      <c r="EAW2659" s="42"/>
      <c r="EAX2659" s="116"/>
      <c r="EAY2659" s="42"/>
      <c r="EAZ2659" s="116"/>
      <c r="EBA2659" s="42"/>
      <c r="EBB2659" s="116"/>
      <c r="EBC2659" s="42"/>
      <c r="EBD2659" s="116"/>
      <c r="EBE2659" s="42"/>
      <c r="EBF2659" s="116"/>
      <c r="EBG2659" s="42"/>
      <c r="EBH2659" s="116"/>
      <c r="EBI2659" s="42"/>
      <c r="EBJ2659" s="116"/>
      <c r="EBK2659" s="42"/>
      <c r="EBL2659" s="116"/>
      <c r="EBM2659" s="42"/>
      <c r="EBN2659" s="116"/>
      <c r="EBO2659" s="42"/>
      <c r="EBP2659" s="116"/>
      <c r="EBQ2659" s="42"/>
      <c r="EBR2659" s="116"/>
      <c r="EBS2659" s="42"/>
      <c r="EBT2659" s="116"/>
      <c r="EBU2659" s="42"/>
      <c r="EBV2659" s="116"/>
      <c r="EBW2659" s="42"/>
      <c r="EBX2659" s="116"/>
      <c r="EBY2659" s="42"/>
      <c r="EBZ2659" s="116"/>
      <c r="ECA2659" s="42"/>
      <c r="ECB2659" s="116"/>
      <c r="ECC2659" s="42"/>
      <c r="ECD2659" s="116"/>
      <c r="ECE2659" s="42"/>
      <c r="ECF2659" s="116"/>
      <c r="ECG2659" s="42"/>
      <c r="ECH2659" s="116"/>
      <c r="ECI2659" s="42"/>
      <c r="ECJ2659" s="116"/>
      <c r="ECK2659" s="42"/>
      <c r="ECL2659" s="116"/>
      <c r="ECM2659" s="42"/>
      <c r="ECN2659" s="116"/>
      <c r="ECO2659" s="42"/>
      <c r="ECP2659" s="116"/>
      <c r="ECQ2659" s="42"/>
      <c r="ECR2659" s="116"/>
      <c r="ECS2659" s="42"/>
      <c r="ECT2659" s="116"/>
      <c r="ECU2659" s="42"/>
      <c r="ECV2659" s="116"/>
      <c r="ECW2659" s="42"/>
      <c r="ECX2659" s="116"/>
      <c r="ECY2659" s="42"/>
      <c r="ECZ2659" s="116"/>
      <c r="EDA2659" s="42"/>
      <c r="EDB2659" s="116"/>
      <c r="EDC2659" s="42"/>
      <c r="EDD2659" s="116"/>
      <c r="EDE2659" s="42"/>
      <c r="EDF2659" s="116"/>
      <c r="EDG2659" s="42"/>
      <c r="EDH2659" s="116"/>
      <c r="EDI2659" s="42"/>
      <c r="EDJ2659" s="116"/>
      <c r="EDK2659" s="42"/>
      <c r="EDL2659" s="116"/>
      <c r="EDM2659" s="42"/>
      <c r="EDN2659" s="116"/>
      <c r="EDO2659" s="42"/>
      <c r="EDP2659" s="116"/>
      <c r="EDQ2659" s="42"/>
      <c r="EDR2659" s="116"/>
      <c r="EDS2659" s="42"/>
      <c r="EDT2659" s="116"/>
      <c r="EDU2659" s="42"/>
      <c r="EDV2659" s="116"/>
      <c r="EDW2659" s="42"/>
      <c r="EDX2659" s="116"/>
      <c r="EDY2659" s="42"/>
      <c r="EDZ2659" s="116"/>
      <c r="EEA2659" s="42"/>
      <c r="EEB2659" s="116"/>
      <c r="EEC2659" s="42"/>
      <c r="EED2659" s="116"/>
      <c r="EEE2659" s="42"/>
      <c r="EEF2659" s="116"/>
      <c r="EEG2659" s="42"/>
      <c r="EEH2659" s="116"/>
      <c r="EEI2659" s="42"/>
      <c r="EEJ2659" s="116"/>
      <c r="EEK2659" s="42"/>
      <c r="EEL2659" s="116"/>
      <c r="EEM2659" s="42"/>
      <c r="EEN2659" s="116"/>
      <c r="EEO2659" s="42"/>
      <c r="EEP2659" s="116"/>
      <c r="EEQ2659" s="42"/>
      <c r="EER2659" s="116"/>
      <c r="EES2659" s="42"/>
      <c r="EET2659" s="116"/>
      <c r="EEU2659" s="42"/>
      <c r="EEV2659" s="116"/>
      <c r="EEW2659" s="42"/>
      <c r="EEX2659" s="116"/>
      <c r="EEY2659" s="42"/>
      <c r="EEZ2659" s="116"/>
      <c r="EFA2659" s="42"/>
      <c r="EFB2659" s="116"/>
      <c r="EFC2659" s="42"/>
      <c r="EFD2659" s="116"/>
      <c r="EFE2659" s="42"/>
      <c r="EFF2659" s="116"/>
      <c r="EFG2659" s="42"/>
      <c r="EFH2659" s="116"/>
      <c r="EFI2659" s="42"/>
      <c r="EFJ2659" s="116"/>
      <c r="EFK2659" s="42"/>
      <c r="EFL2659" s="116"/>
      <c r="EFM2659" s="42"/>
      <c r="EFN2659" s="116"/>
      <c r="EFO2659" s="42"/>
      <c r="EFP2659" s="116"/>
      <c r="EFQ2659" s="42"/>
      <c r="EFR2659" s="116"/>
      <c r="EFS2659" s="42"/>
      <c r="EFT2659" s="116"/>
      <c r="EFU2659" s="42"/>
      <c r="EFV2659" s="116"/>
      <c r="EFW2659" s="42"/>
      <c r="EFX2659" s="116"/>
      <c r="EFY2659" s="42"/>
      <c r="EFZ2659" s="116"/>
      <c r="EGA2659" s="42"/>
      <c r="EGB2659" s="116"/>
      <c r="EGC2659" s="42"/>
      <c r="EGD2659" s="116"/>
      <c r="EGE2659" s="42"/>
      <c r="EGF2659" s="116"/>
      <c r="EGG2659" s="42"/>
      <c r="EGH2659" s="116"/>
      <c r="EGI2659" s="42"/>
      <c r="EGJ2659" s="116"/>
      <c r="EGK2659" s="42"/>
      <c r="EGL2659" s="116"/>
      <c r="EGM2659" s="42"/>
      <c r="EGN2659" s="116"/>
      <c r="EGO2659" s="42"/>
      <c r="EGP2659" s="116"/>
      <c r="EGQ2659" s="42"/>
      <c r="EGR2659" s="116"/>
      <c r="EGS2659" s="42"/>
      <c r="EGT2659" s="116"/>
      <c r="EGU2659" s="42"/>
      <c r="EGV2659" s="116"/>
      <c r="EGW2659" s="42"/>
      <c r="EGX2659" s="116"/>
      <c r="EGY2659" s="42"/>
      <c r="EGZ2659" s="116"/>
      <c r="EHA2659" s="42"/>
      <c r="EHB2659" s="116"/>
      <c r="EHC2659" s="42"/>
      <c r="EHD2659" s="116"/>
      <c r="EHE2659" s="42"/>
      <c r="EHF2659" s="116"/>
      <c r="EHG2659" s="42"/>
      <c r="EHH2659" s="116"/>
      <c r="EHI2659" s="42"/>
      <c r="EHJ2659" s="116"/>
      <c r="EHK2659" s="42"/>
      <c r="EHL2659" s="116"/>
      <c r="EHM2659" s="42"/>
      <c r="EHN2659" s="116"/>
      <c r="EHO2659" s="42"/>
      <c r="EHP2659" s="116"/>
      <c r="EHQ2659" s="42"/>
      <c r="EHR2659" s="116"/>
      <c r="EHS2659" s="42"/>
      <c r="EHT2659" s="116"/>
      <c r="EHU2659" s="42"/>
      <c r="EHV2659" s="116"/>
      <c r="EHW2659" s="42"/>
      <c r="EHX2659" s="116"/>
      <c r="EHY2659" s="42"/>
      <c r="EHZ2659" s="116"/>
      <c r="EIA2659" s="42"/>
      <c r="EIB2659" s="116"/>
      <c r="EIC2659" s="42"/>
      <c r="EID2659" s="116"/>
      <c r="EIE2659" s="42"/>
      <c r="EIF2659" s="116"/>
      <c r="EIG2659" s="42"/>
      <c r="EIH2659" s="116"/>
      <c r="EII2659" s="42"/>
      <c r="EIJ2659" s="116"/>
      <c r="EIK2659" s="42"/>
      <c r="EIL2659" s="116"/>
      <c r="EIM2659" s="42"/>
      <c r="EIN2659" s="116"/>
      <c r="EIO2659" s="42"/>
      <c r="EIP2659" s="116"/>
      <c r="EIQ2659" s="42"/>
      <c r="EIR2659" s="116"/>
      <c r="EIS2659" s="42"/>
      <c r="EIT2659" s="116"/>
      <c r="EIU2659" s="42"/>
      <c r="EIV2659" s="116"/>
      <c r="EIW2659" s="42"/>
      <c r="EIX2659" s="116"/>
      <c r="EIY2659" s="42"/>
      <c r="EIZ2659" s="116"/>
      <c r="EJA2659" s="42"/>
      <c r="EJB2659" s="116"/>
      <c r="EJC2659" s="42"/>
      <c r="EJD2659" s="116"/>
      <c r="EJE2659" s="42"/>
      <c r="EJF2659" s="116"/>
      <c r="EJG2659" s="42"/>
      <c r="EJH2659" s="116"/>
      <c r="EJI2659" s="42"/>
      <c r="EJJ2659" s="116"/>
      <c r="EJK2659" s="42"/>
      <c r="EJL2659" s="116"/>
      <c r="EJM2659" s="42"/>
      <c r="EJN2659" s="116"/>
      <c r="EJO2659" s="42"/>
      <c r="EJP2659" s="116"/>
      <c r="EJQ2659" s="42"/>
      <c r="EJR2659" s="116"/>
      <c r="EJS2659" s="42"/>
      <c r="EJT2659" s="116"/>
      <c r="EJU2659" s="42"/>
      <c r="EJV2659" s="116"/>
      <c r="EJW2659" s="42"/>
      <c r="EJX2659" s="116"/>
      <c r="EJY2659" s="42"/>
      <c r="EJZ2659" s="116"/>
      <c r="EKA2659" s="42"/>
      <c r="EKB2659" s="116"/>
      <c r="EKC2659" s="42"/>
      <c r="EKD2659" s="116"/>
      <c r="EKE2659" s="42"/>
      <c r="EKF2659" s="116"/>
      <c r="EKG2659" s="42"/>
      <c r="EKH2659" s="116"/>
      <c r="EKI2659" s="42"/>
      <c r="EKJ2659" s="116"/>
      <c r="EKK2659" s="42"/>
      <c r="EKL2659" s="116"/>
      <c r="EKM2659" s="42"/>
      <c r="EKN2659" s="116"/>
      <c r="EKO2659" s="42"/>
      <c r="EKP2659" s="116"/>
      <c r="EKQ2659" s="42"/>
      <c r="EKR2659" s="116"/>
      <c r="EKS2659" s="42"/>
      <c r="EKT2659" s="116"/>
      <c r="EKU2659" s="42"/>
      <c r="EKV2659" s="116"/>
      <c r="EKW2659" s="42"/>
      <c r="EKX2659" s="116"/>
      <c r="EKY2659" s="42"/>
      <c r="EKZ2659" s="116"/>
      <c r="ELA2659" s="42"/>
      <c r="ELB2659" s="116"/>
      <c r="ELC2659" s="42"/>
      <c r="ELD2659" s="116"/>
      <c r="ELE2659" s="42"/>
      <c r="ELF2659" s="116"/>
      <c r="ELG2659" s="42"/>
      <c r="ELH2659" s="116"/>
      <c r="ELI2659" s="42"/>
      <c r="ELJ2659" s="116"/>
      <c r="ELK2659" s="42"/>
      <c r="ELL2659" s="116"/>
      <c r="ELM2659" s="42"/>
      <c r="ELN2659" s="116"/>
      <c r="ELO2659" s="42"/>
      <c r="ELP2659" s="116"/>
      <c r="ELQ2659" s="42"/>
      <c r="ELR2659" s="116"/>
      <c r="ELS2659" s="42"/>
      <c r="ELT2659" s="116"/>
      <c r="ELU2659" s="42"/>
      <c r="ELV2659" s="116"/>
      <c r="ELW2659" s="42"/>
      <c r="ELX2659" s="116"/>
      <c r="ELY2659" s="42"/>
      <c r="ELZ2659" s="116"/>
      <c r="EMA2659" s="42"/>
      <c r="EMB2659" s="116"/>
      <c r="EMC2659" s="42"/>
      <c r="EMD2659" s="116"/>
      <c r="EME2659" s="42"/>
      <c r="EMF2659" s="116"/>
      <c r="EMG2659" s="42"/>
      <c r="EMH2659" s="116"/>
      <c r="EMI2659" s="42"/>
      <c r="EMJ2659" s="116"/>
      <c r="EMK2659" s="42"/>
      <c r="EML2659" s="116"/>
      <c r="EMM2659" s="42"/>
      <c r="EMN2659" s="116"/>
      <c r="EMO2659" s="42"/>
      <c r="EMP2659" s="116"/>
      <c r="EMQ2659" s="42"/>
      <c r="EMR2659" s="116"/>
      <c r="EMS2659" s="42"/>
      <c r="EMT2659" s="116"/>
      <c r="EMU2659" s="42"/>
      <c r="EMV2659" s="116"/>
      <c r="EMW2659" s="42"/>
      <c r="EMX2659" s="116"/>
      <c r="EMY2659" s="42"/>
      <c r="EMZ2659" s="116"/>
      <c r="ENA2659" s="42"/>
      <c r="ENB2659" s="116"/>
      <c r="ENC2659" s="42"/>
      <c r="END2659" s="116"/>
      <c r="ENE2659" s="42"/>
      <c r="ENF2659" s="116"/>
      <c r="ENG2659" s="42"/>
      <c r="ENH2659" s="116"/>
      <c r="ENI2659" s="42"/>
      <c r="ENJ2659" s="116"/>
      <c r="ENK2659" s="42"/>
      <c r="ENL2659" s="116"/>
      <c r="ENM2659" s="42"/>
      <c r="ENN2659" s="116"/>
      <c r="ENO2659" s="42"/>
      <c r="ENP2659" s="116"/>
      <c r="ENQ2659" s="42"/>
      <c r="ENR2659" s="116"/>
      <c r="ENS2659" s="42"/>
      <c r="ENT2659" s="116"/>
      <c r="ENU2659" s="42"/>
      <c r="ENV2659" s="116"/>
      <c r="ENW2659" s="42"/>
      <c r="ENX2659" s="116"/>
      <c r="ENY2659" s="42"/>
      <c r="ENZ2659" s="116"/>
      <c r="EOA2659" s="42"/>
      <c r="EOB2659" s="116"/>
      <c r="EOC2659" s="42"/>
      <c r="EOD2659" s="116"/>
      <c r="EOE2659" s="42"/>
      <c r="EOF2659" s="116"/>
      <c r="EOG2659" s="42"/>
      <c r="EOH2659" s="116"/>
      <c r="EOI2659" s="42"/>
      <c r="EOJ2659" s="116"/>
      <c r="EOK2659" s="42"/>
      <c r="EOL2659" s="116"/>
      <c r="EOM2659" s="42"/>
      <c r="EON2659" s="116"/>
      <c r="EOO2659" s="42"/>
      <c r="EOP2659" s="116"/>
      <c r="EOQ2659" s="42"/>
      <c r="EOR2659" s="116"/>
      <c r="EOS2659" s="42"/>
      <c r="EOT2659" s="116"/>
      <c r="EOU2659" s="42"/>
      <c r="EOV2659" s="116"/>
      <c r="EOW2659" s="42"/>
      <c r="EOX2659" s="116"/>
      <c r="EOY2659" s="42"/>
      <c r="EOZ2659" s="116"/>
      <c r="EPA2659" s="42"/>
      <c r="EPB2659" s="116"/>
      <c r="EPC2659" s="42"/>
      <c r="EPD2659" s="116"/>
      <c r="EPE2659" s="42"/>
      <c r="EPF2659" s="116"/>
      <c r="EPG2659" s="42"/>
      <c r="EPH2659" s="116"/>
      <c r="EPI2659" s="42"/>
      <c r="EPJ2659" s="116"/>
      <c r="EPK2659" s="42"/>
      <c r="EPL2659" s="116"/>
      <c r="EPM2659" s="42"/>
      <c r="EPN2659" s="116"/>
      <c r="EPO2659" s="42"/>
      <c r="EPP2659" s="116"/>
      <c r="EPQ2659" s="42"/>
      <c r="EPR2659" s="116"/>
      <c r="EPS2659" s="42"/>
      <c r="EPT2659" s="116"/>
      <c r="EPU2659" s="42"/>
      <c r="EPV2659" s="116"/>
      <c r="EPW2659" s="42"/>
      <c r="EPX2659" s="116"/>
      <c r="EPY2659" s="42"/>
      <c r="EPZ2659" s="116"/>
      <c r="EQA2659" s="42"/>
      <c r="EQB2659" s="116"/>
      <c r="EQC2659" s="42"/>
      <c r="EQD2659" s="116"/>
      <c r="EQE2659" s="42"/>
      <c r="EQF2659" s="116"/>
      <c r="EQG2659" s="42"/>
      <c r="EQH2659" s="116"/>
      <c r="EQI2659" s="42"/>
      <c r="EQJ2659" s="116"/>
      <c r="EQK2659" s="42"/>
      <c r="EQL2659" s="116"/>
      <c r="EQM2659" s="42"/>
      <c r="EQN2659" s="116"/>
      <c r="EQO2659" s="42"/>
      <c r="EQP2659" s="116"/>
      <c r="EQQ2659" s="42"/>
      <c r="EQR2659" s="116"/>
      <c r="EQS2659" s="42"/>
      <c r="EQT2659" s="116"/>
      <c r="EQU2659" s="42"/>
      <c r="EQV2659" s="116"/>
      <c r="EQW2659" s="42"/>
      <c r="EQX2659" s="116"/>
      <c r="EQY2659" s="42"/>
      <c r="EQZ2659" s="116"/>
      <c r="ERA2659" s="42"/>
      <c r="ERB2659" s="116"/>
      <c r="ERC2659" s="42"/>
      <c r="ERD2659" s="116"/>
      <c r="ERE2659" s="42"/>
      <c r="ERF2659" s="116"/>
      <c r="ERG2659" s="42"/>
      <c r="ERH2659" s="116"/>
      <c r="ERI2659" s="42"/>
      <c r="ERJ2659" s="116"/>
      <c r="ERK2659" s="42"/>
      <c r="ERL2659" s="116"/>
      <c r="ERM2659" s="42"/>
      <c r="ERN2659" s="116"/>
      <c r="ERO2659" s="42"/>
      <c r="ERP2659" s="116"/>
      <c r="ERQ2659" s="42"/>
      <c r="ERR2659" s="116"/>
      <c r="ERS2659" s="42"/>
      <c r="ERT2659" s="116"/>
      <c r="ERU2659" s="42"/>
      <c r="ERV2659" s="116"/>
      <c r="ERW2659" s="42"/>
      <c r="ERX2659" s="116"/>
      <c r="ERY2659" s="42"/>
      <c r="ERZ2659" s="116"/>
      <c r="ESA2659" s="42"/>
      <c r="ESB2659" s="116"/>
      <c r="ESC2659" s="42"/>
      <c r="ESD2659" s="116"/>
      <c r="ESE2659" s="42"/>
      <c r="ESF2659" s="116"/>
      <c r="ESG2659" s="42"/>
      <c r="ESH2659" s="116"/>
      <c r="ESI2659" s="42"/>
      <c r="ESJ2659" s="116"/>
      <c r="ESK2659" s="42"/>
      <c r="ESL2659" s="116"/>
      <c r="ESM2659" s="42"/>
      <c r="ESN2659" s="116"/>
      <c r="ESO2659" s="42"/>
      <c r="ESP2659" s="116"/>
      <c r="ESQ2659" s="42"/>
      <c r="ESR2659" s="116"/>
      <c r="ESS2659" s="42"/>
      <c r="EST2659" s="116"/>
      <c r="ESU2659" s="42"/>
      <c r="ESV2659" s="116"/>
      <c r="ESW2659" s="42"/>
      <c r="ESX2659" s="116"/>
      <c r="ESY2659" s="42"/>
      <c r="ESZ2659" s="116"/>
      <c r="ETA2659" s="42"/>
      <c r="ETB2659" s="116"/>
      <c r="ETC2659" s="42"/>
      <c r="ETD2659" s="116"/>
      <c r="ETE2659" s="42"/>
      <c r="ETF2659" s="116"/>
      <c r="ETG2659" s="42"/>
      <c r="ETH2659" s="116"/>
      <c r="ETI2659" s="42"/>
      <c r="ETJ2659" s="116"/>
      <c r="ETK2659" s="42"/>
      <c r="ETL2659" s="116"/>
      <c r="ETM2659" s="42"/>
      <c r="ETN2659" s="116"/>
      <c r="ETO2659" s="42"/>
      <c r="ETP2659" s="116"/>
      <c r="ETQ2659" s="42"/>
      <c r="ETR2659" s="116"/>
      <c r="ETS2659" s="42"/>
      <c r="ETT2659" s="116"/>
      <c r="ETU2659" s="42"/>
      <c r="ETV2659" s="116"/>
      <c r="ETW2659" s="42"/>
      <c r="ETX2659" s="116"/>
      <c r="ETY2659" s="42"/>
      <c r="ETZ2659" s="116"/>
      <c r="EUA2659" s="42"/>
      <c r="EUB2659" s="116"/>
      <c r="EUC2659" s="42"/>
      <c r="EUD2659" s="116"/>
      <c r="EUE2659" s="42"/>
      <c r="EUF2659" s="116"/>
      <c r="EUG2659" s="42"/>
      <c r="EUH2659" s="116"/>
      <c r="EUI2659" s="42"/>
      <c r="EUJ2659" s="116"/>
      <c r="EUK2659" s="42"/>
      <c r="EUL2659" s="116"/>
      <c r="EUM2659" s="42"/>
      <c r="EUN2659" s="116"/>
      <c r="EUO2659" s="42"/>
      <c r="EUP2659" s="116"/>
      <c r="EUQ2659" s="42"/>
      <c r="EUR2659" s="116"/>
      <c r="EUS2659" s="42"/>
      <c r="EUT2659" s="116"/>
      <c r="EUU2659" s="42"/>
      <c r="EUV2659" s="116"/>
      <c r="EUW2659" s="42"/>
      <c r="EUX2659" s="116"/>
      <c r="EUY2659" s="42"/>
      <c r="EUZ2659" s="116"/>
      <c r="EVA2659" s="42"/>
      <c r="EVB2659" s="116"/>
      <c r="EVC2659" s="42"/>
      <c r="EVD2659" s="116"/>
      <c r="EVE2659" s="42"/>
      <c r="EVF2659" s="116"/>
      <c r="EVG2659" s="42"/>
      <c r="EVH2659" s="116"/>
      <c r="EVI2659" s="42"/>
      <c r="EVJ2659" s="116"/>
      <c r="EVK2659" s="42"/>
      <c r="EVL2659" s="116"/>
      <c r="EVM2659" s="42"/>
      <c r="EVN2659" s="116"/>
      <c r="EVO2659" s="42"/>
      <c r="EVP2659" s="116"/>
      <c r="EVQ2659" s="42"/>
      <c r="EVR2659" s="116"/>
      <c r="EVS2659" s="42"/>
      <c r="EVT2659" s="116"/>
      <c r="EVU2659" s="42"/>
      <c r="EVV2659" s="116"/>
      <c r="EVW2659" s="42"/>
      <c r="EVX2659" s="116"/>
      <c r="EVY2659" s="42"/>
      <c r="EVZ2659" s="116"/>
      <c r="EWA2659" s="42"/>
      <c r="EWB2659" s="116"/>
      <c r="EWC2659" s="42"/>
      <c r="EWD2659" s="116"/>
      <c r="EWE2659" s="42"/>
      <c r="EWF2659" s="116"/>
      <c r="EWG2659" s="42"/>
      <c r="EWH2659" s="116"/>
      <c r="EWI2659" s="42"/>
      <c r="EWJ2659" s="116"/>
      <c r="EWK2659" s="42"/>
      <c r="EWL2659" s="116"/>
      <c r="EWM2659" s="42"/>
      <c r="EWN2659" s="116"/>
      <c r="EWO2659" s="42"/>
      <c r="EWP2659" s="116"/>
      <c r="EWQ2659" s="42"/>
      <c r="EWR2659" s="116"/>
      <c r="EWS2659" s="42"/>
      <c r="EWT2659" s="116"/>
      <c r="EWU2659" s="42"/>
      <c r="EWV2659" s="116"/>
      <c r="EWW2659" s="42"/>
      <c r="EWX2659" s="116"/>
      <c r="EWY2659" s="42"/>
      <c r="EWZ2659" s="116"/>
      <c r="EXA2659" s="42"/>
      <c r="EXB2659" s="116"/>
      <c r="EXC2659" s="42"/>
      <c r="EXD2659" s="116"/>
      <c r="EXE2659" s="42"/>
      <c r="EXF2659" s="116"/>
      <c r="EXG2659" s="42"/>
      <c r="EXH2659" s="116"/>
      <c r="EXI2659" s="42"/>
      <c r="EXJ2659" s="116"/>
      <c r="EXK2659" s="42"/>
      <c r="EXL2659" s="116"/>
      <c r="EXM2659" s="42"/>
      <c r="EXN2659" s="116"/>
      <c r="EXO2659" s="42"/>
      <c r="EXP2659" s="116"/>
      <c r="EXQ2659" s="42"/>
      <c r="EXR2659" s="116"/>
      <c r="EXS2659" s="42"/>
      <c r="EXT2659" s="116"/>
      <c r="EXU2659" s="42"/>
      <c r="EXV2659" s="116"/>
      <c r="EXW2659" s="42"/>
      <c r="EXX2659" s="116"/>
      <c r="EXY2659" s="42"/>
      <c r="EXZ2659" s="116"/>
      <c r="EYA2659" s="42"/>
      <c r="EYB2659" s="116"/>
      <c r="EYC2659" s="42"/>
      <c r="EYD2659" s="116"/>
      <c r="EYE2659" s="42"/>
      <c r="EYF2659" s="116"/>
      <c r="EYG2659" s="42"/>
      <c r="EYH2659" s="116"/>
      <c r="EYI2659" s="42"/>
      <c r="EYJ2659" s="116"/>
      <c r="EYK2659" s="42"/>
      <c r="EYL2659" s="116"/>
      <c r="EYM2659" s="42"/>
      <c r="EYN2659" s="116"/>
      <c r="EYO2659" s="42"/>
      <c r="EYP2659" s="116"/>
      <c r="EYQ2659" s="42"/>
      <c r="EYR2659" s="116"/>
      <c r="EYS2659" s="42"/>
      <c r="EYT2659" s="116"/>
      <c r="EYU2659" s="42"/>
      <c r="EYV2659" s="116"/>
      <c r="EYW2659" s="42"/>
      <c r="EYX2659" s="116"/>
      <c r="EYY2659" s="42"/>
      <c r="EYZ2659" s="116"/>
      <c r="EZA2659" s="42"/>
      <c r="EZB2659" s="116"/>
      <c r="EZC2659" s="42"/>
      <c r="EZD2659" s="116"/>
      <c r="EZE2659" s="42"/>
      <c r="EZF2659" s="116"/>
      <c r="EZG2659" s="42"/>
      <c r="EZH2659" s="116"/>
      <c r="EZI2659" s="42"/>
      <c r="EZJ2659" s="116"/>
      <c r="EZK2659" s="42"/>
      <c r="EZL2659" s="116"/>
      <c r="EZM2659" s="42"/>
      <c r="EZN2659" s="116"/>
      <c r="EZO2659" s="42"/>
      <c r="EZP2659" s="116"/>
      <c r="EZQ2659" s="42"/>
      <c r="EZR2659" s="116"/>
      <c r="EZS2659" s="42"/>
      <c r="EZT2659" s="116"/>
      <c r="EZU2659" s="42"/>
      <c r="EZV2659" s="116"/>
      <c r="EZW2659" s="42"/>
      <c r="EZX2659" s="116"/>
      <c r="EZY2659" s="42"/>
      <c r="EZZ2659" s="116"/>
      <c r="FAA2659" s="42"/>
      <c r="FAB2659" s="116"/>
      <c r="FAC2659" s="42"/>
      <c r="FAD2659" s="116"/>
      <c r="FAE2659" s="42"/>
      <c r="FAF2659" s="116"/>
      <c r="FAG2659" s="42"/>
      <c r="FAH2659" s="116"/>
      <c r="FAI2659" s="42"/>
      <c r="FAJ2659" s="116"/>
      <c r="FAK2659" s="42"/>
      <c r="FAL2659" s="116"/>
      <c r="FAM2659" s="42"/>
      <c r="FAN2659" s="116"/>
      <c r="FAO2659" s="42"/>
      <c r="FAP2659" s="116"/>
      <c r="FAQ2659" s="42"/>
      <c r="FAR2659" s="116"/>
      <c r="FAS2659" s="42"/>
      <c r="FAT2659" s="116"/>
      <c r="FAU2659" s="42"/>
      <c r="FAV2659" s="116"/>
      <c r="FAW2659" s="42"/>
      <c r="FAX2659" s="116"/>
      <c r="FAY2659" s="42"/>
      <c r="FAZ2659" s="116"/>
      <c r="FBA2659" s="42"/>
      <c r="FBB2659" s="116"/>
      <c r="FBC2659" s="42"/>
      <c r="FBD2659" s="116"/>
      <c r="FBE2659" s="42"/>
      <c r="FBF2659" s="116"/>
      <c r="FBG2659" s="42"/>
      <c r="FBH2659" s="116"/>
      <c r="FBI2659" s="42"/>
      <c r="FBJ2659" s="116"/>
      <c r="FBK2659" s="42"/>
      <c r="FBL2659" s="116"/>
      <c r="FBM2659" s="42"/>
      <c r="FBN2659" s="116"/>
      <c r="FBO2659" s="42"/>
      <c r="FBP2659" s="116"/>
      <c r="FBQ2659" s="42"/>
      <c r="FBR2659" s="116"/>
      <c r="FBS2659" s="42"/>
      <c r="FBT2659" s="116"/>
      <c r="FBU2659" s="42"/>
      <c r="FBV2659" s="116"/>
      <c r="FBW2659" s="42"/>
      <c r="FBX2659" s="116"/>
      <c r="FBY2659" s="42"/>
      <c r="FBZ2659" s="116"/>
      <c r="FCA2659" s="42"/>
      <c r="FCB2659" s="116"/>
      <c r="FCC2659" s="42"/>
      <c r="FCD2659" s="116"/>
      <c r="FCE2659" s="42"/>
      <c r="FCF2659" s="116"/>
      <c r="FCG2659" s="42"/>
      <c r="FCH2659" s="116"/>
      <c r="FCI2659" s="42"/>
      <c r="FCJ2659" s="116"/>
      <c r="FCK2659" s="42"/>
      <c r="FCL2659" s="116"/>
      <c r="FCM2659" s="42"/>
      <c r="FCN2659" s="116"/>
      <c r="FCO2659" s="42"/>
      <c r="FCP2659" s="116"/>
      <c r="FCQ2659" s="42"/>
      <c r="FCR2659" s="116"/>
      <c r="FCS2659" s="42"/>
      <c r="FCT2659" s="116"/>
      <c r="FCU2659" s="42"/>
      <c r="FCV2659" s="116"/>
      <c r="FCW2659" s="42"/>
      <c r="FCX2659" s="116"/>
      <c r="FCY2659" s="42"/>
      <c r="FCZ2659" s="116"/>
      <c r="FDA2659" s="42"/>
      <c r="FDB2659" s="116"/>
      <c r="FDC2659" s="42"/>
      <c r="FDD2659" s="116"/>
      <c r="FDE2659" s="42"/>
      <c r="FDF2659" s="116"/>
      <c r="FDG2659" s="42"/>
      <c r="FDH2659" s="116"/>
      <c r="FDI2659" s="42"/>
      <c r="FDJ2659" s="116"/>
      <c r="FDK2659" s="42"/>
      <c r="FDL2659" s="116"/>
      <c r="FDM2659" s="42"/>
      <c r="FDN2659" s="116"/>
      <c r="FDO2659" s="42"/>
      <c r="FDP2659" s="116"/>
      <c r="FDQ2659" s="42"/>
      <c r="FDR2659" s="116"/>
      <c r="FDS2659" s="42"/>
      <c r="FDT2659" s="116"/>
      <c r="FDU2659" s="42"/>
      <c r="FDV2659" s="116"/>
      <c r="FDW2659" s="42"/>
      <c r="FDX2659" s="116"/>
      <c r="FDY2659" s="42"/>
      <c r="FDZ2659" s="116"/>
      <c r="FEA2659" s="42"/>
      <c r="FEB2659" s="116"/>
      <c r="FEC2659" s="42"/>
      <c r="FED2659" s="116"/>
      <c r="FEE2659" s="42"/>
      <c r="FEF2659" s="116"/>
      <c r="FEG2659" s="42"/>
      <c r="FEH2659" s="116"/>
      <c r="FEI2659" s="42"/>
      <c r="FEJ2659" s="116"/>
      <c r="FEK2659" s="42"/>
      <c r="FEL2659" s="116"/>
      <c r="FEM2659" s="42"/>
      <c r="FEN2659" s="116"/>
      <c r="FEO2659" s="42"/>
      <c r="FEP2659" s="116"/>
      <c r="FEQ2659" s="42"/>
      <c r="FER2659" s="116"/>
      <c r="FES2659" s="42"/>
      <c r="FET2659" s="116"/>
      <c r="FEU2659" s="42"/>
      <c r="FEV2659" s="116"/>
      <c r="FEW2659" s="42"/>
      <c r="FEX2659" s="116"/>
      <c r="FEY2659" s="42"/>
      <c r="FEZ2659" s="116"/>
      <c r="FFA2659" s="42"/>
      <c r="FFB2659" s="116"/>
      <c r="FFC2659" s="42"/>
      <c r="FFD2659" s="116"/>
      <c r="FFE2659" s="42"/>
      <c r="FFF2659" s="116"/>
      <c r="FFG2659" s="42"/>
      <c r="FFH2659" s="116"/>
      <c r="FFI2659" s="42"/>
      <c r="FFJ2659" s="116"/>
      <c r="FFK2659" s="42"/>
      <c r="FFL2659" s="116"/>
      <c r="FFM2659" s="42"/>
      <c r="FFN2659" s="116"/>
      <c r="FFO2659" s="42"/>
      <c r="FFP2659" s="116"/>
      <c r="FFQ2659" s="42"/>
      <c r="FFR2659" s="116"/>
      <c r="FFS2659" s="42"/>
      <c r="FFT2659" s="116"/>
      <c r="FFU2659" s="42"/>
      <c r="FFV2659" s="116"/>
      <c r="FFW2659" s="42"/>
      <c r="FFX2659" s="116"/>
      <c r="FFY2659" s="42"/>
      <c r="FFZ2659" s="116"/>
      <c r="FGA2659" s="42"/>
      <c r="FGB2659" s="116"/>
      <c r="FGC2659" s="42"/>
      <c r="FGD2659" s="116"/>
      <c r="FGE2659" s="42"/>
      <c r="FGF2659" s="116"/>
      <c r="FGG2659" s="42"/>
      <c r="FGH2659" s="116"/>
      <c r="FGI2659" s="42"/>
      <c r="FGJ2659" s="116"/>
      <c r="FGK2659" s="42"/>
      <c r="FGL2659" s="116"/>
      <c r="FGM2659" s="42"/>
      <c r="FGN2659" s="116"/>
      <c r="FGO2659" s="42"/>
      <c r="FGP2659" s="116"/>
      <c r="FGQ2659" s="42"/>
      <c r="FGR2659" s="116"/>
      <c r="FGS2659" s="42"/>
      <c r="FGT2659" s="116"/>
      <c r="FGU2659" s="42"/>
      <c r="FGV2659" s="116"/>
      <c r="FGW2659" s="42"/>
      <c r="FGX2659" s="116"/>
      <c r="FGY2659" s="42"/>
      <c r="FGZ2659" s="116"/>
      <c r="FHA2659" s="42"/>
      <c r="FHB2659" s="116"/>
      <c r="FHC2659" s="42"/>
      <c r="FHD2659" s="116"/>
      <c r="FHE2659" s="42"/>
      <c r="FHF2659" s="116"/>
      <c r="FHG2659" s="42"/>
      <c r="FHH2659" s="116"/>
      <c r="FHI2659" s="42"/>
      <c r="FHJ2659" s="116"/>
      <c r="FHK2659" s="42"/>
      <c r="FHL2659" s="116"/>
      <c r="FHM2659" s="42"/>
      <c r="FHN2659" s="116"/>
      <c r="FHO2659" s="42"/>
      <c r="FHP2659" s="116"/>
      <c r="FHQ2659" s="42"/>
      <c r="FHR2659" s="116"/>
      <c r="FHS2659" s="42"/>
      <c r="FHT2659" s="116"/>
      <c r="FHU2659" s="42"/>
      <c r="FHV2659" s="116"/>
      <c r="FHW2659" s="42"/>
      <c r="FHX2659" s="116"/>
      <c r="FHY2659" s="42"/>
      <c r="FHZ2659" s="116"/>
      <c r="FIA2659" s="42"/>
      <c r="FIB2659" s="116"/>
      <c r="FIC2659" s="42"/>
      <c r="FID2659" s="116"/>
      <c r="FIE2659" s="42"/>
      <c r="FIF2659" s="116"/>
      <c r="FIG2659" s="42"/>
      <c r="FIH2659" s="116"/>
      <c r="FII2659" s="42"/>
      <c r="FIJ2659" s="116"/>
      <c r="FIK2659" s="42"/>
      <c r="FIL2659" s="116"/>
      <c r="FIM2659" s="42"/>
      <c r="FIN2659" s="116"/>
      <c r="FIO2659" s="42"/>
      <c r="FIP2659" s="116"/>
      <c r="FIQ2659" s="42"/>
      <c r="FIR2659" s="116"/>
      <c r="FIS2659" s="42"/>
      <c r="FIT2659" s="116"/>
      <c r="FIU2659" s="42"/>
      <c r="FIV2659" s="116"/>
      <c r="FIW2659" s="42"/>
      <c r="FIX2659" s="116"/>
      <c r="FIY2659" s="42"/>
      <c r="FIZ2659" s="116"/>
      <c r="FJA2659" s="42"/>
      <c r="FJB2659" s="116"/>
      <c r="FJC2659" s="42"/>
      <c r="FJD2659" s="116"/>
      <c r="FJE2659" s="42"/>
      <c r="FJF2659" s="116"/>
      <c r="FJG2659" s="42"/>
      <c r="FJH2659" s="116"/>
      <c r="FJI2659" s="42"/>
      <c r="FJJ2659" s="116"/>
      <c r="FJK2659" s="42"/>
      <c r="FJL2659" s="116"/>
      <c r="FJM2659" s="42"/>
      <c r="FJN2659" s="116"/>
      <c r="FJO2659" s="42"/>
      <c r="FJP2659" s="116"/>
      <c r="FJQ2659" s="42"/>
      <c r="FJR2659" s="116"/>
      <c r="FJS2659" s="42"/>
      <c r="FJT2659" s="116"/>
      <c r="FJU2659" s="42"/>
      <c r="FJV2659" s="116"/>
      <c r="FJW2659" s="42"/>
      <c r="FJX2659" s="116"/>
      <c r="FJY2659" s="42"/>
      <c r="FJZ2659" s="116"/>
      <c r="FKA2659" s="42"/>
      <c r="FKB2659" s="116"/>
      <c r="FKC2659" s="42"/>
      <c r="FKD2659" s="116"/>
      <c r="FKE2659" s="42"/>
      <c r="FKF2659" s="116"/>
      <c r="FKG2659" s="42"/>
      <c r="FKH2659" s="116"/>
      <c r="FKI2659" s="42"/>
      <c r="FKJ2659" s="116"/>
      <c r="FKK2659" s="42"/>
      <c r="FKL2659" s="116"/>
      <c r="FKM2659" s="42"/>
      <c r="FKN2659" s="116"/>
      <c r="FKO2659" s="42"/>
      <c r="FKP2659" s="116"/>
      <c r="FKQ2659" s="42"/>
      <c r="FKR2659" s="116"/>
      <c r="FKS2659" s="42"/>
      <c r="FKT2659" s="116"/>
      <c r="FKU2659" s="42"/>
      <c r="FKV2659" s="116"/>
      <c r="FKW2659" s="42"/>
      <c r="FKX2659" s="116"/>
      <c r="FKY2659" s="42"/>
      <c r="FKZ2659" s="116"/>
      <c r="FLA2659" s="42"/>
      <c r="FLB2659" s="116"/>
      <c r="FLC2659" s="42"/>
      <c r="FLD2659" s="116"/>
      <c r="FLE2659" s="42"/>
      <c r="FLF2659" s="116"/>
      <c r="FLG2659" s="42"/>
      <c r="FLH2659" s="116"/>
      <c r="FLI2659" s="42"/>
      <c r="FLJ2659" s="116"/>
      <c r="FLK2659" s="42"/>
      <c r="FLL2659" s="116"/>
      <c r="FLM2659" s="42"/>
      <c r="FLN2659" s="116"/>
      <c r="FLO2659" s="42"/>
      <c r="FLP2659" s="116"/>
      <c r="FLQ2659" s="42"/>
      <c r="FLR2659" s="116"/>
      <c r="FLS2659" s="42"/>
      <c r="FLT2659" s="116"/>
      <c r="FLU2659" s="42"/>
      <c r="FLV2659" s="116"/>
      <c r="FLW2659" s="42"/>
      <c r="FLX2659" s="116"/>
      <c r="FLY2659" s="42"/>
      <c r="FLZ2659" s="116"/>
      <c r="FMA2659" s="42"/>
      <c r="FMB2659" s="116"/>
      <c r="FMC2659" s="42"/>
      <c r="FMD2659" s="116"/>
      <c r="FME2659" s="42"/>
      <c r="FMF2659" s="116"/>
      <c r="FMG2659" s="42"/>
      <c r="FMH2659" s="116"/>
      <c r="FMI2659" s="42"/>
      <c r="FMJ2659" s="116"/>
      <c r="FMK2659" s="42"/>
      <c r="FML2659" s="116"/>
      <c r="FMM2659" s="42"/>
      <c r="FMN2659" s="116"/>
      <c r="FMO2659" s="42"/>
      <c r="FMP2659" s="116"/>
      <c r="FMQ2659" s="42"/>
      <c r="FMR2659" s="116"/>
      <c r="FMS2659" s="42"/>
      <c r="FMT2659" s="116"/>
      <c r="FMU2659" s="42"/>
      <c r="FMV2659" s="116"/>
      <c r="FMW2659" s="42"/>
      <c r="FMX2659" s="116"/>
      <c r="FMY2659" s="42"/>
      <c r="FMZ2659" s="116"/>
      <c r="FNA2659" s="42"/>
      <c r="FNB2659" s="116"/>
      <c r="FNC2659" s="42"/>
      <c r="FND2659" s="116"/>
      <c r="FNE2659" s="42"/>
      <c r="FNF2659" s="116"/>
      <c r="FNG2659" s="42"/>
      <c r="FNH2659" s="116"/>
      <c r="FNI2659" s="42"/>
      <c r="FNJ2659" s="116"/>
      <c r="FNK2659" s="42"/>
      <c r="FNL2659" s="116"/>
      <c r="FNM2659" s="42"/>
      <c r="FNN2659" s="116"/>
      <c r="FNO2659" s="42"/>
      <c r="FNP2659" s="116"/>
      <c r="FNQ2659" s="42"/>
      <c r="FNR2659" s="116"/>
      <c r="FNS2659" s="42"/>
      <c r="FNT2659" s="116"/>
      <c r="FNU2659" s="42"/>
      <c r="FNV2659" s="116"/>
      <c r="FNW2659" s="42"/>
      <c r="FNX2659" s="116"/>
      <c r="FNY2659" s="42"/>
      <c r="FNZ2659" s="116"/>
      <c r="FOA2659" s="42"/>
      <c r="FOB2659" s="116"/>
      <c r="FOC2659" s="42"/>
      <c r="FOD2659" s="116"/>
      <c r="FOE2659" s="42"/>
      <c r="FOF2659" s="116"/>
      <c r="FOG2659" s="42"/>
      <c r="FOH2659" s="116"/>
      <c r="FOI2659" s="42"/>
      <c r="FOJ2659" s="116"/>
      <c r="FOK2659" s="42"/>
      <c r="FOL2659" s="116"/>
      <c r="FOM2659" s="42"/>
      <c r="FON2659" s="116"/>
      <c r="FOO2659" s="42"/>
      <c r="FOP2659" s="116"/>
      <c r="FOQ2659" s="42"/>
      <c r="FOR2659" s="116"/>
      <c r="FOS2659" s="42"/>
      <c r="FOT2659" s="116"/>
      <c r="FOU2659" s="42"/>
      <c r="FOV2659" s="116"/>
      <c r="FOW2659" s="42"/>
      <c r="FOX2659" s="116"/>
      <c r="FOY2659" s="42"/>
      <c r="FOZ2659" s="116"/>
      <c r="FPA2659" s="42"/>
      <c r="FPB2659" s="116"/>
      <c r="FPC2659" s="42"/>
      <c r="FPD2659" s="116"/>
      <c r="FPE2659" s="42"/>
      <c r="FPF2659" s="116"/>
      <c r="FPG2659" s="42"/>
      <c r="FPH2659" s="116"/>
      <c r="FPI2659" s="42"/>
      <c r="FPJ2659" s="116"/>
      <c r="FPK2659" s="42"/>
      <c r="FPL2659" s="116"/>
      <c r="FPM2659" s="42"/>
      <c r="FPN2659" s="116"/>
      <c r="FPO2659" s="42"/>
      <c r="FPP2659" s="116"/>
      <c r="FPQ2659" s="42"/>
      <c r="FPR2659" s="116"/>
      <c r="FPS2659" s="42"/>
      <c r="FPT2659" s="116"/>
      <c r="FPU2659" s="42"/>
      <c r="FPV2659" s="116"/>
      <c r="FPW2659" s="42"/>
      <c r="FPX2659" s="116"/>
      <c r="FPY2659" s="42"/>
      <c r="FPZ2659" s="116"/>
      <c r="FQA2659" s="42"/>
      <c r="FQB2659" s="116"/>
      <c r="FQC2659" s="42"/>
      <c r="FQD2659" s="116"/>
      <c r="FQE2659" s="42"/>
      <c r="FQF2659" s="116"/>
      <c r="FQG2659" s="42"/>
      <c r="FQH2659" s="116"/>
      <c r="FQI2659" s="42"/>
      <c r="FQJ2659" s="116"/>
      <c r="FQK2659" s="42"/>
      <c r="FQL2659" s="116"/>
      <c r="FQM2659" s="42"/>
      <c r="FQN2659" s="116"/>
      <c r="FQO2659" s="42"/>
      <c r="FQP2659" s="116"/>
      <c r="FQQ2659" s="42"/>
      <c r="FQR2659" s="116"/>
      <c r="FQS2659" s="42"/>
      <c r="FQT2659" s="116"/>
      <c r="FQU2659" s="42"/>
      <c r="FQV2659" s="116"/>
      <c r="FQW2659" s="42"/>
      <c r="FQX2659" s="116"/>
      <c r="FQY2659" s="42"/>
      <c r="FQZ2659" s="116"/>
      <c r="FRA2659" s="42"/>
      <c r="FRB2659" s="116"/>
      <c r="FRC2659" s="42"/>
      <c r="FRD2659" s="116"/>
      <c r="FRE2659" s="42"/>
      <c r="FRF2659" s="116"/>
      <c r="FRG2659" s="42"/>
      <c r="FRH2659" s="116"/>
      <c r="FRI2659" s="42"/>
      <c r="FRJ2659" s="116"/>
      <c r="FRK2659" s="42"/>
      <c r="FRL2659" s="116"/>
      <c r="FRM2659" s="42"/>
      <c r="FRN2659" s="116"/>
      <c r="FRO2659" s="42"/>
      <c r="FRP2659" s="116"/>
      <c r="FRQ2659" s="42"/>
      <c r="FRR2659" s="116"/>
      <c r="FRS2659" s="42"/>
      <c r="FRT2659" s="116"/>
      <c r="FRU2659" s="42"/>
      <c r="FRV2659" s="116"/>
      <c r="FRW2659" s="42"/>
      <c r="FRX2659" s="116"/>
      <c r="FRY2659" s="42"/>
      <c r="FRZ2659" s="116"/>
      <c r="FSA2659" s="42"/>
      <c r="FSB2659" s="116"/>
      <c r="FSC2659" s="42"/>
      <c r="FSD2659" s="116"/>
      <c r="FSE2659" s="42"/>
      <c r="FSF2659" s="116"/>
      <c r="FSG2659" s="42"/>
      <c r="FSH2659" s="116"/>
      <c r="FSI2659" s="42"/>
      <c r="FSJ2659" s="116"/>
      <c r="FSK2659" s="42"/>
      <c r="FSL2659" s="116"/>
      <c r="FSM2659" s="42"/>
      <c r="FSN2659" s="116"/>
      <c r="FSO2659" s="42"/>
      <c r="FSP2659" s="116"/>
      <c r="FSQ2659" s="42"/>
      <c r="FSR2659" s="116"/>
      <c r="FSS2659" s="42"/>
      <c r="FST2659" s="116"/>
      <c r="FSU2659" s="42"/>
      <c r="FSV2659" s="116"/>
      <c r="FSW2659" s="42"/>
      <c r="FSX2659" s="116"/>
      <c r="FSY2659" s="42"/>
      <c r="FSZ2659" s="116"/>
      <c r="FTA2659" s="42"/>
      <c r="FTB2659" s="116"/>
      <c r="FTC2659" s="42"/>
      <c r="FTD2659" s="116"/>
      <c r="FTE2659" s="42"/>
      <c r="FTF2659" s="116"/>
      <c r="FTG2659" s="42"/>
      <c r="FTH2659" s="116"/>
      <c r="FTI2659" s="42"/>
      <c r="FTJ2659" s="116"/>
      <c r="FTK2659" s="42"/>
      <c r="FTL2659" s="116"/>
      <c r="FTM2659" s="42"/>
      <c r="FTN2659" s="116"/>
      <c r="FTO2659" s="42"/>
      <c r="FTP2659" s="116"/>
      <c r="FTQ2659" s="42"/>
      <c r="FTR2659" s="116"/>
      <c r="FTS2659" s="42"/>
      <c r="FTT2659" s="116"/>
      <c r="FTU2659" s="42"/>
      <c r="FTV2659" s="116"/>
      <c r="FTW2659" s="42"/>
      <c r="FTX2659" s="116"/>
      <c r="FTY2659" s="42"/>
      <c r="FTZ2659" s="116"/>
      <c r="FUA2659" s="42"/>
      <c r="FUB2659" s="116"/>
      <c r="FUC2659" s="42"/>
      <c r="FUD2659" s="116"/>
      <c r="FUE2659" s="42"/>
      <c r="FUF2659" s="116"/>
      <c r="FUG2659" s="42"/>
      <c r="FUH2659" s="116"/>
      <c r="FUI2659" s="42"/>
      <c r="FUJ2659" s="116"/>
      <c r="FUK2659" s="42"/>
      <c r="FUL2659" s="116"/>
      <c r="FUM2659" s="42"/>
      <c r="FUN2659" s="116"/>
      <c r="FUO2659" s="42"/>
      <c r="FUP2659" s="116"/>
      <c r="FUQ2659" s="42"/>
      <c r="FUR2659" s="116"/>
      <c r="FUS2659" s="42"/>
      <c r="FUT2659" s="116"/>
      <c r="FUU2659" s="42"/>
      <c r="FUV2659" s="116"/>
      <c r="FUW2659" s="42"/>
      <c r="FUX2659" s="116"/>
      <c r="FUY2659" s="42"/>
      <c r="FUZ2659" s="116"/>
      <c r="FVA2659" s="42"/>
      <c r="FVB2659" s="116"/>
      <c r="FVC2659" s="42"/>
      <c r="FVD2659" s="116"/>
      <c r="FVE2659" s="42"/>
      <c r="FVF2659" s="116"/>
      <c r="FVG2659" s="42"/>
      <c r="FVH2659" s="116"/>
      <c r="FVI2659" s="42"/>
      <c r="FVJ2659" s="116"/>
      <c r="FVK2659" s="42"/>
      <c r="FVL2659" s="116"/>
      <c r="FVM2659" s="42"/>
      <c r="FVN2659" s="116"/>
      <c r="FVO2659" s="42"/>
      <c r="FVP2659" s="116"/>
      <c r="FVQ2659" s="42"/>
      <c r="FVR2659" s="116"/>
      <c r="FVS2659" s="42"/>
      <c r="FVT2659" s="116"/>
      <c r="FVU2659" s="42"/>
      <c r="FVV2659" s="116"/>
      <c r="FVW2659" s="42"/>
      <c r="FVX2659" s="116"/>
      <c r="FVY2659" s="42"/>
      <c r="FVZ2659" s="116"/>
      <c r="FWA2659" s="42"/>
      <c r="FWB2659" s="116"/>
      <c r="FWC2659" s="42"/>
      <c r="FWD2659" s="116"/>
      <c r="FWE2659" s="42"/>
      <c r="FWF2659" s="116"/>
      <c r="FWG2659" s="42"/>
      <c r="FWH2659" s="116"/>
      <c r="FWI2659" s="42"/>
      <c r="FWJ2659" s="116"/>
      <c r="FWK2659" s="42"/>
      <c r="FWL2659" s="116"/>
      <c r="FWM2659" s="42"/>
      <c r="FWN2659" s="116"/>
      <c r="FWO2659" s="42"/>
      <c r="FWP2659" s="116"/>
      <c r="FWQ2659" s="42"/>
      <c r="FWR2659" s="116"/>
      <c r="FWS2659" s="42"/>
      <c r="FWT2659" s="116"/>
      <c r="FWU2659" s="42"/>
      <c r="FWV2659" s="116"/>
      <c r="FWW2659" s="42"/>
      <c r="FWX2659" s="116"/>
      <c r="FWY2659" s="42"/>
      <c r="FWZ2659" s="116"/>
      <c r="FXA2659" s="42"/>
      <c r="FXB2659" s="116"/>
      <c r="FXC2659" s="42"/>
      <c r="FXD2659" s="116"/>
      <c r="FXE2659" s="42"/>
      <c r="FXF2659" s="116"/>
      <c r="FXG2659" s="42"/>
      <c r="FXH2659" s="116"/>
      <c r="FXI2659" s="42"/>
      <c r="FXJ2659" s="116"/>
      <c r="FXK2659" s="42"/>
      <c r="FXL2659" s="116"/>
      <c r="FXM2659" s="42"/>
      <c r="FXN2659" s="116"/>
      <c r="FXO2659" s="42"/>
      <c r="FXP2659" s="116"/>
      <c r="FXQ2659" s="42"/>
      <c r="FXR2659" s="116"/>
      <c r="FXS2659" s="42"/>
      <c r="FXT2659" s="116"/>
      <c r="FXU2659" s="42"/>
      <c r="FXV2659" s="116"/>
      <c r="FXW2659" s="42"/>
      <c r="FXX2659" s="116"/>
      <c r="FXY2659" s="42"/>
      <c r="FXZ2659" s="116"/>
      <c r="FYA2659" s="42"/>
      <c r="FYB2659" s="116"/>
      <c r="FYC2659" s="42"/>
      <c r="FYD2659" s="116"/>
      <c r="FYE2659" s="42"/>
      <c r="FYF2659" s="116"/>
      <c r="FYG2659" s="42"/>
      <c r="FYH2659" s="116"/>
      <c r="FYI2659" s="42"/>
      <c r="FYJ2659" s="116"/>
      <c r="FYK2659" s="42"/>
      <c r="FYL2659" s="116"/>
      <c r="FYM2659" s="42"/>
      <c r="FYN2659" s="116"/>
      <c r="FYO2659" s="42"/>
      <c r="FYP2659" s="116"/>
      <c r="FYQ2659" s="42"/>
      <c r="FYR2659" s="116"/>
      <c r="FYS2659" s="42"/>
      <c r="FYT2659" s="116"/>
      <c r="FYU2659" s="42"/>
      <c r="FYV2659" s="116"/>
      <c r="FYW2659" s="42"/>
      <c r="FYX2659" s="116"/>
      <c r="FYY2659" s="42"/>
      <c r="FYZ2659" s="116"/>
      <c r="FZA2659" s="42"/>
      <c r="FZB2659" s="116"/>
      <c r="FZC2659" s="42"/>
      <c r="FZD2659" s="116"/>
      <c r="FZE2659" s="42"/>
      <c r="FZF2659" s="116"/>
      <c r="FZG2659" s="42"/>
      <c r="FZH2659" s="116"/>
      <c r="FZI2659" s="42"/>
      <c r="FZJ2659" s="116"/>
      <c r="FZK2659" s="42"/>
      <c r="FZL2659" s="116"/>
      <c r="FZM2659" s="42"/>
      <c r="FZN2659" s="116"/>
      <c r="FZO2659" s="42"/>
      <c r="FZP2659" s="116"/>
      <c r="FZQ2659" s="42"/>
      <c r="FZR2659" s="116"/>
      <c r="FZS2659" s="42"/>
      <c r="FZT2659" s="116"/>
      <c r="FZU2659" s="42"/>
      <c r="FZV2659" s="116"/>
      <c r="FZW2659" s="42"/>
      <c r="FZX2659" s="116"/>
      <c r="FZY2659" s="42"/>
      <c r="FZZ2659" s="116"/>
      <c r="GAA2659" s="42"/>
      <c r="GAB2659" s="116"/>
      <c r="GAC2659" s="42"/>
      <c r="GAD2659" s="116"/>
      <c r="GAE2659" s="42"/>
      <c r="GAF2659" s="116"/>
      <c r="GAG2659" s="42"/>
      <c r="GAH2659" s="116"/>
      <c r="GAI2659" s="42"/>
      <c r="GAJ2659" s="116"/>
      <c r="GAK2659" s="42"/>
      <c r="GAL2659" s="116"/>
      <c r="GAM2659" s="42"/>
      <c r="GAN2659" s="116"/>
      <c r="GAO2659" s="42"/>
      <c r="GAP2659" s="116"/>
      <c r="GAQ2659" s="42"/>
      <c r="GAR2659" s="116"/>
      <c r="GAS2659" s="42"/>
      <c r="GAT2659" s="116"/>
      <c r="GAU2659" s="42"/>
      <c r="GAV2659" s="116"/>
      <c r="GAW2659" s="42"/>
      <c r="GAX2659" s="116"/>
      <c r="GAY2659" s="42"/>
      <c r="GAZ2659" s="116"/>
      <c r="GBA2659" s="42"/>
      <c r="GBB2659" s="116"/>
      <c r="GBC2659" s="42"/>
      <c r="GBD2659" s="116"/>
      <c r="GBE2659" s="42"/>
      <c r="GBF2659" s="116"/>
      <c r="GBG2659" s="42"/>
      <c r="GBH2659" s="116"/>
      <c r="GBI2659" s="42"/>
      <c r="GBJ2659" s="116"/>
      <c r="GBK2659" s="42"/>
      <c r="GBL2659" s="116"/>
      <c r="GBM2659" s="42"/>
      <c r="GBN2659" s="116"/>
      <c r="GBO2659" s="42"/>
      <c r="GBP2659" s="116"/>
      <c r="GBQ2659" s="42"/>
      <c r="GBR2659" s="116"/>
      <c r="GBS2659" s="42"/>
      <c r="GBT2659" s="116"/>
      <c r="GBU2659" s="42"/>
      <c r="GBV2659" s="116"/>
      <c r="GBW2659" s="42"/>
      <c r="GBX2659" s="116"/>
      <c r="GBY2659" s="42"/>
      <c r="GBZ2659" s="116"/>
      <c r="GCA2659" s="42"/>
      <c r="GCB2659" s="116"/>
      <c r="GCC2659" s="42"/>
      <c r="GCD2659" s="116"/>
      <c r="GCE2659" s="42"/>
      <c r="GCF2659" s="116"/>
      <c r="GCG2659" s="42"/>
      <c r="GCH2659" s="116"/>
      <c r="GCI2659" s="42"/>
      <c r="GCJ2659" s="116"/>
      <c r="GCK2659" s="42"/>
      <c r="GCL2659" s="116"/>
      <c r="GCM2659" s="42"/>
      <c r="GCN2659" s="116"/>
      <c r="GCO2659" s="42"/>
      <c r="GCP2659" s="116"/>
      <c r="GCQ2659" s="42"/>
      <c r="GCR2659" s="116"/>
      <c r="GCS2659" s="42"/>
      <c r="GCT2659" s="116"/>
      <c r="GCU2659" s="42"/>
      <c r="GCV2659" s="116"/>
      <c r="GCW2659" s="42"/>
      <c r="GCX2659" s="116"/>
      <c r="GCY2659" s="42"/>
      <c r="GCZ2659" s="116"/>
      <c r="GDA2659" s="42"/>
      <c r="GDB2659" s="116"/>
      <c r="GDC2659" s="42"/>
      <c r="GDD2659" s="116"/>
      <c r="GDE2659" s="42"/>
      <c r="GDF2659" s="116"/>
      <c r="GDG2659" s="42"/>
      <c r="GDH2659" s="116"/>
      <c r="GDI2659" s="42"/>
      <c r="GDJ2659" s="116"/>
      <c r="GDK2659" s="42"/>
      <c r="GDL2659" s="116"/>
      <c r="GDM2659" s="42"/>
      <c r="GDN2659" s="116"/>
      <c r="GDO2659" s="42"/>
      <c r="GDP2659" s="116"/>
      <c r="GDQ2659" s="42"/>
      <c r="GDR2659" s="116"/>
      <c r="GDS2659" s="42"/>
      <c r="GDT2659" s="116"/>
      <c r="GDU2659" s="42"/>
      <c r="GDV2659" s="116"/>
      <c r="GDW2659" s="42"/>
      <c r="GDX2659" s="116"/>
      <c r="GDY2659" s="42"/>
      <c r="GDZ2659" s="116"/>
      <c r="GEA2659" s="42"/>
      <c r="GEB2659" s="116"/>
      <c r="GEC2659" s="42"/>
      <c r="GED2659" s="116"/>
      <c r="GEE2659" s="42"/>
      <c r="GEF2659" s="116"/>
      <c r="GEG2659" s="42"/>
      <c r="GEH2659" s="116"/>
      <c r="GEI2659" s="42"/>
      <c r="GEJ2659" s="116"/>
      <c r="GEK2659" s="42"/>
      <c r="GEL2659" s="116"/>
      <c r="GEM2659" s="42"/>
      <c r="GEN2659" s="116"/>
      <c r="GEO2659" s="42"/>
      <c r="GEP2659" s="116"/>
      <c r="GEQ2659" s="42"/>
      <c r="GER2659" s="116"/>
      <c r="GES2659" s="42"/>
      <c r="GET2659" s="116"/>
      <c r="GEU2659" s="42"/>
      <c r="GEV2659" s="116"/>
      <c r="GEW2659" s="42"/>
      <c r="GEX2659" s="116"/>
      <c r="GEY2659" s="42"/>
      <c r="GEZ2659" s="116"/>
      <c r="GFA2659" s="42"/>
      <c r="GFB2659" s="116"/>
      <c r="GFC2659" s="42"/>
      <c r="GFD2659" s="116"/>
      <c r="GFE2659" s="42"/>
      <c r="GFF2659" s="116"/>
      <c r="GFG2659" s="42"/>
      <c r="GFH2659" s="116"/>
      <c r="GFI2659" s="42"/>
      <c r="GFJ2659" s="116"/>
      <c r="GFK2659" s="42"/>
      <c r="GFL2659" s="116"/>
      <c r="GFM2659" s="42"/>
      <c r="GFN2659" s="116"/>
      <c r="GFO2659" s="42"/>
      <c r="GFP2659" s="116"/>
      <c r="GFQ2659" s="42"/>
      <c r="GFR2659" s="116"/>
      <c r="GFS2659" s="42"/>
      <c r="GFT2659" s="116"/>
      <c r="GFU2659" s="42"/>
      <c r="GFV2659" s="116"/>
      <c r="GFW2659" s="42"/>
      <c r="GFX2659" s="116"/>
      <c r="GFY2659" s="42"/>
      <c r="GFZ2659" s="116"/>
      <c r="GGA2659" s="42"/>
      <c r="GGB2659" s="116"/>
      <c r="GGC2659" s="42"/>
      <c r="GGD2659" s="116"/>
      <c r="GGE2659" s="42"/>
      <c r="GGF2659" s="116"/>
      <c r="GGG2659" s="42"/>
      <c r="GGH2659" s="116"/>
      <c r="GGI2659" s="42"/>
      <c r="GGJ2659" s="116"/>
      <c r="GGK2659" s="42"/>
      <c r="GGL2659" s="116"/>
      <c r="GGM2659" s="42"/>
      <c r="GGN2659" s="116"/>
      <c r="GGO2659" s="42"/>
      <c r="GGP2659" s="116"/>
      <c r="GGQ2659" s="42"/>
      <c r="GGR2659" s="116"/>
      <c r="GGS2659" s="42"/>
      <c r="GGT2659" s="116"/>
      <c r="GGU2659" s="42"/>
      <c r="GGV2659" s="116"/>
      <c r="GGW2659" s="42"/>
      <c r="GGX2659" s="116"/>
      <c r="GGY2659" s="42"/>
      <c r="GGZ2659" s="116"/>
      <c r="GHA2659" s="42"/>
      <c r="GHB2659" s="116"/>
      <c r="GHC2659" s="42"/>
      <c r="GHD2659" s="116"/>
      <c r="GHE2659" s="42"/>
      <c r="GHF2659" s="116"/>
      <c r="GHG2659" s="42"/>
      <c r="GHH2659" s="116"/>
      <c r="GHI2659" s="42"/>
      <c r="GHJ2659" s="116"/>
      <c r="GHK2659" s="42"/>
      <c r="GHL2659" s="116"/>
      <c r="GHM2659" s="42"/>
      <c r="GHN2659" s="116"/>
      <c r="GHO2659" s="42"/>
      <c r="GHP2659" s="116"/>
      <c r="GHQ2659" s="42"/>
      <c r="GHR2659" s="116"/>
      <c r="GHS2659" s="42"/>
      <c r="GHT2659" s="116"/>
      <c r="GHU2659" s="42"/>
      <c r="GHV2659" s="116"/>
      <c r="GHW2659" s="42"/>
      <c r="GHX2659" s="116"/>
      <c r="GHY2659" s="42"/>
      <c r="GHZ2659" s="116"/>
      <c r="GIA2659" s="42"/>
      <c r="GIB2659" s="116"/>
      <c r="GIC2659" s="42"/>
      <c r="GID2659" s="116"/>
      <c r="GIE2659" s="42"/>
      <c r="GIF2659" s="116"/>
      <c r="GIG2659" s="42"/>
      <c r="GIH2659" s="116"/>
      <c r="GII2659" s="42"/>
      <c r="GIJ2659" s="116"/>
      <c r="GIK2659" s="42"/>
      <c r="GIL2659" s="116"/>
      <c r="GIM2659" s="42"/>
      <c r="GIN2659" s="116"/>
      <c r="GIO2659" s="42"/>
      <c r="GIP2659" s="116"/>
      <c r="GIQ2659" s="42"/>
      <c r="GIR2659" s="116"/>
      <c r="GIS2659" s="42"/>
      <c r="GIT2659" s="116"/>
      <c r="GIU2659" s="42"/>
      <c r="GIV2659" s="116"/>
      <c r="GIW2659" s="42"/>
      <c r="GIX2659" s="116"/>
      <c r="GIY2659" s="42"/>
      <c r="GIZ2659" s="116"/>
      <c r="GJA2659" s="42"/>
      <c r="GJB2659" s="116"/>
      <c r="GJC2659" s="42"/>
      <c r="GJD2659" s="116"/>
      <c r="GJE2659" s="42"/>
      <c r="GJF2659" s="116"/>
      <c r="GJG2659" s="42"/>
      <c r="GJH2659" s="116"/>
      <c r="GJI2659" s="42"/>
      <c r="GJJ2659" s="116"/>
      <c r="GJK2659" s="42"/>
      <c r="GJL2659" s="116"/>
      <c r="GJM2659" s="42"/>
      <c r="GJN2659" s="116"/>
      <c r="GJO2659" s="42"/>
      <c r="GJP2659" s="116"/>
      <c r="GJQ2659" s="42"/>
      <c r="GJR2659" s="116"/>
      <c r="GJS2659" s="42"/>
      <c r="GJT2659" s="116"/>
      <c r="GJU2659" s="42"/>
      <c r="GJV2659" s="116"/>
      <c r="GJW2659" s="42"/>
      <c r="GJX2659" s="116"/>
      <c r="GJY2659" s="42"/>
      <c r="GJZ2659" s="116"/>
      <c r="GKA2659" s="42"/>
      <c r="GKB2659" s="116"/>
      <c r="GKC2659" s="42"/>
      <c r="GKD2659" s="116"/>
      <c r="GKE2659" s="42"/>
      <c r="GKF2659" s="116"/>
      <c r="GKG2659" s="42"/>
      <c r="GKH2659" s="116"/>
      <c r="GKI2659" s="42"/>
      <c r="GKJ2659" s="116"/>
      <c r="GKK2659" s="42"/>
      <c r="GKL2659" s="116"/>
      <c r="GKM2659" s="42"/>
      <c r="GKN2659" s="116"/>
      <c r="GKO2659" s="42"/>
      <c r="GKP2659" s="116"/>
      <c r="GKQ2659" s="42"/>
      <c r="GKR2659" s="116"/>
      <c r="GKS2659" s="42"/>
      <c r="GKT2659" s="116"/>
      <c r="GKU2659" s="42"/>
      <c r="GKV2659" s="116"/>
      <c r="GKW2659" s="42"/>
      <c r="GKX2659" s="116"/>
      <c r="GKY2659" s="42"/>
      <c r="GKZ2659" s="116"/>
      <c r="GLA2659" s="42"/>
      <c r="GLB2659" s="116"/>
      <c r="GLC2659" s="42"/>
      <c r="GLD2659" s="116"/>
      <c r="GLE2659" s="42"/>
      <c r="GLF2659" s="116"/>
      <c r="GLG2659" s="42"/>
      <c r="GLH2659" s="116"/>
      <c r="GLI2659" s="42"/>
      <c r="GLJ2659" s="116"/>
      <c r="GLK2659" s="42"/>
      <c r="GLL2659" s="116"/>
      <c r="GLM2659" s="42"/>
      <c r="GLN2659" s="116"/>
      <c r="GLO2659" s="42"/>
      <c r="GLP2659" s="116"/>
      <c r="GLQ2659" s="42"/>
      <c r="GLR2659" s="116"/>
      <c r="GLS2659" s="42"/>
      <c r="GLT2659" s="116"/>
      <c r="GLU2659" s="42"/>
      <c r="GLV2659" s="116"/>
      <c r="GLW2659" s="42"/>
      <c r="GLX2659" s="116"/>
      <c r="GLY2659" s="42"/>
      <c r="GLZ2659" s="116"/>
      <c r="GMA2659" s="42"/>
      <c r="GMB2659" s="116"/>
      <c r="GMC2659" s="42"/>
      <c r="GMD2659" s="116"/>
      <c r="GME2659" s="42"/>
      <c r="GMF2659" s="116"/>
      <c r="GMG2659" s="42"/>
      <c r="GMH2659" s="116"/>
      <c r="GMI2659" s="42"/>
      <c r="GMJ2659" s="116"/>
      <c r="GMK2659" s="42"/>
      <c r="GML2659" s="116"/>
      <c r="GMM2659" s="42"/>
      <c r="GMN2659" s="116"/>
      <c r="GMO2659" s="42"/>
      <c r="GMP2659" s="116"/>
      <c r="GMQ2659" s="42"/>
      <c r="GMR2659" s="116"/>
      <c r="GMS2659" s="42"/>
      <c r="GMT2659" s="116"/>
      <c r="GMU2659" s="42"/>
      <c r="GMV2659" s="116"/>
      <c r="GMW2659" s="42"/>
      <c r="GMX2659" s="116"/>
      <c r="GMY2659" s="42"/>
      <c r="GMZ2659" s="116"/>
      <c r="GNA2659" s="42"/>
      <c r="GNB2659" s="116"/>
      <c r="GNC2659" s="42"/>
      <c r="GND2659" s="116"/>
      <c r="GNE2659" s="42"/>
      <c r="GNF2659" s="116"/>
      <c r="GNG2659" s="42"/>
      <c r="GNH2659" s="116"/>
      <c r="GNI2659" s="42"/>
      <c r="GNJ2659" s="116"/>
      <c r="GNK2659" s="42"/>
      <c r="GNL2659" s="116"/>
      <c r="GNM2659" s="42"/>
      <c r="GNN2659" s="116"/>
      <c r="GNO2659" s="42"/>
      <c r="GNP2659" s="116"/>
      <c r="GNQ2659" s="42"/>
      <c r="GNR2659" s="116"/>
      <c r="GNS2659" s="42"/>
      <c r="GNT2659" s="116"/>
      <c r="GNU2659" s="42"/>
      <c r="GNV2659" s="116"/>
      <c r="GNW2659" s="42"/>
      <c r="GNX2659" s="116"/>
      <c r="GNY2659" s="42"/>
      <c r="GNZ2659" s="116"/>
      <c r="GOA2659" s="42"/>
      <c r="GOB2659" s="116"/>
      <c r="GOC2659" s="42"/>
      <c r="GOD2659" s="116"/>
      <c r="GOE2659" s="42"/>
      <c r="GOF2659" s="116"/>
      <c r="GOG2659" s="42"/>
      <c r="GOH2659" s="116"/>
      <c r="GOI2659" s="42"/>
      <c r="GOJ2659" s="116"/>
      <c r="GOK2659" s="42"/>
      <c r="GOL2659" s="116"/>
      <c r="GOM2659" s="42"/>
      <c r="GON2659" s="116"/>
      <c r="GOO2659" s="42"/>
      <c r="GOP2659" s="116"/>
      <c r="GOQ2659" s="42"/>
      <c r="GOR2659" s="116"/>
      <c r="GOS2659" s="42"/>
      <c r="GOT2659" s="116"/>
      <c r="GOU2659" s="42"/>
      <c r="GOV2659" s="116"/>
      <c r="GOW2659" s="42"/>
      <c r="GOX2659" s="116"/>
      <c r="GOY2659" s="42"/>
      <c r="GOZ2659" s="116"/>
      <c r="GPA2659" s="42"/>
      <c r="GPB2659" s="116"/>
      <c r="GPC2659" s="42"/>
      <c r="GPD2659" s="116"/>
      <c r="GPE2659" s="42"/>
      <c r="GPF2659" s="116"/>
      <c r="GPG2659" s="42"/>
      <c r="GPH2659" s="116"/>
      <c r="GPI2659" s="42"/>
      <c r="GPJ2659" s="116"/>
      <c r="GPK2659" s="42"/>
      <c r="GPL2659" s="116"/>
      <c r="GPM2659" s="42"/>
      <c r="GPN2659" s="116"/>
      <c r="GPO2659" s="42"/>
      <c r="GPP2659" s="116"/>
      <c r="GPQ2659" s="42"/>
      <c r="GPR2659" s="116"/>
      <c r="GPS2659" s="42"/>
      <c r="GPT2659" s="116"/>
      <c r="GPU2659" s="42"/>
      <c r="GPV2659" s="116"/>
      <c r="GPW2659" s="42"/>
      <c r="GPX2659" s="116"/>
      <c r="GPY2659" s="42"/>
      <c r="GPZ2659" s="116"/>
      <c r="GQA2659" s="42"/>
      <c r="GQB2659" s="116"/>
      <c r="GQC2659" s="42"/>
      <c r="GQD2659" s="116"/>
      <c r="GQE2659" s="42"/>
      <c r="GQF2659" s="116"/>
      <c r="GQG2659" s="42"/>
      <c r="GQH2659" s="116"/>
      <c r="GQI2659" s="42"/>
      <c r="GQJ2659" s="116"/>
      <c r="GQK2659" s="42"/>
      <c r="GQL2659" s="116"/>
      <c r="GQM2659" s="42"/>
      <c r="GQN2659" s="116"/>
      <c r="GQO2659" s="42"/>
      <c r="GQP2659" s="116"/>
      <c r="GQQ2659" s="42"/>
      <c r="GQR2659" s="116"/>
      <c r="GQS2659" s="42"/>
      <c r="GQT2659" s="116"/>
      <c r="GQU2659" s="42"/>
      <c r="GQV2659" s="116"/>
      <c r="GQW2659" s="42"/>
      <c r="GQX2659" s="116"/>
      <c r="GQY2659" s="42"/>
      <c r="GQZ2659" s="116"/>
      <c r="GRA2659" s="42"/>
      <c r="GRB2659" s="116"/>
      <c r="GRC2659" s="42"/>
      <c r="GRD2659" s="116"/>
      <c r="GRE2659" s="42"/>
      <c r="GRF2659" s="116"/>
      <c r="GRG2659" s="42"/>
      <c r="GRH2659" s="116"/>
      <c r="GRI2659" s="42"/>
      <c r="GRJ2659" s="116"/>
      <c r="GRK2659" s="42"/>
      <c r="GRL2659" s="116"/>
      <c r="GRM2659" s="42"/>
      <c r="GRN2659" s="116"/>
      <c r="GRO2659" s="42"/>
      <c r="GRP2659" s="116"/>
      <c r="GRQ2659" s="42"/>
      <c r="GRR2659" s="116"/>
      <c r="GRS2659" s="42"/>
      <c r="GRT2659" s="116"/>
      <c r="GRU2659" s="42"/>
      <c r="GRV2659" s="116"/>
      <c r="GRW2659" s="42"/>
      <c r="GRX2659" s="116"/>
      <c r="GRY2659" s="42"/>
      <c r="GRZ2659" s="116"/>
      <c r="GSA2659" s="42"/>
      <c r="GSB2659" s="116"/>
      <c r="GSC2659" s="42"/>
      <c r="GSD2659" s="116"/>
      <c r="GSE2659" s="42"/>
      <c r="GSF2659" s="116"/>
      <c r="GSG2659" s="42"/>
      <c r="GSH2659" s="116"/>
      <c r="GSI2659" s="42"/>
      <c r="GSJ2659" s="116"/>
      <c r="GSK2659" s="42"/>
      <c r="GSL2659" s="116"/>
      <c r="GSM2659" s="42"/>
      <c r="GSN2659" s="116"/>
      <c r="GSO2659" s="42"/>
      <c r="GSP2659" s="116"/>
      <c r="GSQ2659" s="42"/>
      <c r="GSR2659" s="116"/>
      <c r="GSS2659" s="42"/>
      <c r="GST2659" s="116"/>
      <c r="GSU2659" s="42"/>
      <c r="GSV2659" s="116"/>
      <c r="GSW2659" s="42"/>
      <c r="GSX2659" s="116"/>
      <c r="GSY2659" s="42"/>
      <c r="GSZ2659" s="116"/>
      <c r="GTA2659" s="42"/>
      <c r="GTB2659" s="116"/>
      <c r="GTC2659" s="42"/>
      <c r="GTD2659" s="116"/>
      <c r="GTE2659" s="42"/>
      <c r="GTF2659" s="116"/>
      <c r="GTG2659" s="42"/>
      <c r="GTH2659" s="116"/>
      <c r="GTI2659" s="42"/>
      <c r="GTJ2659" s="116"/>
      <c r="GTK2659" s="42"/>
      <c r="GTL2659" s="116"/>
      <c r="GTM2659" s="42"/>
      <c r="GTN2659" s="116"/>
      <c r="GTO2659" s="42"/>
      <c r="GTP2659" s="116"/>
      <c r="GTQ2659" s="42"/>
      <c r="GTR2659" s="116"/>
      <c r="GTS2659" s="42"/>
      <c r="GTT2659" s="116"/>
      <c r="GTU2659" s="42"/>
      <c r="GTV2659" s="116"/>
      <c r="GTW2659" s="42"/>
      <c r="GTX2659" s="116"/>
      <c r="GTY2659" s="42"/>
      <c r="GTZ2659" s="116"/>
      <c r="GUA2659" s="42"/>
      <c r="GUB2659" s="116"/>
      <c r="GUC2659" s="42"/>
      <c r="GUD2659" s="116"/>
      <c r="GUE2659" s="42"/>
      <c r="GUF2659" s="116"/>
      <c r="GUG2659" s="42"/>
      <c r="GUH2659" s="116"/>
      <c r="GUI2659" s="42"/>
      <c r="GUJ2659" s="116"/>
      <c r="GUK2659" s="42"/>
      <c r="GUL2659" s="116"/>
      <c r="GUM2659" s="42"/>
      <c r="GUN2659" s="116"/>
      <c r="GUO2659" s="42"/>
      <c r="GUP2659" s="116"/>
      <c r="GUQ2659" s="42"/>
      <c r="GUR2659" s="116"/>
      <c r="GUS2659" s="42"/>
      <c r="GUT2659" s="116"/>
      <c r="GUU2659" s="42"/>
      <c r="GUV2659" s="116"/>
      <c r="GUW2659" s="42"/>
      <c r="GUX2659" s="116"/>
      <c r="GUY2659" s="42"/>
      <c r="GUZ2659" s="116"/>
      <c r="GVA2659" s="42"/>
      <c r="GVB2659" s="116"/>
      <c r="GVC2659" s="42"/>
      <c r="GVD2659" s="116"/>
      <c r="GVE2659" s="42"/>
      <c r="GVF2659" s="116"/>
      <c r="GVG2659" s="42"/>
      <c r="GVH2659" s="116"/>
      <c r="GVI2659" s="42"/>
      <c r="GVJ2659" s="116"/>
      <c r="GVK2659" s="42"/>
      <c r="GVL2659" s="116"/>
      <c r="GVM2659" s="42"/>
      <c r="GVN2659" s="116"/>
      <c r="GVO2659" s="42"/>
      <c r="GVP2659" s="116"/>
      <c r="GVQ2659" s="42"/>
      <c r="GVR2659" s="116"/>
      <c r="GVS2659" s="42"/>
      <c r="GVT2659" s="116"/>
      <c r="GVU2659" s="42"/>
      <c r="GVV2659" s="116"/>
      <c r="GVW2659" s="42"/>
      <c r="GVX2659" s="116"/>
      <c r="GVY2659" s="42"/>
      <c r="GVZ2659" s="116"/>
      <c r="GWA2659" s="42"/>
      <c r="GWB2659" s="116"/>
      <c r="GWC2659" s="42"/>
      <c r="GWD2659" s="116"/>
      <c r="GWE2659" s="42"/>
      <c r="GWF2659" s="116"/>
      <c r="GWG2659" s="42"/>
      <c r="GWH2659" s="116"/>
      <c r="GWI2659" s="42"/>
      <c r="GWJ2659" s="116"/>
      <c r="GWK2659" s="42"/>
      <c r="GWL2659" s="116"/>
      <c r="GWM2659" s="42"/>
      <c r="GWN2659" s="116"/>
      <c r="GWO2659" s="42"/>
      <c r="GWP2659" s="116"/>
      <c r="GWQ2659" s="42"/>
      <c r="GWR2659" s="116"/>
      <c r="GWS2659" s="42"/>
      <c r="GWT2659" s="116"/>
      <c r="GWU2659" s="42"/>
      <c r="GWV2659" s="116"/>
      <c r="GWW2659" s="42"/>
      <c r="GWX2659" s="116"/>
      <c r="GWY2659" s="42"/>
      <c r="GWZ2659" s="116"/>
      <c r="GXA2659" s="42"/>
      <c r="GXB2659" s="116"/>
      <c r="GXC2659" s="42"/>
      <c r="GXD2659" s="116"/>
      <c r="GXE2659" s="42"/>
      <c r="GXF2659" s="116"/>
      <c r="GXG2659" s="42"/>
      <c r="GXH2659" s="116"/>
      <c r="GXI2659" s="42"/>
      <c r="GXJ2659" s="116"/>
      <c r="GXK2659" s="42"/>
      <c r="GXL2659" s="116"/>
      <c r="GXM2659" s="42"/>
      <c r="GXN2659" s="116"/>
      <c r="GXO2659" s="42"/>
      <c r="GXP2659" s="116"/>
      <c r="GXQ2659" s="42"/>
      <c r="GXR2659" s="116"/>
      <c r="GXS2659" s="42"/>
      <c r="GXT2659" s="116"/>
      <c r="GXU2659" s="42"/>
      <c r="GXV2659" s="116"/>
      <c r="GXW2659" s="42"/>
      <c r="GXX2659" s="116"/>
      <c r="GXY2659" s="42"/>
      <c r="GXZ2659" s="116"/>
      <c r="GYA2659" s="42"/>
      <c r="GYB2659" s="116"/>
      <c r="GYC2659" s="42"/>
      <c r="GYD2659" s="116"/>
      <c r="GYE2659" s="42"/>
      <c r="GYF2659" s="116"/>
      <c r="GYG2659" s="42"/>
      <c r="GYH2659" s="116"/>
      <c r="GYI2659" s="42"/>
      <c r="GYJ2659" s="116"/>
      <c r="GYK2659" s="42"/>
      <c r="GYL2659" s="116"/>
      <c r="GYM2659" s="42"/>
      <c r="GYN2659" s="116"/>
      <c r="GYO2659" s="42"/>
      <c r="GYP2659" s="116"/>
      <c r="GYQ2659" s="42"/>
      <c r="GYR2659" s="116"/>
      <c r="GYS2659" s="42"/>
      <c r="GYT2659" s="116"/>
      <c r="GYU2659" s="42"/>
      <c r="GYV2659" s="116"/>
      <c r="GYW2659" s="42"/>
      <c r="GYX2659" s="116"/>
      <c r="GYY2659" s="42"/>
      <c r="GYZ2659" s="116"/>
      <c r="GZA2659" s="42"/>
      <c r="GZB2659" s="116"/>
      <c r="GZC2659" s="42"/>
      <c r="GZD2659" s="116"/>
      <c r="GZE2659" s="42"/>
      <c r="GZF2659" s="116"/>
      <c r="GZG2659" s="42"/>
      <c r="GZH2659" s="116"/>
      <c r="GZI2659" s="42"/>
      <c r="GZJ2659" s="116"/>
      <c r="GZK2659" s="42"/>
      <c r="GZL2659" s="116"/>
      <c r="GZM2659" s="42"/>
      <c r="GZN2659" s="116"/>
      <c r="GZO2659" s="42"/>
      <c r="GZP2659" s="116"/>
      <c r="GZQ2659" s="42"/>
      <c r="GZR2659" s="116"/>
      <c r="GZS2659" s="42"/>
      <c r="GZT2659" s="116"/>
      <c r="GZU2659" s="42"/>
      <c r="GZV2659" s="116"/>
      <c r="GZW2659" s="42"/>
      <c r="GZX2659" s="116"/>
      <c r="GZY2659" s="42"/>
      <c r="GZZ2659" s="116"/>
      <c r="HAA2659" s="42"/>
      <c r="HAB2659" s="116"/>
      <c r="HAC2659" s="42"/>
      <c r="HAD2659" s="116"/>
      <c r="HAE2659" s="42"/>
      <c r="HAF2659" s="116"/>
      <c r="HAG2659" s="42"/>
      <c r="HAH2659" s="116"/>
      <c r="HAI2659" s="42"/>
      <c r="HAJ2659" s="116"/>
      <c r="HAK2659" s="42"/>
      <c r="HAL2659" s="116"/>
      <c r="HAM2659" s="42"/>
      <c r="HAN2659" s="116"/>
      <c r="HAO2659" s="42"/>
      <c r="HAP2659" s="116"/>
      <c r="HAQ2659" s="42"/>
      <c r="HAR2659" s="116"/>
      <c r="HAS2659" s="42"/>
      <c r="HAT2659" s="116"/>
      <c r="HAU2659" s="42"/>
      <c r="HAV2659" s="116"/>
      <c r="HAW2659" s="42"/>
      <c r="HAX2659" s="116"/>
      <c r="HAY2659" s="42"/>
      <c r="HAZ2659" s="116"/>
      <c r="HBA2659" s="42"/>
      <c r="HBB2659" s="116"/>
      <c r="HBC2659" s="42"/>
      <c r="HBD2659" s="116"/>
      <c r="HBE2659" s="42"/>
      <c r="HBF2659" s="116"/>
      <c r="HBG2659" s="42"/>
      <c r="HBH2659" s="116"/>
      <c r="HBI2659" s="42"/>
      <c r="HBJ2659" s="116"/>
      <c r="HBK2659" s="42"/>
      <c r="HBL2659" s="116"/>
      <c r="HBM2659" s="42"/>
      <c r="HBN2659" s="116"/>
      <c r="HBO2659" s="42"/>
      <c r="HBP2659" s="116"/>
      <c r="HBQ2659" s="42"/>
      <c r="HBR2659" s="116"/>
      <c r="HBS2659" s="42"/>
      <c r="HBT2659" s="116"/>
      <c r="HBU2659" s="42"/>
      <c r="HBV2659" s="116"/>
      <c r="HBW2659" s="42"/>
      <c r="HBX2659" s="116"/>
      <c r="HBY2659" s="42"/>
      <c r="HBZ2659" s="116"/>
      <c r="HCA2659" s="42"/>
      <c r="HCB2659" s="116"/>
      <c r="HCC2659" s="42"/>
      <c r="HCD2659" s="116"/>
      <c r="HCE2659" s="42"/>
      <c r="HCF2659" s="116"/>
      <c r="HCG2659" s="42"/>
      <c r="HCH2659" s="116"/>
      <c r="HCI2659" s="42"/>
      <c r="HCJ2659" s="116"/>
      <c r="HCK2659" s="42"/>
      <c r="HCL2659" s="116"/>
      <c r="HCM2659" s="42"/>
      <c r="HCN2659" s="116"/>
      <c r="HCO2659" s="42"/>
      <c r="HCP2659" s="116"/>
      <c r="HCQ2659" s="42"/>
      <c r="HCR2659" s="116"/>
      <c r="HCS2659" s="42"/>
      <c r="HCT2659" s="116"/>
      <c r="HCU2659" s="42"/>
      <c r="HCV2659" s="116"/>
      <c r="HCW2659" s="42"/>
      <c r="HCX2659" s="116"/>
      <c r="HCY2659" s="42"/>
      <c r="HCZ2659" s="116"/>
      <c r="HDA2659" s="42"/>
      <c r="HDB2659" s="116"/>
      <c r="HDC2659" s="42"/>
      <c r="HDD2659" s="116"/>
      <c r="HDE2659" s="42"/>
      <c r="HDF2659" s="116"/>
      <c r="HDG2659" s="42"/>
      <c r="HDH2659" s="116"/>
      <c r="HDI2659" s="42"/>
      <c r="HDJ2659" s="116"/>
      <c r="HDK2659" s="42"/>
      <c r="HDL2659" s="116"/>
      <c r="HDM2659" s="42"/>
      <c r="HDN2659" s="116"/>
      <c r="HDO2659" s="42"/>
      <c r="HDP2659" s="116"/>
      <c r="HDQ2659" s="42"/>
      <c r="HDR2659" s="116"/>
      <c r="HDS2659" s="42"/>
      <c r="HDT2659" s="116"/>
      <c r="HDU2659" s="42"/>
      <c r="HDV2659" s="116"/>
      <c r="HDW2659" s="42"/>
      <c r="HDX2659" s="116"/>
      <c r="HDY2659" s="42"/>
      <c r="HDZ2659" s="116"/>
      <c r="HEA2659" s="42"/>
      <c r="HEB2659" s="116"/>
      <c r="HEC2659" s="42"/>
      <c r="HED2659" s="116"/>
      <c r="HEE2659" s="42"/>
      <c r="HEF2659" s="116"/>
      <c r="HEG2659" s="42"/>
      <c r="HEH2659" s="116"/>
      <c r="HEI2659" s="42"/>
      <c r="HEJ2659" s="116"/>
      <c r="HEK2659" s="42"/>
      <c r="HEL2659" s="116"/>
      <c r="HEM2659" s="42"/>
      <c r="HEN2659" s="116"/>
      <c r="HEO2659" s="42"/>
      <c r="HEP2659" s="116"/>
      <c r="HEQ2659" s="42"/>
      <c r="HER2659" s="116"/>
      <c r="HES2659" s="42"/>
      <c r="HET2659" s="116"/>
      <c r="HEU2659" s="42"/>
      <c r="HEV2659" s="116"/>
      <c r="HEW2659" s="42"/>
      <c r="HEX2659" s="116"/>
      <c r="HEY2659" s="42"/>
      <c r="HEZ2659" s="116"/>
      <c r="HFA2659" s="42"/>
      <c r="HFB2659" s="116"/>
      <c r="HFC2659" s="42"/>
      <c r="HFD2659" s="116"/>
      <c r="HFE2659" s="42"/>
      <c r="HFF2659" s="116"/>
      <c r="HFG2659" s="42"/>
      <c r="HFH2659" s="116"/>
      <c r="HFI2659" s="42"/>
      <c r="HFJ2659" s="116"/>
      <c r="HFK2659" s="42"/>
      <c r="HFL2659" s="116"/>
      <c r="HFM2659" s="42"/>
      <c r="HFN2659" s="116"/>
      <c r="HFO2659" s="42"/>
      <c r="HFP2659" s="116"/>
      <c r="HFQ2659" s="42"/>
      <c r="HFR2659" s="116"/>
      <c r="HFS2659" s="42"/>
      <c r="HFT2659" s="116"/>
      <c r="HFU2659" s="42"/>
      <c r="HFV2659" s="116"/>
      <c r="HFW2659" s="42"/>
      <c r="HFX2659" s="116"/>
      <c r="HFY2659" s="42"/>
      <c r="HFZ2659" s="116"/>
      <c r="HGA2659" s="42"/>
      <c r="HGB2659" s="116"/>
      <c r="HGC2659" s="42"/>
      <c r="HGD2659" s="116"/>
      <c r="HGE2659" s="42"/>
      <c r="HGF2659" s="116"/>
      <c r="HGG2659" s="42"/>
      <c r="HGH2659" s="116"/>
      <c r="HGI2659" s="42"/>
      <c r="HGJ2659" s="116"/>
      <c r="HGK2659" s="42"/>
      <c r="HGL2659" s="116"/>
      <c r="HGM2659" s="42"/>
      <c r="HGN2659" s="116"/>
      <c r="HGO2659" s="42"/>
      <c r="HGP2659" s="116"/>
      <c r="HGQ2659" s="42"/>
      <c r="HGR2659" s="116"/>
      <c r="HGS2659" s="42"/>
      <c r="HGT2659" s="116"/>
      <c r="HGU2659" s="42"/>
      <c r="HGV2659" s="116"/>
      <c r="HGW2659" s="42"/>
      <c r="HGX2659" s="116"/>
      <c r="HGY2659" s="42"/>
      <c r="HGZ2659" s="116"/>
      <c r="HHA2659" s="42"/>
      <c r="HHB2659" s="116"/>
      <c r="HHC2659" s="42"/>
      <c r="HHD2659" s="116"/>
      <c r="HHE2659" s="42"/>
      <c r="HHF2659" s="116"/>
      <c r="HHG2659" s="42"/>
      <c r="HHH2659" s="116"/>
      <c r="HHI2659" s="42"/>
      <c r="HHJ2659" s="116"/>
      <c r="HHK2659" s="42"/>
      <c r="HHL2659" s="116"/>
      <c r="HHM2659" s="42"/>
      <c r="HHN2659" s="116"/>
      <c r="HHO2659" s="42"/>
      <c r="HHP2659" s="116"/>
      <c r="HHQ2659" s="42"/>
      <c r="HHR2659" s="116"/>
      <c r="HHS2659" s="42"/>
      <c r="HHT2659" s="116"/>
      <c r="HHU2659" s="42"/>
      <c r="HHV2659" s="116"/>
      <c r="HHW2659" s="42"/>
      <c r="HHX2659" s="116"/>
      <c r="HHY2659" s="42"/>
      <c r="HHZ2659" s="116"/>
      <c r="HIA2659" s="42"/>
      <c r="HIB2659" s="116"/>
      <c r="HIC2659" s="42"/>
      <c r="HID2659" s="116"/>
      <c r="HIE2659" s="42"/>
      <c r="HIF2659" s="116"/>
      <c r="HIG2659" s="42"/>
      <c r="HIH2659" s="116"/>
      <c r="HII2659" s="42"/>
      <c r="HIJ2659" s="116"/>
      <c r="HIK2659" s="42"/>
      <c r="HIL2659" s="116"/>
      <c r="HIM2659" s="42"/>
      <c r="HIN2659" s="116"/>
      <c r="HIO2659" s="42"/>
      <c r="HIP2659" s="116"/>
      <c r="HIQ2659" s="42"/>
      <c r="HIR2659" s="116"/>
      <c r="HIS2659" s="42"/>
      <c r="HIT2659" s="116"/>
      <c r="HIU2659" s="42"/>
      <c r="HIV2659" s="116"/>
      <c r="HIW2659" s="42"/>
      <c r="HIX2659" s="116"/>
      <c r="HIY2659" s="42"/>
      <c r="HIZ2659" s="116"/>
      <c r="HJA2659" s="42"/>
      <c r="HJB2659" s="116"/>
      <c r="HJC2659" s="42"/>
      <c r="HJD2659" s="116"/>
      <c r="HJE2659" s="42"/>
      <c r="HJF2659" s="116"/>
      <c r="HJG2659" s="42"/>
      <c r="HJH2659" s="116"/>
      <c r="HJI2659" s="42"/>
      <c r="HJJ2659" s="116"/>
      <c r="HJK2659" s="42"/>
      <c r="HJL2659" s="116"/>
      <c r="HJM2659" s="42"/>
      <c r="HJN2659" s="116"/>
      <c r="HJO2659" s="42"/>
      <c r="HJP2659" s="116"/>
      <c r="HJQ2659" s="42"/>
      <c r="HJR2659" s="116"/>
      <c r="HJS2659" s="42"/>
      <c r="HJT2659" s="116"/>
      <c r="HJU2659" s="42"/>
      <c r="HJV2659" s="116"/>
      <c r="HJW2659" s="42"/>
      <c r="HJX2659" s="116"/>
      <c r="HJY2659" s="42"/>
      <c r="HJZ2659" s="116"/>
      <c r="HKA2659" s="42"/>
      <c r="HKB2659" s="116"/>
      <c r="HKC2659" s="42"/>
      <c r="HKD2659" s="116"/>
      <c r="HKE2659" s="42"/>
      <c r="HKF2659" s="116"/>
      <c r="HKG2659" s="42"/>
      <c r="HKH2659" s="116"/>
      <c r="HKI2659" s="42"/>
      <c r="HKJ2659" s="116"/>
      <c r="HKK2659" s="42"/>
      <c r="HKL2659" s="116"/>
      <c r="HKM2659" s="42"/>
      <c r="HKN2659" s="116"/>
      <c r="HKO2659" s="42"/>
      <c r="HKP2659" s="116"/>
      <c r="HKQ2659" s="42"/>
      <c r="HKR2659" s="116"/>
      <c r="HKS2659" s="42"/>
      <c r="HKT2659" s="116"/>
      <c r="HKU2659" s="42"/>
      <c r="HKV2659" s="116"/>
      <c r="HKW2659" s="42"/>
      <c r="HKX2659" s="116"/>
      <c r="HKY2659" s="42"/>
      <c r="HKZ2659" s="116"/>
      <c r="HLA2659" s="42"/>
      <c r="HLB2659" s="116"/>
      <c r="HLC2659" s="42"/>
      <c r="HLD2659" s="116"/>
      <c r="HLE2659" s="42"/>
      <c r="HLF2659" s="116"/>
      <c r="HLG2659" s="42"/>
      <c r="HLH2659" s="116"/>
      <c r="HLI2659" s="42"/>
      <c r="HLJ2659" s="116"/>
      <c r="HLK2659" s="42"/>
      <c r="HLL2659" s="116"/>
      <c r="HLM2659" s="42"/>
      <c r="HLN2659" s="116"/>
      <c r="HLO2659" s="42"/>
      <c r="HLP2659" s="116"/>
      <c r="HLQ2659" s="42"/>
      <c r="HLR2659" s="116"/>
      <c r="HLS2659" s="42"/>
      <c r="HLT2659" s="116"/>
      <c r="HLU2659" s="42"/>
      <c r="HLV2659" s="116"/>
      <c r="HLW2659" s="42"/>
      <c r="HLX2659" s="116"/>
      <c r="HLY2659" s="42"/>
      <c r="HLZ2659" s="116"/>
      <c r="HMA2659" s="42"/>
      <c r="HMB2659" s="116"/>
      <c r="HMC2659" s="42"/>
      <c r="HMD2659" s="116"/>
      <c r="HME2659" s="42"/>
      <c r="HMF2659" s="116"/>
      <c r="HMG2659" s="42"/>
      <c r="HMH2659" s="116"/>
      <c r="HMI2659" s="42"/>
      <c r="HMJ2659" s="116"/>
      <c r="HMK2659" s="42"/>
      <c r="HML2659" s="116"/>
      <c r="HMM2659" s="42"/>
      <c r="HMN2659" s="116"/>
      <c r="HMO2659" s="42"/>
      <c r="HMP2659" s="116"/>
      <c r="HMQ2659" s="42"/>
      <c r="HMR2659" s="116"/>
      <c r="HMS2659" s="42"/>
      <c r="HMT2659" s="116"/>
      <c r="HMU2659" s="42"/>
      <c r="HMV2659" s="116"/>
      <c r="HMW2659" s="42"/>
      <c r="HMX2659" s="116"/>
      <c r="HMY2659" s="42"/>
      <c r="HMZ2659" s="116"/>
      <c r="HNA2659" s="42"/>
      <c r="HNB2659" s="116"/>
      <c r="HNC2659" s="42"/>
      <c r="HND2659" s="116"/>
      <c r="HNE2659" s="42"/>
      <c r="HNF2659" s="116"/>
      <c r="HNG2659" s="42"/>
      <c r="HNH2659" s="116"/>
      <c r="HNI2659" s="42"/>
      <c r="HNJ2659" s="116"/>
      <c r="HNK2659" s="42"/>
      <c r="HNL2659" s="116"/>
      <c r="HNM2659" s="42"/>
      <c r="HNN2659" s="116"/>
      <c r="HNO2659" s="42"/>
      <c r="HNP2659" s="116"/>
      <c r="HNQ2659" s="42"/>
      <c r="HNR2659" s="116"/>
      <c r="HNS2659" s="42"/>
      <c r="HNT2659" s="116"/>
      <c r="HNU2659" s="42"/>
      <c r="HNV2659" s="116"/>
      <c r="HNW2659" s="42"/>
      <c r="HNX2659" s="116"/>
      <c r="HNY2659" s="42"/>
      <c r="HNZ2659" s="116"/>
      <c r="HOA2659" s="42"/>
      <c r="HOB2659" s="116"/>
      <c r="HOC2659" s="42"/>
      <c r="HOD2659" s="116"/>
      <c r="HOE2659" s="42"/>
      <c r="HOF2659" s="116"/>
      <c r="HOG2659" s="42"/>
      <c r="HOH2659" s="116"/>
      <c r="HOI2659" s="42"/>
      <c r="HOJ2659" s="116"/>
      <c r="HOK2659" s="42"/>
      <c r="HOL2659" s="116"/>
      <c r="HOM2659" s="42"/>
      <c r="HON2659" s="116"/>
      <c r="HOO2659" s="42"/>
      <c r="HOP2659" s="116"/>
      <c r="HOQ2659" s="42"/>
      <c r="HOR2659" s="116"/>
      <c r="HOS2659" s="42"/>
      <c r="HOT2659" s="116"/>
      <c r="HOU2659" s="42"/>
      <c r="HOV2659" s="116"/>
      <c r="HOW2659" s="42"/>
      <c r="HOX2659" s="116"/>
      <c r="HOY2659" s="42"/>
      <c r="HOZ2659" s="116"/>
      <c r="HPA2659" s="42"/>
      <c r="HPB2659" s="116"/>
      <c r="HPC2659" s="42"/>
      <c r="HPD2659" s="116"/>
      <c r="HPE2659" s="42"/>
      <c r="HPF2659" s="116"/>
      <c r="HPG2659" s="42"/>
      <c r="HPH2659" s="116"/>
      <c r="HPI2659" s="42"/>
      <c r="HPJ2659" s="116"/>
      <c r="HPK2659" s="42"/>
      <c r="HPL2659" s="116"/>
      <c r="HPM2659" s="42"/>
      <c r="HPN2659" s="116"/>
      <c r="HPO2659" s="42"/>
      <c r="HPP2659" s="116"/>
      <c r="HPQ2659" s="42"/>
      <c r="HPR2659" s="116"/>
      <c r="HPS2659" s="42"/>
      <c r="HPT2659" s="116"/>
      <c r="HPU2659" s="42"/>
      <c r="HPV2659" s="116"/>
      <c r="HPW2659" s="42"/>
      <c r="HPX2659" s="116"/>
      <c r="HPY2659" s="42"/>
      <c r="HPZ2659" s="116"/>
      <c r="HQA2659" s="42"/>
      <c r="HQB2659" s="116"/>
      <c r="HQC2659" s="42"/>
      <c r="HQD2659" s="116"/>
      <c r="HQE2659" s="42"/>
      <c r="HQF2659" s="116"/>
      <c r="HQG2659" s="42"/>
      <c r="HQH2659" s="116"/>
      <c r="HQI2659" s="42"/>
      <c r="HQJ2659" s="116"/>
      <c r="HQK2659" s="42"/>
      <c r="HQL2659" s="116"/>
      <c r="HQM2659" s="42"/>
      <c r="HQN2659" s="116"/>
      <c r="HQO2659" s="42"/>
      <c r="HQP2659" s="116"/>
      <c r="HQQ2659" s="42"/>
      <c r="HQR2659" s="116"/>
      <c r="HQS2659" s="42"/>
      <c r="HQT2659" s="116"/>
      <c r="HQU2659" s="42"/>
      <c r="HQV2659" s="116"/>
      <c r="HQW2659" s="42"/>
      <c r="HQX2659" s="116"/>
      <c r="HQY2659" s="42"/>
      <c r="HQZ2659" s="116"/>
      <c r="HRA2659" s="42"/>
      <c r="HRB2659" s="116"/>
      <c r="HRC2659" s="42"/>
      <c r="HRD2659" s="116"/>
      <c r="HRE2659" s="42"/>
      <c r="HRF2659" s="116"/>
      <c r="HRG2659" s="42"/>
      <c r="HRH2659" s="116"/>
      <c r="HRI2659" s="42"/>
      <c r="HRJ2659" s="116"/>
      <c r="HRK2659" s="42"/>
      <c r="HRL2659" s="116"/>
      <c r="HRM2659" s="42"/>
      <c r="HRN2659" s="116"/>
      <c r="HRO2659" s="42"/>
      <c r="HRP2659" s="116"/>
      <c r="HRQ2659" s="42"/>
      <c r="HRR2659" s="116"/>
      <c r="HRS2659" s="42"/>
      <c r="HRT2659" s="116"/>
      <c r="HRU2659" s="42"/>
      <c r="HRV2659" s="116"/>
      <c r="HRW2659" s="42"/>
      <c r="HRX2659" s="116"/>
      <c r="HRY2659" s="42"/>
      <c r="HRZ2659" s="116"/>
      <c r="HSA2659" s="42"/>
      <c r="HSB2659" s="116"/>
      <c r="HSC2659" s="42"/>
      <c r="HSD2659" s="116"/>
      <c r="HSE2659" s="42"/>
      <c r="HSF2659" s="116"/>
      <c r="HSG2659" s="42"/>
      <c r="HSH2659" s="116"/>
      <c r="HSI2659" s="42"/>
      <c r="HSJ2659" s="116"/>
      <c r="HSK2659" s="42"/>
      <c r="HSL2659" s="116"/>
      <c r="HSM2659" s="42"/>
      <c r="HSN2659" s="116"/>
      <c r="HSO2659" s="42"/>
      <c r="HSP2659" s="116"/>
      <c r="HSQ2659" s="42"/>
      <c r="HSR2659" s="116"/>
      <c r="HSS2659" s="42"/>
      <c r="HST2659" s="116"/>
      <c r="HSU2659" s="42"/>
      <c r="HSV2659" s="116"/>
      <c r="HSW2659" s="42"/>
      <c r="HSX2659" s="116"/>
      <c r="HSY2659" s="42"/>
      <c r="HSZ2659" s="116"/>
      <c r="HTA2659" s="42"/>
      <c r="HTB2659" s="116"/>
      <c r="HTC2659" s="42"/>
      <c r="HTD2659" s="116"/>
      <c r="HTE2659" s="42"/>
      <c r="HTF2659" s="116"/>
      <c r="HTG2659" s="42"/>
      <c r="HTH2659" s="116"/>
      <c r="HTI2659" s="42"/>
      <c r="HTJ2659" s="116"/>
      <c r="HTK2659" s="42"/>
      <c r="HTL2659" s="116"/>
      <c r="HTM2659" s="42"/>
      <c r="HTN2659" s="116"/>
      <c r="HTO2659" s="42"/>
      <c r="HTP2659" s="116"/>
      <c r="HTQ2659" s="42"/>
      <c r="HTR2659" s="116"/>
      <c r="HTS2659" s="42"/>
      <c r="HTT2659" s="116"/>
      <c r="HTU2659" s="42"/>
      <c r="HTV2659" s="116"/>
      <c r="HTW2659" s="42"/>
      <c r="HTX2659" s="116"/>
      <c r="HTY2659" s="42"/>
      <c r="HTZ2659" s="116"/>
      <c r="HUA2659" s="42"/>
      <c r="HUB2659" s="116"/>
      <c r="HUC2659" s="42"/>
      <c r="HUD2659" s="116"/>
      <c r="HUE2659" s="42"/>
      <c r="HUF2659" s="116"/>
      <c r="HUG2659" s="42"/>
      <c r="HUH2659" s="116"/>
      <c r="HUI2659" s="42"/>
      <c r="HUJ2659" s="116"/>
      <c r="HUK2659" s="42"/>
      <c r="HUL2659" s="116"/>
      <c r="HUM2659" s="42"/>
      <c r="HUN2659" s="116"/>
      <c r="HUO2659" s="42"/>
      <c r="HUP2659" s="116"/>
      <c r="HUQ2659" s="42"/>
      <c r="HUR2659" s="116"/>
      <c r="HUS2659" s="42"/>
      <c r="HUT2659" s="116"/>
      <c r="HUU2659" s="42"/>
      <c r="HUV2659" s="116"/>
      <c r="HUW2659" s="42"/>
      <c r="HUX2659" s="116"/>
      <c r="HUY2659" s="42"/>
      <c r="HUZ2659" s="116"/>
      <c r="HVA2659" s="42"/>
      <c r="HVB2659" s="116"/>
      <c r="HVC2659" s="42"/>
      <c r="HVD2659" s="116"/>
      <c r="HVE2659" s="42"/>
      <c r="HVF2659" s="116"/>
      <c r="HVG2659" s="42"/>
      <c r="HVH2659" s="116"/>
      <c r="HVI2659" s="42"/>
      <c r="HVJ2659" s="116"/>
      <c r="HVK2659" s="42"/>
      <c r="HVL2659" s="116"/>
      <c r="HVM2659" s="42"/>
      <c r="HVN2659" s="116"/>
      <c r="HVO2659" s="42"/>
      <c r="HVP2659" s="116"/>
      <c r="HVQ2659" s="42"/>
      <c r="HVR2659" s="116"/>
      <c r="HVS2659" s="42"/>
      <c r="HVT2659" s="116"/>
      <c r="HVU2659" s="42"/>
      <c r="HVV2659" s="116"/>
      <c r="HVW2659" s="42"/>
      <c r="HVX2659" s="116"/>
      <c r="HVY2659" s="42"/>
      <c r="HVZ2659" s="116"/>
      <c r="HWA2659" s="42"/>
      <c r="HWB2659" s="116"/>
      <c r="HWC2659" s="42"/>
      <c r="HWD2659" s="116"/>
      <c r="HWE2659" s="42"/>
      <c r="HWF2659" s="116"/>
      <c r="HWG2659" s="42"/>
      <c r="HWH2659" s="116"/>
      <c r="HWI2659" s="42"/>
      <c r="HWJ2659" s="116"/>
      <c r="HWK2659" s="42"/>
      <c r="HWL2659" s="116"/>
      <c r="HWM2659" s="42"/>
      <c r="HWN2659" s="116"/>
      <c r="HWO2659" s="42"/>
      <c r="HWP2659" s="116"/>
      <c r="HWQ2659" s="42"/>
      <c r="HWR2659" s="116"/>
      <c r="HWS2659" s="42"/>
      <c r="HWT2659" s="116"/>
      <c r="HWU2659" s="42"/>
      <c r="HWV2659" s="116"/>
      <c r="HWW2659" s="42"/>
      <c r="HWX2659" s="116"/>
      <c r="HWY2659" s="42"/>
      <c r="HWZ2659" s="116"/>
      <c r="HXA2659" s="42"/>
      <c r="HXB2659" s="116"/>
      <c r="HXC2659" s="42"/>
      <c r="HXD2659" s="116"/>
      <c r="HXE2659" s="42"/>
      <c r="HXF2659" s="116"/>
      <c r="HXG2659" s="42"/>
      <c r="HXH2659" s="116"/>
      <c r="HXI2659" s="42"/>
      <c r="HXJ2659" s="116"/>
      <c r="HXK2659" s="42"/>
      <c r="HXL2659" s="116"/>
      <c r="HXM2659" s="42"/>
      <c r="HXN2659" s="116"/>
      <c r="HXO2659" s="42"/>
      <c r="HXP2659" s="116"/>
      <c r="HXQ2659" s="42"/>
      <c r="HXR2659" s="116"/>
      <c r="HXS2659" s="42"/>
      <c r="HXT2659" s="116"/>
      <c r="HXU2659" s="42"/>
      <c r="HXV2659" s="116"/>
      <c r="HXW2659" s="42"/>
      <c r="HXX2659" s="116"/>
      <c r="HXY2659" s="42"/>
      <c r="HXZ2659" s="116"/>
      <c r="HYA2659" s="42"/>
      <c r="HYB2659" s="116"/>
      <c r="HYC2659" s="42"/>
      <c r="HYD2659" s="116"/>
      <c r="HYE2659" s="42"/>
      <c r="HYF2659" s="116"/>
      <c r="HYG2659" s="42"/>
      <c r="HYH2659" s="116"/>
      <c r="HYI2659" s="42"/>
      <c r="HYJ2659" s="116"/>
      <c r="HYK2659" s="42"/>
      <c r="HYL2659" s="116"/>
      <c r="HYM2659" s="42"/>
      <c r="HYN2659" s="116"/>
      <c r="HYO2659" s="42"/>
      <c r="HYP2659" s="116"/>
      <c r="HYQ2659" s="42"/>
      <c r="HYR2659" s="116"/>
      <c r="HYS2659" s="42"/>
      <c r="HYT2659" s="116"/>
      <c r="HYU2659" s="42"/>
      <c r="HYV2659" s="116"/>
      <c r="HYW2659" s="42"/>
      <c r="HYX2659" s="116"/>
      <c r="HYY2659" s="42"/>
      <c r="HYZ2659" s="116"/>
      <c r="HZA2659" s="42"/>
      <c r="HZB2659" s="116"/>
      <c r="HZC2659" s="42"/>
      <c r="HZD2659" s="116"/>
      <c r="HZE2659" s="42"/>
      <c r="HZF2659" s="116"/>
      <c r="HZG2659" s="42"/>
      <c r="HZH2659" s="116"/>
      <c r="HZI2659" s="42"/>
      <c r="HZJ2659" s="116"/>
      <c r="HZK2659" s="42"/>
      <c r="HZL2659" s="116"/>
      <c r="HZM2659" s="42"/>
      <c r="HZN2659" s="116"/>
      <c r="HZO2659" s="42"/>
      <c r="HZP2659" s="116"/>
      <c r="HZQ2659" s="42"/>
      <c r="HZR2659" s="116"/>
      <c r="HZS2659" s="42"/>
      <c r="HZT2659" s="116"/>
      <c r="HZU2659" s="42"/>
      <c r="HZV2659" s="116"/>
      <c r="HZW2659" s="42"/>
      <c r="HZX2659" s="116"/>
      <c r="HZY2659" s="42"/>
      <c r="HZZ2659" s="116"/>
      <c r="IAA2659" s="42"/>
      <c r="IAB2659" s="116"/>
      <c r="IAC2659" s="42"/>
      <c r="IAD2659" s="116"/>
      <c r="IAE2659" s="42"/>
      <c r="IAF2659" s="116"/>
      <c r="IAG2659" s="42"/>
      <c r="IAH2659" s="116"/>
      <c r="IAI2659" s="42"/>
      <c r="IAJ2659" s="116"/>
      <c r="IAK2659" s="42"/>
      <c r="IAL2659" s="116"/>
      <c r="IAM2659" s="42"/>
      <c r="IAN2659" s="116"/>
      <c r="IAO2659" s="42"/>
      <c r="IAP2659" s="116"/>
      <c r="IAQ2659" s="42"/>
      <c r="IAR2659" s="116"/>
      <c r="IAS2659" s="42"/>
      <c r="IAT2659" s="116"/>
      <c r="IAU2659" s="42"/>
      <c r="IAV2659" s="116"/>
      <c r="IAW2659" s="42"/>
      <c r="IAX2659" s="116"/>
      <c r="IAY2659" s="42"/>
      <c r="IAZ2659" s="116"/>
      <c r="IBA2659" s="42"/>
      <c r="IBB2659" s="116"/>
      <c r="IBC2659" s="42"/>
      <c r="IBD2659" s="116"/>
      <c r="IBE2659" s="42"/>
      <c r="IBF2659" s="116"/>
      <c r="IBG2659" s="42"/>
      <c r="IBH2659" s="116"/>
      <c r="IBI2659" s="42"/>
      <c r="IBJ2659" s="116"/>
      <c r="IBK2659" s="42"/>
      <c r="IBL2659" s="116"/>
      <c r="IBM2659" s="42"/>
      <c r="IBN2659" s="116"/>
      <c r="IBO2659" s="42"/>
      <c r="IBP2659" s="116"/>
      <c r="IBQ2659" s="42"/>
      <c r="IBR2659" s="116"/>
      <c r="IBS2659" s="42"/>
      <c r="IBT2659" s="116"/>
      <c r="IBU2659" s="42"/>
      <c r="IBV2659" s="116"/>
      <c r="IBW2659" s="42"/>
      <c r="IBX2659" s="116"/>
      <c r="IBY2659" s="42"/>
      <c r="IBZ2659" s="116"/>
      <c r="ICA2659" s="42"/>
      <c r="ICB2659" s="116"/>
      <c r="ICC2659" s="42"/>
      <c r="ICD2659" s="116"/>
      <c r="ICE2659" s="42"/>
      <c r="ICF2659" s="116"/>
      <c r="ICG2659" s="42"/>
      <c r="ICH2659" s="116"/>
      <c r="ICI2659" s="42"/>
      <c r="ICJ2659" s="116"/>
      <c r="ICK2659" s="42"/>
      <c r="ICL2659" s="116"/>
      <c r="ICM2659" s="42"/>
      <c r="ICN2659" s="116"/>
      <c r="ICO2659" s="42"/>
      <c r="ICP2659" s="116"/>
      <c r="ICQ2659" s="42"/>
      <c r="ICR2659" s="116"/>
      <c r="ICS2659" s="42"/>
      <c r="ICT2659" s="116"/>
      <c r="ICU2659" s="42"/>
      <c r="ICV2659" s="116"/>
      <c r="ICW2659" s="42"/>
      <c r="ICX2659" s="116"/>
      <c r="ICY2659" s="42"/>
      <c r="ICZ2659" s="116"/>
      <c r="IDA2659" s="42"/>
      <c r="IDB2659" s="116"/>
      <c r="IDC2659" s="42"/>
      <c r="IDD2659" s="116"/>
      <c r="IDE2659" s="42"/>
      <c r="IDF2659" s="116"/>
      <c r="IDG2659" s="42"/>
      <c r="IDH2659" s="116"/>
      <c r="IDI2659" s="42"/>
      <c r="IDJ2659" s="116"/>
      <c r="IDK2659" s="42"/>
      <c r="IDL2659" s="116"/>
      <c r="IDM2659" s="42"/>
      <c r="IDN2659" s="116"/>
      <c r="IDO2659" s="42"/>
      <c r="IDP2659" s="116"/>
      <c r="IDQ2659" s="42"/>
      <c r="IDR2659" s="116"/>
      <c r="IDS2659" s="42"/>
      <c r="IDT2659" s="116"/>
      <c r="IDU2659" s="42"/>
      <c r="IDV2659" s="116"/>
      <c r="IDW2659" s="42"/>
      <c r="IDX2659" s="116"/>
      <c r="IDY2659" s="42"/>
      <c r="IDZ2659" s="116"/>
      <c r="IEA2659" s="42"/>
      <c r="IEB2659" s="116"/>
      <c r="IEC2659" s="42"/>
      <c r="IED2659" s="116"/>
      <c r="IEE2659" s="42"/>
      <c r="IEF2659" s="116"/>
      <c r="IEG2659" s="42"/>
      <c r="IEH2659" s="116"/>
      <c r="IEI2659" s="42"/>
      <c r="IEJ2659" s="116"/>
      <c r="IEK2659" s="42"/>
      <c r="IEL2659" s="116"/>
      <c r="IEM2659" s="42"/>
      <c r="IEN2659" s="116"/>
      <c r="IEO2659" s="42"/>
      <c r="IEP2659" s="116"/>
      <c r="IEQ2659" s="42"/>
      <c r="IER2659" s="116"/>
      <c r="IES2659" s="42"/>
      <c r="IET2659" s="116"/>
      <c r="IEU2659" s="42"/>
      <c r="IEV2659" s="116"/>
      <c r="IEW2659" s="42"/>
      <c r="IEX2659" s="116"/>
      <c r="IEY2659" s="42"/>
      <c r="IEZ2659" s="116"/>
      <c r="IFA2659" s="42"/>
      <c r="IFB2659" s="116"/>
      <c r="IFC2659" s="42"/>
      <c r="IFD2659" s="116"/>
      <c r="IFE2659" s="42"/>
      <c r="IFF2659" s="116"/>
      <c r="IFG2659" s="42"/>
      <c r="IFH2659" s="116"/>
      <c r="IFI2659" s="42"/>
      <c r="IFJ2659" s="116"/>
      <c r="IFK2659" s="42"/>
      <c r="IFL2659" s="116"/>
      <c r="IFM2659" s="42"/>
      <c r="IFN2659" s="116"/>
      <c r="IFO2659" s="42"/>
      <c r="IFP2659" s="116"/>
      <c r="IFQ2659" s="42"/>
      <c r="IFR2659" s="116"/>
      <c r="IFS2659" s="42"/>
      <c r="IFT2659" s="116"/>
      <c r="IFU2659" s="42"/>
      <c r="IFV2659" s="116"/>
      <c r="IFW2659" s="42"/>
      <c r="IFX2659" s="116"/>
      <c r="IFY2659" s="42"/>
      <c r="IFZ2659" s="116"/>
      <c r="IGA2659" s="42"/>
      <c r="IGB2659" s="116"/>
      <c r="IGC2659" s="42"/>
      <c r="IGD2659" s="116"/>
      <c r="IGE2659" s="42"/>
      <c r="IGF2659" s="116"/>
      <c r="IGG2659" s="42"/>
      <c r="IGH2659" s="116"/>
      <c r="IGI2659" s="42"/>
      <c r="IGJ2659" s="116"/>
      <c r="IGK2659" s="42"/>
      <c r="IGL2659" s="116"/>
      <c r="IGM2659" s="42"/>
      <c r="IGN2659" s="116"/>
      <c r="IGO2659" s="42"/>
      <c r="IGP2659" s="116"/>
      <c r="IGQ2659" s="42"/>
      <c r="IGR2659" s="116"/>
      <c r="IGS2659" s="42"/>
      <c r="IGT2659" s="116"/>
      <c r="IGU2659" s="42"/>
      <c r="IGV2659" s="116"/>
      <c r="IGW2659" s="42"/>
      <c r="IGX2659" s="116"/>
      <c r="IGY2659" s="42"/>
      <c r="IGZ2659" s="116"/>
      <c r="IHA2659" s="42"/>
      <c r="IHB2659" s="116"/>
      <c r="IHC2659" s="42"/>
      <c r="IHD2659" s="116"/>
      <c r="IHE2659" s="42"/>
      <c r="IHF2659" s="116"/>
      <c r="IHG2659" s="42"/>
      <c r="IHH2659" s="116"/>
      <c r="IHI2659" s="42"/>
      <c r="IHJ2659" s="116"/>
      <c r="IHK2659" s="42"/>
      <c r="IHL2659" s="116"/>
      <c r="IHM2659" s="42"/>
      <c r="IHN2659" s="116"/>
      <c r="IHO2659" s="42"/>
      <c r="IHP2659" s="116"/>
      <c r="IHQ2659" s="42"/>
      <c r="IHR2659" s="116"/>
      <c r="IHS2659" s="42"/>
      <c r="IHT2659" s="116"/>
      <c r="IHU2659" s="42"/>
      <c r="IHV2659" s="116"/>
      <c r="IHW2659" s="42"/>
      <c r="IHX2659" s="116"/>
      <c r="IHY2659" s="42"/>
      <c r="IHZ2659" s="116"/>
      <c r="IIA2659" s="42"/>
      <c r="IIB2659" s="116"/>
      <c r="IIC2659" s="42"/>
      <c r="IID2659" s="116"/>
      <c r="IIE2659" s="42"/>
      <c r="IIF2659" s="116"/>
      <c r="IIG2659" s="42"/>
      <c r="IIH2659" s="116"/>
      <c r="III2659" s="42"/>
      <c r="IIJ2659" s="116"/>
      <c r="IIK2659" s="42"/>
      <c r="IIL2659" s="116"/>
      <c r="IIM2659" s="42"/>
      <c r="IIN2659" s="116"/>
      <c r="IIO2659" s="42"/>
      <c r="IIP2659" s="116"/>
      <c r="IIQ2659" s="42"/>
      <c r="IIR2659" s="116"/>
      <c r="IIS2659" s="42"/>
      <c r="IIT2659" s="116"/>
      <c r="IIU2659" s="42"/>
      <c r="IIV2659" s="116"/>
      <c r="IIW2659" s="42"/>
      <c r="IIX2659" s="116"/>
      <c r="IIY2659" s="42"/>
      <c r="IIZ2659" s="116"/>
      <c r="IJA2659" s="42"/>
      <c r="IJB2659" s="116"/>
      <c r="IJC2659" s="42"/>
      <c r="IJD2659" s="116"/>
      <c r="IJE2659" s="42"/>
      <c r="IJF2659" s="116"/>
      <c r="IJG2659" s="42"/>
      <c r="IJH2659" s="116"/>
      <c r="IJI2659" s="42"/>
      <c r="IJJ2659" s="116"/>
      <c r="IJK2659" s="42"/>
      <c r="IJL2659" s="116"/>
      <c r="IJM2659" s="42"/>
      <c r="IJN2659" s="116"/>
      <c r="IJO2659" s="42"/>
      <c r="IJP2659" s="116"/>
      <c r="IJQ2659" s="42"/>
      <c r="IJR2659" s="116"/>
      <c r="IJS2659" s="42"/>
      <c r="IJT2659" s="116"/>
      <c r="IJU2659" s="42"/>
      <c r="IJV2659" s="116"/>
      <c r="IJW2659" s="42"/>
      <c r="IJX2659" s="116"/>
      <c r="IJY2659" s="42"/>
      <c r="IJZ2659" s="116"/>
      <c r="IKA2659" s="42"/>
      <c r="IKB2659" s="116"/>
      <c r="IKC2659" s="42"/>
      <c r="IKD2659" s="116"/>
      <c r="IKE2659" s="42"/>
      <c r="IKF2659" s="116"/>
      <c r="IKG2659" s="42"/>
      <c r="IKH2659" s="116"/>
      <c r="IKI2659" s="42"/>
      <c r="IKJ2659" s="116"/>
      <c r="IKK2659" s="42"/>
      <c r="IKL2659" s="116"/>
      <c r="IKM2659" s="42"/>
      <c r="IKN2659" s="116"/>
      <c r="IKO2659" s="42"/>
      <c r="IKP2659" s="116"/>
      <c r="IKQ2659" s="42"/>
      <c r="IKR2659" s="116"/>
      <c r="IKS2659" s="42"/>
      <c r="IKT2659" s="116"/>
      <c r="IKU2659" s="42"/>
      <c r="IKV2659" s="116"/>
      <c r="IKW2659" s="42"/>
      <c r="IKX2659" s="116"/>
      <c r="IKY2659" s="42"/>
      <c r="IKZ2659" s="116"/>
      <c r="ILA2659" s="42"/>
      <c r="ILB2659" s="116"/>
      <c r="ILC2659" s="42"/>
      <c r="ILD2659" s="116"/>
      <c r="ILE2659" s="42"/>
      <c r="ILF2659" s="116"/>
      <c r="ILG2659" s="42"/>
      <c r="ILH2659" s="116"/>
      <c r="ILI2659" s="42"/>
      <c r="ILJ2659" s="116"/>
      <c r="ILK2659" s="42"/>
      <c r="ILL2659" s="116"/>
      <c r="ILM2659" s="42"/>
      <c r="ILN2659" s="116"/>
      <c r="ILO2659" s="42"/>
      <c r="ILP2659" s="116"/>
      <c r="ILQ2659" s="42"/>
      <c r="ILR2659" s="116"/>
      <c r="ILS2659" s="42"/>
      <c r="ILT2659" s="116"/>
      <c r="ILU2659" s="42"/>
      <c r="ILV2659" s="116"/>
      <c r="ILW2659" s="42"/>
      <c r="ILX2659" s="116"/>
      <c r="ILY2659" s="42"/>
      <c r="ILZ2659" s="116"/>
      <c r="IMA2659" s="42"/>
      <c r="IMB2659" s="116"/>
      <c r="IMC2659" s="42"/>
      <c r="IMD2659" s="116"/>
      <c r="IME2659" s="42"/>
      <c r="IMF2659" s="116"/>
      <c r="IMG2659" s="42"/>
      <c r="IMH2659" s="116"/>
      <c r="IMI2659" s="42"/>
      <c r="IMJ2659" s="116"/>
      <c r="IMK2659" s="42"/>
      <c r="IML2659" s="116"/>
      <c r="IMM2659" s="42"/>
      <c r="IMN2659" s="116"/>
      <c r="IMO2659" s="42"/>
      <c r="IMP2659" s="116"/>
      <c r="IMQ2659" s="42"/>
      <c r="IMR2659" s="116"/>
      <c r="IMS2659" s="42"/>
      <c r="IMT2659" s="116"/>
      <c r="IMU2659" s="42"/>
      <c r="IMV2659" s="116"/>
      <c r="IMW2659" s="42"/>
      <c r="IMX2659" s="116"/>
      <c r="IMY2659" s="42"/>
      <c r="IMZ2659" s="116"/>
      <c r="INA2659" s="42"/>
      <c r="INB2659" s="116"/>
      <c r="INC2659" s="42"/>
      <c r="IND2659" s="116"/>
      <c r="INE2659" s="42"/>
      <c r="INF2659" s="116"/>
      <c r="ING2659" s="42"/>
      <c r="INH2659" s="116"/>
      <c r="INI2659" s="42"/>
      <c r="INJ2659" s="116"/>
      <c r="INK2659" s="42"/>
      <c r="INL2659" s="116"/>
      <c r="INM2659" s="42"/>
      <c r="INN2659" s="116"/>
      <c r="INO2659" s="42"/>
      <c r="INP2659" s="116"/>
      <c r="INQ2659" s="42"/>
      <c r="INR2659" s="116"/>
      <c r="INS2659" s="42"/>
      <c r="INT2659" s="116"/>
      <c r="INU2659" s="42"/>
      <c r="INV2659" s="116"/>
      <c r="INW2659" s="42"/>
      <c r="INX2659" s="116"/>
      <c r="INY2659" s="42"/>
      <c r="INZ2659" s="116"/>
      <c r="IOA2659" s="42"/>
      <c r="IOB2659" s="116"/>
      <c r="IOC2659" s="42"/>
      <c r="IOD2659" s="116"/>
      <c r="IOE2659" s="42"/>
      <c r="IOF2659" s="116"/>
      <c r="IOG2659" s="42"/>
      <c r="IOH2659" s="116"/>
      <c r="IOI2659" s="42"/>
      <c r="IOJ2659" s="116"/>
      <c r="IOK2659" s="42"/>
      <c r="IOL2659" s="116"/>
      <c r="IOM2659" s="42"/>
      <c r="ION2659" s="116"/>
      <c r="IOO2659" s="42"/>
      <c r="IOP2659" s="116"/>
      <c r="IOQ2659" s="42"/>
      <c r="IOR2659" s="116"/>
      <c r="IOS2659" s="42"/>
      <c r="IOT2659" s="116"/>
      <c r="IOU2659" s="42"/>
      <c r="IOV2659" s="116"/>
      <c r="IOW2659" s="42"/>
      <c r="IOX2659" s="116"/>
      <c r="IOY2659" s="42"/>
      <c r="IOZ2659" s="116"/>
      <c r="IPA2659" s="42"/>
      <c r="IPB2659" s="116"/>
      <c r="IPC2659" s="42"/>
      <c r="IPD2659" s="116"/>
      <c r="IPE2659" s="42"/>
      <c r="IPF2659" s="116"/>
      <c r="IPG2659" s="42"/>
      <c r="IPH2659" s="116"/>
      <c r="IPI2659" s="42"/>
      <c r="IPJ2659" s="116"/>
      <c r="IPK2659" s="42"/>
      <c r="IPL2659" s="116"/>
      <c r="IPM2659" s="42"/>
      <c r="IPN2659" s="116"/>
      <c r="IPO2659" s="42"/>
      <c r="IPP2659" s="116"/>
      <c r="IPQ2659" s="42"/>
      <c r="IPR2659" s="116"/>
      <c r="IPS2659" s="42"/>
      <c r="IPT2659" s="116"/>
      <c r="IPU2659" s="42"/>
      <c r="IPV2659" s="116"/>
      <c r="IPW2659" s="42"/>
      <c r="IPX2659" s="116"/>
      <c r="IPY2659" s="42"/>
      <c r="IPZ2659" s="116"/>
      <c r="IQA2659" s="42"/>
      <c r="IQB2659" s="116"/>
      <c r="IQC2659" s="42"/>
      <c r="IQD2659" s="116"/>
      <c r="IQE2659" s="42"/>
      <c r="IQF2659" s="116"/>
      <c r="IQG2659" s="42"/>
      <c r="IQH2659" s="116"/>
      <c r="IQI2659" s="42"/>
      <c r="IQJ2659" s="116"/>
      <c r="IQK2659" s="42"/>
      <c r="IQL2659" s="116"/>
      <c r="IQM2659" s="42"/>
      <c r="IQN2659" s="116"/>
      <c r="IQO2659" s="42"/>
      <c r="IQP2659" s="116"/>
      <c r="IQQ2659" s="42"/>
      <c r="IQR2659" s="116"/>
      <c r="IQS2659" s="42"/>
      <c r="IQT2659" s="116"/>
      <c r="IQU2659" s="42"/>
      <c r="IQV2659" s="116"/>
      <c r="IQW2659" s="42"/>
      <c r="IQX2659" s="116"/>
      <c r="IQY2659" s="42"/>
      <c r="IQZ2659" s="116"/>
      <c r="IRA2659" s="42"/>
      <c r="IRB2659" s="116"/>
      <c r="IRC2659" s="42"/>
      <c r="IRD2659" s="116"/>
      <c r="IRE2659" s="42"/>
      <c r="IRF2659" s="116"/>
      <c r="IRG2659" s="42"/>
      <c r="IRH2659" s="116"/>
      <c r="IRI2659" s="42"/>
      <c r="IRJ2659" s="116"/>
      <c r="IRK2659" s="42"/>
      <c r="IRL2659" s="116"/>
      <c r="IRM2659" s="42"/>
      <c r="IRN2659" s="116"/>
      <c r="IRO2659" s="42"/>
      <c r="IRP2659" s="116"/>
      <c r="IRQ2659" s="42"/>
      <c r="IRR2659" s="116"/>
      <c r="IRS2659" s="42"/>
      <c r="IRT2659" s="116"/>
      <c r="IRU2659" s="42"/>
      <c r="IRV2659" s="116"/>
      <c r="IRW2659" s="42"/>
      <c r="IRX2659" s="116"/>
      <c r="IRY2659" s="42"/>
      <c r="IRZ2659" s="116"/>
      <c r="ISA2659" s="42"/>
      <c r="ISB2659" s="116"/>
      <c r="ISC2659" s="42"/>
      <c r="ISD2659" s="116"/>
      <c r="ISE2659" s="42"/>
      <c r="ISF2659" s="116"/>
      <c r="ISG2659" s="42"/>
      <c r="ISH2659" s="116"/>
      <c r="ISI2659" s="42"/>
      <c r="ISJ2659" s="116"/>
      <c r="ISK2659" s="42"/>
      <c r="ISL2659" s="116"/>
      <c r="ISM2659" s="42"/>
      <c r="ISN2659" s="116"/>
      <c r="ISO2659" s="42"/>
      <c r="ISP2659" s="116"/>
      <c r="ISQ2659" s="42"/>
      <c r="ISR2659" s="116"/>
      <c r="ISS2659" s="42"/>
      <c r="IST2659" s="116"/>
      <c r="ISU2659" s="42"/>
      <c r="ISV2659" s="116"/>
      <c r="ISW2659" s="42"/>
      <c r="ISX2659" s="116"/>
      <c r="ISY2659" s="42"/>
      <c r="ISZ2659" s="116"/>
      <c r="ITA2659" s="42"/>
      <c r="ITB2659" s="116"/>
      <c r="ITC2659" s="42"/>
      <c r="ITD2659" s="116"/>
      <c r="ITE2659" s="42"/>
      <c r="ITF2659" s="116"/>
      <c r="ITG2659" s="42"/>
      <c r="ITH2659" s="116"/>
      <c r="ITI2659" s="42"/>
      <c r="ITJ2659" s="116"/>
      <c r="ITK2659" s="42"/>
      <c r="ITL2659" s="116"/>
      <c r="ITM2659" s="42"/>
      <c r="ITN2659" s="116"/>
      <c r="ITO2659" s="42"/>
      <c r="ITP2659" s="116"/>
      <c r="ITQ2659" s="42"/>
      <c r="ITR2659" s="116"/>
      <c r="ITS2659" s="42"/>
      <c r="ITT2659" s="116"/>
      <c r="ITU2659" s="42"/>
      <c r="ITV2659" s="116"/>
      <c r="ITW2659" s="42"/>
      <c r="ITX2659" s="116"/>
      <c r="ITY2659" s="42"/>
      <c r="ITZ2659" s="116"/>
      <c r="IUA2659" s="42"/>
      <c r="IUB2659" s="116"/>
      <c r="IUC2659" s="42"/>
      <c r="IUD2659" s="116"/>
      <c r="IUE2659" s="42"/>
      <c r="IUF2659" s="116"/>
      <c r="IUG2659" s="42"/>
      <c r="IUH2659" s="116"/>
      <c r="IUI2659" s="42"/>
      <c r="IUJ2659" s="116"/>
      <c r="IUK2659" s="42"/>
      <c r="IUL2659" s="116"/>
      <c r="IUM2659" s="42"/>
      <c r="IUN2659" s="116"/>
      <c r="IUO2659" s="42"/>
      <c r="IUP2659" s="116"/>
      <c r="IUQ2659" s="42"/>
      <c r="IUR2659" s="116"/>
      <c r="IUS2659" s="42"/>
      <c r="IUT2659" s="116"/>
      <c r="IUU2659" s="42"/>
      <c r="IUV2659" s="116"/>
      <c r="IUW2659" s="42"/>
      <c r="IUX2659" s="116"/>
      <c r="IUY2659" s="42"/>
      <c r="IUZ2659" s="116"/>
      <c r="IVA2659" s="42"/>
      <c r="IVB2659" s="116"/>
      <c r="IVC2659" s="42"/>
      <c r="IVD2659" s="116"/>
      <c r="IVE2659" s="42"/>
      <c r="IVF2659" s="116"/>
      <c r="IVG2659" s="42"/>
      <c r="IVH2659" s="116"/>
      <c r="IVI2659" s="42"/>
      <c r="IVJ2659" s="116"/>
      <c r="IVK2659" s="42"/>
      <c r="IVL2659" s="116"/>
      <c r="IVM2659" s="42"/>
      <c r="IVN2659" s="116"/>
      <c r="IVO2659" s="42"/>
      <c r="IVP2659" s="116"/>
      <c r="IVQ2659" s="42"/>
      <c r="IVR2659" s="116"/>
      <c r="IVS2659" s="42"/>
      <c r="IVT2659" s="116"/>
      <c r="IVU2659" s="42"/>
      <c r="IVV2659" s="116"/>
      <c r="IVW2659" s="42"/>
      <c r="IVX2659" s="116"/>
      <c r="IVY2659" s="42"/>
      <c r="IVZ2659" s="116"/>
      <c r="IWA2659" s="42"/>
      <c r="IWB2659" s="116"/>
      <c r="IWC2659" s="42"/>
      <c r="IWD2659" s="116"/>
      <c r="IWE2659" s="42"/>
      <c r="IWF2659" s="116"/>
      <c r="IWG2659" s="42"/>
      <c r="IWH2659" s="116"/>
      <c r="IWI2659" s="42"/>
      <c r="IWJ2659" s="116"/>
      <c r="IWK2659" s="42"/>
      <c r="IWL2659" s="116"/>
      <c r="IWM2659" s="42"/>
      <c r="IWN2659" s="116"/>
      <c r="IWO2659" s="42"/>
      <c r="IWP2659" s="116"/>
      <c r="IWQ2659" s="42"/>
      <c r="IWR2659" s="116"/>
      <c r="IWS2659" s="42"/>
      <c r="IWT2659" s="116"/>
      <c r="IWU2659" s="42"/>
      <c r="IWV2659" s="116"/>
      <c r="IWW2659" s="42"/>
      <c r="IWX2659" s="116"/>
      <c r="IWY2659" s="42"/>
      <c r="IWZ2659" s="116"/>
      <c r="IXA2659" s="42"/>
      <c r="IXB2659" s="116"/>
      <c r="IXC2659" s="42"/>
      <c r="IXD2659" s="116"/>
      <c r="IXE2659" s="42"/>
      <c r="IXF2659" s="116"/>
      <c r="IXG2659" s="42"/>
      <c r="IXH2659" s="116"/>
      <c r="IXI2659" s="42"/>
      <c r="IXJ2659" s="116"/>
      <c r="IXK2659" s="42"/>
      <c r="IXL2659" s="116"/>
      <c r="IXM2659" s="42"/>
      <c r="IXN2659" s="116"/>
      <c r="IXO2659" s="42"/>
      <c r="IXP2659" s="116"/>
      <c r="IXQ2659" s="42"/>
      <c r="IXR2659" s="116"/>
      <c r="IXS2659" s="42"/>
      <c r="IXT2659" s="116"/>
      <c r="IXU2659" s="42"/>
      <c r="IXV2659" s="116"/>
      <c r="IXW2659" s="42"/>
      <c r="IXX2659" s="116"/>
      <c r="IXY2659" s="42"/>
      <c r="IXZ2659" s="116"/>
      <c r="IYA2659" s="42"/>
      <c r="IYB2659" s="116"/>
      <c r="IYC2659" s="42"/>
      <c r="IYD2659" s="116"/>
      <c r="IYE2659" s="42"/>
      <c r="IYF2659" s="116"/>
      <c r="IYG2659" s="42"/>
      <c r="IYH2659" s="116"/>
      <c r="IYI2659" s="42"/>
      <c r="IYJ2659" s="116"/>
      <c r="IYK2659" s="42"/>
      <c r="IYL2659" s="116"/>
      <c r="IYM2659" s="42"/>
      <c r="IYN2659" s="116"/>
      <c r="IYO2659" s="42"/>
      <c r="IYP2659" s="116"/>
      <c r="IYQ2659" s="42"/>
      <c r="IYR2659" s="116"/>
      <c r="IYS2659" s="42"/>
      <c r="IYT2659" s="116"/>
      <c r="IYU2659" s="42"/>
      <c r="IYV2659" s="116"/>
      <c r="IYW2659" s="42"/>
      <c r="IYX2659" s="116"/>
      <c r="IYY2659" s="42"/>
      <c r="IYZ2659" s="116"/>
      <c r="IZA2659" s="42"/>
      <c r="IZB2659" s="116"/>
      <c r="IZC2659" s="42"/>
      <c r="IZD2659" s="116"/>
      <c r="IZE2659" s="42"/>
      <c r="IZF2659" s="116"/>
      <c r="IZG2659" s="42"/>
      <c r="IZH2659" s="116"/>
      <c r="IZI2659" s="42"/>
      <c r="IZJ2659" s="116"/>
      <c r="IZK2659" s="42"/>
      <c r="IZL2659" s="116"/>
      <c r="IZM2659" s="42"/>
      <c r="IZN2659" s="116"/>
      <c r="IZO2659" s="42"/>
      <c r="IZP2659" s="116"/>
      <c r="IZQ2659" s="42"/>
      <c r="IZR2659" s="116"/>
      <c r="IZS2659" s="42"/>
      <c r="IZT2659" s="116"/>
      <c r="IZU2659" s="42"/>
      <c r="IZV2659" s="116"/>
      <c r="IZW2659" s="42"/>
      <c r="IZX2659" s="116"/>
      <c r="IZY2659" s="42"/>
      <c r="IZZ2659" s="116"/>
      <c r="JAA2659" s="42"/>
      <c r="JAB2659" s="116"/>
      <c r="JAC2659" s="42"/>
      <c r="JAD2659" s="116"/>
      <c r="JAE2659" s="42"/>
      <c r="JAF2659" s="116"/>
      <c r="JAG2659" s="42"/>
      <c r="JAH2659" s="116"/>
      <c r="JAI2659" s="42"/>
      <c r="JAJ2659" s="116"/>
      <c r="JAK2659" s="42"/>
      <c r="JAL2659" s="116"/>
      <c r="JAM2659" s="42"/>
      <c r="JAN2659" s="116"/>
      <c r="JAO2659" s="42"/>
      <c r="JAP2659" s="116"/>
      <c r="JAQ2659" s="42"/>
      <c r="JAR2659" s="116"/>
      <c r="JAS2659" s="42"/>
      <c r="JAT2659" s="116"/>
      <c r="JAU2659" s="42"/>
      <c r="JAV2659" s="116"/>
      <c r="JAW2659" s="42"/>
      <c r="JAX2659" s="116"/>
      <c r="JAY2659" s="42"/>
      <c r="JAZ2659" s="116"/>
      <c r="JBA2659" s="42"/>
      <c r="JBB2659" s="116"/>
      <c r="JBC2659" s="42"/>
      <c r="JBD2659" s="116"/>
      <c r="JBE2659" s="42"/>
      <c r="JBF2659" s="116"/>
      <c r="JBG2659" s="42"/>
      <c r="JBH2659" s="116"/>
      <c r="JBI2659" s="42"/>
      <c r="JBJ2659" s="116"/>
      <c r="JBK2659" s="42"/>
      <c r="JBL2659" s="116"/>
      <c r="JBM2659" s="42"/>
      <c r="JBN2659" s="116"/>
      <c r="JBO2659" s="42"/>
      <c r="JBP2659" s="116"/>
      <c r="JBQ2659" s="42"/>
      <c r="JBR2659" s="116"/>
      <c r="JBS2659" s="42"/>
      <c r="JBT2659" s="116"/>
      <c r="JBU2659" s="42"/>
      <c r="JBV2659" s="116"/>
      <c r="JBW2659" s="42"/>
      <c r="JBX2659" s="116"/>
      <c r="JBY2659" s="42"/>
      <c r="JBZ2659" s="116"/>
      <c r="JCA2659" s="42"/>
      <c r="JCB2659" s="116"/>
      <c r="JCC2659" s="42"/>
      <c r="JCD2659" s="116"/>
      <c r="JCE2659" s="42"/>
      <c r="JCF2659" s="116"/>
      <c r="JCG2659" s="42"/>
      <c r="JCH2659" s="116"/>
      <c r="JCI2659" s="42"/>
      <c r="JCJ2659" s="116"/>
      <c r="JCK2659" s="42"/>
      <c r="JCL2659" s="116"/>
      <c r="JCM2659" s="42"/>
      <c r="JCN2659" s="116"/>
      <c r="JCO2659" s="42"/>
      <c r="JCP2659" s="116"/>
      <c r="JCQ2659" s="42"/>
      <c r="JCR2659" s="116"/>
      <c r="JCS2659" s="42"/>
      <c r="JCT2659" s="116"/>
      <c r="JCU2659" s="42"/>
      <c r="JCV2659" s="116"/>
      <c r="JCW2659" s="42"/>
      <c r="JCX2659" s="116"/>
      <c r="JCY2659" s="42"/>
      <c r="JCZ2659" s="116"/>
      <c r="JDA2659" s="42"/>
      <c r="JDB2659" s="116"/>
      <c r="JDC2659" s="42"/>
      <c r="JDD2659" s="116"/>
      <c r="JDE2659" s="42"/>
      <c r="JDF2659" s="116"/>
      <c r="JDG2659" s="42"/>
      <c r="JDH2659" s="116"/>
      <c r="JDI2659" s="42"/>
      <c r="JDJ2659" s="116"/>
      <c r="JDK2659" s="42"/>
      <c r="JDL2659" s="116"/>
      <c r="JDM2659" s="42"/>
      <c r="JDN2659" s="116"/>
      <c r="JDO2659" s="42"/>
      <c r="JDP2659" s="116"/>
      <c r="JDQ2659" s="42"/>
      <c r="JDR2659" s="116"/>
      <c r="JDS2659" s="42"/>
      <c r="JDT2659" s="116"/>
      <c r="JDU2659" s="42"/>
      <c r="JDV2659" s="116"/>
      <c r="JDW2659" s="42"/>
      <c r="JDX2659" s="116"/>
      <c r="JDY2659" s="42"/>
      <c r="JDZ2659" s="116"/>
      <c r="JEA2659" s="42"/>
      <c r="JEB2659" s="116"/>
      <c r="JEC2659" s="42"/>
      <c r="JED2659" s="116"/>
      <c r="JEE2659" s="42"/>
      <c r="JEF2659" s="116"/>
      <c r="JEG2659" s="42"/>
      <c r="JEH2659" s="116"/>
      <c r="JEI2659" s="42"/>
      <c r="JEJ2659" s="116"/>
      <c r="JEK2659" s="42"/>
      <c r="JEL2659" s="116"/>
      <c r="JEM2659" s="42"/>
      <c r="JEN2659" s="116"/>
      <c r="JEO2659" s="42"/>
      <c r="JEP2659" s="116"/>
      <c r="JEQ2659" s="42"/>
      <c r="JER2659" s="116"/>
      <c r="JES2659" s="42"/>
      <c r="JET2659" s="116"/>
      <c r="JEU2659" s="42"/>
      <c r="JEV2659" s="116"/>
      <c r="JEW2659" s="42"/>
      <c r="JEX2659" s="116"/>
      <c r="JEY2659" s="42"/>
      <c r="JEZ2659" s="116"/>
      <c r="JFA2659" s="42"/>
      <c r="JFB2659" s="116"/>
      <c r="JFC2659" s="42"/>
      <c r="JFD2659" s="116"/>
      <c r="JFE2659" s="42"/>
      <c r="JFF2659" s="116"/>
      <c r="JFG2659" s="42"/>
      <c r="JFH2659" s="116"/>
      <c r="JFI2659" s="42"/>
      <c r="JFJ2659" s="116"/>
      <c r="JFK2659" s="42"/>
      <c r="JFL2659" s="116"/>
      <c r="JFM2659" s="42"/>
      <c r="JFN2659" s="116"/>
      <c r="JFO2659" s="42"/>
      <c r="JFP2659" s="116"/>
      <c r="JFQ2659" s="42"/>
      <c r="JFR2659" s="116"/>
      <c r="JFS2659" s="42"/>
      <c r="JFT2659" s="116"/>
      <c r="JFU2659" s="42"/>
      <c r="JFV2659" s="116"/>
      <c r="JFW2659" s="42"/>
      <c r="JFX2659" s="116"/>
      <c r="JFY2659" s="42"/>
      <c r="JFZ2659" s="116"/>
      <c r="JGA2659" s="42"/>
      <c r="JGB2659" s="116"/>
      <c r="JGC2659" s="42"/>
      <c r="JGD2659" s="116"/>
      <c r="JGE2659" s="42"/>
      <c r="JGF2659" s="116"/>
      <c r="JGG2659" s="42"/>
      <c r="JGH2659" s="116"/>
      <c r="JGI2659" s="42"/>
      <c r="JGJ2659" s="116"/>
      <c r="JGK2659" s="42"/>
      <c r="JGL2659" s="116"/>
      <c r="JGM2659" s="42"/>
      <c r="JGN2659" s="116"/>
      <c r="JGO2659" s="42"/>
      <c r="JGP2659" s="116"/>
      <c r="JGQ2659" s="42"/>
      <c r="JGR2659" s="116"/>
      <c r="JGS2659" s="42"/>
      <c r="JGT2659" s="116"/>
      <c r="JGU2659" s="42"/>
      <c r="JGV2659" s="116"/>
      <c r="JGW2659" s="42"/>
      <c r="JGX2659" s="116"/>
      <c r="JGY2659" s="42"/>
      <c r="JGZ2659" s="116"/>
      <c r="JHA2659" s="42"/>
      <c r="JHB2659" s="116"/>
      <c r="JHC2659" s="42"/>
      <c r="JHD2659" s="116"/>
      <c r="JHE2659" s="42"/>
      <c r="JHF2659" s="116"/>
      <c r="JHG2659" s="42"/>
      <c r="JHH2659" s="116"/>
      <c r="JHI2659" s="42"/>
      <c r="JHJ2659" s="116"/>
      <c r="JHK2659" s="42"/>
      <c r="JHL2659" s="116"/>
      <c r="JHM2659" s="42"/>
      <c r="JHN2659" s="116"/>
      <c r="JHO2659" s="42"/>
      <c r="JHP2659" s="116"/>
      <c r="JHQ2659" s="42"/>
      <c r="JHR2659" s="116"/>
      <c r="JHS2659" s="42"/>
      <c r="JHT2659" s="116"/>
      <c r="JHU2659" s="42"/>
      <c r="JHV2659" s="116"/>
      <c r="JHW2659" s="42"/>
      <c r="JHX2659" s="116"/>
      <c r="JHY2659" s="42"/>
      <c r="JHZ2659" s="116"/>
      <c r="JIA2659" s="42"/>
      <c r="JIB2659" s="116"/>
      <c r="JIC2659" s="42"/>
      <c r="JID2659" s="116"/>
      <c r="JIE2659" s="42"/>
      <c r="JIF2659" s="116"/>
      <c r="JIG2659" s="42"/>
      <c r="JIH2659" s="116"/>
      <c r="JII2659" s="42"/>
      <c r="JIJ2659" s="116"/>
      <c r="JIK2659" s="42"/>
      <c r="JIL2659" s="116"/>
      <c r="JIM2659" s="42"/>
      <c r="JIN2659" s="116"/>
      <c r="JIO2659" s="42"/>
      <c r="JIP2659" s="116"/>
      <c r="JIQ2659" s="42"/>
      <c r="JIR2659" s="116"/>
      <c r="JIS2659" s="42"/>
      <c r="JIT2659" s="116"/>
      <c r="JIU2659" s="42"/>
      <c r="JIV2659" s="116"/>
      <c r="JIW2659" s="42"/>
      <c r="JIX2659" s="116"/>
      <c r="JIY2659" s="42"/>
      <c r="JIZ2659" s="116"/>
      <c r="JJA2659" s="42"/>
      <c r="JJB2659" s="116"/>
      <c r="JJC2659" s="42"/>
      <c r="JJD2659" s="116"/>
      <c r="JJE2659" s="42"/>
      <c r="JJF2659" s="116"/>
      <c r="JJG2659" s="42"/>
      <c r="JJH2659" s="116"/>
      <c r="JJI2659" s="42"/>
      <c r="JJJ2659" s="116"/>
      <c r="JJK2659" s="42"/>
      <c r="JJL2659" s="116"/>
      <c r="JJM2659" s="42"/>
      <c r="JJN2659" s="116"/>
      <c r="JJO2659" s="42"/>
      <c r="JJP2659" s="116"/>
      <c r="JJQ2659" s="42"/>
      <c r="JJR2659" s="116"/>
      <c r="JJS2659" s="42"/>
      <c r="JJT2659" s="116"/>
      <c r="JJU2659" s="42"/>
      <c r="JJV2659" s="116"/>
      <c r="JJW2659" s="42"/>
      <c r="JJX2659" s="116"/>
      <c r="JJY2659" s="42"/>
      <c r="JJZ2659" s="116"/>
      <c r="JKA2659" s="42"/>
      <c r="JKB2659" s="116"/>
      <c r="JKC2659" s="42"/>
      <c r="JKD2659" s="116"/>
      <c r="JKE2659" s="42"/>
      <c r="JKF2659" s="116"/>
      <c r="JKG2659" s="42"/>
      <c r="JKH2659" s="116"/>
      <c r="JKI2659" s="42"/>
      <c r="JKJ2659" s="116"/>
      <c r="JKK2659" s="42"/>
      <c r="JKL2659" s="116"/>
      <c r="JKM2659" s="42"/>
      <c r="JKN2659" s="116"/>
      <c r="JKO2659" s="42"/>
      <c r="JKP2659" s="116"/>
      <c r="JKQ2659" s="42"/>
      <c r="JKR2659" s="116"/>
      <c r="JKS2659" s="42"/>
      <c r="JKT2659" s="116"/>
      <c r="JKU2659" s="42"/>
      <c r="JKV2659" s="116"/>
      <c r="JKW2659" s="42"/>
      <c r="JKX2659" s="116"/>
      <c r="JKY2659" s="42"/>
      <c r="JKZ2659" s="116"/>
      <c r="JLA2659" s="42"/>
      <c r="JLB2659" s="116"/>
      <c r="JLC2659" s="42"/>
      <c r="JLD2659" s="116"/>
      <c r="JLE2659" s="42"/>
      <c r="JLF2659" s="116"/>
      <c r="JLG2659" s="42"/>
      <c r="JLH2659" s="116"/>
      <c r="JLI2659" s="42"/>
      <c r="JLJ2659" s="116"/>
      <c r="JLK2659" s="42"/>
      <c r="JLL2659" s="116"/>
      <c r="JLM2659" s="42"/>
      <c r="JLN2659" s="116"/>
      <c r="JLO2659" s="42"/>
      <c r="JLP2659" s="116"/>
      <c r="JLQ2659" s="42"/>
      <c r="JLR2659" s="116"/>
      <c r="JLS2659" s="42"/>
      <c r="JLT2659" s="116"/>
      <c r="JLU2659" s="42"/>
      <c r="JLV2659" s="116"/>
      <c r="JLW2659" s="42"/>
      <c r="JLX2659" s="116"/>
      <c r="JLY2659" s="42"/>
      <c r="JLZ2659" s="116"/>
      <c r="JMA2659" s="42"/>
      <c r="JMB2659" s="116"/>
      <c r="JMC2659" s="42"/>
      <c r="JMD2659" s="116"/>
      <c r="JME2659" s="42"/>
      <c r="JMF2659" s="116"/>
      <c r="JMG2659" s="42"/>
      <c r="JMH2659" s="116"/>
      <c r="JMI2659" s="42"/>
      <c r="JMJ2659" s="116"/>
      <c r="JMK2659" s="42"/>
      <c r="JML2659" s="116"/>
      <c r="JMM2659" s="42"/>
      <c r="JMN2659" s="116"/>
      <c r="JMO2659" s="42"/>
      <c r="JMP2659" s="116"/>
      <c r="JMQ2659" s="42"/>
      <c r="JMR2659" s="116"/>
      <c r="JMS2659" s="42"/>
      <c r="JMT2659" s="116"/>
      <c r="JMU2659" s="42"/>
      <c r="JMV2659" s="116"/>
      <c r="JMW2659" s="42"/>
      <c r="JMX2659" s="116"/>
      <c r="JMY2659" s="42"/>
      <c r="JMZ2659" s="116"/>
      <c r="JNA2659" s="42"/>
      <c r="JNB2659" s="116"/>
      <c r="JNC2659" s="42"/>
      <c r="JND2659" s="116"/>
      <c r="JNE2659" s="42"/>
      <c r="JNF2659" s="116"/>
      <c r="JNG2659" s="42"/>
      <c r="JNH2659" s="116"/>
      <c r="JNI2659" s="42"/>
      <c r="JNJ2659" s="116"/>
      <c r="JNK2659" s="42"/>
      <c r="JNL2659" s="116"/>
      <c r="JNM2659" s="42"/>
      <c r="JNN2659" s="116"/>
      <c r="JNO2659" s="42"/>
      <c r="JNP2659" s="116"/>
      <c r="JNQ2659" s="42"/>
      <c r="JNR2659" s="116"/>
      <c r="JNS2659" s="42"/>
      <c r="JNT2659" s="116"/>
      <c r="JNU2659" s="42"/>
      <c r="JNV2659" s="116"/>
      <c r="JNW2659" s="42"/>
      <c r="JNX2659" s="116"/>
      <c r="JNY2659" s="42"/>
      <c r="JNZ2659" s="116"/>
      <c r="JOA2659" s="42"/>
      <c r="JOB2659" s="116"/>
      <c r="JOC2659" s="42"/>
      <c r="JOD2659" s="116"/>
      <c r="JOE2659" s="42"/>
      <c r="JOF2659" s="116"/>
      <c r="JOG2659" s="42"/>
      <c r="JOH2659" s="116"/>
      <c r="JOI2659" s="42"/>
      <c r="JOJ2659" s="116"/>
      <c r="JOK2659" s="42"/>
      <c r="JOL2659" s="116"/>
      <c r="JOM2659" s="42"/>
      <c r="JON2659" s="116"/>
      <c r="JOO2659" s="42"/>
      <c r="JOP2659" s="116"/>
      <c r="JOQ2659" s="42"/>
      <c r="JOR2659" s="116"/>
      <c r="JOS2659" s="42"/>
      <c r="JOT2659" s="116"/>
      <c r="JOU2659" s="42"/>
      <c r="JOV2659" s="116"/>
      <c r="JOW2659" s="42"/>
      <c r="JOX2659" s="116"/>
      <c r="JOY2659" s="42"/>
      <c r="JOZ2659" s="116"/>
      <c r="JPA2659" s="42"/>
      <c r="JPB2659" s="116"/>
      <c r="JPC2659" s="42"/>
      <c r="JPD2659" s="116"/>
      <c r="JPE2659" s="42"/>
      <c r="JPF2659" s="116"/>
      <c r="JPG2659" s="42"/>
      <c r="JPH2659" s="116"/>
      <c r="JPI2659" s="42"/>
      <c r="JPJ2659" s="116"/>
      <c r="JPK2659" s="42"/>
      <c r="JPL2659" s="116"/>
      <c r="JPM2659" s="42"/>
      <c r="JPN2659" s="116"/>
      <c r="JPO2659" s="42"/>
      <c r="JPP2659" s="116"/>
      <c r="JPQ2659" s="42"/>
      <c r="JPR2659" s="116"/>
      <c r="JPS2659" s="42"/>
      <c r="JPT2659" s="116"/>
      <c r="JPU2659" s="42"/>
      <c r="JPV2659" s="116"/>
      <c r="JPW2659" s="42"/>
      <c r="JPX2659" s="116"/>
      <c r="JPY2659" s="42"/>
      <c r="JPZ2659" s="116"/>
      <c r="JQA2659" s="42"/>
      <c r="JQB2659" s="116"/>
      <c r="JQC2659" s="42"/>
      <c r="JQD2659" s="116"/>
      <c r="JQE2659" s="42"/>
      <c r="JQF2659" s="116"/>
      <c r="JQG2659" s="42"/>
      <c r="JQH2659" s="116"/>
      <c r="JQI2659" s="42"/>
      <c r="JQJ2659" s="116"/>
      <c r="JQK2659" s="42"/>
      <c r="JQL2659" s="116"/>
      <c r="JQM2659" s="42"/>
      <c r="JQN2659" s="116"/>
      <c r="JQO2659" s="42"/>
      <c r="JQP2659" s="116"/>
      <c r="JQQ2659" s="42"/>
      <c r="JQR2659" s="116"/>
      <c r="JQS2659" s="42"/>
      <c r="JQT2659" s="116"/>
      <c r="JQU2659" s="42"/>
      <c r="JQV2659" s="116"/>
      <c r="JQW2659" s="42"/>
      <c r="JQX2659" s="116"/>
      <c r="JQY2659" s="42"/>
      <c r="JQZ2659" s="116"/>
      <c r="JRA2659" s="42"/>
      <c r="JRB2659" s="116"/>
      <c r="JRC2659" s="42"/>
      <c r="JRD2659" s="116"/>
      <c r="JRE2659" s="42"/>
      <c r="JRF2659" s="116"/>
      <c r="JRG2659" s="42"/>
      <c r="JRH2659" s="116"/>
      <c r="JRI2659" s="42"/>
      <c r="JRJ2659" s="116"/>
      <c r="JRK2659" s="42"/>
      <c r="JRL2659" s="116"/>
      <c r="JRM2659" s="42"/>
      <c r="JRN2659" s="116"/>
      <c r="JRO2659" s="42"/>
      <c r="JRP2659" s="116"/>
      <c r="JRQ2659" s="42"/>
      <c r="JRR2659" s="116"/>
      <c r="JRS2659" s="42"/>
      <c r="JRT2659" s="116"/>
      <c r="JRU2659" s="42"/>
      <c r="JRV2659" s="116"/>
      <c r="JRW2659" s="42"/>
      <c r="JRX2659" s="116"/>
      <c r="JRY2659" s="42"/>
      <c r="JRZ2659" s="116"/>
      <c r="JSA2659" s="42"/>
      <c r="JSB2659" s="116"/>
      <c r="JSC2659" s="42"/>
      <c r="JSD2659" s="116"/>
      <c r="JSE2659" s="42"/>
      <c r="JSF2659" s="116"/>
      <c r="JSG2659" s="42"/>
      <c r="JSH2659" s="116"/>
      <c r="JSI2659" s="42"/>
      <c r="JSJ2659" s="116"/>
      <c r="JSK2659" s="42"/>
      <c r="JSL2659" s="116"/>
      <c r="JSM2659" s="42"/>
      <c r="JSN2659" s="116"/>
      <c r="JSO2659" s="42"/>
      <c r="JSP2659" s="116"/>
      <c r="JSQ2659" s="42"/>
      <c r="JSR2659" s="116"/>
      <c r="JSS2659" s="42"/>
      <c r="JST2659" s="116"/>
      <c r="JSU2659" s="42"/>
      <c r="JSV2659" s="116"/>
      <c r="JSW2659" s="42"/>
      <c r="JSX2659" s="116"/>
      <c r="JSY2659" s="42"/>
      <c r="JSZ2659" s="116"/>
      <c r="JTA2659" s="42"/>
      <c r="JTB2659" s="116"/>
      <c r="JTC2659" s="42"/>
      <c r="JTD2659" s="116"/>
      <c r="JTE2659" s="42"/>
      <c r="JTF2659" s="116"/>
      <c r="JTG2659" s="42"/>
      <c r="JTH2659" s="116"/>
      <c r="JTI2659" s="42"/>
      <c r="JTJ2659" s="116"/>
      <c r="JTK2659" s="42"/>
      <c r="JTL2659" s="116"/>
      <c r="JTM2659" s="42"/>
      <c r="JTN2659" s="116"/>
      <c r="JTO2659" s="42"/>
      <c r="JTP2659" s="116"/>
      <c r="JTQ2659" s="42"/>
      <c r="JTR2659" s="116"/>
      <c r="JTS2659" s="42"/>
      <c r="JTT2659" s="116"/>
      <c r="JTU2659" s="42"/>
      <c r="JTV2659" s="116"/>
      <c r="JTW2659" s="42"/>
      <c r="JTX2659" s="116"/>
      <c r="JTY2659" s="42"/>
      <c r="JTZ2659" s="116"/>
      <c r="JUA2659" s="42"/>
      <c r="JUB2659" s="116"/>
      <c r="JUC2659" s="42"/>
      <c r="JUD2659" s="116"/>
      <c r="JUE2659" s="42"/>
      <c r="JUF2659" s="116"/>
      <c r="JUG2659" s="42"/>
      <c r="JUH2659" s="116"/>
      <c r="JUI2659" s="42"/>
      <c r="JUJ2659" s="116"/>
      <c r="JUK2659" s="42"/>
      <c r="JUL2659" s="116"/>
      <c r="JUM2659" s="42"/>
      <c r="JUN2659" s="116"/>
      <c r="JUO2659" s="42"/>
      <c r="JUP2659" s="116"/>
      <c r="JUQ2659" s="42"/>
      <c r="JUR2659" s="116"/>
      <c r="JUS2659" s="42"/>
      <c r="JUT2659" s="116"/>
      <c r="JUU2659" s="42"/>
      <c r="JUV2659" s="116"/>
      <c r="JUW2659" s="42"/>
      <c r="JUX2659" s="116"/>
      <c r="JUY2659" s="42"/>
      <c r="JUZ2659" s="116"/>
      <c r="JVA2659" s="42"/>
      <c r="JVB2659" s="116"/>
      <c r="JVC2659" s="42"/>
      <c r="JVD2659" s="116"/>
      <c r="JVE2659" s="42"/>
      <c r="JVF2659" s="116"/>
      <c r="JVG2659" s="42"/>
      <c r="JVH2659" s="116"/>
      <c r="JVI2659" s="42"/>
      <c r="JVJ2659" s="116"/>
      <c r="JVK2659" s="42"/>
      <c r="JVL2659" s="116"/>
      <c r="JVM2659" s="42"/>
      <c r="JVN2659" s="116"/>
      <c r="JVO2659" s="42"/>
      <c r="JVP2659" s="116"/>
      <c r="JVQ2659" s="42"/>
      <c r="JVR2659" s="116"/>
      <c r="JVS2659" s="42"/>
      <c r="JVT2659" s="116"/>
      <c r="JVU2659" s="42"/>
      <c r="JVV2659" s="116"/>
      <c r="JVW2659" s="42"/>
      <c r="JVX2659" s="116"/>
      <c r="JVY2659" s="42"/>
      <c r="JVZ2659" s="116"/>
      <c r="JWA2659" s="42"/>
      <c r="JWB2659" s="116"/>
      <c r="JWC2659" s="42"/>
      <c r="JWD2659" s="116"/>
      <c r="JWE2659" s="42"/>
      <c r="JWF2659" s="116"/>
      <c r="JWG2659" s="42"/>
      <c r="JWH2659" s="116"/>
      <c r="JWI2659" s="42"/>
      <c r="JWJ2659" s="116"/>
      <c r="JWK2659" s="42"/>
      <c r="JWL2659" s="116"/>
      <c r="JWM2659" s="42"/>
      <c r="JWN2659" s="116"/>
      <c r="JWO2659" s="42"/>
      <c r="JWP2659" s="116"/>
      <c r="JWQ2659" s="42"/>
      <c r="JWR2659" s="116"/>
      <c r="JWS2659" s="42"/>
      <c r="JWT2659" s="116"/>
      <c r="JWU2659" s="42"/>
      <c r="JWV2659" s="116"/>
      <c r="JWW2659" s="42"/>
      <c r="JWX2659" s="116"/>
      <c r="JWY2659" s="42"/>
      <c r="JWZ2659" s="116"/>
      <c r="JXA2659" s="42"/>
      <c r="JXB2659" s="116"/>
      <c r="JXC2659" s="42"/>
      <c r="JXD2659" s="116"/>
      <c r="JXE2659" s="42"/>
      <c r="JXF2659" s="116"/>
      <c r="JXG2659" s="42"/>
      <c r="JXH2659" s="116"/>
      <c r="JXI2659" s="42"/>
      <c r="JXJ2659" s="116"/>
      <c r="JXK2659" s="42"/>
      <c r="JXL2659" s="116"/>
      <c r="JXM2659" s="42"/>
      <c r="JXN2659" s="116"/>
      <c r="JXO2659" s="42"/>
      <c r="JXP2659" s="116"/>
      <c r="JXQ2659" s="42"/>
      <c r="JXR2659" s="116"/>
      <c r="JXS2659" s="42"/>
      <c r="JXT2659" s="116"/>
      <c r="JXU2659" s="42"/>
      <c r="JXV2659" s="116"/>
      <c r="JXW2659" s="42"/>
      <c r="JXX2659" s="116"/>
      <c r="JXY2659" s="42"/>
      <c r="JXZ2659" s="116"/>
      <c r="JYA2659" s="42"/>
      <c r="JYB2659" s="116"/>
      <c r="JYC2659" s="42"/>
      <c r="JYD2659" s="116"/>
      <c r="JYE2659" s="42"/>
      <c r="JYF2659" s="116"/>
      <c r="JYG2659" s="42"/>
      <c r="JYH2659" s="116"/>
      <c r="JYI2659" s="42"/>
      <c r="JYJ2659" s="116"/>
      <c r="JYK2659" s="42"/>
      <c r="JYL2659" s="116"/>
      <c r="JYM2659" s="42"/>
      <c r="JYN2659" s="116"/>
      <c r="JYO2659" s="42"/>
      <c r="JYP2659" s="116"/>
      <c r="JYQ2659" s="42"/>
      <c r="JYR2659" s="116"/>
      <c r="JYS2659" s="42"/>
      <c r="JYT2659" s="116"/>
      <c r="JYU2659" s="42"/>
      <c r="JYV2659" s="116"/>
      <c r="JYW2659" s="42"/>
      <c r="JYX2659" s="116"/>
      <c r="JYY2659" s="42"/>
      <c r="JYZ2659" s="116"/>
      <c r="JZA2659" s="42"/>
      <c r="JZB2659" s="116"/>
      <c r="JZC2659" s="42"/>
      <c r="JZD2659" s="116"/>
      <c r="JZE2659" s="42"/>
      <c r="JZF2659" s="116"/>
      <c r="JZG2659" s="42"/>
      <c r="JZH2659" s="116"/>
      <c r="JZI2659" s="42"/>
      <c r="JZJ2659" s="116"/>
      <c r="JZK2659" s="42"/>
      <c r="JZL2659" s="116"/>
      <c r="JZM2659" s="42"/>
      <c r="JZN2659" s="116"/>
      <c r="JZO2659" s="42"/>
      <c r="JZP2659" s="116"/>
      <c r="JZQ2659" s="42"/>
      <c r="JZR2659" s="116"/>
      <c r="JZS2659" s="42"/>
      <c r="JZT2659" s="116"/>
      <c r="JZU2659" s="42"/>
      <c r="JZV2659" s="116"/>
      <c r="JZW2659" s="42"/>
      <c r="JZX2659" s="116"/>
      <c r="JZY2659" s="42"/>
      <c r="JZZ2659" s="116"/>
      <c r="KAA2659" s="42"/>
      <c r="KAB2659" s="116"/>
      <c r="KAC2659" s="42"/>
      <c r="KAD2659" s="116"/>
      <c r="KAE2659" s="42"/>
      <c r="KAF2659" s="116"/>
      <c r="KAG2659" s="42"/>
      <c r="KAH2659" s="116"/>
      <c r="KAI2659" s="42"/>
      <c r="KAJ2659" s="116"/>
      <c r="KAK2659" s="42"/>
      <c r="KAL2659" s="116"/>
      <c r="KAM2659" s="42"/>
      <c r="KAN2659" s="116"/>
      <c r="KAO2659" s="42"/>
      <c r="KAP2659" s="116"/>
      <c r="KAQ2659" s="42"/>
      <c r="KAR2659" s="116"/>
      <c r="KAS2659" s="42"/>
      <c r="KAT2659" s="116"/>
      <c r="KAU2659" s="42"/>
      <c r="KAV2659" s="116"/>
      <c r="KAW2659" s="42"/>
      <c r="KAX2659" s="116"/>
      <c r="KAY2659" s="42"/>
      <c r="KAZ2659" s="116"/>
      <c r="KBA2659" s="42"/>
      <c r="KBB2659" s="116"/>
      <c r="KBC2659" s="42"/>
      <c r="KBD2659" s="116"/>
      <c r="KBE2659" s="42"/>
      <c r="KBF2659" s="116"/>
      <c r="KBG2659" s="42"/>
      <c r="KBH2659" s="116"/>
      <c r="KBI2659" s="42"/>
      <c r="KBJ2659" s="116"/>
      <c r="KBK2659" s="42"/>
      <c r="KBL2659" s="116"/>
      <c r="KBM2659" s="42"/>
      <c r="KBN2659" s="116"/>
      <c r="KBO2659" s="42"/>
      <c r="KBP2659" s="116"/>
      <c r="KBQ2659" s="42"/>
      <c r="KBR2659" s="116"/>
      <c r="KBS2659" s="42"/>
      <c r="KBT2659" s="116"/>
      <c r="KBU2659" s="42"/>
      <c r="KBV2659" s="116"/>
      <c r="KBW2659" s="42"/>
      <c r="KBX2659" s="116"/>
      <c r="KBY2659" s="42"/>
      <c r="KBZ2659" s="116"/>
      <c r="KCA2659" s="42"/>
      <c r="KCB2659" s="116"/>
      <c r="KCC2659" s="42"/>
      <c r="KCD2659" s="116"/>
      <c r="KCE2659" s="42"/>
      <c r="KCF2659" s="116"/>
      <c r="KCG2659" s="42"/>
      <c r="KCH2659" s="116"/>
      <c r="KCI2659" s="42"/>
      <c r="KCJ2659" s="116"/>
      <c r="KCK2659" s="42"/>
      <c r="KCL2659" s="116"/>
      <c r="KCM2659" s="42"/>
      <c r="KCN2659" s="116"/>
      <c r="KCO2659" s="42"/>
      <c r="KCP2659" s="116"/>
      <c r="KCQ2659" s="42"/>
      <c r="KCR2659" s="116"/>
      <c r="KCS2659" s="42"/>
      <c r="KCT2659" s="116"/>
      <c r="KCU2659" s="42"/>
      <c r="KCV2659" s="116"/>
      <c r="KCW2659" s="42"/>
      <c r="KCX2659" s="116"/>
      <c r="KCY2659" s="42"/>
      <c r="KCZ2659" s="116"/>
      <c r="KDA2659" s="42"/>
      <c r="KDB2659" s="116"/>
      <c r="KDC2659" s="42"/>
      <c r="KDD2659" s="116"/>
      <c r="KDE2659" s="42"/>
      <c r="KDF2659" s="116"/>
      <c r="KDG2659" s="42"/>
      <c r="KDH2659" s="116"/>
      <c r="KDI2659" s="42"/>
      <c r="KDJ2659" s="116"/>
      <c r="KDK2659" s="42"/>
      <c r="KDL2659" s="116"/>
      <c r="KDM2659" s="42"/>
      <c r="KDN2659" s="116"/>
      <c r="KDO2659" s="42"/>
      <c r="KDP2659" s="116"/>
      <c r="KDQ2659" s="42"/>
      <c r="KDR2659" s="116"/>
      <c r="KDS2659" s="42"/>
      <c r="KDT2659" s="116"/>
      <c r="KDU2659" s="42"/>
      <c r="KDV2659" s="116"/>
      <c r="KDW2659" s="42"/>
      <c r="KDX2659" s="116"/>
      <c r="KDY2659" s="42"/>
      <c r="KDZ2659" s="116"/>
      <c r="KEA2659" s="42"/>
      <c r="KEB2659" s="116"/>
      <c r="KEC2659" s="42"/>
      <c r="KED2659" s="116"/>
      <c r="KEE2659" s="42"/>
      <c r="KEF2659" s="116"/>
      <c r="KEG2659" s="42"/>
      <c r="KEH2659" s="116"/>
      <c r="KEI2659" s="42"/>
      <c r="KEJ2659" s="116"/>
      <c r="KEK2659" s="42"/>
      <c r="KEL2659" s="116"/>
      <c r="KEM2659" s="42"/>
      <c r="KEN2659" s="116"/>
      <c r="KEO2659" s="42"/>
      <c r="KEP2659" s="116"/>
      <c r="KEQ2659" s="42"/>
      <c r="KER2659" s="116"/>
      <c r="KES2659" s="42"/>
      <c r="KET2659" s="116"/>
      <c r="KEU2659" s="42"/>
      <c r="KEV2659" s="116"/>
      <c r="KEW2659" s="42"/>
      <c r="KEX2659" s="116"/>
      <c r="KEY2659" s="42"/>
      <c r="KEZ2659" s="116"/>
      <c r="KFA2659" s="42"/>
      <c r="KFB2659" s="116"/>
      <c r="KFC2659" s="42"/>
      <c r="KFD2659" s="116"/>
      <c r="KFE2659" s="42"/>
      <c r="KFF2659" s="116"/>
      <c r="KFG2659" s="42"/>
      <c r="KFH2659" s="116"/>
      <c r="KFI2659" s="42"/>
      <c r="KFJ2659" s="116"/>
      <c r="KFK2659" s="42"/>
      <c r="KFL2659" s="116"/>
      <c r="KFM2659" s="42"/>
      <c r="KFN2659" s="116"/>
      <c r="KFO2659" s="42"/>
      <c r="KFP2659" s="116"/>
      <c r="KFQ2659" s="42"/>
      <c r="KFR2659" s="116"/>
      <c r="KFS2659" s="42"/>
      <c r="KFT2659" s="116"/>
      <c r="KFU2659" s="42"/>
      <c r="KFV2659" s="116"/>
      <c r="KFW2659" s="42"/>
      <c r="KFX2659" s="116"/>
      <c r="KFY2659" s="42"/>
      <c r="KFZ2659" s="116"/>
      <c r="KGA2659" s="42"/>
      <c r="KGB2659" s="116"/>
      <c r="KGC2659" s="42"/>
      <c r="KGD2659" s="116"/>
      <c r="KGE2659" s="42"/>
      <c r="KGF2659" s="116"/>
      <c r="KGG2659" s="42"/>
      <c r="KGH2659" s="116"/>
      <c r="KGI2659" s="42"/>
      <c r="KGJ2659" s="116"/>
      <c r="KGK2659" s="42"/>
      <c r="KGL2659" s="116"/>
      <c r="KGM2659" s="42"/>
      <c r="KGN2659" s="116"/>
      <c r="KGO2659" s="42"/>
      <c r="KGP2659" s="116"/>
      <c r="KGQ2659" s="42"/>
      <c r="KGR2659" s="116"/>
      <c r="KGS2659" s="42"/>
      <c r="KGT2659" s="116"/>
      <c r="KGU2659" s="42"/>
      <c r="KGV2659" s="116"/>
      <c r="KGW2659" s="42"/>
      <c r="KGX2659" s="116"/>
      <c r="KGY2659" s="42"/>
      <c r="KGZ2659" s="116"/>
      <c r="KHA2659" s="42"/>
      <c r="KHB2659" s="116"/>
      <c r="KHC2659" s="42"/>
      <c r="KHD2659" s="116"/>
      <c r="KHE2659" s="42"/>
      <c r="KHF2659" s="116"/>
      <c r="KHG2659" s="42"/>
      <c r="KHH2659" s="116"/>
      <c r="KHI2659" s="42"/>
      <c r="KHJ2659" s="116"/>
      <c r="KHK2659" s="42"/>
      <c r="KHL2659" s="116"/>
      <c r="KHM2659" s="42"/>
      <c r="KHN2659" s="116"/>
      <c r="KHO2659" s="42"/>
      <c r="KHP2659" s="116"/>
      <c r="KHQ2659" s="42"/>
      <c r="KHR2659" s="116"/>
      <c r="KHS2659" s="42"/>
      <c r="KHT2659" s="116"/>
      <c r="KHU2659" s="42"/>
      <c r="KHV2659" s="116"/>
      <c r="KHW2659" s="42"/>
      <c r="KHX2659" s="116"/>
      <c r="KHY2659" s="42"/>
      <c r="KHZ2659" s="116"/>
      <c r="KIA2659" s="42"/>
      <c r="KIB2659" s="116"/>
      <c r="KIC2659" s="42"/>
      <c r="KID2659" s="116"/>
      <c r="KIE2659" s="42"/>
      <c r="KIF2659" s="116"/>
      <c r="KIG2659" s="42"/>
      <c r="KIH2659" s="116"/>
      <c r="KII2659" s="42"/>
      <c r="KIJ2659" s="116"/>
      <c r="KIK2659" s="42"/>
      <c r="KIL2659" s="116"/>
      <c r="KIM2659" s="42"/>
      <c r="KIN2659" s="116"/>
      <c r="KIO2659" s="42"/>
      <c r="KIP2659" s="116"/>
      <c r="KIQ2659" s="42"/>
      <c r="KIR2659" s="116"/>
      <c r="KIS2659" s="42"/>
      <c r="KIT2659" s="116"/>
      <c r="KIU2659" s="42"/>
      <c r="KIV2659" s="116"/>
      <c r="KIW2659" s="42"/>
      <c r="KIX2659" s="116"/>
      <c r="KIY2659" s="42"/>
      <c r="KIZ2659" s="116"/>
      <c r="KJA2659" s="42"/>
      <c r="KJB2659" s="116"/>
      <c r="KJC2659" s="42"/>
      <c r="KJD2659" s="116"/>
      <c r="KJE2659" s="42"/>
      <c r="KJF2659" s="116"/>
      <c r="KJG2659" s="42"/>
      <c r="KJH2659" s="116"/>
      <c r="KJI2659" s="42"/>
      <c r="KJJ2659" s="116"/>
      <c r="KJK2659" s="42"/>
      <c r="KJL2659" s="116"/>
      <c r="KJM2659" s="42"/>
      <c r="KJN2659" s="116"/>
      <c r="KJO2659" s="42"/>
      <c r="KJP2659" s="116"/>
      <c r="KJQ2659" s="42"/>
      <c r="KJR2659" s="116"/>
      <c r="KJS2659" s="42"/>
      <c r="KJT2659" s="116"/>
      <c r="KJU2659" s="42"/>
      <c r="KJV2659" s="116"/>
      <c r="KJW2659" s="42"/>
      <c r="KJX2659" s="116"/>
      <c r="KJY2659" s="42"/>
      <c r="KJZ2659" s="116"/>
      <c r="KKA2659" s="42"/>
      <c r="KKB2659" s="116"/>
      <c r="KKC2659" s="42"/>
      <c r="KKD2659" s="116"/>
      <c r="KKE2659" s="42"/>
      <c r="KKF2659" s="116"/>
      <c r="KKG2659" s="42"/>
      <c r="KKH2659" s="116"/>
      <c r="KKI2659" s="42"/>
      <c r="KKJ2659" s="116"/>
      <c r="KKK2659" s="42"/>
      <c r="KKL2659" s="116"/>
      <c r="KKM2659" s="42"/>
      <c r="KKN2659" s="116"/>
      <c r="KKO2659" s="42"/>
      <c r="KKP2659" s="116"/>
      <c r="KKQ2659" s="42"/>
      <c r="KKR2659" s="116"/>
      <c r="KKS2659" s="42"/>
      <c r="KKT2659" s="116"/>
      <c r="KKU2659" s="42"/>
      <c r="KKV2659" s="116"/>
      <c r="KKW2659" s="42"/>
      <c r="KKX2659" s="116"/>
      <c r="KKY2659" s="42"/>
      <c r="KKZ2659" s="116"/>
      <c r="KLA2659" s="42"/>
      <c r="KLB2659" s="116"/>
      <c r="KLC2659" s="42"/>
      <c r="KLD2659" s="116"/>
      <c r="KLE2659" s="42"/>
      <c r="KLF2659" s="116"/>
      <c r="KLG2659" s="42"/>
      <c r="KLH2659" s="116"/>
      <c r="KLI2659" s="42"/>
      <c r="KLJ2659" s="116"/>
      <c r="KLK2659" s="42"/>
      <c r="KLL2659" s="116"/>
      <c r="KLM2659" s="42"/>
      <c r="KLN2659" s="116"/>
      <c r="KLO2659" s="42"/>
      <c r="KLP2659" s="116"/>
      <c r="KLQ2659" s="42"/>
      <c r="KLR2659" s="116"/>
      <c r="KLS2659" s="42"/>
      <c r="KLT2659" s="116"/>
      <c r="KLU2659" s="42"/>
      <c r="KLV2659" s="116"/>
      <c r="KLW2659" s="42"/>
      <c r="KLX2659" s="116"/>
      <c r="KLY2659" s="42"/>
      <c r="KLZ2659" s="116"/>
      <c r="KMA2659" s="42"/>
      <c r="KMB2659" s="116"/>
      <c r="KMC2659" s="42"/>
      <c r="KMD2659" s="116"/>
      <c r="KME2659" s="42"/>
      <c r="KMF2659" s="116"/>
      <c r="KMG2659" s="42"/>
      <c r="KMH2659" s="116"/>
      <c r="KMI2659" s="42"/>
      <c r="KMJ2659" s="116"/>
      <c r="KMK2659" s="42"/>
      <c r="KML2659" s="116"/>
      <c r="KMM2659" s="42"/>
      <c r="KMN2659" s="116"/>
      <c r="KMO2659" s="42"/>
      <c r="KMP2659" s="116"/>
      <c r="KMQ2659" s="42"/>
      <c r="KMR2659" s="116"/>
      <c r="KMS2659" s="42"/>
      <c r="KMT2659" s="116"/>
      <c r="KMU2659" s="42"/>
      <c r="KMV2659" s="116"/>
      <c r="KMW2659" s="42"/>
      <c r="KMX2659" s="116"/>
      <c r="KMY2659" s="42"/>
      <c r="KMZ2659" s="116"/>
      <c r="KNA2659" s="42"/>
      <c r="KNB2659" s="116"/>
      <c r="KNC2659" s="42"/>
      <c r="KND2659" s="116"/>
      <c r="KNE2659" s="42"/>
      <c r="KNF2659" s="116"/>
      <c r="KNG2659" s="42"/>
      <c r="KNH2659" s="116"/>
      <c r="KNI2659" s="42"/>
      <c r="KNJ2659" s="116"/>
      <c r="KNK2659" s="42"/>
      <c r="KNL2659" s="116"/>
      <c r="KNM2659" s="42"/>
      <c r="KNN2659" s="116"/>
      <c r="KNO2659" s="42"/>
      <c r="KNP2659" s="116"/>
      <c r="KNQ2659" s="42"/>
      <c r="KNR2659" s="116"/>
      <c r="KNS2659" s="42"/>
      <c r="KNT2659" s="116"/>
      <c r="KNU2659" s="42"/>
      <c r="KNV2659" s="116"/>
      <c r="KNW2659" s="42"/>
      <c r="KNX2659" s="116"/>
      <c r="KNY2659" s="42"/>
      <c r="KNZ2659" s="116"/>
      <c r="KOA2659" s="42"/>
      <c r="KOB2659" s="116"/>
      <c r="KOC2659" s="42"/>
      <c r="KOD2659" s="116"/>
      <c r="KOE2659" s="42"/>
      <c r="KOF2659" s="116"/>
      <c r="KOG2659" s="42"/>
      <c r="KOH2659" s="116"/>
      <c r="KOI2659" s="42"/>
      <c r="KOJ2659" s="116"/>
      <c r="KOK2659" s="42"/>
      <c r="KOL2659" s="116"/>
      <c r="KOM2659" s="42"/>
      <c r="KON2659" s="116"/>
      <c r="KOO2659" s="42"/>
      <c r="KOP2659" s="116"/>
      <c r="KOQ2659" s="42"/>
      <c r="KOR2659" s="116"/>
      <c r="KOS2659" s="42"/>
      <c r="KOT2659" s="116"/>
      <c r="KOU2659" s="42"/>
      <c r="KOV2659" s="116"/>
      <c r="KOW2659" s="42"/>
      <c r="KOX2659" s="116"/>
      <c r="KOY2659" s="42"/>
      <c r="KOZ2659" s="116"/>
      <c r="KPA2659" s="42"/>
      <c r="KPB2659" s="116"/>
      <c r="KPC2659" s="42"/>
      <c r="KPD2659" s="116"/>
      <c r="KPE2659" s="42"/>
      <c r="KPF2659" s="116"/>
      <c r="KPG2659" s="42"/>
      <c r="KPH2659" s="116"/>
      <c r="KPI2659" s="42"/>
      <c r="KPJ2659" s="116"/>
      <c r="KPK2659" s="42"/>
      <c r="KPL2659" s="116"/>
      <c r="KPM2659" s="42"/>
      <c r="KPN2659" s="116"/>
      <c r="KPO2659" s="42"/>
      <c r="KPP2659" s="116"/>
      <c r="KPQ2659" s="42"/>
      <c r="KPR2659" s="116"/>
      <c r="KPS2659" s="42"/>
      <c r="KPT2659" s="116"/>
      <c r="KPU2659" s="42"/>
      <c r="KPV2659" s="116"/>
      <c r="KPW2659" s="42"/>
      <c r="KPX2659" s="116"/>
      <c r="KPY2659" s="42"/>
      <c r="KPZ2659" s="116"/>
      <c r="KQA2659" s="42"/>
      <c r="KQB2659" s="116"/>
      <c r="KQC2659" s="42"/>
      <c r="KQD2659" s="116"/>
      <c r="KQE2659" s="42"/>
      <c r="KQF2659" s="116"/>
      <c r="KQG2659" s="42"/>
      <c r="KQH2659" s="116"/>
      <c r="KQI2659" s="42"/>
      <c r="KQJ2659" s="116"/>
      <c r="KQK2659" s="42"/>
      <c r="KQL2659" s="116"/>
      <c r="KQM2659" s="42"/>
      <c r="KQN2659" s="116"/>
      <c r="KQO2659" s="42"/>
      <c r="KQP2659" s="116"/>
      <c r="KQQ2659" s="42"/>
      <c r="KQR2659" s="116"/>
      <c r="KQS2659" s="42"/>
      <c r="KQT2659" s="116"/>
      <c r="KQU2659" s="42"/>
      <c r="KQV2659" s="116"/>
      <c r="KQW2659" s="42"/>
      <c r="KQX2659" s="116"/>
      <c r="KQY2659" s="42"/>
      <c r="KQZ2659" s="116"/>
      <c r="KRA2659" s="42"/>
      <c r="KRB2659" s="116"/>
      <c r="KRC2659" s="42"/>
      <c r="KRD2659" s="116"/>
      <c r="KRE2659" s="42"/>
      <c r="KRF2659" s="116"/>
      <c r="KRG2659" s="42"/>
      <c r="KRH2659" s="116"/>
      <c r="KRI2659" s="42"/>
      <c r="KRJ2659" s="116"/>
      <c r="KRK2659" s="42"/>
      <c r="KRL2659" s="116"/>
      <c r="KRM2659" s="42"/>
      <c r="KRN2659" s="116"/>
      <c r="KRO2659" s="42"/>
      <c r="KRP2659" s="116"/>
      <c r="KRQ2659" s="42"/>
      <c r="KRR2659" s="116"/>
      <c r="KRS2659" s="42"/>
      <c r="KRT2659" s="116"/>
      <c r="KRU2659" s="42"/>
      <c r="KRV2659" s="116"/>
      <c r="KRW2659" s="42"/>
      <c r="KRX2659" s="116"/>
      <c r="KRY2659" s="42"/>
      <c r="KRZ2659" s="116"/>
      <c r="KSA2659" s="42"/>
      <c r="KSB2659" s="116"/>
      <c r="KSC2659" s="42"/>
      <c r="KSD2659" s="116"/>
      <c r="KSE2659" s="42"/>
      <c r="KSF2659" s="116"/>
      <c r="KSG2659" s="42"/>
      <c r="KSH2659" s="116"/>
      <c r="KSI2659" s="42"/>
      <c r="KSJ2659" s="116"/>
      <c r="KSK2659" s="42"/>
      <c r="KSL2659" s="116"/>
      <c r="KSM2659" s="42"/>
      <c r="KSN2659" s="116"/>
      <c r="KSO2659" s="42"/>
      <c r="KSP2659" s="116"/>
      <c r="KSQ2659" s="42"/>
      <c r="KSR2659" s="116"/>
      <c r="KSS2659" s="42"/>
      <c r="KST2659" s="116"/>
      <c r="KSU2659" s="42"/>
      <c r="KSV2659" s="116"/>
      <c r="KSW2659" s="42"/>
      <c r="KSX2659" s="116"/>
      <c r="KSY2659" s="42"/>
      <c r="KSZ2659" s="116"/>
      <c r="KTA2659" s="42"/>
      <c r="KTB2659" s="116"/>
      <c r="KTC2659" s="42"/>
      <c r="KTD2659" s="116"/>
      <c r="KTE2659" s="42"/>
      <c r="KTF2659" s="116"/>
      <c r="KTG2659" s="42"/>
      <c r="KTH2659" s="116"/>
      <c r="KTI2659" s="42"/>
      <c r="KTJ2659" s="116"/>
      <c r="KTK2659" s="42"/>
      <c r="KTL2659" s="116"/>
      <c r="KTM2659" s="42"/>
      <c r="KTN2659" s="116"/>
      <c r="KTO2659" s="42"/>
      <c r="KTP2659" s="116"/>
      <c r="KTQ2659" s="42"/>
      <c r="KTR2659" s="116"/>
      <c r="KTS2659" s="42"/>
      <c r="KTT2659" s="116"/>
      <c r="KTU2659" s="42"/>
      <c r="KTV2659" s="116"/>
      <c r="KTW2659" s="42"/>
      <c r="KTX2659" s="116"/>
      <c r="KTY2659" s="42"/>
      <c r="KTZ2659" s="116"/>
      <c r="KUA2659" s="42"/>
      <c r="KUB2659" s="116"/>
      <c r="KUC2659" s="42"/>
      <c r="KUD2659" s="116"/>
      <c r="KUE2659" s="42"/>
      <c r="KUF2659" s="116"/>
      <c r="KUG2659" s="42"/>
      <c r="KUH2659" s="116"/>
      <c r="KUI2659" s="42"/>
      <c r="KUJ2659" s="116"/>
      <c r="KUK2659" s="42"/>
      <c r="KUL2659" s="116"/>
      <c r="KUM2659" s="42"/>
      <c r="KUN2659" s="116"/>
      <c r="KUO2659" s="42"/>
      <c r="KUP2659" s="116"/>
      <c r="KUQ2659" s="42"/>
      <c r="KUR2659" s="116"/>
      <c r="KUS2659" s="42"/>
      <c r="KUT2659" s="116"/>
      <c r="KUU2659" s="42"/>
      <c r="KUV2659" s="116"/>
      <c r="KUW2659" s="42"/>
      <c r="KUX2659" s="116"/>
      <c r="KUY2659" s="42"/>
      <c r="KUZ2659" s="116"/>
      <c r="KVA2659" s="42"/>
      <c r="KVB2659" s="116"/>
      <c r="KVC2659" s="42"/>
      <c r="KVD2659" s="116"/>
      <c r="KVE2659" s="42"/>
      <c r="KVF2659" s="116"/>
      <c r="KVG2659" s="42"/>
      <c r="KVH2659" s="116"/>
      <c r="KVI2659" s="42"/>
      <c r="KVJ2659" s="116"/>
      <c r="KVK2659" s="42"/>
      <c r="KVL2659" s="116"/>
      <c r="KVM2659" s="42"/>
      <c r="KVN2659" s="116"/>
      <c r="KVO2659" s="42"/>
      <c r="KVP2659" s="116"/>
      <c r="KVQ2659" s="42"/>
      <c r="KVR2659" s="116"/>
      <c r="KVS2659" s="42"/>
      <c r="KVT2659" s="116"/>
      <c r="KVU2659" s="42"/>
      <c r="KVV2659" s="116"/>
      <c r="KVW2659" s="42"/>
      <c r="KVX2659" s="116"/>
      <c r="KVY2659" s="42"/>
      <c r="KVZ2659" s="116"/>
      <c r="KWA2659" s="42"/>
      <c r="KWB2659" s="116"/>
      <c r="KWC2659" s="42"/>
      <c r="KWD2659" s="116"/>
      <c r="KWE2659" s="42"/>
      <c r="KWF2659" s="116"/>
      <c r="KWG2659" s="42"/>
      <c r="KWH2659" s="116"/>
      <c r="KWI2659" s="42"/>
      <c r="KWJ2659" s="116"/>
      <c r="KWK2659" s="42"/>
      <c r="KWL2659" s="116"/>
      <c r="KWM2659" s="42"/>
      <c r="KWN2659" s="116"/>
      <c r="KWO2659" s="42"/>
      <c r="KWP2659" s="116"/>
      <c r="KWQ2659" s="42"/>
      <c r="KWR2659" s="116"/>
      <c r="KWS2659" s="42"/>
      <c r="KWT2659" s="116"/>
      <c r="KWU2659" s="42"/>
      <c r="KWV2659" s="116"/>
      <c r="KWW2659" s="42"/>
      <c r="KWX2659" s="116"/>
      <c r="KWY2659" s="42"/>
      <c r="KWZ2659" s="116"/>
      <c r="KXA2659" s="42"/>
      <c r="KXB2659" s="116"/>
      <c r="KXC2659" s="42"/>
      <c r="KXD2659" s="116"/>
      <c r="KXE2659" s="42"/>
      <c r="KXF2659" s="116"/>
      <c r="KXG2659" s="42"/>
      <c r="KXH2659" s="116"/>
      <c r="KXI2659" s="42"/>
      <c r="KXJ2659" s="116"/>
      <c r="KXK2659" s="42"/>
      <c r="KXL2659" s="116"/>
      <c r="KXM2659" s="42"/>
      <c r="KXN2659" s="116"/>
      <c r="KXO2659" s="42"/>
      <c r="KXP2659" s="116"/>
      <c r="KXQ2659" s="42"/>
      <c r="KXR2659" s="116"/>
      <c r="KXS2659" s="42"/>
      <c r="KXT2659" s="116"/>
      <c r="KXU2659" s="42"/>
      <c r="KXV2659" s="116"/>
      <c r="KXW2659" s="42"/>
      <c r="KXX2659" s="116"/>
      <c r="KXY2659" s="42"/>
      <c r="KXZ2659" s="116"/>
      <c r="KYA2659" s="42"/>
      <c r="KYB2659" s="116"/>
      <c r="KYC2659" s="42"/>
      <c r="KYD2659" s="116"/>
      <c r="KYE2659" s="42"/>
      <c r="KYF2659" s="116"/>
      <c r="KYG2659" s="42"/>
      <c r="KYH2659" s="116"/>
      <c r="KYI2659" s="42"/>
      <c r="KYJ2659" s="116"/>
      <c r="KYK2659" s="42"/>
      <c r="KYL2659" s="116"/>
      <c r="KYM2659" s="42"/>
      <c r="KYN2659" s="116"/>
      <c r="KYO2659" s="42"/>
      <c r="KYP2659" s="116"/>
      <c r="KYQ2659" s="42"/>
      <c r="KYR2659" s="116"/>
      <c r="KYS2659" s="42"/>
      <c r="KYT2659" s="116"/>
      <c r="KYU2659" s="42"/>
      <c r="KYV2659" s="116"/>
      <c r="KYW2659" s="42"/>
      <c r="KYX2659" s="116"/>
      <c r="KYY2659" s="42"/>
      <c r="KYZ2659" s="116"/>
      <c r="KZA2659" s="42"/>
      <c r="KZB2659" s="116"/>
      <c r="KZC2659" s="42"/>
      <c r="KZD2659" s="116"/>
      <c r="KZE2659" s="42"/>
      <c r="KZF2659" s="116"/>
      <c r="KZG2659" s="42"/>
      <c r="KZH2659" s="116"/>
      <c r="KZI2659" s="42"/>
      <c r="KZJ2659" s="116"/>
      <c r="KZK2659" s="42"/>
      <c r="KZL2659" s="116"/>
      <c r="KZM2659" s="42"/>
      <c r="KZN2659" s="116"/>
      <c r="KZO2659" s="42"/>
      <c r="KZP2659" s="116"/>
      <c r="KZQ2659" s="42"/>
      <c r="KZR2659" s="116"/>
      <c r="KZS2659" s="42"/>
      <c r="KZT2659" s="116"/>
      <c r="KZU2659" s="42"/>
      <c r="KZV2659" s="116"/>
      <c r="KZW2659" s="42"/>
      <c r="KZX2659" s="116"/>
      <c r="KZY2659" s="42"/>
      <c r="KZZ2659" s="116"/>
      <c r="LAA2659" s="42"/>
      <c r="LAB2659" s="116"/>
      <c r="LAC2659" s="42"/>
      <c r="LAD2659" s="116"/>
      <c r="LAE2659" s="42"/>
      <c r="LAF2659" s="116"/>
      <c r="LAG2659" s="42"/>
      <c r="LAH2659" s="116"/>
      <c r="LAI2659" s="42"/>
      <c r="LAJ2659" s="116"/>
      <c r="LAK2659" s="42"/>
      <c r="LAL2659" s="116"/>
      <c r="LAM2659" s="42"/>
      <c r="LAN2659" s="116"/>
      <c r="LAO2659" s="42"/>
      <c r="LAP2659" s="116"/>
      <c r="LAQ2659" s="42"/>
      <c r="LAR2659" s="116"/>
      <c r="LAS2659" s="42"/>
      <c r="LAT2659" s="116"/>
      <c r="LAU2659" s="42"/>
      <c r="LAV2659" s="116"/>
      <c r="LAW2659" s="42"/>
      <c r="LAX2659" s="116"/>
      <c r="LAY2659" s="42"/>
      <c r="LAZ2659" s="116"/>
      <c r="LBA2659" s="42"/>
      <c r="LBB2659" s="116"/>
      <c r="LBC2659" s="42"/>
      <c r="LBD2659" s="116"/>
      <c r="LBE2659" s="42"/>
      <c r="LBF2659" s="116"/>
      <c r="LBG2659" s="42"/>
      <c r="LBH2659" s="116"/>
      <c r="LBI2659" s="42"/>
      <c r="LBJ2659" s="116"/>
      <c r="LBK2659" s="42"/>
      <c r="LBL2659" s="116"/>
      <c r="LBM2659" s="42"/>
      <c r="LBN2659" s="116"/>
      <c r="LBO2659" s="42"/>
      <c r="LBP2659" s="116"/>
      <c r="LBQ2659" s="42"/>
      <c r="LBR2659" s="116"/>
      <c r="LBS2659" s="42"/>
      <c r="LBT2659" s="116"/>
      <c r="LBU2659" s="42"/>
      <c r="LBV2659" s="116"/>
      <c r="LBW2659" s="42"/>
      <c r="LBX2659" s="116"/>
      <c r="LBY2659" s="42"/>
      <c r="LBZ2659" s="116"/>
      <c r="LCA2659" s="42"/>
      <c r="LCB2659" s="116"/>
      <c r="LCC2659" s="42"/>
      <c r="LCD2659" s="116"/>
      <c r="LCE2659" s="42"/>
      <c r="LCF2659" s="116"/>
      <c r="LCG2659" s="42"/>
      <c r="LCH2659" s="116"/>
      <c r="LCI2659" s="42"/>
      <c r="LCJ2659" s="116"/>
      <c r="LCK2659" s="42"/>
      <c r="LCL2659" s="116"/>
      <c r="LCM2659" s="42"/>
      <c r="LCN2659" s="116"/>
      <c r="LCO2659" s="42"/>
      <c r="LCP2659" s="116"/>
      <c r="LCQ2659" s="42"/>
      <c r="LCR2659" s="116"/>
      <c r="LCS2659" s="42"/>
      <c r="LCT2659" s="116"/>
      <c r="LCU2659" s="42"/>
      <c r="LCV2659" s="116"/>
      <c r="LCW2659" s="42"/>
      <c r="LCX2659" s="116"/>
      <c r="LCY2659" s="42"/>
      <c r="LCZ2659" s="116"/>
      <c r="LDA2659" s="42"/>
      <c r="LDB2659" s="116"/>
      <c r="LDC2659" s="42"/>
      <c r="LDD2659" s="116"/>
      <c r="LDE2659" s="42"/>
      <c r="LDF2659" s="116"/>
      <c r="LDG2659" s="42"/>
      <c r="LDH2659" s="116"/>
      <c r="LDI2659" s="42"/>
      <c r="LDJ2659" s="116"/>
      <c r="LDK2659" s="42"/>
      <c r="LDL2659" s="116"/>
      <c r="LDM2659" s="42"/>
      <c r="LDN2659" s="116"/>
      <c r="LDO2659" s="42"/>
      <c r="LDP2659" s="116"/>
      <c r="LDQ2659" s="42"/>
      <c r="LDR2659" s="116"/>
      <c r="LDS2659" s="42"/>
      <c r="LDT2659" s="116"/>
      <c r="LDU2659" s="42"/>
      <c r="LDV2659" s="116"/>
      <c r="LDW2659" s="42"/>
      <c r="LDX2659" s="116"/>
      <c r="LDY2659" s="42"/>
      <c r="LDZ2659" s="116"/>
      <c r="LEA2659" s="42"/>
      <c r="LEB2659" s="116"/>
      <c r="LEC2659" s="42"/>
      <c r="LED2659" s="116"/>
      <c r="LEE2659" s="42"/>
      <c r="LEF2659" s="116"/>
      <c r="LEG2659" s="42"/>
      <c r="LEH2659" s="116"/>
      <c r="LEI2659" s="42"/>
      <c r="LEJ2659" s="116"/>
      <c r="LEK2659" s="42"/>
      <c r="LEL2659" s="116"/>
      <c r="LEM2659" s="42"/>
      <c r="LEN2659" s="116"/>
      <c r="LEO2659" s="42"/>
      <c r="LEP2659" s="116"/>
      <c r="LEQ2659" s="42"/>
      <c r="LER2659" s="116"/>
      <c r="LES2659" s="42"/>
      <c r="LET2659" s="116"/>
      <c r="LEU2659" s="42"/>
      <c r="LEV2659" s="116"/>
      <c r="LEW2659" s="42"/>
      <c r="LEX2659" s="116"/>
      <c r="LEY2659" s="42"/>
      <c r="LEZ2659" s="116"/>
      <c r="LFA2659" s="42"/>
      <c r="LFB2659" s="116"/>
      <c r="LFC2659" s="42"/>
      <c r="LFD2659" s="116"/>
      <c r="LFE2659" s="42"/>
      <c r="LFF2659" s="116"/>
      <c r="LFG2659" s="42"/>
      <c r="LFH2659" s="116"/>
      <c r="LFI2659" s="42"/>
      <c r="LFJ2659" s="116"/>
      <c r="LFK2659" s="42"/>
      <c r="LFL2659" s="116"/>
      <c r="LFM2659" s="42"/>
      <c r="LFN2659" s="116"/>
      <c r="LFO2659" s="42"/>
      <c r="LFP2659" s="116"/>
      <c r="LFQ2659" s="42"/>
      <c r="LFR2659" s="116"/>
      <c r="LFS2659" s="42"/>
      <c r="LFT2659" s="116"/>
      <c r="LFU2659" s="42"/>
      <c r="LFV2659" s="116"/>
      <c r="LFW2659" s="42"/>
      <c r="LFX2659" s="116"/>
      <c r="LFY2659" s="42"/>
      <c r="LFZ2659" s="116"/>
      <c r="LGA2659" s="42"/>
      <c r="LGB2659" s="116"/>
      <c r="LGC2659" s="42"/>
      <c r="LGD2659" s="116"/>
      <c r="LGE2659" s="42"/>
      <c r="LGF2659" s="116"/>
      <c r="LGG2659" s="42"/>
      <c r="LGH2659" s="116"/>
      <c r="LGI2659" s="42"/>
      <c r="LGJ2659" s="116"/>
      <c r="LGK2659" s="42"/>
      <c r="LGL2659" s="116"/>
      <c r="LGM2659" s="42"/>
      <c r="LGN2659" s="116"/>
      <c r="LGO2659" s="42"/>
      <c r="LGP2659" s="116"/>
      <c r="LGQ2659" s="42"/>
      <c r="LGR2659" s="116"/>
      <c r="LGS2659" s="42"/>
      <c r="LGT2659" s="116"/>
      <c r="LGU2659" s="42"/>
      <c r="LGV2659" s="116"/>
      <c r="LGW2659" s="42"/>
      <c r="LGX2659" s="116"/>
      <c r="LGY2659" s="42"/>
      <c r="LGZ2659" s="116"/>
      <c r="LHA2659" s="42"/>
      <c r="LHB2659" s="116"/>
      <c r="LHC2659" s="42"/>
      <c r="LHD2659" s="116"/>
      <c r="LHE2659" s="42"/>
      <c r="LHF2659" s="116"/>
      <c r="LHG2659" s="42"/>
      <c r="LHH2659" s="116"/>
      <c r="LHI2659" s="42"/>
      <c r="LHJ2659" s="116"/>
      <c r="LHK2659" s="42"/>
      <c r="LHL2659" s="116"/>
      <c r="LHM2659" s="42"/>
      <c r="LHN2659" s="116"/>
      <c r="LHO2659" s="42"/>
      <c r="LHP2659" s="116"/>
      <c r="LHQ2659" s="42"/>
      <c r="LHR2659" s="116"/>
      <c r="LHS2659" s="42"/>
      <c r="LHT2659" s="116"/>
      <c r="LHU2659" s="42"/>
      <c r="LHV2659" s="116"/>
      <c r="LHW2659" s="42"/>
      <c r="LHX2659" s="116"/>
      <c r="LHY2659" s="42"/>
      <c r="LHZ2659" s="116"/>
      <c r="LIA2659" s="42"/>
      <c r="LIB2659" s="116"/>
      <c r="LIC2659" s="42"/>
      <c r="LID2659" s="116"/>
      <c r="LIE2659" s="42"/>
      <c r="LIF2659" s="116"/>
      <c r="LIG2659" s="42"/>
      <c r="LIH2659" s="116"/>
      <c r="LII2659" s="42"/>
      <c r="LIJ2659" s="116"/>
      <c r="LIK2659" s="42"/>
      <c r="LIL2659" s="116"/>
      <c r="LIM2659" s="42"/>
      <c r="LIN2659" s="116"/>
      <c r="LIO2659" s="42"/>
      <c r="LIP2659" s="116"/>
      <c r="LIQ2659" s="42"/>
      <c r="LIR2659" s="116"/>
      <c r="LIS2659" s="42"/>
      <c r="LIT2659" s="116"/>
      <c r="LIU2659" s="42"/>
      <c r="LIV2659" s="116"/>
      <c r="LIW2659" s="42"/>
      <c r="LIX2659" s="116"/>
      <c r="LIY2659" s="42"/>
      <c r="LIZ2659" s="116"/>
      <c r="LJA2659" s="42"/>
      <c r="LJB2659" s="116"/>
      <c r="LJC2659" s="42"/>
      <c r="LJD2659" s="116"/>
      <c r="LJE2659" s="42"/>
      <c r="LJF2659" s="116"/>
      <c r="LJG2659" s="42"/>
      <c r="LJH2659" s="116"/>
      <c r="LJI2659" s="42"/>
      <c r="LJJ2659" s="116"/>
      <c r="LJK2659" s="42"/>
      <c r="LJL2659" s="116"/>
      <c r="LJM2659" s="42"/>
      <c r="LJN2659" s="116"/>
      <c r="LJO2659" s="42"/>
      <c r="LJP2659" s="116"/>
      <c r="LJQ2659" s="42"/>
      <c r="LJR2659" s="116"/>
      <c r="LJS2659" s="42"/>
      <c r="LJT2659" s="116"/>
      <c r="LJU2659" s="42"/>
      <c r="LJV2659" s="116"/>
      <c r="LJW2659" s="42"/>
      <c r="LJX2659" s="116"/>
      <c r="LJY2659" s="42"/>
      <c r="LJZ2659" s="116"/>
      <c r="LKA2659" s="42"/>
      <c r="LKB2659" s="116"/>
      <c r="LKC2659" s="42"/>
      <c r="LKD2659" s="116"/>
      <c r="LKE2659" s="42"/>
      <c r="LKF2659" s="116"/>
      <c r="LKG2659" s="42"/>
      <c r="LKH2659" s="116"/>
      <c r="LKI2659" s="42"/>
      <c r="LKJ2659" s="116"/>
      <c r="LKK2659" s="42"/>
      <c r="LKL2659" s="116"/>
      <c r="LKM2659" s="42"/>
      <c r="LKN2659" s="116"/>
      <c r="LKO2659" s="42"/>
      <c r="LKP2659" s="116"/>
      <c r="LKQ2659" s="42"/>
      <c r="LKR2659" s="116"/>
      <c r="LKS2659" s="42"/>
      <c r="LKT2659" s="116"/>
      <c r="LKU2659" s="42"/>
      <c r="LKV2659" s="116"/>
      <c r="LKW2659" s="42"/>
      <c r="LKX2659" s="116"/>
      <c r="LKY2659" s="42"/>
      <c r="LKZ2659" s="116"/>
      <c r="LLA2659" s="42"/>
      <c r="LLB2659" s="116"/>
      <c r="LLC2659" s="42"/>
      <c r="LLD2659" s="116"/>
      <c r="LLE2659" s="42"/>
      <c r="LLF2659" s="116"/>
      <c r="LLG2659" s="42"/>
      <c r="LLH2659" s="116"/>
      <c r="LLI2659" s="42"/>
      <c r="LLJ2659" s="116"/>
      <c r="LLK2659" s="42"/>
      <c r="LLL2659" s="116"/>
      <c r="LLM2659" s="42"/>
      <c r="LLN2659" s="116"/>
      <c r="LLO2659" s="42"/>
      <c r="LLP2659" s="116"/>
      <c r="LLQ2659" s="42"/>
      <c r="LLR2659" s="116"/>
      <c r="LLS2659" s="42"/>
      <c r="LLT2659" s="116"/>
      <c r="LLU2659" s="42"/>
      <c r="LLV2659" s="116"/>
      <c r="LLW2659" s="42"/>
      <c r="LLX2659" s="116"/>
      <c r="LLY2659" s="42"/>
      <c r="LLZ2659" s="116"/>
      <c r="LMA2659" s="42"/>
      <c r="LMB2659" s="116"/>
      <c r="LMC2659" s="42"/>
      <c r="LMD2659" s="116"/>
      <c r="LME2659" s="42"/>
      <c r="LMF2659" s="116"/>
      <c r="LMG2659" s="42"/>
      <c r="LMH2659" s="116"/>
      <c r="LMI2659" s="42"/>
      <c r="LMJ2659" s="116"/>
      <c r="LMK2659" s="42"/>
      <c r="LML2659" s="116"/>
      <c r="LMM2659" s="42"/>
      <c r="LMN2659" s="116"/>
      <c r="LMO2659" s="42"/>
      <c r="LMP2659" s="116"/>
      <c r="LMQ2659" s="42"/>
      <c r="LMR2659" s="116"/>
      <c r="LMS2659" s="42"/>
      <c r="LMT2659" s="116"/>
      <c r="LMU2659" s="42"/>
      <c r="LMV2659" s="116"/>
      <c r="LMW2659" s="42"/>
      <c r="LMX2659" s="116"/>
      <c r="LMY2659" s="42"/>
      <c r="LMZ2659" s="116"/>
      <c r="LNA2659" s="42"/>
      <c r="LNB2659" s="116"/>
      <c r="LNC2659" s="42"/>
      <c r="LND2659" s="116"/>
      <c r="LNE2659" s="42"/>
      <c r="LNF2659" s="116"/>
      <c r="LNG2659" s="42"/>
      <c r="LNH2659" s="116"/>
      <c r="LNI2659" s="42"/>
      <c r="LNJ2659" s="116"/>
      <c r="LNK2659" s="42"/>
      <c r="LNL2659" s="116"/>
      <c r="LNM2659" s="42"/>
      <c r="LNN2659" s="116"/>
      <c r="LNO2659" s="42"/>
      <c r="LNP2659" s="116"/>
      <c r="LNQ2659" s="42"/>
      <c r="LNR2659" s="116"/>
      <c r="LNS2659" s="42"/>
      <c r="LNT2659" s="116"/>
      <c r="LNU2659" s="42"/>
      <c r="LNV2659" s="116"/>
      <c r="LNW2659" s="42"/>
      <c r="LNX2659" s="116"/>
      <c r="LNY2659" s="42"/>
      <c r="LNZ2659" s="116"/>
      <c r="LOA2659" s="42"/>
      <c r="LOB2659" s="116"/>
      <c r="LOC2659" s="42"/>
      <c r="LOD2659" s="116"/>
      <c r="LOE2659" s="42"/>
      <c r="LOF2659" s="116"/>
      <c r="LOG2659" s="42"/>
      <c r="LOH2659" s="116"/>
      <c r="LOI2659" s="42"/>
      <c r="LOJ2659" s="116"/>
      <c r="LOK2659" s="42"/>
      <c r="LOL2659" s="116"/>
      <c r="LOM2659" s="42"/>
      <c r="LON2659" s="116"/>
      <c r="LOO2659" s="42"/>
      <c r="LOP2659" s="116"/>
      <c r="LOQ2659" s="42"/>
      <c r="LOR2659" s="116"/>
      <c r="LOS2659" s="42"/>
      <c r="LOT2659" s="116"/>
      <c r="LOU2659" s="42"/>
      <c r="LOV2659" s="116"/>
      <c r="LOW2659" s="42"/>
      <c r="LOX2659" s="116"/>
      <c r="LOY2659" s="42"/>
      <c r="LOZ2659" s="116"/>
      <c r="LPA2659" s="42"/>
      <c r="LPB2659" s="116"/>
      <c r="LPC2659" s="42"/>
      <c r="LPD2659" s="116"/>
      <c r="LPE2659" s="42"/>
      <c r="LPF2659" s="116"/>
      <c r="LPG2659" s="42"/>
      <c r="LPH2659" s="116"/>
      <c r="LPI2659" s="42"/>
      <c r="LPJ2659" s="116"/>
      <c r="LPK2659" s="42"/>
      <c r="LPL2659" s="116"/>
      <c r="LPM2659" s="42"/>
      <c r="LPN2659" s="116"/>
      <c r="LPO2659" s="42"/>
      <c r="LPP2659" s="116"/>
      <c r="LPQ2659" s="42"/>
      <c r="LPR2659" s="116"/>
      <c r="LPS2659" s="42"/>
      <c r="LPT2659" s="116"/>
      <c r="LPU2659" s="42"/>
      <c r="LPV2659" s="116"/>
      <c r="LPW2659" s="42"/>
      <c r="LPX2659" s="116"/>
      <c r="LPY2659" s="42"/>
      <c r="LPZ2659" s="116"/>
      <c r="LQA2659" s="42"/>
      <c r="LQB2659" s="116"/>
      <c r="LQC2659" s="42"/>
      <c r="LQD2659" s="116"/>
      <c r="LQE2659" s="42"/>
      <c r="LQF2659" s="116"/>
      <c r="LQG2659" s="42"/>
      <c r="LQH2659" s="116"/>
      <c r="LQI2659" s="42"/>
      <c r="LQJ2659" s="116"/>
      <c r="LQK2659" s="42"/>
      <c r="LQL2659" s="116"/>
      <c r="LQM2659" s="42"/>
      <c r="LQN2659" s="116"/>
      <c r="LQO2659" s="42"/>
      <c r="LQP2659" s="116"/>
      <c r="LQQ2659" s="42"/>
      <c r="LQR2659" s="116"/>
      <c r="LQS2659" s="42"/>
      <c r="LQT2659" s="116"/>
      <c r="LQU2659" s="42"/>
      <c r="LQV2659" s="116"/>
      <c r="LQW2659" s="42"/>
      <c r="LQX2659" s="116"/>
      <c r="LQY2659" s="42"/>
      <c r="LQZ2659" s="116"/>
      <c r="LRA2659" s="42"/>
      <c r="LRB2659" s="116"/>
      <c r="LRC2659" s="42"/>
      <c r="LRD2659" s="116"/>
      <c r="LRE2659" s="42"/>
      <c r="LRF2659" s="116"/>
      <c r="LRG2659" s="42"/>
      <c r="LRH2659" s="116"/>
      <c r="LRI2659" s="42"/>
      <c r="LRJ2659" s="116"/>
      <c r="LRK2659" s="42"/>
      <c r="LRL2659" s="116"/>
      <c r="LRM2659" s="42"/>
      <c r="LRN2659" s="116"/>
      <c r="LRO2659" s="42"/>
      <c r="LRP2659" s="116"/>
      <c r="LRQ2659" s="42"/>
      <c r="LRR2659" s="116"/>
      <c r="LRS2659" s="42"/>
      <c r="LRT2659" s="116"/>
      <c r="LRU2659" s="42"/>
      <c r="LRV2659" s="116"/>
      <c r="LRW2659" s="42"/>
      <c r="LRX2659" s="116"/>
      <c r="LRY2659" s="42"/>
      <c r="LRZ2659" s="116"/>
      <c r="LSA2659" s="42"/>
      <c r="LSB2659" s="116"/>
      <c r="LSC2659" s="42"/>
      <c r="LSD2659" s="116"/>
      <c r="LSE2659" s="42"/>
      <c r="LSF2659" s="116"/>
      <c r="LSG2659" s="42"/>
      <c r="LSH2659" s="116"/>
      <c r="LSI2659" s="42"/>
      <c r="LSJ2659" s="116"/>
      <c r="LSK2659" s="42"/>
      <c r="LSL2659" s="116"/>
      <c r="LSM2659" s="42"/>
      <c r="LSN2659" s="116"/>
      <c r="LSO2659" s="42"/>
      <c r="LSP2659" s="116"/>
      <c r="LSQ2659" s="42"/>
      <c r="LSR2659" s="116"/>
      <c r="LSS2659" s="42"/>
      <c r="LST2659" s="116"/>
      <c r="LSU2659" s="42"/>
      <c r="LSV2659" s="116"/>
      <c r="LSW2659" s="42"/>
      <c r="LSX2659" s="116"/>
      <c r="LSY2659" s="42"/>
      <c r="LSZ2659" s="116"/>
      <c r="LTA2659" s="42"/>
      <c r="LTB2659" s="116"/>
      <c r="LTC2659" s="42"/>
      <c r="LTD2659" s="116"/>
      <c r="LTE2659" s="42"/>
      <c r="LTF2659" s="116"/>
      <c r="LTG2659" s="42"/>
      <c r="LTH2659" s="116"/>
      <c r="LTI2659" s="42"/>
      <c r="LTJ2659" s="116"/>
      <c r="LTK2659" s="42"/>
      <c r="LTL2659" s="116"/>
      <c r="LTM2659" s="42"/>
      <c r="LTN2659" s="116"/>
      <c r="LTO2659" s="42"/>
      <c r="LTP2659" s="116"/>
      <c r="LTQ2659" s="42"/>
      <c r="LTR2659" s="116"/>
      <c r="LTS2659" s="42"/>
      <c r="LTT2659" s="116"/>
      <c r="LTU2659" s="42"/>
      <c r="LTV2659" s="116"/>
      <c r="LTW2659" s="42"/>
      <c r="LTX2659" s="116"/>
      <c r="LTY2659" s="42"/>
      <c r="LTZ2659" s="116"/>
      <c r="LUA2659" s="42"/>
      <c r="LUB2659" s="116"/>
      <c r="LUC2659" s="42"/>
      <c r="LUD2659" s="116"/>
      <c r="LUE2659" s="42"/>
      <c r="LUF2659" s="116"/>
      <c r="LUG2659" s="42"/>
      <c r="LUH2659" s="116"/>
      <c r="LUI2659" s="42"/>
      <c r="LUJ2659" s="116"/>
      <c r="LUK2659" s="42"/>
      <c r="LUL2659" s="116"/>
      <c r="LUM2659" s="42"/>
      <c r="LUN2659" s="116"/>
      <c r="LUO2659" s="42"/>
      <c r="LUP2659" s="116"/>
      <c r="LUQ2659" s="42"/>
      <c r="LUR2659" s="116"/>
      <c r="LUS2659" s="42"/>
      <c r="LUT2659" s="116"/>
      <c r="LUU2659" s="42"/>
      <c r="LUV2659" s="116"/>
      <c r="LUW2659" s="42"/>
      <c r="LUX2659" s="116"/>
      <c r="LUY2659" s="42"/>
      <c r="LUZ2659" s="116"/>
      <c r="LVA2659" s="42"/>
      <c r="LVB2659" s="116"/>
      <c r="LVC2659" s="42"/>
      <c r="LVD2659" s="116"/>
      <c r="LVE2659" s="42"/>
      <c r="LVF2659" s="116"/>
      <c r="LVG2659" s="42"/>
      <c r="LVH2659" s="116"/>
      <c r="LVI2659" s="42"/>
      <c r="LVJ2659" s="116"/>
      <c r="LVK2659" s="42"/>
      <c r="LVL2659" s="116"/>
      <c r="LVM2659" s="42"/>
      <c r="LVN2659" s="116"/>
      <c r="LVO2659" s="42"/>
      <c r="LVP2659" s="116"/>
      <c r="LVQ2659" s="42"/>
      <c r="LVR2659" s="116"/>
      <c r="LVS2659" s="42"/>
      <c r="LVT2659" s="116"/>
      <c r="LVU2659" s="42"/>
      <c r="LVV2659" s="116"/>
      <c r="LVW2659" s="42"/>
      <c r="LVX2659" s="116"/>
      <c r="LVY2659" s="42"/>
      <c r="LVZ2659" s="116"/>
      <c r="LWA2659" s="42"/>
      <c r="LWB2659" s="116"/>
      <c r="LWC2659" s="42"/>
      <c r="LWD2659" s="116"/>
      <c r="LWE2659" s="42"/>
      <c r="LWF2659" s="116"/>
      <c r="LWG2659" s="42"/>
      <c r="LWH2659" s="116"/>
      <c r="LWI2659" s="42"/>
      <c r="LWJ2659" s="116"/>
      <c r="LWK2659" s="42"/>
      <c r="LWL2659" s="116"/>
      <c r="LWM2659" s="42"/>
      <c r="LWN2659" s="116"/>
      <c r="LWO2659" s="42"/>
      <c r="LWP2659" s="116"/>
      <c r="LWQ2659" s="42"/>
      <c r="LWR2659" s="116"/>
      <c r="LWS2659" s="42"/>
      <c r="LWT2659" s="116"/>
      <c r="LWU2659" s="42"/>
      <c r="LWV2659" s="116"/>
      <c r="LWW2659" s="42"/>
      <c r="LWX2659" s="116"/>
      <c r="LWY2659" s="42"/>
      <c r="LWZ2659" s="116"/>
      <c r="LXA2659" s="42"/>
      <c r="LXB2659" s="116"/>
      <c r="LXC2659" s="42"/>
      <c r="LXD2659" s="116"/>
      <c r="LXE2659" s="42"/>
      <c r="LXF2659" s="116"/>
      <c r="LXG2659" s="42"/>
      <c r="LXH2659" s="116"/>
      <c r="LXI2659" s="42"/>
      <c r="LXJ2659" s="116"/>
      <c r="LXK2659" s="42"/>
      <c r="LXL2659" s="116"/>
      <c r="LXM2659" s="42"/>
      <c r="LXN2659" s="116"/>
      <c r="LXO2659" s="42"/>
      <c r="LXP2659" s="116"/>
      <c r="LXQ2659" s="42"/>
      <c r="LXR2659" s="116"/>
      <c r="LXS2659" s="42"/>
      <c r="LXT2659" s="116"/>
      <c r="LXU2659" s="42"/>
      <c r="LXV2659" s="116"/>
      <c r="LXW2659" s="42"/>
      <c r="LXX2659" s="116"/>
      <c r="LXY2659" s="42"/>
      <c r="LXZ2659" s="116"/>
      <c r="LYA2659" s="42"/>
      <c r="LYB2659" s="116"/>
      <c r="LYC2659" s="42"/>
      <c r="LYD2659" s="116"/>
      <c r="LYE2659" s="42"/>
      <c r="LYF2659" s="116"/>
      <c r="LYG2659" s="42"/>
      <c r="LYH2659" s="116"/>
      <c r="LYI2659" s="42"/>
      <c r="LYJ2659" s="116"/>
      <c r="LYK2659" s="42"/>
      <c r="LYL2659" s="116"/>
      <c r="LYM2659" s="42"/>
      <c r="LYN2659" s="116"/>
      <c r="LYO2659" s="42"/>
      <c r="LYP2659" s="116"/>
      <c r="LYQ2659" s="42"/>
      <c r="LYR2659" s="116"/>
      <c r="LYS2659" s="42"/>
      <c r="LYT2659" s="116"/>
      <c r="LYU2659" s="42"/>
      <c r="LYV2659" s="116"/>
      <c r="LYW2659" s="42"/>
      <c r="LYX2659" s="116"/>
      <c r="LYY2659" s="42"/>
      <c r="LYZ2659" s="116"/>
      <c r="LZA2659" s="42"/>
      <c r="LZB2659" s="116"/>
      <c r="LZC2659" s="42"/>
      <c r="LZD2659" s="116"/>
      <c r="LZE2659" s="42"/>
      <c r="LZF2659" s="116"/>
      <c r="LZG2659" s="42"/>
      <c r="LZH2659" s="116"/>
      <c r="LZI2659" s="42"/>
      <c r="LZJ2659" s="116"/>
      <c r="LZK2659" s="42"/>
      <c r="LZL2659" s="116"/>
      <c r="LZM2659" s="42"/>
      <c r="LZN2659" s="116"/>
      <c r="LZO2659" s="42"/>
      <c r="LZP2659" s="116"/>
      <c r="LZQ2659" s="42"/>
      <c r="LZR2659" s="116"/>
      <c r="LZS2659" s="42"/>
      <c r="LZT2659" s="116"/>
      <c r="LZU2659" s="42"/>
      <c r="LZV2659" s="116"/>
      <c r="LZW2659" s="42"/>
      <c r="LZX2659" s="116"/>
      <c r="LZY2659" s="42"/>
      <c r="LZZ2659" s="116"/>
      <c r="MAA2659" s="42"/>
      <c r="MAB2659" s="116"/>
      <c r="MAC2659" s="42"/>
      <c r="MAD2659" s="116"/>
      <c r="MAE2659" s="42"/>
      <c r="MAF2659" s="116"/>
      <c r="MAG2659" s="42"/>
      <c r="MAH2659" s="116"/>
      <c r="MAI2659" s="42"/>
      <c r="MAJ2659" s="116"/>
      <c r="MAK2659" s="42"/>
      <c r="MAL2659" s="116"/>
      <c r="MAM2659" s="42"/>
      <c r="MAN2659" s="116"/>
      <c r="MAO2659" s="42"/>
      <c r="MAP2659" s="116"/>
      <c r="MAQ2659" s="42"/>
      <c r="MAR2659" s="116"/>
      <c r="MAS2659" s="42"/>
      <c r="MAT2659" s="116"/>
      <c r="MAU2659" s="42"/>
      <c r="MAV2659" s="116"/>
      <c r="MAW2659" s="42"/>
      <c r="MAX2659" s="116"/>
      <c r="MAY2659" s="42"/>
      <c r="MAZ2659" s="116"/>
      <c r="MBA2659" s="42"/>
      <c r="MBB2659" s="116"/>
      <c r="MBC2659" s="42"/>
      <c r="MBD2659" s="116"/>
      <c r="MBE2659" s="42"/>
      <c r="MBF2659" s="116"/>
      <c r="MBG2659" s="42"/>
      <c r="MBH2659" s="116"/>
      <c r="MBI2659" s="42"/>
      <c r="MBJ2659" s="116"/>
      <c r="MBK2659" s="42"/>
      <c r="MBL2659" s="116"/>
      <c r="MBM2659" s="42"/>
      <c r="MBN2659" s="116"/>
      <c r="MBO2659" s="42"/>
      <c r="MBP2659" s="116"/>
      <c r="MBQ2659" s="42"/>
      <c r="MBR2659" s="116"/>
      <c r="MBS2659" s="42"/>
      <c r="MBT2659" s="116"/>
      <c r="MBU2659" s="42"/>
      <c r="MBV2659" s="116"/>
      <c r="MBW2659" s="42"/>
      <c r="MBX2659" s="116"/>
      <c r="MBY2659" s="42"/>
      <c r="MBZ2659" s="116"/>
      <c r="MCA2659" s="42"/>
      <c r="MCB2659" s="116"/>
      <c r="MCC2659" s="42"/>
      <c r="MCD2659" s="116"/>
      <c r="MCE2659" s="42"/>
      <c r="MCF2659" s="116"/>
      <c r="MCG2659" s="42"/>
      <c r="MCH2659" s="116"/>
      <c r="MCI2659" s="42"/>
      <c r="MCJ2659" s="116"/>
      <c r="MCK2659" s="42"/>
      <c r="MCL2659" s="116"/>
      <c r="MCM2659" s="42"/>
      <c r="MCN2659" s="116"/>
      <c r="MCO2659" s="42"/>
      <c r="MCP2659" s="116"/>
      <c r="MCQ2659" s="42"/>
      <c r="MCR2659" s="116"/>
      <c r="MCS2659" s="42"/>
      <c r="MCT2659" s="116"/>
      <c r="MCU2659" s="42"/>
      <c r="MCV2659" s="116"/>
      <c r="MCW2659" s="42"/>
      <c r="MCX2659" s="116"/>
      <c r="MCY2659" s="42"/>
      <c r="MCZ2659" s="116"/>
      <c r="MDA2659" s="42"/>
      <c r="MDB2659" s="116"/>
      <c r="MDC2659" s="42"/>
      <c r="MDD2659" s="116"/>
      <c r="MDE2659" s="42"/>
      <c r="MDF2659" s="116"/>
      <c r="MDG2659" s="42"/>
      <c r="MDH2659" s="116"/>
      <c r="MDI2659" s="42"/>
      <c r="MDJ2659" s="116"/>
      <c r="MDK2659" s="42"/>
      <c r="MDL2659" s="116"/>
      <c r="MDM2659" s="42"/>
      <c r="MDN2659" s="116"/>
      <c r="MDO2659" s="42"/>
      <c r="MDP2659" s="116"/>
      <c r="MDQ2659" s="42"/>
      <c r="MDR2659" s="116"/>
      <c r="MDS2659" s="42"/>
      <c r="MDT2659" s="116"/>
      <c r="MDU2659" s="42"/>
      <c r="MDV2659" s="116"/>
      <c r="MDW2659" s="42"/>
      <c r="MDX2659" s="116"/>
      <c r="MDY2659" s="42"/>
      <c r="MDZ2659" s="116"/>
      <c r="MEA2659" s="42"/>
      <c r="MEB2659" s="116"/>
      <c r="MEC2659" s="42"/>
      <c r="MED2659" s="116"/>
      <c r="MEE2659" s="42"/>
      <c r="MEF2659" s="116"/>
      <c r="MEG2659" s="42"/>
      <c r="MEH2659" s="116"/>
      <c r="MEI2659" s="42"/>
      <c r="MEJ2659" s="116"/>
      <c r="MEK2659" s="42"/>
      <c r="MEL2659" s="116"/>
      <c r="MEM2659" s="42"/>
      <c r="MEN2659" s="116"/>
      <c r="MEO2659" s="42"/>
      <c r="MEP2659" s="116"/>
      <c r="MEQ2659" s="42"/>
      <c r="MER2659" s="116"/>
      <c r="MES2659" s="42"/>
      <c r="MET2659" s="116"/>
      <c r="MEU2659" s="42"/>
      <c r="MEV2659" s="116"/>
      <c r="MEW2659" s="42"/>
      <c r="MEX2659" s="116"/>
      <c r="MEY2659" s="42"/>
      <c r="MEZ2659" s="116"/>
      <c r="MFA2659" s="42"/>
      <c r="MFB2659" s="116"/>
      <c r="MFC2659" s="42"/>
      <c r="MFD2659" s="116"/>
      <c r="MFE2659" s="42"/>
      <c r="MFF2659" s="116"/>
      <c r="MFG2659" s="42"/>
      <c r="MFH2659" s="116"/>
      <c r="MFI2659" s="42"/>
      <c r="MFJ2659" s="116"/>
      <c r="MFK2659" s="42"/>
      <c r="MFL2659" s="116"/>
      <c r="MFM2659" s="42"/>
      <c r="MFN2659" s="116"/>
      <c r="MFO2659" s="42"/>
      <c r="MFP2659" s="116"/>
      <c r="MFQ2659" s="42"/>
      <c r="MFR2659" s="116"/>
      <c r="MFS2659" s="42"/>
      <c r="MFT2659" s="116"/>
      <c r="MFU2659" s="42"/>
      <c r="MFV2659" s="116"/>
      <c r="MFW2659" s="42"/>
      <c r="MFX2659" s="116"/>
      <c r="MFY2659" s="42"/>
      <c r="MFZ2659" s="116"/>
      <c r="MGA2659" s="42"/>
      <c r="MGB2659" s="116"/>
      <c r="MGC2659" s="42"/>
      <c r="MGD2659" s="116"/>
      <c r="MGE2659" s="42"/>
      <c r="MGF2659" s="116"/>
      <c r="MGG2659" s="42"/>
      <c r="MGH2659" s="116"/>
      <c r="MGI2659" s="42"/>
      <c r="MGJ2659" s="116"/>
      <c r="MGK2659" s="42"/>
      <c r="MGL2659" s="116"/>
      <c r="MGM2659" s="42"/>
      <c r="MGN2659" s="116"/>
      <c r="MGO2659" s="42"/>
      <c r="MGP2659" s="116"/>
      <c r="MGQ2659" s="42"/>
      <c r="MGR2659" s="116"/>
      <c r="MGS2659" s="42"/>
      <c r="MGT2659" s="116"/>
      <c r="MGU2659" s="42"/>
      <c r="MGV2659" s="116"/>
      <c r="MGW2659" s="42"/>
      <c r="MGX2659" s="116"/>
      <c r="MGY2659" s="42"/>
      <c r="MGZ2659" s="116"/>
      <c r="MHA2659" s="42"/>
      <c r="MHB2659" s="116"/>
      <c r="MHC2659" s="42"/>
      <c r="MHD2659" s="116"/>
      <c r="MHE2659" s="42"/>
      <c r="MHF2659" s="116"/>
      <c r="MHG2659" s="42"/>
      <c r="MHH2659" s="116"/>
      <c r="MHI2659" s="42"/>
      <c r="MHJ2659" s="116"/>
      <c r="MHK2659" s="42"/>
      <c r="MHL2659" s="116"/>
      <c r="MHM2659" s="42"/>
      <c r="MHN2659" s="116"/>
      <c r="MHO2659" s="42"/>
      <c r="MHP2659" s="116"/>
      <c r="MHQ2659" s="42"/>
      <c r="MHR2659" s="116"/>
      <c r="MHS2659" s="42"/>
      <c r="MHT2659" s="116"/>
      <c r="MHU2659" s="42"/>
      <c r="MHV2659" s="116"/>
      <c r="MHW2659" s="42"/>
      <c r="MHX2659" s="116"/>
      <c r="MHY2659" s="42"/>
      <c r="MHZ2659" s="116"/>
      <c r="MIA2659" s="42"/>
      <c r="MIB2659" s="116"/>
      <c r="MIC2659" s="42"/>
      <c r="MID2659" s="116"/>
      <c r="MIE2659" s="42"/>
      <c r="MIF2659" s="116"/>
      <c r="MIG2659" s="42"/>
      <c r="MIH2659" s="116"/>
      <c r="MII2659" s="42"/>
      <c r="MIJ2659" s="116"/>
      <c r="MIK2659" s="42"/>
      <c r="MIL2659" s="116"/>
      <c r="MIM2659" s="42"/>
      <c r="MIN2659" s="116"/>
      <c r="MIO2659" s="42"/>
      <c r="MIP2659" s="116"/>
      <c r="MIQ2659" s="42"/>
      <c r="MIR2659" s="116"/>
      <c r="MIS2659" s="42"/>
      <c r="MIT2659" s="116"/>
      <c r="MIU2659" s="42"/>
      <c r="MIV2659" s="116"/>
      <c r="MIW2659" s="42"/>
      <c r="MIX2659" s="116"/>
      <c r="MIY2659" s="42"/>
      <c r="MIZ2659" s="116"/>
      <c r="MJA2659" s="42"/>
      <c r="MJB2659" s="116"/>
      <c r="MJC2659" s="42"/>
      <c r="MJD2659" s="116"/>
      <c r="MJE2659" s="42"/>
      <c r="MJF2659" s="116"/>
      <c r="MJG2659" s="42"/>
      <c r="MJH2659" s="116"/>
      <c r="MJI2659" s="42"/>
      <c r="MJJ2659" s="116"/>
      <c r="MJK2659" s="42"/>
      <c r="MJL2659" s="116"/>
      <c r="MJM2659" s="42"/>
      <c r="MJN2659" s="116"/>
      <c r="MJO2659" s="42"/>
      <c r="MJP2659" s="116"/>
      <c r="MJQ2659" s="42"/>
      <c r="MJR2659" s="116"/>
      <c r="MJS2659" s="42"/>
      <c r="MJT2659" s="116"/>
      <c r="MJU2659" s="42"/>
      <c r="MJV2659" s="116"/>
      <c r="MJW2659" s="42"/>
      <c r="MJX2659" s="116"/>
      <c r="MJY2659" s="42"/>
      <c r="MJZ2659" s="116"/>
      <c r="MKA2659" s="42"/>
      <c r="MKB2659" s="116"/>
      <c r="MKC2659" s="42"/>
      <c r="MKD2659" s="116"/>
      <c r="MKE2659" s="42"/>
      <c r="MKF2659" s="116"/>
      <c r="MKG2659" s="42"/>
      <c r="MKH2659" s="116"/>
      <c r="MKI2659" s="42"/>
      <c r="MKJ2659" s="116"/>
      <c r="MKK2659" s="42"/>
      <c r="MKL2659" s="116"/>
      <c r="MKM2659" s="42"/>
      <c r="MKN2659" s="116"/>
      <c r="MKO2659" s="42"/>
      <c r="MKP2659" s="116"/>
      <c r="MKQ2659" s="42"/>
      <c r="MKR2659" s="116"/>
      <c r="MKS2659" s="42"/>
      <c r="MKT2659" s="116"/>
      <c r="MKU2659" s="42"/>
      <c r="MKV2659" s="116"/>
      <c r="MKW2659" s="42"/>
      <c r="MKX2659" s="116"/>
      <c r="MKY2659" s="42"/>
      <c r="MKZ2659" s="116"/>
      <c r="MLA2659" s="42"/>
      <c r="MLB2659" s="116"/>
      <c r="MLC2659" s="42"/>
      <c r="MLD2659" s="116"/>
      <c r="MLE2659" s="42"/>
      <c r="MLF2659" s="116"/>
      <c r="MLG2659" s="42"/>
      <c r="MLH2659" s="116"/>
      <c r="MLI2659" s="42"/>
      <c r="MLJ2659" s="116"/>
      <c r="MLK2659" s="42"/>
      <c r="MLL2659" s="116"/>
      <c r="MLM2659" s="42"/>
      <c r="MLN2659" s="116"/>
      <c r="MLO2659" s="42"/>
      <c r="MLP2659" s="116"/>
      <c r="MLQ2659" s="42"/>
      <c r="MLR2659" s="116"/>
      <c r="MLS2659" s="42"/>
      <c r="MLT2659" s="116"/>
      <c r="MLU2659" s="42"/>
      <c r="MLV2659" s="116"/>
      <c r="MLW2659" s="42"/>
      <c r="MLX2659" s="116"/>
      <c r="MLY2659" s="42"/>
      <c r="MLZ2659" s="116"/>
      <c r="MMA2659" s="42"/>
      <c r="MMB2659" s="116"/>
      <c r="MMC2659" s="42"/>
      <c r="MMD2659" s="116"/>
      <c r="MME2659" s="42"/>
      <c r="MMF2659" s="116"/>
      <c r="MMG2659" s="42"/>
      <c r="MMH2659" s="116"/>
      <c r="MMI2659" s="42"/>
      <c r="MMJ2659" s="116"/>
      <c r="MMK2659" s="42"/>
      <c r="MML2659" s="116"/>
      <c r="MMM2659" s="42"/>
      <c r="MMN2659" s="116"/>
      <c r="MMO2659" s="42"/>
      <c r="MMP2659" s="116"/>
      <c r="MMQ2659" s="42"/>
      <c r="MMR2659" s="116"/>
      <c r="MMS2659" s="42"/>
      <c r="MMT2659" s="116"/>
      <c r="MMU2659" s="42"/>
      <c r="MMV2659" s="116"/>
      <c r="MMW2659" s="42"/>
      <c r="MMX2659" s="116"/>
      <c r="MMY2659" s="42"/>
      <c r="MMZ2659" s="116"/>
      <c r="MNA2659" s="42"/>
      <c r="MNB2659" s="116"/>
      <c r="MNC2659" s="42"/>
      <c r="MND2659" s="116"/>
      <c r="MNE2659" s="42"/>
      <c r="MNF2659" s="116"/>
      <c r="MNG2659" s="42"/>
      <c r="MNH2659" s="116"/>
      <c r="MNI2659" s="42"/>
      <c r="MNJ2659" s="116"/>
      <c r="MNK2659" s="42"/>
      <c r="MNL2659" s="116"/>
      <c r="MNM2659" s="42"/>
      <c r="MNN2659" s="116"/>
      <c r="MNO2659" s="42"/>
      <c r="MNP2659" s="116"/>
      <c r="MNQ2659" s="42"/>
      <c r="MNR2659" s="116"/>
      <c r="MNS2659" s="42"/>
      <c r="MNT2659" s="116"/>
      <c r="MNU2659" s="42"/>
      <c r="MNV2659" s="116"/>
      <c r="MNW2659" s="42"/>
      <c r="MNX2659" s="116"/>
      <c r="MNY2659" s="42"/>
      <c r="MNZ2659" s="116"/>
      <c r="MOA2659" s="42"/>
      <c r="MOB2659" s="116"/>
      <c r="MOC2659" s="42"/>
      <c r="MOD2659" s="116"/>
      <c r="MOE2659" s="42"/>
      <c r="MOF2659" s="116"/>
      <c r="MOG2659" s="42"/>
      <c r="MOH2659" s="116"/>
      <c r="MOI2659" s="42"/>
      <c r="MOJ2659" s="116"/>
      <c r="MOK2659" s="42"/>
      <c r="MOL2659" s="116"/>
      <c r="MOM2659" s="42"/>
      <c r="MON2659" s="116"/>
      <c r="MOO2659" s="42"/>
      <c r="MOP2659" s="116"/>
      <c r="MOQ2659" s="42"/>
      <c r="MOR2659" s="116"/>
      <c r="MOS2659" s="42"/>
      <c r="MOT2659" s="116"/>
      <c r="MOU2659" s="42"/>
      <c r="MOV2659" s="116"/>
      <c r="MOW2659" s="42"/>
      <c r="MOX2659" s="116"/>
      <c r="MOY2659" s="42"/>
      <c r="MOZ2659" s="116"/>
      <c r="MPA2659" s="42"/>
      <c r="MPB2659" s="116"/>
      <c r="MPC2659" s="42"/>
      <c r="MPD2659" s="116"/>
      <c r="MPE2659" s="42"/>
      <c r="MPF2659" s="116"/>
      <c r="MPG2659" s="42"/>
      <c r="MPH2659" s="116"/>
      <c r="MPI2659" s="42"/>
      <c r="MPJ2659" s="116"/>
      <c r="MPK2659" s="42"/>
      <c r="MPL2659" s="116"/>
      <c r="MPM2659" s="42"/>
      <c r="MPN2659" s="116"/>
      <c r="MPO2659" s="42"/>
      <c r="MPP2659" s="116"/>
      <c r="MPQ2659" s="42"/>
      <c r="MPR2659" s="116"/>
      <c r="MPS2659" s="42"/>
      <c r="MPT2659" s="116"/>
      <c r="MPU2659" s="42"/>
      <c r="MPV2659" s="116"/>
      <c r="MPW2659" s="42"/>
      <c r="MPX2659" s="116"/>
      <c r="MPY2659" s="42"/>
      <c r="MPZ2659" s="116"/>
      <c r="MQA2659" s="42"/>
      <c r="MQB2659" s="116"/>
      <c r="MQC2659" s="42"/>
      <c r="MQD2659" s="116"/>
      <c r="MQE2659" s="42"/>
      <c r="MQF2659" s="116"/>
      <c r="MQG2659" s="42"/>
      <c r="MQH2659" s="116"/>
      <c r="MQI2659" s="42"/>
      <c r="MQJ2659" s="116"/>
      <c r="MQK2659" s="42"/>
      <c r="MQL2659" s="116"/>
      <c r="MQM2659" s="42"/>
      <c r="MQN2659" s="116"/>
      <c r="MQO2659" s="42"/>
      <c r="MQP2659" s="116"/>
      <c r="MQQ2659" s="42"/>
      <c r="MQR2659" s="116"/>
      <c r="MQS2659" s="42"/>
      <c r="MQT2659" s="116"/>
      <c r="MQU2659" s="42"/>
      <c r="MQV2659" s="116"/>
      <c r="MQW2659" s="42"/>
      <c r="MQX2659" s="116"/>
      <c r="MQY2659" s="42"/>
      <c r="MQZ2659" s="116"/>
      <c r="MRA2659" s="42"/>
      <c r="MRB2659" s="116"/>
      <c r="MRC2659" s="42"/>
      <c r="MRD2659" s="116"/>
      <c r="MRE2659" s="42"/>
      <c r="MRF2659" s="116"/>
      <c r="MRG2659" s="42"/>
      <c r="MRH2659" s="116"/>
      <c r="MRI2659" s="42"/>
      <c r="MRJ2659" s="116"/>
      <c r="MRK2659" s="42"/>
      <c r="MRL2659" s="116"/>
      <c r="MRM2659" s="42"/>
      <c r="MRN2659" s="116"/>
      <c r="MRO2659" s="42"/>
      <c r="MRP2659" s="116"/>
      <c r="MRQ2659" s="42"/>
      <c r="MRR2659" s="116"/>
      <c r="MRS2659" s="42"/>
      <c r="MRT2659" s="116"/>
      <c r="MRU2659" s="42"/>
      <c r="MRV2659" s="116"/>
      <c r="MRW2659" s="42"/>
      <c r="MRX2659" s="116"/>
      <c r="MRY2659" s="42"/>
      <c r="MRZ2659" s="116"/>
      <c r="MSA2659" s="42"/>
      <c r="MSB2659" s="116"/>
      <c r="MSC2659" s="42"/>
      <c r="MSD2659" s="116"/>
      <c r="MSE2659" s="42"/>
      <c r="MSF2659" s="116"/>
      <c r="MSG2659" s="42"/>
      <c r="MSH2659" s="116"/>
      <c r="MSI2659" s="42"/>
      <c r="MSJ2659" s="116"/>
      <c r="MSK2659" s="42"/>
      <c r="MSL2659" s="116"/>
      <c r="MSM2659" s="42"/>
      <c r="MSN2659" s="116"/>
      <c r="MSO2659" s="42"/>
      <c r="MSP2659" s="116"/>
      <c r="MSQ2659" s="42"/>
      <c r="MSR2659" s="116"/>
      <c r="MSS2659" s="42"/>
      <c r="MST2659" s="116"/>
      <c r="MSU2659" s="42"/>
      <c r="MSV2659" s="116"/>
      <c r="MSW2659" s="42"/>
      <c r="MSX2659" s="116"/>
      <c r="MSY2659" s="42"/>
      <c r="MSZ2659" s="116"/>
      <c r="MTA2659" s="42"/>
      <c r="MTB2659" s="116"/>
      <c r="MTC2659" s="42"/>
      <c r="MTD2659" s="116"/>
      <c r="MTE2659" s="42"/>
      <c r="MTF2659" s="116"/>
      <c r="MTG2659" s="42"/>
      <c r="MTH2659" s="116"/>
      <c r="MTI2659" s="42"/>
      <c r="MTJ2659" s="116"/>
      <c r="MTK2659" s="42"/>
      <c r="MTL2659" s="116"/>
      <c r="MTM2659" s="42"/>
      <c r="MTN2659" s="116"/>
      <c r="MTO2659" s="42"/>
      <c r="MTP2659" s="116"/>
      <c r="MTQ2659" s="42"/>
      <c r="MTR2659" s="116"/>
      <c r="MTS2659" s="42"/>
      <c r="MTT2659" s="116"/>
      <c r="MTU2659" s="42"/>
      <c r="MTV2659" s="116"/>
      <c r="MTW2659" s="42"/>
      <c r="MTX2659" s="116"/>
      <c r="MTY2659" s="42"/>
      <c r="MTZ2659" s="116"/>
      <c r="MUA2659" s="42"/>
      <c r="MUB2659" s="116"/>
      <c r="MUC2659" s="42"/>
      <c r="MUD2659" s="116"/>
      <c r="MUE2659" s="42"/>
      <c r="MUF2659" s="116"/>
      <c r="MUG2659" s="42"/>
      <c r="MUH2659" s="116"/>
      <c r="MUI2659" s="42"/>
      <c r="MUJ2659" s="116"/>
      <c r="MUK2659" s="42"/>
      <c r="MUL2659" s="116"/>
      <c r="MUM2659" s="42"/>
      <c r="MUN2659" s="116"/>
      <c r="MUO2659" s="42"/>
      <c r="MUP2659" s="116"/>
      <c r="MUQ2659" s="42"/>
      <c r="MUR2659" s="116"/>
      <c r="MUS2659" s="42"/>
      <c r="MUT2659" s="116"/>
      <c r="MUU2659" s="42"/>
      <c r="MUV2659" s="116"/>
      <c r="MUW2659" s="42"/>
      <c r="MUX2659" s="116"/>
      <c r="MUY2659" s="42"/>
      <c r="MUZ2659" s="116"/>
      <c r="MVA2659" s="42"/>
      <c r="MVB2659" s="116"/>
      <c r="MVC2659" s="42"/>
      <c r="MVD2659" s="116"/>
      <c r="MVE2659" s="42"/>
      <c r="MVF2659" s="116"/>
      <c r="MVG2659" s="42"/>
      <c r="MVH2659" s="116"/>
      <c r="MVI2659" s="42"/>
      <c r="MVJ2659" s="116"/>
      <c r="MVK2659" s="42"/>
      <c r="MVL2659" s="116"/>
      <c r="MVM2659" s="42"/>
      <c r="MVN2659" s="116"/>
      <c r="MVO2659" s="42"/>
      <c r="MVP2659" s="116"/>
      <c r="MVQ2659" s="42"/>
      <c r="MVR2659" s="116"/>
      <c r="MVS2659" s="42"/>
      <c r="MVT2659" s="116"/>
      <c r="MVU2659" s="42"/>
      <c r="MVV2659" s="116"/>
      <c r="MVW2659" s="42"/>
      <c r="MVX2659" s="116"/>
      <c r="MVY2659" s="42"/>
      <c r="MVZ2659" s="116"/>
      <c r="MWA2659" s="42"/>
      <c r="MWB2659" s="116"/>
      <c r="MWC2659" s="42"/>
      <c r="MWD2659" s="116"/>
      <c r="MWE2659" s="42"/>
      <c r="MWF2659" s="116"/>
      <c r="MWG2659" s="42"/>
      <c r="MWH2659" s="116"/>
      <c r="MWI2659" s="42"/>
      <c r="MWJ2659" s="116"/>
      <c r="MWK2659" s="42"/>
      <c r="MWL2659" s="116"/>
      <c r="MWM2659" s="42"/>
      <c r="MWN2659" s="116"/>
      <c r="MWO2659" s="42"/>
      <c r="MWP2659" s="116"/>
      <c r="MWQ2659" s="42"/>
      <c r="MWR2659" s="116"/>
      <c r="MWS2659" s="42"/>
      <c r="MWT2659" s="116"/>
      <c r="MWU2659" s="42"/>
      <c r="MWV2659" s="116"/>
      <c r="MWW2659" s="42"/>
      <c r="MWX2659" s="116"/>
      <c r="MWY2659" s="42"/>
      <c r="MWZ2659" s="116"/>
      <c r="MXA2659" s="42"/>
      <c r="MXB2659" s="116"/>
      <c r="MXC2659" s="42"/>
      <c r="MXD2659" s="116"/>
      <c r="MXE2659" s="42"/>
      <c r="MXF2659" s="116"/>
      <c r="MXG2659" s="42"/>
      <c r="MXH2659" s="116"/>
      <c r="MXI2659" s="42"/>
      <c r="MXJ2659" s="116"/>
      <c r="MXK2659" s="42"/>
      <c r="MXL2659" s="116"/>
      <c r="MXM2659" s="42"/>
      <c r="MXN2659" s="116"/>
      <c r="MXO2659" s="42"/>
      <c r="MXP2659" s="116"/>
      <c r="MXQ2659" s="42"/>
      <c r="MXR2659" s="116"/>
      <c r="MXS2659" s="42"/>
      <c r="MXT2659" s="116"/>
      <c r="MXU2659" s="42"/>
      <c r="MXV2659" s="116"/>
      <c r="MXW2659" s="42"/>
      <c r="MXX2659" s="116"/>
      <c r="MXY2659" s="42"/>
      <c r="MXZ2659" s="116"/>
      <c r="MYA2659" s="42"/>
      <c r="MYB2659" s="116"/>
      <c r="MYC2659" s="42"/>
      <c r="MYD2659" s="116"/>
      <c r="MYE2659" s="42"/>
      <c r="MYF2659" s="116"/>
      <c r="MYG2659" s="42"/>
      <c r="MYH2659" s="116"/>
      <c r="MYI2659" s="42"/>
      <c r="MYJ2659" s="116"/>
      <c r="MYK2659" s="42"/>
      <c r="MYL2659" s="116"/>
      <c r="MYM2659" s="42"/>
      <c r="MYN2659" s="116"/>
      <c r="MYO2659" s="42"/>
      <c r="MYP2659" s="116"/>
      <c r="MYQ2659" s="42"/>
      <c r="MYR2659" s="116"/>
      <c r="MYS2659" s="42"/>
      <c r="MYT2659" s="116"/>
      <c r="MYU2659" s="42"/>
      <c r="MYV2659" s="116"/>
      <c r="MYW2659" s="42"/>
      <c r="MYX2659" s="116"/>
      <c r="MYY2659" s="42"/>
      <c r="MYZ2659" s="116"/>
      <c r="MZA2659" s="42"/>
      <c r="MZB2659" s="116"/>
      <c r="MZC2659" s="42"/>
      <c r="MZD2659" s="116"/>
      <c r="MZE2659" s="42"/>
      <c r="MZF2659" s="116"/>
      <c r="MZG2659" s="42"/>
      <c r="MZH2659" s="116"/>
      <c r="MZI2659" s="42"/>
      <c r="MZJ2659" s="116"/>
      <c r="MZK2659" s="42"/>
      <c r="MZL2659" s="116"/>
      <c r="MZM2659" s="42"/>
      <c r="MZN2659" s="116"/>
      <c r="MZO2659" s="42"/>
      <c r="MZP2659" s="116"/>
      <c r="MZQ2659" s="42"/>
      <c r="MZR2659" s="116"/>
      <c r="MZS2659" s="42"/>
      <c r="MZT2659" s="116"/>
      <c r="MZU2659" s="42"/>
      <c r="MZV2659" s="116"/>
      <c r="MZW2659" s="42"/>
      <c r="MZX2659" s="116"/>
      <c r="MZY2659" s="42"/>
      <c r="MZZ2659" s="116"/>
      <c r="NAA2659" s="42"/>
      <c r="NAB2659" s="116"/>
      <c r="NAC2659" s="42"/>
      <c r="NAD2659" s="116"/>
      <c r="NAE2659" s="42"/>
      <c r="NAF2659" s="116"/>
      <c r="NAG2659" s="42"/>
      <c r="NAH2659" s="116"/>
      <c r="NAI2659" s="42"/>
      <c r="NAJ2659" s="116"/>
      <c r="NAK2659" s="42"/>
      <c r="NAL2659" s="116"/>
      <c r="NAM2659" s="42"/>
      <c r="NAN2659" s="116"/>
      <c r="NAO2659" s="42"/>
      <c r="NAP2659" s="116"/>
      <c r="NAQ2659" s="42"/>
      <c r="NAR2659" s="116"/>
      <c r="NAS2659" s="42"/>
      <c r="NAT2659" s="116"/>
      <c r="NAU2659" s="42"/>
      <c r="NAV2659" s="116"/>
      <c r="NAW2659" s="42"/>
      <c r="NAX2659" s="116"/>
      <c r="NAY2659" s="42"/>
      <c r="NAZ2659" s="116"/>
      <c r="NBA2659" s="42"/>
      <c r="NBB2659" s="116"/>
      <c r="NBC2659" s="42"/>
      <c r="NBD2659" s="116"/>
      <c r="NBE2659" s="42"/>
      <c r="NBF2659" s="116"/>
      <c r="NBG2659" s="42"/>
      <c r="NBH2659" s="116"/>
      <c r="NBI2659" s="42"/>
      <c r="NBJ2659" s="116"/>
      <c r="NBK2659" s="42"/>
      <c r="NBL2659" s="116"/>
      <c r="NBM2659" s="42"/>
      <c r="NBN2659" s="116"/>
      <c r="NBO2659" s="42"/>
      <c r="NBP2659" s="116"/>
      <c r="NBQ2659" s="42"/>
      <c r="NBR2659" s="116"/>
      <c r="NBS2659" s="42"/>
      <c r="NBT2659" s="116"/>
      <c r="NBU2659" s="42"/>
      <c r="NBV2659" s="116"/>
      <c r="NBW2659" s="42"/>
      <c r="NBX2659" s="116"/>
      <c r="NBY2659" s="42"/>
      <c r="NBZ2659" s="116"/>
      <c r="NCA2659" s="42"/>
      <c r="NCB2659" s="116"/>
      <c r="NCC2659" s="42"/>
      <c r="NCD2659" s="116"/>
      <c r="NCE2659" s="42"/>
      <c r="NCF2659" s="116"/>
      <c r="NCG2659" s="42"/>
      <c r="NCH2659" s="116"/>
      <c r="NCI2659" s="42"/>
      <c r="NCJ2659" s="116"/>
      <c r="NCK2659" s="42"/>
      <c r="NCL2659" s="116"/>
      <c r="NCM2659" s="42"/>
      <c r="NCN2659" s="116"/>
      <c r="NCO2659" s="42"/>
      <c r="NCP2659" s="116"/>
      <c r="NCQ2659" s="42"/>
      <c r="NCR2659" s="116"/>
      <c r="NCS2659" s="42"/>
      <c r="NCT2659" s="116"/>
      <c r="NCU2659" s="42"/>
      <c r="NCV2659" s="116"/>
      <c r="NCW2659" s="42"/>
      <c r="NCX2659" s="116"/>
      <c r="NCY2659" s="42"/>
      <c r="NCZ2659" s="116"/>
      <c r="NDA2659" s="42"/>
      <c r="NDB2659" s="116"/>
      <c r="NDC2659" s="42"/>
      <c r="NDD2659" s="116"/>
      <c r="NDE2659" s="42"/>
      <c r="NDF2659" s="116"/>
      <c r="NDG2659" s="42"/>
      <c r="NDH2659" s="116"/>
      <c r="NDI2659" s="42"/>
      <c r="NDJ2659" s="116"/>
      <c r="NDK2659" s="42"/>
      <c r="NDL2659" s="116"/>
      <c r="NDM2659" s="42"/>
      <c r="NDN2659" s="116"/>
      <c r="NDO2659" s="42"/>
      <c r="NDP2659" s="116"/>
      <c r="NDQ2659" s="42"/>
      <c r="NDR2659" s="116"/>
      <c r="NDS2659" s="42"/>
      <c r="NDT2659" s="116"/>
      <c r="NDU2659" s="42"/>
      <c r="NDV2659" s="116"/>
      <c r="NDW2659" s="42"/>
      <c r="NDX2659" s="116"/>
      <c r="NDY2659" s="42"/>
      <c r="NDZ2659" s="116"/>
      <c r="NEA2659" s="42"/>
      <c r="NEB2659" s="116"/>
      <c r="NEC2659" s="42"/>
      <c r="NED2659" s="116"/>
      <c r="NEE2659" s="42"/>
      <c r="NEF2659" s="116"/>
      <c r="NEG2659" s="42"/>
      <c r="NEH2659" s="116"/>
      <c r="NEI2659" s="42"/>
      <c r="NEJ2659" s="116"/>
      <c r="NEK2659" s="42"/>
      <c r="NEL2659" s="116"/>
      <c r="NEM2659" s="42"/>
      <c r="NEN2659" s="116"/>
      <c r="NEO2659" s="42"/>
      <c r="NEP2659" s="116"/>
      <c r="NEQ2659" s="42"/>
      <c r="NER2659" s="116"/>
      <c r="NES2659" s="42"/>
      <c r="NET2659" s="116"/>
      <c r="NEU2659" s="42"/>
      <c r="NEV2659" s="116"/>
      <c r="NEW2659" s="42"/>
      <c r="NEX2659" s="116"/>
      <c r="NEY2659" s="42"/>
      <c r="NEZ2659" s="116"/>
      <c r="NFA2659" s="42"/>
      <c r="NFB2659" s="116"/>
      <c r="NFC2659" s="42"/>
      <c r="NFD2659" s="116"/>
      <c r="NFE2659" s="42"/>
      <c r="NFF2659" s="116"/>
      <c r="NFG2659" s="42"/>
      <c r="NFH2659" s="116"/>
      <c r="NFI2659" s="42"/>
      <c r="NFJ2659" s="116"/>
      <c r="NFK2659" s="42"/>
      <c r="NFL2659" s="116"/>
      <c r="NFM2659" s="42"/>
      <c r="NFN2659" s="116"/>
      <c r="NFO2659" s="42"/>
      <c r="NFP2659" s="116"/>
      <c r="NFQ2659" s="42"/>
      <c r="NFR2659" s="116"/>
      <c r="NFS2659" s="42"/>
      <c r="NFT2659" s="116"/>
      <c r="NFU2659" s="42"/>
      <c r="NFV2659" s="116"/>
      <c r="NFW2659" s="42"/>
      <c r="NFX2659" s="116"/>
      <c r="NFY2659" s="42"/>
      <c r="NFZ2659" s="116"/>
      <c r="NGA2659" s="42"/>
      <c r="NGB2659" s="116"/>
      <c r="NGC2659" s="42"/>
      <c r="NGD2659" s="116"/>
      <c r="NGE2659" s="42"/>
      <c r="NGF2659" s="116"/>
      <c r="NGG2659" s="42"/>
      <c r="NGH2659" s="116"/>
      <c r="NGI2659" s="42"/>
      <c r="NGJ2659" s="116"/>
      <c r="NGK2659" s="42"/>
      <c r="NGL2659" s="116"/>
      <c r="NGM2659" s="42"/>
      <c r="NGN2659" s="116"/>
      <c r="NGO2659" s="42"/>
      <c r="NGP2659" s="116"/>
      <c r="NGQ2659" s="42"/>
      <c r="NGR2659" s="116"/>
      <c r="NGS2659" s="42"/>
      <c r="NGT2659" s="116"/>
      <c r="NGU2659" s="42"/>
      <c r="NGV2659" s="116"/>
      <c r="NGW2659" s="42"/>
      <c r="NGX2659" s="116"/>
      <c r="NGY2659" s="42"/>
      <c r="NGZ2659" s="116"/>
      <c r="NHA2659" s="42"/>
      <c r="NHB2659" s="116"/>
      <c r="NHC2659" s="42"/>
      <c r="NHD2659" s="116"/>
      <c r="NHE2659" s="42"/>
      <c r="NHF2659" s="116"/>
      <c r="NHG2659" s="42"/>
      <c r="NHH2659" s="116"/>
      <c r="NHI2659" s="42"/>
      <c r="NHJ2659" s="116"/>
      <c r="NHK2659" s="42"/>
      <c r="NHL2659" s="116"/>
      <c r="NHM2659" s="42"/>
      <c r="NHN2659" s="116"/>
      <c r="NHO2659" s="42"/>
      <c r="NHP2659" s="116"/>
      <c r="NHQ2659" s="42"/>
      <c r="NHR2659" s="116"/>
      <c r="NHS2659" s="42"/>
      <c r="NHT2659" s="116"/>
      <c r="NHU2659" s="42"/>
      <c r="NHV2659" s="116"/>
      <c r="NHW2659" s="42"/>
      <c r="NHX2659" s="116"/>
      <c r="NHY2659" s="42"/>
      <c r="NHZ2659" s="116"/>
      <c r="NIA2659" s="42"/>
      <c r="NIB2659" s="116"/>
      <c r="NIC2659" s="42"/>
      <c r="NID2659" s="116"/>
      <c r="NIE2659" s="42"/>
      <c r="NIF2659" s="116"/>
      <c r="NIG2659" s="42"/>
      <c r="NIH2659" s="116"/>
      <c r="NII2659" s="42"/>
      <c r="NIJ2659" s="116"/>
      <c r="NIK2659" s="42"/>
      <c r="NIL2659" s="116"/>
      <c r="NIM2659" s="42"/>
      <c r="NIN2659" s="116"/>
      <c r="NIO2659" s="42"/>
      <c r="NIP2659" s="116"/>
      <c r="NIQ2659" s="42"/>
      <c r="NIR2659" s="116"/>
      <c r="NIS2659" s="42"/>
      <c r="NIT2659" s="116"/>
      <c r="NIU2659" s="42"/>
      <c r="NIV2659" s="116"/>
      <c r="NIW2659" s="42"/>
      <c r="NIX2659" s="116"/>
      <c r="NIY2659" s="42"/>
      <c r="NIZ2659" s="116"/>
      <c r="NJA2659" s="42"/>
      <c r="NJB2659" s="116"/>
      <c r="NJC2659" s="42"/>
      <c r="NJD2659" s="116"/>
      <c r="NJE2659" s="42"/>
      <c r="NJF2659" s="116"/>
      <c r="NJG2659" s="42"/>
      <c r="NJH2659" s="116"/>
      <c r="NJI2659" s="42"/>
      <c r="NJJ2659" s="116"/>
      <c r="NJK2659" s="42"/>
      <c r="NJL2659" s="116"/>
      <c r="NJM2659" s="42"/>
      <c r="NJN2659" s="116"/>
      <c r="NJO2659" s="42"/>
      <c r="NJP2659" s="116"/>
      <c r="NJQ2659" s="42"/>
      <c r="NJR2659" s="116"/>
      <c r="NJS2659" s="42"/>
      <c r="NJT2659" s="116"/>
      <c r="NJU2659" s="42"/>
      <c r="NJV2659" s="116"/>
      <c r="NJW2659" s="42"/>
      <c r="NJX2659" s="116"/>
      <c r="NJY2659" s="42"/>
      <c r="NJZ2659" s="116"/>
      <c r="NKA2659" s="42"/>
      <c r="NKB2659" s="116"/>
      <c r="NKC2659" s="42"/>
      <c r="NKD2659" s="116"/>
      <c r="NKE2659" s="42"/>
      <c r="NKF2659" s="116"/>
      <c r="NKG2659" s="42"/>
      <c r="NKH2659" s="116"/>
      <c r="NKI2659" s="42"/>
      <c r="NKJ2659" s="116"/>
      <c r="NKK2659" s="42"/>
      <c r="NKL2659" s="116"/>
      <c r="NKM2659" s="42"/>
      <c r="NKN2659" s="116"/>
      <c r="NKO2659" s="42"/>
      <c r="NKP2659" s="116"/>
      <c r="NKQ2659" s="42"/>
      <c r="NKR2659" s="116"/>
      <c r="NKS2659" s="42"/>
      <c r="NKT2659" s="116"/>
      <c r="NKU2659" s="42"/>
      <c r="NKV2659" s="116"/>
      <c r="NKW2659" s="42"/>
      <c r="NKX2659" s="116"/>
      <c r="NKY2659" s="42"/>
      <c r="NKZ2659" s="116"/>
      <c r="NLA2659" s="42"/>
      <c r="NLB2659" s="116"/>
      <c r="NLC2659" s="42"/>
      <c r="NLD2659" s="116"/>
      <c r="NLE2659" s="42"/>
      <c r="NLF2659" s="116"/>
      <c r="NLG2659" s="42"/>
      <c r="NLH2659" s="116"/>
      <c r="NLI2659" s="42"/>
      <c r="NLJ2659" s="116"/>
      <c r="NLK2659" s="42"/>
      <c r="NLL2659" s="116"/>
      <c r="NLM2659" s="42"/>
      <c r="NLN2659" s="116"/>
      <c r="NLO2659" s="42"/>
      <c r="NLP2659" s="116"/>
      <c r="NLQ2659" s="42"/>
      <c r="NLR2659" s="116"/>
      <c r="NLS2659" s="42"/>
      <c r="NLT2659" s="116"/>
      <c r="NLU2659" s="42"/>
      <c r="NLV2659" s="116"/>
      <c r="NLW2659" s="42"/>
      <c r="NLX2659" s="116"/>
      <c r="NLY2659" s="42"/>
      <c r="NLZ2659" s="116"/>
      <c r="NMA2659" s="42"/>
      <c r="NMB2659" s="116"/>
      <c r="NMC2659" s="42"/>
      <c r="NMD2659" s="116"/>
      <c r="NME2659" s="42"/>
      <c r="NMF2659" s="116"/>
      <c r="NMG2659" s="42"/>
      <c r="NMH2659" s="116"/>
      <c r="NMI2659" s="42"/>
      <c r="NMJ2659" s="116"/>
      <c r="NMK2659" s="42"/>
      <c r="NML2659" s="116"/>
      <c r="NMM2659" s="42"/>
      <c r="NMN2659" s="116"/>
      <c r="NMO2659" s="42"/>
      <c r="NMP2659" s="116"/>
      <c r="NMQ2659" s="42"/>
      <c r="NMR2659" s="116"/>
      <c r="NMS2659" s="42"/>
      <c r="NMT2659" s="116"/>
      <c r="NMU2659" s="42"/>
      <c r="NMV2659" s="116"/>
      <c r="NMW2659" s="42"/>
      <c r="NMX2659" s="116"/>
      <c r="NMY2659" s="42"/>
      <c r="NMZ2659" s="116"/>
      <c r="NNA2659" s="42"/>
      <c r="NNB2659" s="116"/>
      <c r="NNC2659" s="42"/>
      <c r="NND2659" s="116"/>
      <c r="NNE2659" s="42"/>
      <c r="NNF2659" s="116"/>
      <c r="NNG2659" s="42"/>
      <c r="NNH2659" s="116"/>
      <c r="NNI2659" s="42"/>
      <c r="NNJ2659" s="116"/>
      <c r="NNK2659" s="42"/>
      <c r="NNL2659" s="116"/>
      <c r="NNM2659" s="42"/>
      <c r="NNN2659" s="116"/>
      <c r="NNO2659" s="42"/>
      <c r="NNP2659" s="116"/>
      <c r="NNQ2659" s="42"/>
      <c r="NNR2659" s="116"/>
      <c r="NNS2659" s="42"/>
      <c r="NNT2659" s="116"/>
      <c r="NNU2659" s="42"/>
      <c r="NNV2659" s="116"/>
      <c r="NNW2659" s="42"/>
      <c r="NNX2659" s="116"/>
      <c r="NNY2659" s="42"/>
      <c r="NNZ2659" s="116"/>
      <c r="NOA2659" s="42"/>
      <c r="NOB2659" s="116"/>
      <c r="NOC2659" s="42"/>
      <c r="NOD2659" s="116"/>
      <c r="NOE2659" s="42"/>
      <c r="NOF2659" s="116"/>
      <c r="NOG2659" s="42"/>
      <c r="NOH2659" s="116"/>
      <c r="NOI2659" s="42"/>
      <c r="NOJ2659" s="116"/>
      <c r="NOK2659" s="42"/>
      <c r="NOL2659" s="116"/>
      <c r="NOM2659" s="42"/>
      <c r="NON2659" s="116"/>
      <c r="NOO2659" s="42"/>
      <c r="NOP2659" s="116"/>
      <c r="NOQ2659" s="42"/>
      <c r="NOR2659" s="116"/>
      <c r="NOS2659" s="42"/>
      <c r="NOT2659" s="116"/>
      <c r="NOU2659" s="42"/>
      <c r="NOV2659" s="116"/>
      <c r="NOW2659" s="42"/>
      <c r="NOX2659" s="116"/>
      <c r="NOY2659" s="42"/>
      <c r="NOZ2659" s="116"/>
      <c r="NPA2659" s="42"/>
      <c r="NPB2659" s="116"/>
      <c r="NPC2659" s="42"/>
      <c r="NPD2659" s="116"/>
      <c r="NPE2659" s="42"/>
      <c r="NPF2659" s="116"/>
      <c r="NPG2659" s="42"/>
      <c r="NPH2659" s="116"/>
      <c r="NPI2659" s="42"/>
      <c r="NPJ2659" s="116"/>
      <c r="NPK2659" s="42"/>
      <c r="NPL2659" s="116"/>
      <c r="NPM2659" s="42"/>
      <c r="NPN2659" s="116"/>
      <c r="NPO2659" s="42"/>
      <c r="NPP2659" s="116"/>
      <c r="NPQ2659" s="42"/>
      <c r="NPR2659" s="116"/>
      <c r="NPS2659" s="42"/>
      <c r="NPT2659" s="116"/>
      <c r="NPU2659" s="42"/>
      <c r="NPV2659" s="116"/>
      <c r="NPW2659" s="42"/>
      <c r="NPX2659" s="116"/>
      <c r="NPY2659" s="42"/>
      <c r="NPZ2659" s="116"/>
      <c r="NQA2659" s="42"/>
      <c r="NQB2659" s="116"/>
      <c r="NQC2659" s="42"/>
      <c r="NQD2659" s="116"/>
      <c r="NQE2659" s="42"/>
      <c r="NQF2659" s="116"/>
      <c r="NQG2659" s="42"/>
      <c r="NQH2659" s="116"/>
      <c r="NQI2659" s="42"/>
      <c r="NQJ2659" s="116"/>
      <c r="NQK2659" s="42"/>
      <c r="NQL2659" s="116"/>
      <c r="NQM2659" s="42"/>
      <c r="NQN2659" s="116"/>
      <c r="NQO2659" s="42"/>
      <c r="NQP2659" s="116"/>
      <c r="NQQ2659" s="42"/>
      <c r="NQR2659" s="116"/>
      <c r="NQS2659" s="42"/>
      <c r="NQT2659" s="116"/>
      <c r="NQU2659" s="42"/>
      <c r="NQV2659" s="116"/>
      <c r="NQW2659" s="42"/>
      <c r="NQX2659" s="116"/>
      <c r="NQY2659" s="42"/>
      <c r="NQZ2659" s="116"/>
      <c r="NRA2659" s="42"/>
      <c r="NRB2659" s="116"/>
      <c r="NRC2659" s="42"/>
      <c r="NRD2659" s="116"/>
      <c r="NRE2659" s="42"/>
      <c r="NRF2659" s="116"/>
      <c r="NRG2659" s="42"/>
      <c r="NRH2659" s="116"/>
      <c r="NRI2659" s="42"/>
      <c r="NRJ2659" s="116"/>
      <c r="NRK2659" s="42"/>
      <c r="NRL2659" s="116"/>
      <c r="NRM2659" s="42"/>
      <c r="NRN2659" s="116"/>
      <c r="NRO2659" s="42"/>
      <c r="NRP2659" s="116"/>
      <c r="NRQ2659" s="42"/>
      <c r="NRR2659" s="116"/>
      <c r="NRS2659" s="42"/>
      <c r="NRT2659" s="116"/>
      <c r="NRU2659" s="42"/>
      <c r="NRV2659" s="116"/>
      <c r="NRW2659" s="42"/>
      <c r="NRX2659" s="116"/>
      <c r="NRY2659" s="42"/>
      <c r="NRZ2659" s="116"/>
      <c r="NSA2659" s="42"/>
      <c r="NSB2659" s="116"/>
      <c r="NSC2659" s="42"/>
      <c r="NSD2659" s="116"/>
      <c r="NSE2659" s="42"/>
      <c r="NSF2659" s="116"/>
      <c r="NSG2659" s="42"/>
      <c r="NSH2659" s="116"/>
      <c r="NSI2659" s="42"/>
      <c r="NSJ2659" s="116"/>
      <c r="NSK2659" s="42"/>
      <c r="NSL2659" s="116"/>
      <c r="NSM2659" s="42"/>
      <c r="NSN2659" s="116"/>
      <c r="NSO2659" s="42"/>
      <c r="NSP2659" s="116"/>
      <c r="NSQ2659" s="42"/>
      <c r="NSR2659" s="116"/>
      <c r="NSS2659" s="42"/>
      <c r="NST2659" s="116"/>
      <c r="NSU2659" s="42"/>
      <c r="NSV2659" s="116"/>
      <c r="NSW2659" s="42"/>
      <c r="NSX2659" s="116"/>
      <c r="NSY2659" s="42"/>
      <c r="NSZ2659" s="116"/>
      <c r="NTA2659" s="42"/>
      <c r="NTB2659" s="116"/>
      <c r="NTC2659" s="42"/>
      <c r="NTD2659" s="116"/>
      <c r="NTE2659" s="42"/>
      <c r="NTF2659" s="116"/>
      <c r="NTG2659" s="42"/>
      <c r="NTH2659" s="116"/>
      <c r="NTI2659" s="42"/>
      <c r="NTJ2659" s="116"/>
      <c r="NTK2659" s="42"/>
      <c r="NTL2659" s="116"/>
      <c r="NTM2659" s="42"/>
      <c r="NTN2659" s="116"/>
      <c r="NTO2659" s="42"/>
      <c r="NTP2659" s="116"/>
      <c r="NTQ2659" s="42"/>
      <c r="NTR2659" s="116"/>
      <c r="NTS2659" s="42"/>
      <c r="NTT2659" s="116"/>
      <c r="NTU2659" s="42"/>
      <c r="NTV2659" s="116"/>
      <c r="NTW2659" s="42"/>
      <c r="NTX2659" s="116"/>
      <c r="NTY2659" s="42"/>
      <c r="NTZ2659" s="116"/>
      <c r="NUA2659" s="42"/>
      <c r="NUB2659" s="116"/>
      <c r="NUC2659" s="42"/>
      <c r="NUD2659" s="116"/>
      <c r="NUE2659" s="42"/>
      <c r="NUF2659" s="116"/>
      <c r="NUG2659" s="42"/>
      <c r="NUH2659" s="116"/>
      <c r="NUI2659" s="42"/>
      <c r="NUJ2659" s="116"/>
      <c r="NUK2659" s="42"/>
      <c r="NUL2659" s="116"/>
      <c r="NUM2659" s="42"/>
      <c r="NUN2659" s="116"/>
      <c r="NUO2659" s="42"/>
      <c r="NUP2659" s="116"/>
      <c r="NUQ2659" s="42"/>
      <c r="NUR2659" s="116"/>
      <c r="NUS2659" s="42"/>
      <c r="NUT2659" s="116"/>
      <c r="NUU2659" s="42"/>
      <c r="NUV2659" s="116"/>
      <c r="NUW2659" s="42"/>
      <c r="NUX2659" s="116"/>
      <c r="NUY2659" s="42"/>
      <c r="NUZ2659" s="116"/>
      <c r="NVA2659" s="42"/>
      <c r="NVB2659" s="116"/>
      <c r="NVC2659" s="42"/>
      <c r="NVD2659" s="116"/>
      <c r="NVE2659" s="42"/>
      <c r="NVF2659" s="116"/>
      <c r="NVG2659" s="42"/>
      <c r="NVH2659" s="116"/>
      <c r="NVI2659" s="42"/>
      <c r="NVJ2659" s="116"/>
      <c r="NVK2659" s="42"/>
      <c r="NVL2659" s="116"/>
      <c r="NVM2659" s="42"/>
      <c r="NVN2659" s="116"/>
      <c r="NVO2659" s="42"/>
      <c r="NVP2659" s="116"/>
      <c r="NVQ2659" s="42"/>
      <c r="NVR2659" s="116"/>
      <c r="NVS2659" s="42"/>
      <c r="NVT2659" s="116"/>
      <c r="NVU2659" s="42"/>
      <c r="NVV2659" s="116"/>
      <c r="NVW2659" s="42"/>
      <c r="NVX2659" s="116"/>
      <c r="NVY2659" s="42"/>
      <c r="NVZ2659" s="116"/>
      <c r="NWA2659" s="42"/>
      <c r="NWB2659" s="116"/>
      <c r="NWC2659" s="42"/>
      <c r="NWD2659" s="116"/>
      <c r="NWE2659" s="42"/>
      <c r="NWF2659" s="116"/>
      <c r="NWG2659" s="42"/>
      <c r="NWH2659" s="116"/>
      <c r="NWI2659" s="42"/>
      <c r="NWJ2659" s="116"/>
      <c r="NWK2659" s="42"/>
      <c r="NWL2659" s="116"/>
      <c r="NWM2659" s="42"/>
      <c r="NWN2659" s="116"/>
      <c r="NWO2659" s="42"/>
      <c r="NWP2659" s="116"/>
      <c r="NWQ2659" s="42"/>
      <c r="NWR2659" s="116"/>
      <c r="NWS2659" s="42"/>
      <c r="NWT2659" s="116"/>
      <c r="NWU2659" s="42"/>
      <c r="NWV2659" s="116"/>
      <c r="NWW2659" s="42"/>
      <c r="NWX2659" s="116"/>
      <c r="NWY2659" s="42"/>
      <c r="NWZ2659" s="116"/>
      <c r="NXA2659" s="42"/>
      <c r="NXB2659" s="116"/>
      <c r="NXC2659" s="42"/>
      <c r="NXD2659" s="116"/>
      <c r="NXE2659" s="42"/>
      <c r="NXF2659" s="116"/>
      <c r="NXG2659" s="42"/>
      <c r="NXH2659" s="116"/>
      <c r="NXI2659" s="42"/>
      <c r="NXJ2659" s="116"/>
      <c r="NXK2659" s="42"/>
      <c r="NXL2659" s="116"/>
      <c r="NXM2659" s="42"/>
      <c r="NXN2659" s="116"/>
      <c r="NXO2659" s="42"/>
      <c r="NXP2659" s="116"/>
      <c r="NXQ2659" s="42"/>
      <c r="NXR2659" s="116"/>
      <c r="NXS2659" s="42"/>
      <c r="NXT2659" s="116"/>
      <c r="NXU2659" s="42"/>
      <c r="NXV2659" s="116"/>
      <c r="NXW2659" s="42"/>
      <c r="NXX2659" s="116"/>
      <c r="NXY2659" s="42"/>
      <c r="NXZ2659" s="116"/>
      <c r="NYA2659" s="42"/>
      <c r="NYB2659" s="116"/>
      <c r="NYC2659" s="42"/>
      <c r="NYD2659" s="116"/>
      <c r="NYE2659" s="42"/>
      <c r="NYF2659" s="116"/>
      <c r="NYG2659" s="42"/>
      <c r="NYH2659" s="116"/>
      <c r="NYI2659" s="42"/>
      <c r="NYJ2659" s="116"/>
      <c r="NYK2659" s="42"/>
      <c r="NYL2659" s="116"/>
      <c r="NYM2659" s="42"/>
      <c r="NYN2659" s="116"/>
      <c r="NYO2659" s="42"/>
      <c r="NYP2659" s="116"/>
      <c r="NYQ2659" s="42"/>
      <c r="NYR2659" s="116"/>
      <c r="NYS2659" s="42"/>
      <c r="NYT2659" s="116"/>
      <c r="NYU2659" s="42"/>
      <c r="NYV2659" s="116"/>
      <c r="NYW2659" s="42"/>
      <c r="NYX2659" s="116"/>
      <c r="NYY2659" s="42"/>
      <c r="NYZ2659" s="116"/>
      <c r="NZA2659" s="42"/>
      <c r="NZB2659" s="116"/>
      <c r="NZC2659" s="42"/>
      <c r="NZD2659" s="116"/>
      <c r="NZE2659" s="42"/>
      <c r="NZF2659" s="116"/>
      <c r="NZG2659" s="42"/>
      <c r="NZH2659" s="116"/>
      <c r="NZI2659" s="42"/>
      <c r="NZJ2659" s="116"/>
      <c r="NZK2659" s="42"/>
      <c r="NZL2659" s="116"/>
      <c r="NZM2659" s="42"/>
      <c r="NZN2659" s="116"/>
      <c r="NZO2659" s="42"/>
      <c r="NZP2659" s="116"/>
      <c r="NZQ2659" s="42"/>
      <c r="NZR2659" s="116"/>
      <c r="NZS2659" s="42"/>
      <c r="NZT2659" s="116"/>
      <c r="NZU2659" s="42"/>
      <c r="NZV2659" s="116"/>
      <c r="NZW2659" s="42"/>
      <c r="NZX2659" s="116"/>
      <c r="NZY2659" s="42"/>
      <c r="NZZ2659" s="116"/>
      <c r="OAA2659" s="42"/>
      <c r="OAB2659" s="116"/>
      <c r="OAC2659" s="42"/>
      <c r="OAD2659" s="116"/>
      <c r="OAE2659" s="42"/>
      <c r="OAF2659" s="116"/>
      <c r="OAG2659" s="42"/>
      <c r="OAH2659" s="116"/>
      <c r="OAI2659" s="42"/>
      <c r="OAJ2659" s="116"/>
      <c r="OAK2659" s="42"/>
      <c r="OAL2659" s="116"/>
      <c r="OAM2659" s="42"/>
      <c r="OAN2659" s="116"/>
      <c r="OAO2659" s="42"/>
      <c r="OAP2659" s="116"/>
      <c r="OAQ2659" s="42"/>
      <c r="OAR2659" s="116"/>
      <c r="OAS2659" s="42"/>
      <c r="OAT2659" s="116"/>
      <c r="OAU2659" s="42"/>
      <c r="OAV2659" s="116"/>
      <c r="OAW2659" s="42"/>
      <c r="OAX2659" s="116"/>
      <c r="OAY2659" s="42"/>
      <c r="OAZ2659" s="116"/>
      <c r="OBA2659" s="42"/>
      <c r="OBB2659" s="116"/>
      <c r="OBC2659" s="42"/>
      <c r="OBD2659" s="116"/>
      <c r="OBE2659" s="42"/>
      <c r="OBF2659" s="116"/>
      <c r="OBG2659" s="42"/>
      <c r="OBH2659" s="116"/>
      <c r="OBI2659" s="42"/>
      <c r="OBJ2659" s="116"/>
      <c r="OBK2659" s="42"/>
      <c r="OBL2659" s="116"/>
      <c r="OBM2659" s="42"/>
      <c r="OBN2659" s="116"/>
      <c r="OBO2659" s="42"/>
      <c r="OBP2659" s="116"/>
      <c r="OBQ2659" s="42"/>
      <c r="OBR2659" s="116"/>
      <c r="OBS2659" s="42"/>
      <c r="OBT2659" s="116"/>
      <c r="OBU2659" s="42"/>
      <c r="OBV2659" s="116"/>
      <c r="OBW2659" s="42"/>
      <c r="OBX2659" s="116"/>
      <c r="OBY2659" s="42"/>
      <c r="OBZ2659" s="116"/>
      <c r="OCA2659" s="42"/>
      <c r="OCB2659" s="116"/>
      <c r="OCC2659" s="42"/>
      <c r="OCD2659" s="116"/>
      <c r="OCE2659" s="42"/>
      <c r="OCF2659" s="116"/>
      <c r="OCG2659" s="42"/>
      <c r="OCH2659" s="116"/>
      <c r="OCI2659" s="42"/>
      <c r="OCJ2659" s="116"/>
      <c r="OCK2659" s="42"/>
      <c r="OCL2659" s="116"/>
      <c r="OCM2659" s="42"/>
      <c r="OCN2659" s="116"/>
      <c r="OCO2659" s="42"/>
      <c r="OCP2659" s="116"/>
      <c r="OCQ2659" s="42"/>
      <c r="OCR2659" s="116"/>
      <c r="OCS2659" s="42"/>
      <c r="OCT2659" s="116"/>
      <c r="OCU2659" s="42"/>
      <c r="OCV2659" s="116"/>
      <c r="OCW2659" s="42"/>
      <c r="OCX2659" s="116"/>
      <c r="OCY2659" s="42"/>
      <c r="OCZ2659" s="116"/>
      <c r="ODA2659" s="42"/>
      <c r="ODB2659" s="116"/>
      <c r="ODC2659" s="42"/>
      <c r="ODD2659" s="116"/>
      <c r="ODE2659" s="42"/>
      <c r="ODF2659" s="116"/>
      <c r="ODG2659" s="42"/>
      <c r="ODH2659" s="116"/>
      <c r="ODI2659" s="42"/>
      <c r="ODJ2659" s="116"/>
      <c r="ODK2659" s="42"/>
      <c r="ODL2659" s="116"/>
      <c r="ODM2659" s="42"/>
      <c r="ODN2659" s="116"/>
      <c r="ODO2659" s="42"/>
      <c r="ODP2659" s="116"/>
      <c r="ODQ2659" s="42"/>
      <c r="ODR2659" s="116"/>
      <c r="ODS2659" s="42"/>
      <c r="ODT2659" s="116"/>
      <c r="ODU2659" s="42"/>
      <c r="ODV2659" s="116"/>
      <c r="ODW2659" s="42"/>
      <c r="ODX2659" s="116"/>
      <c r="ODY2659" s="42"/>
      <c r="ODZ2659" s="116"/>
      <c r="OEA2659" s="42"/>
      <c r="OEB2659" s="116"/>
      <c r="OEC2659" s="42"/>
      <c r="OED2659" s="116"/>
      <c r="OEE2659" s="42"/>
      <c r="OEF2659" s="116"/>
      <c r="OEG2659" s="42"/>
      <c r="OEH2659" s="116"/>
      <c r="OEI2659" s="42"/>
      <c r="OEJ2659" s="116"/>
      <c r="OEK2659" s="42"/>
      <c r="OEL2659" s="116"/>
      <c r="OEM2659" s="42"/>
      <c r="OEN2659" s="116"/>
      <c r="OEO2659" s="42"/>
      <c r="OEP2659" s="116"/>
      <c r="OEQ2659" s="42"/>
      <c r="OER2659" s="116"/>
      <c r="OES2659" s="42"/>
      <c r="OET2659" s="116"/>
      <c r="OEU2659" s="42"/>
      <c r="OEV2659" s="116"/>
      <c r="OEW2659" s="42"/>
      <c r="OEX2659" s="116"/>
      <c r="OEY2659" s="42"/>
      <c r="OEZ2659" s="116"/>
      <c r="OFA2659" s="42"/>
      <c r="OFB2659" s="116"/>
      <c r="OFC2659" s="42"/>
      <c r="OFD2659" s="116"/>
      <c r="OFE2659" s="42"/>
      <c r="OFF2659" s="116"/>
      <c r="OFG2659" s="42"/>
      <c r="OFH2659" s="116"/>
      <c r="OFI2659" s="42"/>
      <c r="OFJ2659" s="116"/>
      <c r="OFK2659" s="42"/>
      <c r="OFL2659" s="116"/>
      <c r="OFM2659" s="42"/>
      <c r="OFN2659" s="116"/>
      <c r="OFO2659" s="42"/>
      <c r="OFP2659" s="116"/>
      <c r="OFQ2659" s="42"/>
      <c r="OFR2659" s="116"/>
      <c r="OFS2659" s="42"/>
      <c r="OFT2659" s="116"/>
      <c r="OFU2659" s="42"/>
      <c r="OFV2659" s="116"/>
      <c r="OFW2659" s="42"/>
      <c r="OFX2659" s="116"/>
      <c r="OFY2659" s="42"/>
      <c r="OFZ2659" s="116"/>
      <c r="OGA2659" s="42"/>
      <c r="OGB2659" s="116"/>
      <c r="OGC2659" s="42"/>
      <c r="OGD2659" s="116"/>
      <c r="OGE2659" s="42"/>
      <c r="OGF2659" s="116"/>
      <c r="OGG2659" s="42"/>
      <c r="OGH2659" s="116"/>
      <c r="OGI2659" s="42"/>
      <c r="OGJ2659" s="116"/>
      <c r="OGK2659" s="42"/>
      <c r="OGL2659" s="116"/>
      <c r="OGM2659" s="42"/>
      <c r="OGN2659" s="116"/>
      <c r="OGO2659" s="42"/>
      <c r="OGP2659" s="116"/>
      <c r="OGQ2659" s="42"/>
      <c r="OGR2659" s="116"/>
      <c r="OGS2659" s="42"/>
      <c r="OGT2659" s="116"/>
      <c r="OGU2659" s="42"/>
      <c r="OGV2659" s="116"/>
      <c r="OGW2659" s="42"/>
      <c r="OGX2659" s="116"/>
      <c r="OGY2659" s="42"/>
      <c r="OGZ2659" s="116"/>
      <c r="OHA2659" s="42"/>
      <c r="OHB2659" s="116"/>
      <c r="OHC2659" s="42"/>
      <c r="OHD2659" s="116"/>
      <c r="OHE2659" s="42"/>
      <c r="OHF2659" s="116"/>
      <c r="OHG2659" s="42"/>
      <c r="OHH2659" s="116"/>
      <c r="OHI2659" s="42"/>
      <c r="OHJ2659" s="116"/>
      <c r="OHK2659" s="42"/>
      <c r="OHL2659" s="116"/>
      <c r="OHM2659" s="42"/>
      <c r="OHN2659" s="116"/>
      <c r="OHO2659" s="42"/>
      <c r="OHP2659" s="116"/>
      <c r="OHQ2659" s="42"/>
      <c r="OHR2659" s="116"/>
      <c r="OHS2659" s="42"/>
      <c r="OHT2659" s="116"/>
      <c r="OHU2659" s="42"/>
      <c r="OHV2659" s="116"/>
      <c r="OHW2659" s="42"/>
      <c r="OHX2659" s="116"/>
      <c r="OHY2659" s="42"/>
      <c r="OHZ2659" s="116"/>
      <c r="OIA2659" s="42"/>
      <c r="OIB2659" s="116"/>
      <c r="OIC2659" s="42"/>
      <c r="OID2659" s="116"/>
      <c r="OIE2659" s="42"/>
      <c r="OIF2659" s="116"/>
      <c r="OIG2659" s="42"/>
      <c r="OIH2659" s="116"/>
      <c r="OII2659" s="42"/>
      <c r="OIJ2659" s="116"/>
      <c r="OIK2659" s="42"/>
      <c r="OIL2659" s="116"/>
      <c r="OIM2659" s="42"/>
      <c r="OIN2659" s="116"/>
      <c r="OIO2659" s="42"/>
      <c r="OIP2659" s="116"/>
      <c r="OIQ2659" s="42"/>
      <c r="OIR2659" s="116"/>
      <c r="OIS2659" s="42"/>
      <c r="OIT2659" s="116"/>
      <c r="OIU2659" s="42"/>
      <c r="OIV2659" s="116"/>
      <c r="OIW2659" s="42"/>
      <c r="OIX2659" s="116"/>
      <c r="OIY2659" s="42"/>
      <c r="OIZ2659" s="116"/>
      <c r="OJA2659" s="42"/>
      <c r="OJB2659" s="116"/>
      <c r="OJC2659" s="42"/>
      <c r="OJD2659" s="116"/>
      <c r="OJE2659" s="42"/>
      <c r="OJF2659" s="116"/>
      <c r="OJG2659" s="42"/>
      <c r="OJH2659" s="116"/>
      <c r="OJI2659" s="42"/>
      <c r="OJJ2659" s="116"/>
      <c r="OJK2659" s="42"/>
      <c r="OJL2659" s="116"/>
      <c r="OJM2659" s="42"/>
      <c r="OJN2659" s="116"/>
      <c r="OJO2659" s="42"/>
      <c r="OJP2659" s="116"/>
      <c r="OJQ2659" s="42"/>
      <c r="OJR2659" s="116"/>
      <c r="OJS2659" s="42"/>
      <c r="OJT2659" s="116"/>
      <c r="OJU2659" s="42"/>
      <c r="OJV2659" s="116"/>
      <c r="OJW2659" s="42"/>
      <c r="OJX2659" s="116"/>
      <c r="OJY2659" s="42"/>
      <c r="OJZ2659" s="116"/>
      <c r="OKA2659" s="42"/>
      <c r="OKB2659" s="116"/>
      <c r="OKC2659" s="42"/>
      <c r="OKD2659" s="116"/>
      <c r="OKE2659" s="42"/>
      <c r="OKF2659" s="116"/>
      <c r="OKG2659" s="42"/>
      <c r="OKH2659" s="116"/>
      <c r="OKI2659" s="42"/>
      <c r="OKJ2659" s="116"/>
      <c r="OKK2659" s="42"/>
      <c r="OKL2659" s="116"/>
      <c r="OKM2659" s="42"/>
      <c r="OKN2659" s="116"/>
      <c r="OKO2659" s="42"/>
      <c r="OKP2659" s="116"/>
      <c r="OKQ2659" s="42"/>
      <c r="OKR2659" s="116"/>
      <c r="OKS2659" s="42"/>
      <c r="OKT2659" s="116"/>
      <c r="OKU2659" s="42"/>
      <c r="OKV2659" s="116"/>
      <c r="OKW2659" s="42"/>
      <c r="OKX2659" s="116"/>
      <c r="OKY2659" s="42"/>
      <c r="OKZ2659" s="116"/>
      <c r="OLA2659" s="42"/>
      <c r="OLB2659" s="116"/>
      <c r="OLC2659" s="42"/>
      <c r="OLD2659" s="116"/>
      <c r="OLE2659" s="42"/>
      <c r="OLF2659" s="116"/>
      <c r="OLG2659" s="42"/>
      <c r="OLH2659" s="116"/>
      <c r="OLI2659" s="42"/>
      <c r="OLJ2659" s="116"/>
      <c r="OLK2659" s="42"/>
      <c r="OLL2659" s="116"/>
      <c r="OLM2659" s="42"/>
      <c r="OLN2659" s="116"/>
      <c r="OLO2659" s="42"/>
      <c r="OLP2659" s="116"/>
      <c r="OLQ2659" s="42"/>
      <c r="OLR2659" s="116"/>
      <c r="OLS2659" s="42"/>
      <c r="OLT2659" s="116"/>
      <c r="OLU2659" s="42"/>
      <c r="OLV2659" s="116"/>
      <c r="OLW2659" s="42"/>
      <c r="OLX2659" s="116"/>
      <c r="OLY2659" s="42"/>
      <c r="OLZ2659" s="116"/>
      <c r="OMA2659" s="42"/>
      <c r="OMB2659" s="116"/>
      <c r="OMC2659" s="42"/>
      <c r="OMD2659" s="116"/>
      <c r="OME2659" s="42"/>
      <c r="OMF2659" s="116"/>
      <c r="OMG2659" s="42"/>
      <c r="OMH2659" s="116"/>
      <c r="OMI2659" s="42"/>
      <c r="OMJ2659" s="116"/>
      <c r="OMK2659" s="42"/>
      <c r="OML2659" s="116"/>
      <c r="OMM2659" s="42"/>
      <c r="OMN2659" s="116"/>
      <c r="OMO2659" s="42"/>
      <c r="OMP2659" s="116"/>
      <c r="OMQ2659" s="42"/>
      <c r="OMR2659" s="116"/>
      <c r="OMS2659" s="42"/>
      <c r="OMT2659" s="116"/>
      <c r="OMU2659" s="42"/>
      <c r="OMV2659" s="116"/>
      <c r="OMW2659" s="42"/>
      <c r="OMX2659" s="116"/>
      <c r="OMY2659" s="42"/>
      <c r="OMZ2659" s="116"/>
      <c r="ONA2659" s="42"/>
      <c r="ONB2659" s="116"/>
      <c r="ONC2659" s="42"/>
      <c r="OND2659" s="116"/>
      <c r="ONE2659" s="42"/>
      <c r="ONF2659" s="116"/>
      <c r="ONG2659" s="42"/>
      <c r="ONH2659" s="116"/>
      <c r="ONI2659" s="42"/>
      <c r="ONJ2659" s="116"/>
      <c r="ONK2659" s="42"/>
      <c r="ONL2659" s="116"/>
      <c r="ONM2659" s="42"/>
      <c r="ONN2659" s="116"/>
      <c r="ONO2659" s="42"/>
      <c r="ONP2659" s="116"/>
      <c r="ONQ2659" s="42"/>
      <c r="ONR2659" s="116"/>
      <c r="ONS2659" s="42"/>
      <c r="ONT2659" s="116"/>
      <c r="ONU2659" s="42"/>
      <c r="ONV2659" s="116"/>
      <c r="ONW2659" s="42"/>
      <c r="ONX2659" s="116"/>
      <c r="ONY2659" s="42"/>
      <c r="ONZ2659" s="116"/>
      <c r="OOA2659" s="42"/>
      <c r="OOB2659" s="116"/>
      <c r="OOC2659" s="42"/>
      <c r="OOD2659" s="116"/>
      <c r="OOE2659" s="42"/>
      <c r="OOF2659" s="116"/>
      <c r="OOG2659" s="42"/>
      <c r="OOH2659" s="116"/>
      <c r="OOI2659" s="42"/>
      <c r="OOJ2659" s="116"/>
      <c r="OOK2659" s="42"/>
      <c r="OOL2659" s="116"/>
      <c r="OOM2659" s="42"/>
      <c r="OON2659" s="116"/>
      <c r="OOO2659" s="42"/>
      <c r="OOP2659" s="116"/>
      <c r="OOQ2659" s="42"/>
      <c r="OOR2659" s="116"/>
      <c r="OOS2659" s="42"/>
      <c r="OOT2659" s="116"/>
      <c r="OOU2659" s="42"/>
      <c r="OOV2659" s="116"/>
      <c r="OOW2659" s="42"/>
      <c r="OOX2659" s="116"/>
      <c r="OOY2659" s="42"/>
      <c r="OOZ2659" s="116"/>
      <c r="OPA2659" s="42"/>
      <c r="OPB2659" s="116"/>
      <c r="OPC2659" s="42"/>
      <c r="OPD2659" s="116"/>
      <c r="OPE2659" s="42"/>
      <c r="OPF2659" s="116"/>
      <c r="OPG2659" s="42"/>
      <c r="OPH2659" s="116"/>
      <c r="OPI2659" s="42"/>
      <c r="OPJ2659" s="116"/>
      <c r="OPK2659" s="42"/>
      <c r="OPL2659" s="116"/>
      <c r="OPM2659" s="42"/>
      <c r="OPN2659" s="116"/>
      <c r="OPO2659" s="42"/>
      <c r="OPP2659" s="116"/>
      <c r="OPQ2659" s="42"/>
      <c r="OPR2659" s="116"/>
      <c r="OPS2659" s="42"/>
      <c r="OPT2659" s="116"/>
      <c r="OPU2659" s="42"/>
      <c r="OPV2659" s="116"/>
      <c r="OPW2659" s="42"/>
      <c r="OPX2659" s="116"/>
      <c r="OPY2659" s="42"/>
      <c r="OPZ2659" s="116"/>
      <c r="OQA2659" s="42"/>
      <c r="OQB2659" s="116"/>
      <c r="OQC2659" s="42"/>
      <c r="OQD2659" s="116"/>
      <c r="OQE2659" s="42"/>
      <c r="OQF2659" s="116"/>
      <c r="OQG2659" s="42"/>
      <c r="OQH2659" s="116"/>
      <c r="OQI2659" s="42"/>
      <c r="OQJ2659" s="116"/>
      <c r="OQK2659" s="42"/>
      <c r="OQL2659" s="116"/>
      <c r="OQM2659" s="42"/>
      <c r="OQN2659" s="116"/>
      <c r="OQO2659" s="42"/>
      <c r="OQP2659" s="116"/>
      <c r="OQQ2659" s="42"/>
      <c r="OQR2659" s="116"/>
      <c r="OQS2659" s="42"/>
      <c r="OQT2659" s="116"/>
      <c r="OQU2659" s="42"/>
      <c r="OQV2659" s="116"/>
      <c r="OQW2659" s="42"/>
      <c r="OQX2659" s="116"/>
      <c r="OQY2659" s="42"/>
      <c r="OQZ2659" s="116"/>
      <c r="ORA2659" s="42"/>
      <c r="ORB2659" s="116"/>
      <c r="ORC2659" s="42"/>
      <c r="ORD2659" s="116"/>
      <c r="ORE2659" s="42"/>
      <c r="ORF2659" s="116"/>
      <c r="ORG2659" s="42"/>
      <c r="ORH2659" s="116"/>
      <c r="ORI2659" s="42"/>
      <c r="ORJ2659" s="116"/>
      <c r="ORK2659" s="42"/>
      <c r="ORL2659" s="116"/>
      <c r="ORM2659" s="42"/>
      <c r="ORN2659" s="116"/>
      <c r="ORO2659" s="42"/>
      <c r="ORP2659" s="116"/>
      <c r="ORQ2659" s="42"/>
      <c r="ORR2659" s="116"/>
      <c r="ORS2659" s="42"/>
      <c r="ORT2659" s="116"/>
      <c r="ORU2659" s="42"/>
      <c r="ORV2659" s="116"/>
      <c r="ORW2659" s="42"/>
      <c r="ORX2659" s="116"/>
      <c r="ORY2659" s="42"/>
      <c r="ORZ2659" s="116"/>
      <c r="OSA2659" s="42"/>
      <c r="OSB2659" s="116"/>
      <c r="OSC2659" s="42"/>
      <c r="OSD2659" s="116"/>
      <c r="OSE2659" s="42"/>
      <c r="OSF2659" s="116"/>
      <c r="OSG2659" s="42"/>
      <c r="OSH2659" s="116"/>
      <c r="OSI2659" s="42"/>
      <c r="OSJ2659" s="116"/>
      <c r="OSK2659" s="42"/>
      <c r="OSL2659" s="116"/>
      <c r="OSM2659" s="42"/>
      <c r="OSN2659" s="116"/>
      <c r="OSO2659" s="42"/>
      <c r="OSP2659" s="116"/>
      <c r="OSQ2659" s="42"/>
      <c r="OSR2659" s="116"/>
      <c r="OSS2659" s="42"/>
      <c r="OST2659" s="116"/>
      <c r="OSU2659" s="42"/>
      <c r="OSV2659" s="116"/>
      <c r="OSW2659" s="42"/>
      <c r="OSX2659" s="116"/>
      <c r="OSY2659" s="42"/>
      <c r="OSZ2659" s="116"/>
      <c r="OTA2659" s="42"/>
      <c r="OTB2659" s="116"/>
      <c r="OTC2659" s="42"/>
      <c r="OTD2659" s="116"/>
      <c r="OTE2659" s="42"/>
      <c r="OTF2659" s="116"/>
      <c r="OTG2659" s="42"/>
      <c r="OTH2659" s="116"/>
      <c r="OTI2659" s="42"/>
      <c r="OTJ2659" s="116"/>
      <c r="OTK2659" s="42"/>
      <c r="OTL2659" s="116"/>
      <c r="OTM2659" s="42"/>
      <c r="OTN2659" s="116"/>
      <c r="OTO2659" s="42"/>
      <c r="OTP2659" s="116"/>
      <c r="OTQ2659" s="42"/>
      <c r="OTR2659" s="116"/>
      <c r="OTS2659" s="42"/>
      <c r="OTT2659" s="116"/>
      <c r="OTU2659" s="42"/>
      <c r="OTV2659" s="116"/>
      <c r="OTW2659" s="42"/>
      <c r="OTX2659" s="116"/>
      <c r="OTY2659" s="42"/>
      <c r="OTZ2659" s="116"/>
      <c r="OUA2659" s="42"/>
      <c r="OUB2659" s="116"/>
      <c r="OUC2659" s="42"/>
      <c r="OUD2659" s="116"/>
      <c r="OUE2659" s="42"/>
      <c r="OUF2659" s="116"/>
      <c r="OUG2659" s="42"/>
      <c r="OUH2659" s="116"/>
      <c r="OUI2659" s="42"/>
      <c r="OUJ2659" s="116"/>
      <c r="OUK2659" s="42"/>
      <c r="OUL2659" s="116"/>
      <c r="OUM2659" s="42"/>
      <c r="OUN2659" s="116"/>
      <c r="OUO2659" s="42"/>
      <c r="OUP2659" s="116"/>
      <c r="OUQ2659" s="42"/>
      <c r="OUR2659" s="116"/>
      <c r="OUS2659" s="42"/>
      <c r="OUT2659" s="116"/>
      <c r="OUU2659" s="42"/>
      <c r="OUV2659" s="116"/>
      <c r="OUW2659" s="42"/>
      <c r="OUX2659" s="116"/>
      <c r="OUY2659" s="42"/>
      <c r="OUZ2659" s="116"/>
      <c r="OVA2659" s="42"/>
      <c r="OVB2659" s="116"/>
      <c r="OVC2659" s="42"/>
      <c r="OVD2659" s="116"/>
      <c r="OVE2659" s="42"/>
      <c r="OVF2659" s="116"/>
      <c r="OVG2659" s="42"/>
      <c r="OVH2659" s="116"/>
      <c r="OVI2659" s="42"/>
      <c r="OVJ2659" s="116"/>
      <c r="OVK2659" s="42"/>
      <c r="OVL2659" s="116"/>
      <c r="OVM2659" s="42"/>
      <c r="OVN2659" s="116"/>
      <c r="OVO2659" s="42"/>
      <c r="OVP2659" s="116"/>
      <c r="OVQ2659" s="42"/>
      <c r="OVR2659" s="116"/>
      <c r="OVS2659" s="42"/>
      <c r="OVT2659" s="116"/>
      <c r="OVU2659" s="42"/>
      <c r="OVV2659" s="116"/>
      <c r="OVW2659" s="42"/>
      <c r="OVX2659" s="116"/>
      <c r="OVY2659" s="42"/>
      <c r="OVZ2659" s="116"/>
      <c r="OWA2659" s="42"/>
      <c r="OWB2659" s="116"/>
      <c r="OWC2659" s="42"/>
      <c r="OWD2659" s="116"/>
      <c r="OWE2659" s="42"/>
      <c r="OWF2659" s="116"/>
      <c r="OWG2659" s="42"/>
      <c r="OWH2659" s="116"/>
      <c r="OWI2659" s="42"/>
      <c r="OWJ2659" s="116"/>
      <c r="OWK2659" s="42"/>
      <c r="OWL2659" s="116"/>
      <c r="OWM2659" s="42"/>
      <c r="OWN2659" s="116"/>
      <c r="OWO2659" s="42"/>
      <c r="OWP2659" s="116"/>
      <c r="OWQ2659" s="42"/>
      <c r="OWR2659" s="116"/>
      <c r="OWS2659" s="42"/>
      <c r="OWT2659" s="116"/>
      <c r="OWU2659" s="42"/>
      <c r="OWV2659" s="116"/>
      <c r="OWW2659" s="42"/>
      <c r="OWX2659" s="116"/>
      <c r="OWY2659" s="42"/>
      <c r="OWZ2659" s="116"/>
      <c r="OXA2659" s="42"/>
      <c r="OXB2659" s="116"/>
      <c r="OXC2659" s="42"/>
      <c r="OXD2659" s="116"/>
      <c r="OXE2659" s="42"/>
      <c r="OXF2659" s="116"/>
      <c r="OXG2659" s="42"/>
      <c r="OXH2659" s="116"/>
      <c r="OXI2659" s="42"/>
      <c r="OXJ2659" s="116"/>
      <c r="OXK2659" s="42"/>
      <c r="OXL2659" s="116"/>
      <c r="OXM2659" s="42"/>
      <c r="OXN2659" s="116"/>
      <c r="OXO2659" s="42"/>
      <c r="OXP2659" s="116"/>
      <c r="OXQ2659" s="42"/>
      <c r="OXR2659" s="116"/>
      <c r="OXS2659" s="42"/>
      <c r="OXT2659" s="116"/>
      <c r="OXU2659" s="42"/>
      <c r="OXV2659" s="116"/>
      <c r="OXW2659" s="42"/>
      <c r="OXX2659" s="116"/>
      <c r="OXY2659" s="42"/>
      <c r="OXZ2659" s="116"/>
      <c r="OYA2659" s="42"/>
      <c r="OYB2659" s="116"/>
      <c r="OYC2659" s="42"/>
      <c r="OYD2659" s="116"/>
      <c r="OYE2659" s="42"/>
      <c r="OYF2659" s="116"/>
      <c r="OYG2659" s="42"/>
      <c r="OYH2659" s="116"/>
      <c r="OYI2659" s="42"/>
      <c r="OYJ2659" s="116"/>
      <c r="OYK2659" s="42"/>
      <c r="OYL2659" s="116"/>
      <c r="OYM2659" s="42"/>
      <c r="OYN2659" s="116"/>
      <c r="OYO2659" s="42"/>
      <c r="OYP2659" s="116"/>
      <c r="OYQ2659" s="42"/>
      <c r="OYR2659" s="116"/>
      <c r="OYS2659" s="42"/>
      <c r="OYT2659" s="116"/>
      <c r="OYU2659" s="42"/>
      <c r="OYV2659" s="116"/>
      <c r="OYW2659" s="42"/>
      <c r="OYX2659" s="116"/>
      <c r="OYY2659" s="42"/>
      <c r="OYZ2659" s="116"/>
      <c r="OZA2659" s="42"/>
      <c r="OZB2659" s="116"/>
      <c r="OZC2659" s="42"/>
      <c r="OZD2659" s="116"/>
      <c r="OZE2659" s="42"/>
      <c r="OZF2659" s="116"/>
      <c r="OZG2659" s="42"/>
      <c r="OZH2659" s="116"/>
      <c r="OZI2659" s="42"/>
      <c r="OZJ2659" s="116"/>
      <c r="OZK2659" s="42"/>
      <c r="OZL2659" s="116"/>
      <c r="OZM2659" s="42"/>
      <c r="OZN2659" s="116"/>
      <c r="OZO2659" s="42"/>
      <c r="OZP2659" s="116"/>
      <c r="OZQ2659" s="42"/>
      <c r="OZR2659" s="116"/>
      <c r="OZS2659" s="42"/>
      <c r="OZT2659" s="116"/>
      <c r="OZU2659" s="42"/>
      <c r="OZV2659" s="116"/>
      <c r="OZW2659" s="42"/>
      <c r="OZX2659" s="116"/>
      <c r="OZY2659" s="42"/>
      <c r="OZZ2659" s="116"/>
      <c r="PAA2659" s="42"/>
      <c r="PAB2659" s="116"/>
      <c r="PAC2659" s="42"/>
      <c r="PAD2659" s="116"/>
      <c r="PAE2659" s="42"/>
      <c r="PAF2659" s="116"/>
      <c r="PAG2659" s="42"/>
      <c r="PAH2659" s="116"/>
      <c r="PAI2659" s="42"/>
      <c r="PAJ2659" s="116"/>
      <c r="PAK2659" s="42"/>
      <c r="PAL2659" s="116"/>
      <c r="PAM2659" s="42"/>
      <c r="PAN2659" s="116"/>
      <c r="PAO2659" s="42"/>
      <c r="PAP2659" s="116"/>
      <c r="PAQ2659" s="42"/>
      <c r="PAR2659" s="116"/>
      <c r="PAS2659" s="42"/>
      <c r="PAT2659" s="116"/>
      <c r="PAU2659" s="42"/>
      <c r="PAV2659" s="116"/>
      <c r="PAW2659" s="42"/>
      <c r="PAX2659" s="116"/>
      <c r="PAY2659" s="42"/>
      <c r="PAZ2659" s="116"/>
      <c r="PBA2659" s="42"/>
      <c r="PBB2659" s="116"/>
      <c r="PBC2659" s="42"/>
      <c r="PBD2659" s="116"/>
      <c r="PBE2659" s="42"/>
      <c r="PBF2659" s="116"/>
      <c r="PBG2659" s="42"/>
      <c r="PBH2659" s="116"/>
      <c r="PBI2659" s="42"/>
      <c r="PBJ2659" s="116"/>
      <c r="PBK2659" s="42"/>
      <c r="PBL2659" s="116"/>
      <c r="PBM2659" s="42"/>
      <c r="PBN2659" s="116"/>
      <c r="PBO2659" s="42"/>
      <c r="PBP2659" s="116"/>
      <c r="PBQ2659" s="42"/>
      <c r="PBR2659" s="116"/>
      <c r="PBS2659" s="42"/>
      <c r="PBT2659" s="116"/>
      <c r="PBU2659" s="42"/>
      <c r="PBV2659" s="116"/>
      <c r="PBW2659" s="42"/>
      <c r="PBX2659" s="116"/>
      <c r="PBY2659" s="42"/>
      <c r="PBZ2659" s="116"/>
      <c r="PCA2659" s="42"/>
      <c r="PCB2659" s="116"/>
      <c r="PCC2659" s="42"/>
      <c r="PCD2659" s="116"/>
      <c r="PCE2659" s="42"/>
      <c r="PCF2659" s="116"/>
      <c r="PCG2659" s="42"/>
      <c r="PCH2659" s="116"/>
      <c r="PCI2659" s="42"/>
      <c r="PCJ2659" s="116"/>
      <c r="PCK2659" s="42"/>
      <c r="PCL2659" s="116"/>
      <c r="PCM2659" s="42"/>
      <c r="PCN2659" s="116"/>
      <c r="PCO2659" s="42"/>
      <c r="PCP2659" s="116"/>
      <c r="PCQ2659" s="42"/>
      <c r="PCR2659" s="116"/>
      <c r="PCS2659" s="42"/>
      <c r="PCT2659" s="116"/>
      <c r="PCU2659" s="42"/>
      <c r="PCV2659" s="116"/>
      <c r="PCW2659" s="42"/>
      <c r="PCX2659" s="116"/>
      <c r="PCY2659" s="42"/>
      <c r="PCZ2659" s="116"/>
      <c r="PDA2659" s="42"/>
      <c r="PDB2659" s="116"/>
      <c r="PDC2659" s="42"/>
      <c r="PDD2659" s="116"/>
      <c r="PDE2659" s="42"/>
      <c r="PDF2659" s="116"/>
      <c r="PDG2659" s="42"/>
      <c r="PDH2659" s="116"/>
      <c r="PDI2659" s="42"/>
      <c r="PDJ2659" s="116"/>
      <c r="PDK2659" s="42"/>
      <c r="PDL2659" s="116"/>
      <c r="PDM2659" s="42"/>
      <c r="PDN2659" s="116"/>
      <c r="PDO2659" s="42"/>
      <c r="PDP2659" s="116"/>
      <c r="PDQ2659" s="42"/>
      <c r="PDR2659" s="116"/>
      <c r="PDS2659" s="42"/>
      <c r="PDT2659" s="116"/>
      <c r="PDU2659" s="42"/>
      <c r="PDV2659" s="116"/>
      <c r="PDW2659" s="42"/>
      <c r="PDX2659" s="116"/>
      <c r="PDY2659" s="42"/>
      <c r="PDZ2659" s="116"/>
      <c r="PEA2659" s="42"/>
      <c r="PEB2659" s="116"/>
      <c r="PEC2659" s="42"/>
      <c r="PED2659" s="116"/>
      <c r="PEE2659" s="42"/>
      <c r="PEF2659" s="116"/>
      <c r="PEG2659" s="42"/>
      <c r="PEH2659" s="116"/>
      <c r="PEI2659" s="42"/>
      <c r="PEJ2659" s="116"/>
      <c r="PEK2659" s="42"/>
      <c r="PEL2659" s="116"/>
      <c r="PEM2659" s="42"/>
      <c r="PEN2659" s="116"/>
      <c r="PEO2659" s="42"/>
      <c r="PEP2659" s="116"/>
      <c r="PEQ2659" s="42"/>
      <c r="PER2659" s="116"/>
      <c r="PES2659" s="42"/>
      <c r="PET2659" s="116"/>
      <c r="PEU2659" s="42"/>
      <c r="PEV2659" s="116"/>
      <c r="PEW2659" s="42"/>
      <c r="PEX2659" s="116"/>
      <c r="PEY2659" s="42"/>
      <c r="PEZ2659" s="116"/>
      <c r="PFA2659" s="42"/>
      <c r="PFB2659" s="116"/>
      <c r="PFC2659" s="42"/>
      <c r="PFD2659" s="116"/>
      <c r="PFE2659" s="42"/>
      <c r="PFF2659" s="116"/>
      <c r="PFG2659" s="42"/>
      <c r="PFH2659" s="116"/>
      <c r="PFI2659" s="42"/>
      <c r="PFJ2659" s="116"/>
      <c r="PFK2659" s="42"/>
      <c r="PFL2659" s="116"/>
      <c r="PFM2659" s="42"/>
      <c r="PFN2659" s="116"/>
      <c r="PFO2659" s="42"/>
      <c r="PFP2659" s="116"/>
      <c r="PFQ2659" s="42"/>
      <c r="PFR2659" s="116"/>
      <c r="PFS2659" s="42"/>
      <c r="PFT2659" s="116"/>
      <c r="PFU2659" s="42"/>
      <c r="PFV2659" s="116"/>
      <c r="PFW2659" s="42"/>
      <c r="PFX2659" s="116"/>
      <c r="PFY2659" s="42"/>
      <c r="PFZ2659" s="116"/>
      <c r="PGA2659" s="42"/>
      <c r="PGB2659" s="116"/>
      <c r="PGC2659" s="42"/>
      <c r="PGD2659" s="116"/>
      <c r="PGE2659" s="42"/>
      <c r="PGF2659" s="116"/>
      <c r="PGG2659" s="42"/>
      <c r="PGH2659" s="116"/>
      <c r="PGI2659" s="42"/>
      <c r="PGJ2659" s="116"/>
      <c r="PGK2659" s="42"/>
      <c r="PGL2659" s="116"/>
      <c r="PGM2659" s="42"/>
      <c r="PGN2659" s="116"/>
      <c r="PGO2659" s="42"/>
      <c r="PGP2659" s="116"/>
      <c r="PGQ2659" s="42"/>
      <c r="PGR2659" s="116"/>
      <c r="PGS2659" s="42"/>
      <c r="PGT2659" s="116"/>
      <c r="PGU2659" s="42"/>
      <c r="PGV2659" s="116"/>
      <c r="PGW2659" s="42"/>
      <c r="PGX2659" s="116"/>
      <c r="PGY2659" s="42"/>
      <c r="PGZ2659" s="116"/>
      <c r="PHA2659" s="42"/>
      <c r="PHB2659" s="116"/>
      <c r="PHC2659" s="42"/>
      <c r="PHD2659" s="116"/>
      <c r="PHE2659" s="42"/>
      <c r="PHF2659" s="116"/>
      <c r="PHG2659" s="42"/>
      <c r="PHH2659" s="116"/>
      <c r="PHI2659" s="42"/>
      <c r="PHJ2659" s="116"/>
      <c r="PHK2659" s="42"/>
      <c r="PHL2659" s="116"/>
      <c r="PHM2659" s="42"/>
      <c r="PHN2659" s="116"/>
      <c r="PHO2659" s="42"/>
      <c r="PHP2659" s="116"/>
      <c r="PHQ2659" s="42"/>
      <c r="PHR2659" s="116"/>
      <c r="PHS2659" s="42"/>
      <c r="PHT2659" s="116"/>
      <c r="PHU2659" s="42"/>
      <c r="PHV2659" s="116"/>
      <c r="PHW2659" s="42"/>
      <c r="PHX2659" s="116"/>
      <c r="PHY2659" s="42"/>
      <c r="PHZ2659" s="116"/>
      <c r="PIA2659" s="42"/>
      <c r="PIB2659" s="116"/>
      <c r="PIC2659" s="42"/>
      <c r="PID2659" s="116"/>
      <c r="PIE2659" s="42"/>
      <c r="PIF2659" s="116"/>
      <c r="PIG2659" s="42"/>
      <c r="PIH2659" s="116"/>
      <c r="PII2659" s="42"/>
      <c r="PIJ2659" s="116"/>
      <c r="PIK2659" s="42"/>
      <c r="PIL2659" s="116"/>
      <c r="PIM2659" s="42"/>
      <c r="PIN2659" s="116"/>
      <c r="PIO2659" s="42"/>
      <c r="PIP2659" s="116"/>
      <c r="PIQ2659" s="42"/>
      <c r="PIR2659" s="116"/>
      <c r="PIS2659" s="42"/>
      <c r="PIT2659" s="116"/>
      <c r="PIU2659" s="42"/>
      <c r="PIV2659" s="116"/>
      <c r="PIW2659" s="42"/>
      <c r="PIX2659" s="116"/>
      <c r="PIY2659" s="42"/>
      <c r="PIZ2659" s="116"/>
      <c r="PJA2659" s="42"/>
      <c r="PJB2659" s="116"/>
      <c r="PJC2659" s="42"/>
      <c r="PJD2659" s="116"/>
      <c r="PJE2659" s="42"/>
      <c r="PJF2659" s="116"/>
      <c r="PJG2659" s="42"/>
      <c r="PJH2659" s="116"/>
      <c r="PJI2659" s="42"/>
      <c r="PJJ2659" s="116"/>
      <c r="PJK2659" s="42"/>
      <c r="PJL2659" s="116"/>
      <c r="PJM2659" s="42"/>
      <c r="PJN2659" s="116"/>
      <c r="PJO2659" s="42"/>
      <c r="PJP2659" s="116"/>
      <c r="PJQ2659" s="42"/>
      <c r="PJR2659" s="116"/>
      <c r="PJS2659" s="42"/>
      <c r="PJT2659" s="116"/>
      <c r="PJU2659" s="42"/>
      <c r="PJV2659" s="116"/>
      <c r="PJW2659" s="42"/>
      <c r="PJX2659" s="116"/>
      <c r="PJY2659" s="42"/>
      <c r="PJZ2659" s="116"/>
      <c r="PKA2659" s="42"/>
      <c r="PKB2659" s="116"/>
      <c r="PKC2659" s="42"/>
      <c r="PKD2659" s="116"/>
      <c r="PKE2659" s="42"/>
      <c r="PKF2659" s="116"/>
      <c r="PKG2659" s="42"/>
      <c r="PKH2659" s="116"/>
      <c r="PKI2659" s="42"/>
      <c r="PKJ2659" s="116"/>
      <c r="PKK2659" s="42"/>
      <c r="PKL2659" s="116"/>
      <c r="PKM2659" s="42"/>
      <c r="PKN2659" s="116"/>
      <c r="PKO2659" s="42"/>
      <c r="PKP2659" s="116"/>
      <c r="PKQ2659" s="42"/>
      <c r="PKR2659" s="116"/>
      <c r="PKS2659" s="42"/>
      <c r="PKT2659" s="116"/>
      <c r="PKU2659" s="42"/>
      <c r="PKV2659" s="116"/>
      <c r="PKW2659" s="42"/>
      <c r="PKX2659" s="116"/>
      <c r="PKY2659" s="42"/>
      <c r="PKZ2659" s="116"/>
      <c r="PLA2659" s="42"/>
      <c r="PLB2659" s="116"/>
      <c r="PLC2659" s="42"/>
      <c r="PLD2659" s="116"/>
      <c r="PLE2659" s="42"/>
      <c r="PLF2659" s="116"/>
      <c r="PLG2659" s="42"/>
      <c r="PLH2659" s="116"/>
      <c r="PLI2659" s="42"/>
      <c r="PLJ2659" s="116"/>
      <c r="PLK2659" s="42"/>
      <c r="PLL2659" s="116"/>
      <c r="PLM2659" s="42"/>
      <c r="PLN2659" s="116"/>
      <c r="PLO2659" s="42"/>
      <c r="PLP2659" s="116"/>
      <c r="PLQ2659" s="42"/>
      <c r="PLR2659" s="116"/>
      <c r="PLS2659" s="42"/>
      <c r="PLT2659" s="116"/>
      <c r="PLU2659" s="42"/>
      <c r="PLV2659" s="116"/>
      <c r="PLW2659" s="42"/>
      <c r="PLX2659" s="116"/>
      <c r="PLY2659" s="42"/>
      <c r="PLZ2659" s="116"/>
      <c r="PMA2659" s="42"/>
      <c r="PMB2659" s="116"/>
      <c r="PMC2659" s="42"/>
      <c r="PMD2659" s="116"/>
      <c r="PME2659" s="42"/>
      <c r="PMF2659" s="116"/>
      <c r="PMG2659" s="42"/>
      <c r="PMH2659" s="116"/>
      <c r="PMI2659" s="42"/>
      <c r="PMJ2659" s="116"/>
      <c r="PMK2659" s="42"/>
      <c r="PML2659" s="116"/>
      <c r="PMM2659" s="42"/>
      <c r="PMN2659" s="116"/>
      <c r="PMO2659" s="42"/>
      <c r="PMP2659" s="116"/>
      <c r="PMQ2659" s="42"/>
      <c r="PMR2659" s="116"/>
      <c r="PMS2659" s="42"/>
      <c r="PMT2659" s="116"/>
      <c r="PMU2659" s="42"/>
      <c r="PMV2659" s="116"/>
      <c r="PMW2659" s="42"/>
      <c r="PMX2659" s="116"/>
      <c r="PMY2659" s="42"/>
      <c r="PMZ2659" s="116"/>
      <c r="PNA2659" s="42"/>
      <c r="PNB2659" s="116"/>
      <c r="PNC2659" s="42"/>
      <c r="PND2659" s="116"/>
      <c r="PNE2659" s="42"/>
      <c r="PNF2659" s="116"/>
      <c r="PNG2659" s="42"/>
      <c r="PNH2659" s="116"/>
      <c r="PNI2659" s="42"/>
      <c r="PNJ2659" s="116"/>
      <c r="PNK2659" s="42"/>
      <c r="PNL2659" s="116"/>
      <c r="PNM2659" s="42"/>
      <c r="PNN2659" s="116"/>
      <c r="PNO2659" s="42"/>
      <c r="PNP2659" s="116"/>
      <c r="PNQ2659" s="42"/>
      <c r="PNR2659" s="116"/>
      <c r="PNS2659" s="42"/>
      <c r="PNT2659" s="116"/>
      <c r="PNU2659" s="42"/>
      <c r="PNV2659" s="116"/>
      <c r="PNW2659" s="42"/>
      <c r="PNX2659" s="116"/>
      <c r="PNY2659" s="42"/>
      <c r="PNZ2659" s="116"/>
      <c r="POA2659" s="42"/>
      <c r="POB2659" s="116"/>
      <c r="POC2659" s="42"/>
      <c r="POD2659" s="116"/>
      <c r="POE2659" s="42"/>
      <c r="POF2659" s="116"/>
      <c r="POG2659" s="42"/>
      <c r="POH2659" s="116"/>
      <c r="POI2659" s="42"/>
      <c r="POJ2659" s="116"/>
      <c r="POK2659" s="42"/>
      <c r="POL2659" s="116"/>
      <c r="POM2659" s="42"/>
      <c r="PON2659" s="116"/>
      <c r="POO2659" s="42"/>
      <c r="POP2659" s="116"/>
      <c r="POQ2659" s="42"/>
      <c r="POR2659" s="116"/>
      <c r="POS2659" s="42"/>
      <c r="POT2659" s="116"/>
      <c r="POU2659" s="42"/>
      <c r="POV2659" s="116"/>
      <c r="POW2659" s="42"/>
      <c r="POX2659" s="116"/>
      <c r="POY2659" s="42"/>
      <c r="POZ2659" s="116"/>
      <c r="PPA2659" s="42"/>
      <c r="PPB2659" s="116"/>
      <c r="PPC2659" s="42"/>
      <c r="PPD2659" s="116"/>
      <c r="PPE2659" s="42"/>
      <c r="PPF2659" s="116"/>
      <c r="PPG2659" s="42"/>
      <c r="PPH2659" s="116"/>
      <c r="PPI2659" s="42"/>
      <c r="PPJ2659" s="116"/>
      <c r="PPK2659" s="42"/>
      <c r="PPL2659" s="116"/>
      <c r="PPM2659" s="42"/>
      <c r="PPN2659" s="116"/>
      <c r="PPO2659" s="42"/>
      <c r="PPP2659" s="116"/>
      <c r="PPQ2659" s="42"/>
      <c r="PPR2659" s="116"/>
      <c r="PPS2659" s="42"/>
      <c r="PPT2659" s="116"/>
      <c r="PPU2659" s="42"/>
      <c r="PPV2659" s="116"/>
      <c r="PPW2659" s="42"/>
      <c r="PPX2659" s="116"/>
      <c r="PPY2659" s="42"/>
      <c r="PPZ2659" s="116"/>
      <c r="PQA2659" s="42"/>
      <c r="PQB2659" s="116"/>
      <c r="PQC2659" s="42"/>
      <c r="PQD2659" s="116"/>
      <c r="PQE2659" s="42"/>
      <c r="PQF2659" s="116"/>
      <c r="PQG2659" s="42"/>
      <c r="PQH2659" s="116"/>
      <c r="PQI2659" s="42"/>
      <c r="PQJ2659" s="116"/>
      <c r="PQK2659" s="42"/>
      <c r="PQL2659" s="116"/>
      <c r="PQM2659" s="42"/>
      <c r="PQN2659" s="116"/>
      <c r="PQO2659" s="42"/>
      <c r="PQP2659" s="116"/>
      <c r="PQQ2659" s="42"/>
      <c r="PQR2659" s="116"/>
      <c r="PQS2659" s="42"/>
      <c r="PQT2659" s="116"/>
      <c r="PQU2659" s="42"/>
      <c r="PQV2659" s="116"/>
      <c r="PQW2659" s="42"/>
      <c r="PQX2659" s="116"/>
      <c r="PQY2659" s="42"/>
      <c r="PQZ2659" s="116"/>
      <c r="PRA2659" s="42"/>
      <c r="PRB2659" s="116"/>
      <c r="PRC2659" s="42"/>
      <c r="PRD2659" s="116"/>
      <c r="PRE2659" s="42"/>
      <c r="PRF2659" s="116"/>
      <c r="PRG2659" s="42"/>
      <c r="PRH2659" s="116"/>
      <c r="PRI2659" s="42"/>
      <c r="PRJ2659" s="116"/>
      <c r="PRK2659" s="42"/>
      <c r="PRL2659" s="116"/>
      <c r="PRM2659" s="42"/>
      <c r="PRN2659" s="116"/>
      <c r="PRO2659" s="42"/>
      <c r="PRP2659" s="116"/>
      <c r="PRQ2659" s="42"/>
      <c r="PRR2659" s="116"/>
      <c r="PRS2659" s="42"/>
      <c r="PRT2659" s="116"/>
      <c r="PRU2659" s="42"/>
      <c r="PRV2659" s="116"/>
      <c r="PRW2659" s="42"/>
      <c r="PRX2659" s="116"/>
      <c r="PRY2659" s="42"/>
      <c r="PRZ2659" s="116"/>
      <c r="PSA2659" s="42"/>
      <c r="PSB2659" s="116"/>
      <c r="PSC2659" s="42"/>
      <c r="PSD2659" s="116"/>
      <c r="PSE2659" s="42"/>
      <c r="PSF2659" s="116"/>
      <c r="PSG2659" s="42"/>
      <c r="PSH2659" s="116"/>
      <c r="PSI2659" s="42"/>
      <c r="PSJ2659" s="116"/>
      <c r="PSK2659" s="42"/>
      <c r="PSL2659" s="116"/>
      <c r="PSM2659" s="42"/>
      <c r="PSN2659" s="116"/>
      <c r="PSO2659" s="42"/>
      <c r="PSP2659" s="116"/>
      <c r="PSQ2659" s="42"/>
      <c r="PSR2659" s="116"/>
      <c r="PSS2659" s="42"/>
      <c r="PST2659" s="116"/>
      <c r="PSU2659" s="42"/>
      <c r="PSV2659" s="116"/>
      <c r="PSW2659" s="42"/>
      <c r="PSX2659" s="116"/>
      <c r="PSY2659" s="42"/>
      <c r="PSZ2659" s="116"/>
      <c r="PTA2659" s="42"/>
      <c r="PTB2659" s="116"/>
      <c r="PTC2659" s="42"/>
      <c r="PTD2659" s="116"/>
      <c r="PTE2659" s="42"/>
      <c r="PTF2659" s="116"/>
      <c r="PTG2659" s="42"/>
      <c r="PTH2659" s="116"/>
      <c r="PTI2659" s="42"/>
      <c r="PTJ2659" s="116"/>
      <c r="PTK2659" s="42"/>
      <c r="PTL2659" s="116"/>
      <c r="PTM2659" s="42"/>
      <c r="PTN2659" s="116"/>
      <c r="PTO2659" s="42"/>
      <c r="PTP2659" s="116"/>
      <c r="PTQ2659" s="42"/>
      <c r="PTR2659" s="116"/>
      <c r="PTS2659" s="42"/>
      <c r="PTT2659" s="116"/>
      <c r="PTU2659" s="42"/>
      <c r="PTV2659" s="116"/>
      <c r="PTW2659" s="42"/>
      <c r="PTX2659" s="116"/>
      <c r="PTY2659" s="42"/>
      <c r="PTZ2659" s="116"/>
      <c r="PUA2659" s="42"/>
      <c r="PUB2659" s="116"/>
      <c r="PUC2659" s="42"/>
      <c r="PUD2659" s="116"/>
      <c r="PUE2659" s="42"/>
      <c r="PUF2659" s="116"/>
      <c r="PUG2659" s="42"/>
      <c r="PUH2659" s="116"/>
      <c r="PUI2659" s="42"/>
      <c r="PUJ2659" s="116"/>
      <c r="PUK2659" s="42"/>
      <c r="PUL2659" s="116"/>
      <c r="PUM2659" s="42"/>
      <c r="PUN2659" s="116"/>
      <c r="PUO2659" s="42"/>
      <c r="PUP2659" s="116"/>
      <c r="PUQ2659" s="42"/>
      <c r="PUR2659" s="116"/>
      <c r="PUS2659" s="42"/>
      <c r="PUT2659" s="116"/>
      <c r="PUU2659" s="42"/>
      <c r="PUV2659" s="116"/>
      <c r="PUW2659" s="42"/>
      <c r="PUX2659" s="116"/>
      <c r="PUY2659" s="42"/>
      <c r="PUZ2659" s="116"/>
      <c r="PVA2659" s="42"/>
      <c r="PVB2659" s="116"/>
      <c r="PVC2659" s="42"/>
      <c r="PVD2659" s="116"/>
      <c r="PVE2659" s="42"/>
      <c r="PVF2659" s="116"/>
      <c r="PVG2659" s="42"/>
      <c r="PVH2659" s="116"/>
      <c r="PVI2659" s="42"/>
      <c r="PVJ2659" s="116"/>
      <c r="PVK2659" s="42"/>
      <c r="PVL2659" s="116"/>
      <c r="PVM2659" s="42"/>
      <c r="PVN2659" s="116"/>
      <c r="PVO2659" s="42"/>
      <c r="PVP2659" s="116"/>
      <c r="PVQ2659" s="42"/>
      <c r="PVR2659" s="116"/>
      <c r="PVS2659" s="42"/>
      <c r="PVT2659" s="116"/>
      <c r="PVU2659" s="42"/>
      <c r="PVV2659" s="116"/>
      <c r="PVW2659" s="42"/>
      <c r="PVX2659" s="116"/>
      <c r="PVY2659" s="42"/>
      <c r="PVZ2659" s="116"/>
      <c r="PWA2659" s="42"/>
      <c r="PWB2659" s="116"/>
      <c r="PWC2659" s="42"/>
      <c r="PWD2659" s="116"/>
      <c r="PWE2659" s="42"/>
      <c r="PWF2659" s="116"/>
      <c r="PWG2659" s="42"/>
      <c r="PWH2659" s="116"/>
      <c r="PWI2659" s="42"/>
      <c r="PWJ2659" s="116"/>
      <c r="PWK2659" s="42"/>
      <c r="PWL2659" s="116"/>
      <c r="PWM2659" s="42"/>
      <c r="PWN2659" s="116"/>
      <c r="PWO2659" s="42"/>
      <c r="PWP2659" s="116"/>
      <c r="PWQ2659" s="42"/>
      <c r="PWR2659" s="116"/>
      <c r="PWS2659" s="42"/>
      <c r="PWT2659" s="116"/>
      <c r="PWU2659" s="42"/>
      <c r="PWV2659" s="116"/>
      <c r="PWW2659" s="42"/>
      <c r="PWX2659" s="116"/>
      <c r="PWY2659" s="42"/>
      <c r="PWZ2659" s="116"/>
      <c r="PXA2659" s="42"/>
      <c r="PXB2659" s="116"/>
      <c r="PXC2659" s="42"/>
      <c r="PXD2659" s="116"/>
      <c r="PXE2659" s="42"/>
      <c r="PXF2659" s="116"/>
      <c r="PXG2659" s="42"/>
      <c r="PXH2659" s="116"/>
      <c r="PXI2659" s="42"/>
      <c r="PXJ2659" s="116"/>
      <c r="PXK2659" s="42"/>
      <c r="PXL2659" s="116"/>
      <c r="PXM2659" s="42"/>
      <c r="PXN2659" s="116"/>
      <c r="PXO2659" s="42"/>
      <c r="PXP2659" s="116"/>
      <c r="PXQ2659" s="42"/>
      <c r="PXR2659" s="116"/>
      <c r="PXS2659" s="42"/>
      <c r="PXT2659" s="116"/>
      <c r="PXU2659" s="42"/>
      <c r="PXV2659" s="116"/>
      <c r="PXW2659" s="42"/>
      <c r="PXX2659" s="116"/>
      <c r="PXY2659" s="42"/>
      <c r="PXZ2659" s="116"/>
      <c r="PYA2659" s="42"/>
      <c r="PYB2659" s="116"/>
      <c r="PYC2659" s="42"/>
      <c r="PYD2659" s="116"/>
      <c r="PYE2659" s="42"/>
      <c r="PYF2659" s="116"/>
      <c r="PYG2659" s="42"/>
      <c r="PYH2659" s="116"/>
      <c r="PYI2659" s="42"/>
      <c r="PYJ2659" s="116"/>
      <c r="PYK2659" s="42"/>
      <c r="PYL2659" s="116"/>
      <c r="PYM2659" s="42"/>
      <c r="PYN2659" s="116"/>
      <c r="PYO2659" s="42"/>
      <c r="PYP2659" s="116"/>
      <c r="PYQ2659" s="42"/>
      <c r="PYR2659" s="116"/>
      <c r="PYS2659" s="42"/>
      <c r="PYT2659" s="116"/>
      <c r="PYU2659" s="42"/>
      <c r="PYV2659" s="116"/>
      <c r="PYW2659" s="42"/>
      <c r="PYX2659" s="116"/>
      <c r="PYY2659" s="42"/>
      <c r="PYZ2659" s="116"/>
      <c r="PZA2659" s="42"/>
      <c r="PZB2659" s="116"/>
      <c r="PZC2659" s="42"/>
      <c r="PZD2659" s="116"/>
      <c r="PZE2659" s="42"/>
      <c r="PZF2659" s="116"/>
      <c r="PZG2659" s="42"/>
      <c r="PZH2659" s="116"/>
      <c r="PZI2659" s="42"/>
      <c r="PZJ2659" s="116"/>
      <c r="PZK2659" s="42"/>
      <c r="PZL2659" s="116"/>
      <c r="PZM2659" s="42"/>
      <c r="PZN2659" s="116"/>
      <c r="PZO2659" s="42"/>
      <c r="PZP2659" s="116"/>
      <c r="PZQ2659" s="42"/>
      <c r="PZR2659" s="116"/>
      <c r="PZS2659" s="42"/>
      <c r="PZT2659" s="116"/>
      <c r="PZU2659" s="42"/>
      <c r="PZV2659" s="116"/>
      <c r="PZW2659" s="42"/>
      <c r="PZX2659" s="116"/>
      <c r="PZY2659" s="42"/>
      <c r="PZZ2659" s="116"/>
      <c r="QAA2659" s="42"/>
      <c r="QAB2659" s="116"/>
      <c r="QAC2659" s="42"/>
      <c r="QAD2659" s="116"/>
      <c r="QAE2659" s="42"/>
      <c r="QAF2659" s="116"/>
      <c r="QAG2659" s="42"/>
      <c r="QAH2659" s="116"/>
      <c r="QAI2659" s="42"/>
      <c r="QAJ2659" s="116"/>
      <c r="QAK2659" s="42"/>
      <c r="QAL2659" s="116"/>
      <c r="QAM2659" s="42"/>
      <c r="QAN2659" s="116"/>
      <c r="QAO2659" s="42"/>
      <c r="QAP2659" s="116"/>
      <c r="QAQ2659" s="42"/>
      <c r="QAR2659" s="116"/>
      <c r="QAS2659" s="42"/>
      <c r="QAT2659" s="116"/>
      <c r="QAU2659" s="42"/>
      <c r="QAV2659" s="116"/>
      <c r="QAW2659" s="42"/>
      <c r="QAX2659" s="116"/>
      <c r="QAY2659" s="42"/>
      <c r="QAZ2659" s="116"/>
      <c r="QBA2659" s="42"/>
      <c r="QBB2659" s="116"/>
      <c r="QBC2659" s="42"/>
      <c r="QBD2659" s="116"/>
      <c r="QBE2659" s="42"/>
      <c r="QBF2659" s="116"/>
      <c r="QBG2659" s="42"/>
      <c r="QBH2659" s="116"/>
      <c r="QBI2659" s="42"/>
      <c r="QBJ2659" s="116"/>
      <c r="QBK2659" s="42"/>
      <c r="QBL2659" s="116"/>
      <c r="QBM2659" s="42"/>
      <c r="QBN2659" s="116"/>
      <c r="QBO2659" s="42"/>
      <c r="QBP2659" s="116"/>
      <c r="QBQ2659" s="42"/>
      <c r="QBR2659" s="116"/>
      <c r="QBS2659" s="42"/>
      <c r="QBT2659" s="116"/>
      <c r="QBU2659" s="42"/>
      <c r="QBV2659" s="116"/>
      <c r="QBW2659" s="42"/>
      <c r="QBX2659" s="116"/>
      <c r="QBY2659" s="42"/>
      <c r="QBZ2659" s="116"/>
      <c r="QCA2659" s="42"/>
      <c r="QCB2659" s="116"/>
      <c r="QCC2659" s="42"/>
      <c r="QCD2659" s="116"/>
      <c r="QCE2659" s="42"/>
      <c r="QCF2659" s="116"/>
      <c r="QCG2659" s="42"/>
      <c r="QCH2659" s="116"/>
      <c r="QCI2659" s="42"/>
      <c r="QCJ2659" s="116"/>
      <c r="QCK2659" s="42"/>
      <c r="QCL2659" s="116"/>
      <c r="QCM2659" s="42"/>
      <c r="QCN2659" s="116"/>
      <c r="QCO2659" s="42"/>
      <c r="QCP2659" s="116"/>
      <c r="QCQ2659" s="42"/>
      <c r="QCR2659" s="116"/>
      <c r="QCS2659" s="42"/>
      <c r="QCT2659" s="116"/>
      <c r="QCU2659" s="42"/>
      <c r="QCV2659" s="116"/>
      <c r="QCW2659" s="42"/>
      <c r="QCX2659" s="116"/>
      <c r="QCY2659" s="42"/>
      <c r="QCZ2659" s="116"/>
      <c r="QDA2659" s="42"/>
      <c r="QDB2659" s="116"/>
      <c r="QDC2659" s="42"/>
      <c r="QDD2659" s="116"/>
      <c r="QDE2659" s="42"/>
      <c r="QDF2659" s="116"/>
      <c r="QDG2659" s="42"/>
      <c r="QDH2659" s="116"/>
      <c r="QDI2659" s="42"/>
      <c r="QDJ2659" s="116"/>
      <c r="QDK2659" s="42"/>
      <c r="QDL2659" s="116"/>
      <c r="QDM2659" s="42"/>
      <c r="QDN2659" s="116"/>
      <c r="QDO2659" s="42"/>
      <c r="QDP2659" s="116"/>
      <c r="QDQ2659" s="42"/>
      <c r="QDR2659" s="116"/>
      <c r="QDS2659" s="42"/>
      <c r="QDT2659" s="116"/>
      <c r="QDU2659" s="42"/>
      <c r="QDV2659" s="116"/>
      <c r="QDW2659" s="42"/>
      <c r="QDX2659" s="116"/>
      <c r="QDY2659" s="42"/>
      <c r="QDZ2659" s="116"/>
      <c r="QEA2659" s="42"/>
      <c r="QEB2659" s="116"/>
      <c r="QEC2659" s="42"/>
      <c r="QED2659" s="116"/>
      <c r="QEE2659" s="42"/>
      <c r="QEF2659" s="116"/>
      <c r="QEG2659" s="42"/>
      <c r="QEH2659" s="116"/>
      <c r="QEI2659" s="42"/>
      <c r="QEJ2659" s="116"/>
      <c r="QEK2659" s="42"/>
      <c r="QEL2659" s="116"/>
      <c r="QEM2659" s="42"/>
      <c r="QEN2659" s="116"/>
      <c r="QEO2659" s="42"/>
      <c r="QEP2659" s="116"/>
      <c r="QEQ2659" s="42"/>
      <c r="QER2659" s="116"/>
      <c r="QES2659" s="42"/>
      <c r="QET2659" s="116"/>
      <c r="QEU2659" s="42"/>
      <c r="QEV2659" s="116"/>
      <c r="QEW2659" s="42"/>
      <c r="QEX2659" s="116"/>
      <c r="QEY2659" s="42"/>
      <c r="QEZ2659" s="116"/>
      <c r="QFA2659" s="42"/>
      <c r="QFB2659" s="116"/>
      <c r="QFC2659" s="42"/>
      <c r="QFD2659" s="116"/>
      <c r="QFE2659" s="42"/>
      <c r="QFF2659" s="116"/>
      <c r="QFG2659" s="42"/>
      <c r="QFH2659" s="116"/>
      <c r="QFI2659" s="42"/>
      <c r="QFJ2659" s="116"/>
      <c r="QFK2659" s="42"/>
      <c r="QFL2659" s="116"/>
      <c r="QFM2659" s="42"/>
      <c r="QFN2659" s="116"/>
      <c r="QFO2659" s="42"/>
      <c r="QFP2659" s="116"/>
      <c r="QFQ2659" s="42"/>
      <c r="QFR2659" s="116"/>
      <c r="QFS2659" s="42"/>
      <c r="QFT2659" s="116"/>
      <c r="QFU2659" s="42"/>
      <c r="QFV2659" s="116"/>
      <c r="QFW2659" s="42"/>
      <c r="QFX2659" s="116"/>
      <c r="QFY2659" s="42"/>
      <c r="QFZ2659" s="116"/>
      <c r="QGA2659" s="42"/>
      <c r="QGB2659" s="116"/>
      <c r="QGC2659" s="42"/>
      <c r="QGD2659" s="116"/>
      <c r="QGE2659" s="42"/>
      <c r="QGF2659" s="116"/>
      <c r="QGG2659" s="42"/>
      <c r="QGH2659" s="116"/>
      <c r="QGI2659" s="42"/>
      <c r="QGJ2659" s="116"/>
      <c r="QGK2659" s="42"/>
      <c r="QGL2659" s="116"/>
      <c r="QGM2659" s="42"/>
      <c r="QGN2659" s="116"/>
      <c r="QGO2659" s="42"/>
      <c r="QGP2659" s="116"/>
      <c r="QGQ2659" s="42"/>
      <c r="QGR2659" s="116"/>
      <c r="QGS2659" s="42"/>
      <c r="QGT2659" s="116"/>
      <c r="QGU2659" s="42"/>
      <c r="QGV2659" s="116"/>
      <c r="QGW2659" s="42"/>
      <c r="QGX2659" s="116"/>
      <c r="QGY2659" s="42"/>
      <c r="QGZ2659" s="116"/>
      <c r="QHA2659" s="42"/>
      <c r="QHB2659" s="116"/>
      <c r="QHC2659" s="42"/>
      <c r="QHD2659" s="116"/>
      <c r="QHE2659" s="42"/>
      <c r="QHF2659" s="116"/>
      <c r="QHG2659" s="42"/>
      <c r="QHH2659" s="116"/>
      <c r="QHI2659" s="42"/>
      <c r="QHJ2659" s="116"/>
      <c r="QHK2659" s="42"/>
      <c r="QHL2659" s="116"/>
      <c r="QHM2659" s="42"/>
      <c r="QHN2659" s="116"/>
      <c r="QHO2659" s="42"/>
      <c r="QHP2659" s="116"/>
      <c r="QHQ2659" s="42"/>
      <c r="QHR2659" s="116"/>
      <c r="QHS2659" s="42"/>
      <c r="QHT2659" s="116"/>
      <c r="QHU2659" s="42"/>
      <c r="QHV2659" s="116"/>
      <c r="QHW2659" s="42"/>
      <c r="QHX2659" s="116"/>
      <c r="QHY2659" s="42"/>
      <c r="QHZ2659" s="116"/>
      <c r="QIA2659" s="42"/>
      <c r="QIB2659" s="116"/>
      <c r="QIC2659" s="42"/>
      <c r="QID2659" s="116"/>
      <c r="QIE2659" s="42"/>
      <c r="QIF2659" s="116"/>
      <c r="QIG2659" s="42"/>
      <c r="QIH2659" s="116"/>
      <c r="QII2659" s="42"/>
      <c r="QIJ2659" s="116"/>
      <c r="QIK2659" s="42"/>
      <c r="QIL2659" s="116"/>
      <c r="QIM2659" s="42"/>
      <c r="QIN2659" s="116"/>
      <c r="QIO2659" s="42"/>
      <c r="QIP2659" s="116"/>
      <c r="QIQ2659" s="42"/>
      <c r="QIR2659" s="116"/>
      <c r="QIS2659" s="42"/>
      <c r="QIT2659" s="116"/>
      <c r="QIU2659" s="42"/>
      <c r="QIV2659" s="116"/>
      <c r="QIW2659" s="42"/>
      <c r="QIX2659" s="116"/>
      <c r="QIY2659" s="42"/>
      <c r="QIZ2659" s="116"/>
      <c r="QJA2659" s="42"/>
      <c r="QJB2659" s="116"/>
      <c r="QJC2659" s="42"/>
      <c r="QJD2659" s="116"/>
      <c r="QJE2659" s="42"/>
      <c r="QJF2659" s="116"/>
      <c r="QJG2659" s="42"/>
      <c r="QJH2659" s="116"/>
      <c r="QJI2659" s="42"/>
      <c r="QJJ2659" s="116"/>
      <c r="QJK2659" s="42"/>
      <c r="QJL2659" s="116"/>
      <c r="QJM2659" s="42"/>
      <c r="QJN2659" s="116"/>
      <c r="QJO2659" s="42"/>
      <c r="QJP2659" s="116"/>
      <c r="QJQ2659" s="42"/>
      <c r="QJR2659" s="116"/>
      <c r="QJS2659" s="42"/>
      <c r="QJT2659" s="116"/>
      <c r="QJU2659" s="42"/>
      <c r="QJV2659" s="116"/>
      <c r="QJW2659" s="42"/>
      <c r="QJX2659" s="116"/>
      <c r="QJY2659" s="42"/>
      <c r="QJZ2659" s="116"/>
      <c r="QKA2659" s="42"/>
      <c r="QKB2659" s="116"/>
      <c r="QKC2659" s="42"/>
      <c r="QKD2659" s="116"/>
      <c r="QKE2659" s="42"/>
      <c r="QKF2659" s="116"/>
      <c r="QKG2659" s="42"/>
      <c r="QKH2659" s="116"/>
      <c r="QKI2659" s="42"/>
      <c r="QKJ2659" s="116"/>
      <c r="QKK2659" s="42"/>
      <c r="QKL2659" s="116"/>
      <c r="QKM2659" s="42"/>
      <c r="QKN2659" s="116"/>
      <c r="QKO2659" s="42"/>
      <c r="QKP2659" s="116"/>
      <c r="QKQ2659" s="42"/>
      <c r="QKR2659" s="116"/>
      <c r="QKS2659" s="42"/>
      <c r="QKT2659" s="116"/>
      <c r="QKU2659" s="42"/>
      <c r="QKV2659" s="116"/>
      <c r="QKW2659" s="42"/>
      <c r="QKX2659" s="116"/>
      <c r="QKY2659" s="42"/>
      <c r="QKZ2659" s="116"/>
      <c r="QLA2659" s="42"/>
      <c r="QLB2659" s="116"/>
      <c r="QLC2659" s="42"/>
      <c r="QLD2659" s="116"/>
      <c r="QLE2659" s="42"/>
      <c r="QLF2659" s="116"/>
      <c r="QLG2659" s="42"/>
      <c r="QLH2659" s="116"/>
      <c r="QLI2659" s="42"/>
      <c r="QLJ2659" s="116"/>
      <c r="QLK2659" s="42"/>
      <c r="QLL2659" s="116"/>
      <c r="QLM2659" s="42"/>
      <c r="QLN2659" s="116"/>
      <c r="QLO2659" s="42"/>
      <c r="QLP2659" s="116"/>
      <c r="QLQ2659" s="42"/>
      <c r="QLR2659" s="116"/>
      <c r="QLS2659" s="42"/>
      <c r="QLT2659" s="116"/>
      <c r="QLU2659" s="42"/>
      <c r="QLV2659" s="116"/>
      <c r="QLW2659" s="42"/>
      <c r="QLX2659" s="116"/>
      <c r="QLY2659" s="42"/>
      <c r="QLZ2659" s="116"/>
      <c r="QMA2659" s="42"/>
      <c r="QMB2659" s="116"/>
      <c r="QMC2659" s="42"/>
      <c r="QMD2659" s="116"/>
      <c r="QME2659" s="42"/>
      <c r="QMF2659" s="116"/>
      <c r="QMG2659" s="42"/>
      <c r="QMH2659" s="116"/>
      <c r="QMI2659" s="42"/>
      <c r="QMJ2659" s="116"/>
      <c r="QMK2659" s="42"/>
      <c r="QML2659" s="116"/>
      <c r="QMM2659" s="42"/>
      <c r="QMN2659" s="116"/>
      <c r="QMO2659" s="42"/>
      <c r="QMP2659" s="116"/>
      <c r="QMQ2659" s="42"/>
      <c r="QMR2659" s="116"/>
      <c r="QMS2659" s="42"/>
      <c r="QMT2659" s="116"/>
      <c r="QMU2659" s="42"/>
      <c r="QMV2659" s="116"/>
      <c r="QMW2659" s="42"/>
      <c r="QMX2659" s="116"/>
      <c r="QMY2659" s="42"/>
      <c r="QMZ2659" s="116"/>
      <c r="QNA2659" s="42"/>
      <c r="QNB2659" s="116"/>
      <c r="QNC2659" s="42"/>
      <c r="QND2659" s="116"/>
      <c r="QNE2659" s="42"/>
      <c r="QNF2659" s="116"/>
      <c r="QNG2659" s="42"/>
      <c r="QNH2659" s="116"/>
      <c r="QNI2659" s="42"/>
      <c r="QNJ2659" s="116"/>
      <c r="QNK2659" s="42"/>
      <c r="QNL2659" s="116"/>
      <c r="QNM2659" s="42"/>
      <c r="QNN2659" s="116"/>
      <c r="QNO2659" s="42"/>
      <c r="QNP2659" s="116"/>
      <c r="QNQ2659" s="42"/>
      <c r="QNR2659" s="116"/>
      <c r="QNS2659" s="42"/>
      <c r="QNT2659" s="116"/>
      <c r="QNU2659" s="42"/>
      <c r="QNV2659" s="116"/>
      <c r="QNW2659" s="42"/>
      <c r="QNX2659" s="116"/>
      <c r="QNY2659" s="42"/>
      <c r="QNZ2659" s="116"/>
      <c r="QOA2659" s="42"/>
      <c r="QOB2659" s="116"/>
      <c r="QOC2659" s="42"/>
      <c r="QOD2659" s="116"/>
      <c r="QOE2659" s="42"/>
      <c r="QOF2659" s="116"/>
      <c r="QOG2659" s="42"/>
      <c r="QOH2659" s="116"/>
      <c r="QOI2659" s="42"/>
      <c r="QOJ2659" s="116"/>
      <c r="QOK2659" s="42"/>
      <c r="QOL2659" s="116"/>
      <c r="QOM2659" s="42"/>
      <c r="QON2659" s="116"/>
      <c r="QOO2659" s="42"/>
      <c r="QOP2659" s="116"/>
      <c r="QOQ2659" s="42"/>
      <c r="QOR2659" s="116"/>
      <c r="QOS2659" s="42"/>
      <c r="QOT2659" s="116"/>
      <c r="QOU2659" s="42"/>
      <c r="QOV2659" s="116"/>
      <c r="QOW2659" s="42"/>
      <c r="QOX2659" s="116"/>
      <c r="QOY2659" s="42"/>
      <c r="QOZ2659" s="116"/>
      <c r="QPA2659" s="42"/>
      <c r="QPB2659" s="116"/>
      <c r="QPC2659" s="42"/>
      <c r="QPD2659" s="116"/>
      <c r="QPE2659" s="42"/>
      <c r="QPF2659" s="116"/>
      <c r="QPG2659" s="42"/>
      <c r="QPH2659" s="116"/>
      <c r="QPI2659" s="42"/>
      <c r="QPJ2659" s="116"/>
      <c r="QPK2659" s="42"/>
      <c r="QPL2659" s="116"/>
      <c r="QPM2659" s="42"/>
      <c r="QPN2659" s="116"/>
      <c r="QPO2659" s="42"/>
      <c r="QPP2659" s="116"/>
      <c r="QPQ2659" s="42"/>
      <c r="QPR2659" s="116"/>
      <c r="QPS2659" s="42"/>
      <c r="QPT2659" s="116"/>
      <c r="QPU2659" s="42"/>
      <c r="QPV2659" s="116"/>
      <c r="QPW2659" s="42"/>
      <c r="QPX2659" s="116"/>
      <c r="QPY2659" s="42"/>
      <c r="QPZ2659" s="116"/>
      <c r="QQA2659" s="42"/>
      <c r="QQB2659" s="116"/>
      <c r="QQC2659" s="42"/>
      <c r="QQD2659" s="116"/>
      <c r="QQE2659" s="42"/>
      <c r="QQF2659" s="116"/>
      <c r="QQG2659" s="42"/>
      <c r="QQH2659" s="116"/>
      <c r="QQI2659" s="42"/>
      <c r="QQJ2659" s="116"/>
      <c r="QQK2659" s="42"/>
      <c r="QQL2659" s="116"/>
      <c r="QQM2659" s="42"/>
      <c r="QQN2659" s="116"/>
      <c r="QQO2659" s="42"/>
      <c r="QQP2659" s="116"/>
      <c r="QQQ2659" s="42"/>
      <c r="QQR2659" s="116"/>
      <c r="QQS2659" s="42"/>
      <c r="QQT2659" s="116"/>
      <c r="QQU2659" s="42"/>
      <c r="QQV2659" s="116"/>
      <c r="QQW2659" s="42"/>
      <c r="QQX2659" s="116"/>
      <c r="QQY2659" s="42"/>
      <c r="QQZ2659" s="116"/>
      <c r="QRA2659" s="42"/>
      <c r="QRB2659" s="116"/>
      <c r="QRC2659" s="42"/>
      <c r="QRD2659" s="116"/>
      <c r="QRE2659" s="42"/>
      <c r="QRF2659" s="116"/>
      <c r="QRG2659" s="42"/>
      <c r="QRH2659" s="116"/>
      <c r="QRI2659" s="42"/>
      <c r="QRJ2659" s="116"/>
      <c r="QRK2659" s="42"/>
      <c r="QRL2659" s="116"/>
      <c r="QRM2659" s="42"/>
      <c r="QRN2659" s="116"/>
      <c r="QRO2659" s="42"/>
      <c r="QRP2659" s="116"/>
      <c r="QRQ2659" s="42"/>
      <c r="QRR2659" s="116"/>
      <c r="QRS2659" s="42"/>
      <c r="QRT2659" s="116"/>
      <c r="QRU2659" s="42"/>
      <c r="QRV2659" s="116"/>
      <c r="QRW2659" s="42"/>
      <c r="QRX2659" s="116"/>
      <c r="QRY2659" s="42"/>
      <c r="QRZ2659" s="116"/>
      <c r="QSA2659" s="42"/>
      <c r="QSB2659" s="116"/>
      <c r="QSC2659" s="42"/>
      <c r="QSD2659" s="116"/>
      <c r="QSE2659" s="42"/>
      <c r="QSF2659" s="116"/>
      <c r="QSG2659" s="42"/>
      <c r="QSH2659" s="116"/>
      <c r="QSI2659" s="42"/>
      <c r="QSJ2659" s="116"/>
      <c r="QSK2659" s="42"/>
      <c r="QSL2659" s="116"/>
      <c r="QSM2659" s="42"/>
      <c r="QSN2659" s="116"/>
      <c r="QSO2659" s="42"/>
      <c r="QSP2659" s="116"/>
      <c r="QSQ2659" s="42"/>
      <c r="QSR2659" s="116"/>
      <c r="QSS2659" s="42"/>
      <c r="QST2659" s="116"/>
      <c r="QSU2659" s="42"/>
      <c r="QSV2659" s="116"/>
      <c r="QSW2659" s="42"/>
      <c r="QSX2659" s="116"/>
      <c r="QSY2659" s="42"/>
      <c r="QSZ2659" s="116"/>
      <c r="QTA2659" s="42"/>
      <c r="QTB2659" s="116"/>
      <c r="QTC2659" s="42"/>
      <c r="QTD2659" s="116"/>
      <c r="QTE2659" s="42"/>
      <c r="QTF2659" s="116"/>
      <c r="QTG2659" s="42"/>
      <c r="QTH2659" s="116"/>
      <c r="QTI2659" s="42"/>
      <c r="QTJ2659" s="116"/>
      <c r="QTK2659" s="42"/>
      <c r="QTL2659" s="116"/>
      <c r="QTM2659" s="42"/>
      <c r="QTN2659" s="116"/>
      <c r="QTO2659" s="42"/>
      <c r="QTP2659" s="116"/>
      <c r="QTQ2659" s="42"/>
      <c r="QTR2659" s="116"/>
      <c r="QTS2659" s="42"/>
      <c r="QTT2659" s="116"/>
      <c r="QTU2659" s="42"/>
      <c r="QTV2659" s="116"/>
      <c r="QTW2659" s="42"/>
      <c r="QTX2659" s="116"/>
      <c r="QTY2659" s="42"/>
      <c r="QTZ2659" s="116"/>
      <c r="QUA2659" s="42"/>
      <c r="QUB2659" s="116"/>
      <c r="QUC2659" s="42"/>
      <c r="QUD2659" s="116"/>
      <c r="QUE2659" s="42"/>
      <c r="QUF2659" s="116"/>
      <c r="QUG2659" s="42"/>
      <c r="QUH2659" s="116"/>
      <c r="QUI2659" s="42"/>
      <c r="QUJ2659" s="116"/>
      <c r="QUK2659" s="42"/>
      <c r="QUL2659" s="116"/>
      <c r="QUM2659" s="42"/>
      <c r="QUN2659" s="116"/>
      <c r="QUO2659" s="42"/>
      <c r="QUP2659" s="116"/>
      <c r="QUQ2659" s="42"/>
      <c r="QUR2659" s="116"/>
      <c r="QUS2659" s="42"/>
      <c r="QUT2659" s="116"/>
      <c r="QUU2659" s="42"/>
      <c r="QUV2659" s="116"/>
      <c r="QUW2659" s="42"/>
      <c r="QUX2659" s="116"/>
      <c r="QUY2659" s="42"/>
      <c r="QUZ2659" s="116"/>
      <c r="QVA2659" s="42"/>
      <c r="QVB2659" s="116"/>
      <c r="QVC2659" s="42"/>
      <c r="QVD2659" s="116"/>
      <c r="QVE2659" s="42"/>
      <c r="QVF2659" s="116"/>
      <c r="QVG2659" s="42"/>
      <c r="QVH2659" s="116"/>
      <c r="QVI2659" s="42"/>
      <c r="QVJ2659" s="116"/>
      <c r="QVK2659" s="42"/>
      <c r="QVL2659" s="116"/>
      <c r="QVM2659" s="42"/>
      <c r="QVN2659" s="116"/>
      <c r="QVO2659" s="42"/>
      <c r="QVP2659" s="116"/>
      <c r="QVQ2659" s="42"/>
      <c r="QVR2659" s="116"/>
      <c r="QVS2659" s="42"/>
      <c r="QVT2659" s="116"/>
      <c r="QVU2659" s="42"/>
      <c r="QVV2659" s="116"/>
      <c r="QVW2659" s="42"/>
      <c r="QVX2659" s="116"/>
      <c r="QVY2659" s="42"/>
      <c r="QVZ2659" s="116"/>
      <c r="QWA2659" s="42"/>
      <c r="QWB2659" s="116"/>
      <c r="QWC2659" s="42"/>
      <c r="QWD2659" s="116"/>
      <c r="QWE2659" s="42"/>
      <c r="QWF2659" s="116"/>
      <c r="QWG2659" s="42"/>
      <c r="QWH2659" s="116"/>
      <c r="QWI2659" s="42"/>
      <c r="QWJ2659" s="116"/>
      <c r="QWK2659" s="42"/>
      <c r="QWL2659" s="116"/>
      <c r="QWM2659" s="42"/>
      <c r="QWN2659" s="116"/>
      <c r="QWO2659" s="42"/>
      <c r="QWP2659" s="116"/>
      <c r="QWQ2659" s="42"/>
      <c r="QWR2659" s="116"/>
      <c r="QWS2659" s="42"/>
      <c r="QWT2659" s="116"/>
      <c r="QWU2659" s="42"/>
      <c r="QWV2659" s="116"/>
      <c r="QWW2659" s="42"/>
      <c r="QWX2659" s="116"/>
      <c r="QWY2659" s="42"/>
      <c r="QWZ2659" s="116"/>
      <c r="QXA2659" s="42"/>
      <c r="QXB2659" s="116"/>
      <c r="QXC2659" s="42"/>
      <c r="QXD2659" s="116"/>
      <c r="QXE2659" s="42"/>
      <c r="QXF2659" s="116"/>
      <c r="QXG2659" s="42"/>
      <c r="QXH2659" s="116"/>
      <c r="QXI2659" s="42"/>
      <c r="QXJ2659" s="116"/>
      <c r="QXK2659" s="42"/>
      <c r="QXL2659" s="116"/>
      <c r="QXM2659" s="42"/>
      <c r="QXN2659" s="116"/>
      <c r="QXO2659" s="42"/>
      <c r="QXP2659" s="116"/>
      <c r="QXQ2659" s="42"/>
      <c r="QXR2659" s="116"/>
      <c r="QXS2659" s="42"/>
      <c r="QXT2659" s="116"/>
      <c r="QXU2659" s="42"/>
      <c r="QXV2659" s="116"/>
      <c r="QXW2659" s="42"/>
      <c r="QXX2659" s="116"/>
      <c r="QXY2659" s="42"/>
      <c r="QXZ2659" s="116"/>
      <c r="QYA2659" s="42"/>
      <c r="QYB2659" s="116"/>
      <c r="QYC2659" s="42"/>
      <c r="QYD2659" s="116"/>
      <c r="QYE2659" s="42"/>
      <c r="QYF2659" s="116"/>
      <c r="QYG2659" s="42"/>
      <c r="QYH2659" s="116"/>
      <c r="QYI2659" s="42"/>
      <c r="QYJ2659" s="116"/>
      <c r="QYK2659" s="42"/>
      <c r="QYL2659" s="116"/>
      <c r="QYM2659" s="42"/>
      <c r="QYN2659" s="116"/>
      <c r="QYO2659" s="42"/>
      <c r="QYP2659" s="116"/>
      <c r="QYQ2659" s="42"/>
      <c r="QYR2659" s="116"/>
      <c r="QYS2659" s="42"/>
      <c r="QYT2659" s="116"/>
      <c r="QYU2659" s="42"/>
      <c r="QYV2659" s="116"/>
      <c r="QYW2659" s="42"/>
      <c r="QYX2659" s="116"/>
      <c r="QYY2659" s="42"/>
      <c r="QYZ2659" s="116"/>
      <c r="QZA2659" s="42"/>
      <c r="QZB2659" s="116"/>
      <c r="QZC2659" s="42"/>
      <c r="QZD2659" s="116"/>
      <c r="QZE2659" s="42"/>
      <c r="QZF2659" s="116"/>
      <c r="QZG2659" s="42"/>
      <c r="QZH2659" s="116"/>
      <c r="QZI2659" s="42"/>
      <c r="QZJ2659" s="116"/>
      <c r="QZK2659" s="42"/>
      <c r="QZL2659" s="116"/>
      <c r="QZM2659" s="42"/>
      <c r="QZN2659" s="116"/>
      <c r="QZO2659" s="42"/>
      <c r="QZP2659" s="116"/>
      <c r="QZQ2659" s="42"/>
      <c r="QZR2659" s="116"/>
      <c r="QZS2659" s="42"/>
      <c r="QZT2659" s="116"/>
      <c r="QZU2659" s="42"/>
      <c r="QZV2659" s="116"/>
      <c r="QZW2659" s="42"/>
      <c r="QZX2659" s="116"/>
      <c r="QZY2659" s="42"/>
      <c r="QZZ2659" s="116"/>
      <c r="RAA2659" s="42"/>
      <c r="RAB2659" s="116"/>
      <c r="RAC2659" s="42"/>
      <c r="RAD2659" s="116"/>
      <c r="RAE2659" s="42"/>
      <c r="RAF2659" s="116"/>
      <c r="RAG2659" s="42"/>
      <c r="RAH2659" s="116"/>
      <c r="RAI2659" s="42"/>
      <c r="RAJ2659" s="116"/>
      <c r="RAK2659" s="42"/>
      <c r="RAL2659" s="116"/>
      <c r="RAM2659" s="42"/>
      <c r="RAN2659" s="116"/>
      <c r="RAO2659" s="42"/>
      <c r="RAP2659" s="116"/>
      <c r="RAQ2659" s="42"/>
      <c r="RAR2659" s="116"/>
      <c r="RAS2659" s="42"/>
      <c r="RAT2659" s="116"/>
      <c r="RAU2659" s="42"/>
      <c r="RAV2659" s="116"/>
      <c r="RAW2659" s="42"/>
      <c r="RAX2659" s="116"/>
      <c r="RAY2659" s="42"/>
      <c r="RAZ2659" s="116"/>
      <c r="RBA2659" s="42"/>
      <c r="RBB2659" s="116"/>
      <c r="RBC2659" s="42"/>
      <c r="RBD2659" s="116"/>
      <c r="RBE2659" s="42"/>
      <c r="RBF2659" s="116"/>
      <c r="RBG2659" s="42"/>
      <c r="RBH2659" s="116"/>
      <c r="RBI2659" s="42"/>
      <c r="RBJ2659" s="116"/>
      <c r="RBK2659" s="42"/>
      <c r="RBL2659" s="116"/>
      <c r="RBM2659" s="42"/>
      <c r="RBN2659" s="116"/>
      <c r="RBO2659" s="42"/>
      <c r="RBP2659" s="116"/>
      <c r="RBQ2659" s="42"/>
      <c r="RBR2659" s="116"/>
      <c r="RBS2659" s="42"/>
      <c r="RBT2659" s="116"/>
      <c r="RBU2659" s="42"/>
      <c r="RBV2659" s="116"/>
      <c r="RBW2659" s="42"/>
      <c r="RBX2659" s="116"/>
      <c r="RBY2659" s="42"/>
      <c r="RBZ2659" s="116"/>
      <c r="RCA2659" s="42"/>
      <c r="RCB2659" s="116"/>
      <c r="RCC2659" s="42"/>
      <c r="RCD2659" s="116"/>
      <c r="RCE2659" s="42"/>
      <c r="RCF2659" s="116"/>
      <c r="RCG2659" s="42"/>
      <c r="RCH2659" s="116"/>
      <c r="RCI2659" s="42"/>
      <c r="RCJ2659" s="116"/>
      <c r="RCK2659" s="42"/>
      <c r="RCL2659" s="116"/>
      <c r="RCM2659" s="42"/>
      <c r="RCN2659" s="116"/>
      <c r="RCO2659" s="42"/>
      <c r="RCP2659" s="116"/>
      <c r="RCQ2659" s="42"/>
      <c r="RCR2659" s="116"/>
      <c r="RCS2659" s="42"/>
      <c r="RCT2659" s="116"/>
      <c r="RCU2659" s="42"/>
      <c r="RCV2659" s="116"/>
      <c r="RCW2659" s="42"/>
      <c r="RCX2659" s="116"/>
      <c r="RCY2659" s="42"/>
      <c r="RCZ2659" s="116"/>
      <c r="RDA2659" s="42"/>
      <c r="RDB2659" s="116"/>
      <c r="RDC2659" s="42"/>
      <c r="RDD2659" s="116"/>
      <c r="RDE2659" s="42"/>
      <c r="RDF2659" s="116"/>
      <c r="RDG2659" s="42"/>
      <c r="RDH2659" s="116"/>
      <c r="RDI2659" s="42"/>
      <c r="RDJ2659" s="116"/>
      <c r="RDK2659" s="42"/>
      <c r="RDL2659" s="116"/>
      <c r="RDM2659" s="42"/>
      <c r="RDN2659" s="116"/>
      <c r="RDO2659" s="42"/>
      <c r="RDP2659" s="116"/>
      <c r="RDQ2659" s="42"/>
      <c r="RDR2659" s="116"/>
      <c r="RDS2659" s="42"/>
      <c r="RDT2659" s="116"/>
      <c r="RDU2659" s="42"/>
      <c r="RDV2659" s="116"/>
      <c r="RDW2659" s="42"/>
      <c r="RDX2659" s="116"/>
      <c r="RDY2659" s="42"/>
      <c r="RDZ2659" s="116"/>
      <c r="REA2659" s="42"/>
      <c r="REB2659" s="116"/>
      <c r="REC2659" s="42"/>
      <c r="RED2659" s="116"/>
      <c r="REE2659" s="42"/>
      <c r="REF2659" s="116"/>
      <c r="REG2659" s="42"/>
      <c r="REH2659" s="116"/>
      <c r="REI2659" s="42"/>
      <c r="REJ2659" s="116"/>
      <c r="REK2659" s="42"/>
      <c r="REL2659" s="116"/>
      <c r="REM2659" s="42"/>
      <c r="REN2659" s="116"/>
      <c r="REO2659" s="42"/>
      <c r="REP2659" s="116"/>
      <c r="REQ2659" s="42"/>
      <c r="RER2659" s="116"/>
      <c r="RES2659" s="42"/>
      <c r="RET2659" s="116"/>
      <c r="REU2659" s="42"/>
      <c r="REV2659" s="116"/>
      <c r="REW2659" s="42"/>
      <c r="REX2659" s="116"/>
      <c r="REY2659" s="42"/>
      <c r="REZ2659" s="116"/>
      <c r="RFA2659" s="42"/>
      <c r="RFB2659" s="116"/>
      <c r="RFC2659" s="42"/>
      <c r="RFD2659" s="116"/>
      <c r="RFE2659" s="42"/>
      <c r="RFF2659" s="116"/>
      <c r="RFG2659" s="42"/>
      <c r="RFH2659" s="116"/>
      <c r="RFI2659" s="42"/>
      <c r="RFJ2659" s="116"/>
      <c r="RFK2659" s="42"/>
      <c r="RFL2659" s="116"/>
      <c r="RFM2659" s="42"/>
      <c r="RFN2659" s="116"/>
      <c r="RFO2659" s="42"/>
      <c r="RFP2659" s="116"/>
      <c r="RFQ2659" s="42"/>
      <c r="RFR2659" s="116"/>
      <c r="RFS2659" s="42"/>
      <c r="RFT2659" s="116"/>
      <c r="RFU2659" s="42"/>
      <c r="RFV2659" s="116"/>
      <c r="RFW2659" s="42"/>
      <c r="RFX2659" s="116"/>
      <c r="RFY2659" s="42"/>
      <c r="RFZ2659" s="116"/>
      <c r="RGA2659" s="42"/>
      <c r="RGB2659" s="116"/>
      <c r="RGC2659" s="42"/>
      <c r="RGD2659" s="116"/>
      <c r="RGE2659" s="42"/>
      <c r="RGF2659" s="116"/>
      <c r="RGG2659" s="42"/>
      <c r="RGH2659" s="116"/>
      <c r="RGI2659" s="42"/>
      <c r="RGJ2659" s="116"/>
      <c r="RGK2659" s="42"/>
      <c r="RGL2659" s="116"/>
      <c r="RGM2659" s="42"/>
      <c r="RGN2659" s="116"/>
      <c r="RGO2659" s="42"/>
      <c r="RGP2659" s="116"/>
      <c r="RGQ2659" s="42"/>
      <c r="RGR2659" s="116"/>
      <c r="RGS2659" s="42"/>
      <c r="RGT2659" s="116"/>
      <c r="RGU2659" s="42"/>
      <c r="RGV2659" s="116"/>
      <c r="RGW2659" s="42"/>
      <c r="RGX2659" s="116"/>
      <c r="RGY2659" s="42"/>
      <c r="RGZ2659" s="116"/>
      <c r="RHA2659" s="42"/>
      <c r="RHB2659" s="116"/>
      <c r="RHC2659" s="42"/>
      <c r="RHD2659" s="116"/>
      <c r="RHE2659" s="42"/>
      <c r="RHF2659" s="116"/>
      <c r="RHG2659" s="42"/>
      <c r="RHH2659" s="116"/>
      <c r="RHI2659" s="42"/>
      <c r="RHJ2659" s="116"/>
      <c r="RHK2659" s="42"/>
      <c r="RHL2659" s="116"/>
      <c r="RHM2659" s="42"/>
      <c r="RHN2659" s="116"/>
      <c r="RHO2659" s="42"/>
      <c r="RHP2659" s="116"/>
      <c r="RHQ2659" s="42"/>
      <c r="RHR2659" s="116"/>
      <c r="RHS2659" s="42"/>
      <c r="RHT2659" s="116"/>
      <c r="RHU2659" s="42"/>
      <c r="RHV2659" s="116"/>
      <c r="RHW2659" s="42"/>
      <c r="RHX2659" s="116"/>
      <c r="RHY2659" s="42"/>
      <c r="RHZ2659" s="116"/>
      <c r="RIA2659" s="42"/>
      <c r="RIB2659" s="116"/>
      <c r="RIC2659" s="42"/>
      <c r="RID2659" s="116"/>
      <c r="RIE2659" s="42"/>
      <c r="RIF2659" s="116"/>
      <c r="RIG2659" s="42"/>
      <c r="RIH2659" s="116"/>
      <c r="RII2659" s="42"/>
      <c r="RIJ2659" s="116"/>
      <c r="RIK2659" s="42"/>
      <c r="RIL2659" s="116"/>
      <c r="RIM2659" s="42"/>
      <c r="RIN2659" s="116"/>
      <c r="RIO2659" s="42"/>
      <c r="RIP2659" s="116"/>
      <c r="RIQ2659" s="42"/>
      <c r="RIR2659" s="116"/>
      <c r="RIS2659" s="42"/>
      <c r="RIT2659" s="116"/>
      <c r="RIU2659" s="42"/>
      <c r="RIV2659" s="116"/>
      <c r="RIW2659" s="42"/>
      <c r="RIX2659" s="116"/>
      <c r="RIY2659" s="42"/>
      <c r="RIZ2659" s="116"/>
      <c r="RJA2659" s="42"/>
      <c r="RJB2659" s="116"/>
      <c r="RJC2659" s="42"/>
      <c r="RJD2659" s="116"/>
      <c r="RJE2659" s="42"/>
      <c r="RJF2659" s="116"/>
      <c r="RJG2659" s="42"/>
      <c r="RJH2659" s="116"/>
      <c r="RJI2659" s="42"/>
      <c r="RJJ2659" s="116"/>
      <c r="RJK2659" s="42"/>
      <c r="RJL2659" s="116"/>
      <c r="RJM2659" s="42"/>
      <c r="RJN2659" s="116"/>
      <c r="RJO2659" s="42"/>
      <c r="RJP2659" s="116"/>
      <c r="RJQ2659" s="42"/>
      <c r="RJR2659" s="116"/>
      <c r="RJS2659" s="42"/>
      <c r="RJT2659" s="116"/>
      <c r="RJU2659" s="42"/>
      <c r="RJV2659" s="116"/>
      <c r="RJW2659" s="42"/>
      <c r="RJX2659" s="116"/>
      <c r="RJY2659" s="42"/>
      <c r="RJZ2659" s="116"/>
      <c r="RKA2659" s="42"/>
      <c r="RKB2659" s="116"/>
      <c r="RKC2659" s="42"/>
      <c r="RKD2659" s="116"/>
      <c r="RKE2659" s="42"/>
      <c r="RKF2659" s="116"/>
      <c r="RKG2659" s="42"/>
      <c r="RKH2659" s="116"/>
      <c r="RKI2659" s="42"/>
      <c r="RKJ2659" s="116"/>
      <c r="RKK2659" s="42"/>
      <c r="RKL2659" s="116"/>
      <c r="RKM2659" s="42"/>
      <c r="RKN2659" s="116"/>
      <c r="RKO2659" s="42"/>
      <c r="RKP2659" s="116"/>
      <c r="RKQ2659" s="42"/>
      <c r="RKR2659" s="116"/>
      <c r="RKS2659" s="42"/>
      <c r="RKT2659" s="116"/>
      <c r="RKU2659" s="42"/>
      <c r="RKV2659" s="116"/>
      <c r="RKW2659" s="42"/>
      <c r="RKX2659" s="116"/>
      <c r="RKY2659" s="42"/>
      <c r="RKZ2659" s="116"/>
      <c r="RLA2659" s="42"/>
      <c r="RLB2659" s="116"/>
      <c r="RLC2659" s="42"/>
      <c r="RLD2659" s="116"/>
      <c r="RLE2659" s="42"/>
      <c r="RLF2659" s="116"/>
      <c r="RLG2659" s="42"/>
      <c r="RLH2659" s="116"/>
      <c r="RLI2659" s="42"/>
      <c r="RLJ2659" s="116"/>
      <c r="RLK2659" s="42"/>
      <c r="RLL2659" s="116"/>
      <c r="RLM2659" s="42"/>
      <c r="RLN2659" s="116"/>
      <c r="RLO2659" s="42"/>
      <c r="RLP2659" s="116"/>
      <c r="RLQ2659" s="42"/>
      <c r="RLR2659" s="116"/>
      <c r="RLS2659" s="42"/>
      <c r="RLT2659" s="116"/>
      <c r="RLU2659" s="42"/>
      <c r="RLV2659" s="116"/>
      <c r="RLW2659" s="42"/>
      <c r="RLX2659" s="116"/>
      <c r="RLY2659" s="42"/>
      <c r="RLZ2659" s="116"/>
      <c r="RMA2659" s="42"/>
      <c r="RMB2659" s="116"/>
      <c r="RMC2659" s="42"/>
      <c r="RMD2659" s="116"/>
      <c r="RME2659" s="42"/>
      <c r="RMF2659" s="116"/>
      <c r="RMG2659" s="42"/>
      <c r="RMH2659" s="116"/>
      <c r="RMI2659" s="42"/>
      <c r="RMJ2659" s="116"/>
      <c r="RMK2659" s="42"/>
      <c r="RML2659" s="116"/>
      <c r="RMM2659" s="42"/>
      <c r="RMN2659" s="116"/>
      <c r="RMO2659" s="42"/>
      <c r="RMP2659" s="116"/>
      <c r="RMQ2659" s="42"/>
      <c r="RMR2659" s="116"/>
      <c r="RMS2659" s="42"/>
      <c r="RMT2659" s="116"/>
      <c r="RMU2659" s="42"/>
      <c r="RMV2659" s="116"/>
      <c r="RMW2659" s="42"/>
      <c r="RMX2659" s="116"/>
      <c r="RMY2659" s="42"/>
      <c r="RMZ2659" s="116"/>
      <c r="RNA2659" s="42"/>
      <c r="RNB2659" s="116"/>
      <c r="RNC2659" s="42"/>
      <c r="RND2659" s="116"/>
      <c r="RNE2659" s="42"/>
      <c r="RNF2659" s="116"/>
      <c r="RNG2659" s="42"/>
      <c r="RNH2659" s="116"/>
      <c r="RNI2659" s="42"/>
      <c r="RNJ2659" s="116"/>
      <c r="RNK2659" s="42"/>
      <c r="RNL2659" s="116"/>
      <c r="RNM2659" s="42"/>
      <c r="RNN2659" s="116"/>
      <c r="RNO2659" s="42"/>
      <c r="RNP2659" s="116"/>
      <c r="RNQ2659" s="42"/>
      <c r="RNR2659" s="116"/>
      <c r="RNS2659" s="42"/>
      <c r="RNT2659" s="116"/>
      <c r="RNU2659" s="42"/>
      <c r="RNV2659" s="116"/>
      <c r="RNW2659" s="42"/>
      <c r="RNX2659" s="116"/>
      <c r="RNY2659" s="42"/>
      <c r="RNZ2659" s="116"/>
      <c r="ROA2659" s="42"/>
      <c r="ROB2659" s="116"/>
      <c r="ROC2659" s="42"/>
      <c r="ROD2659" s="116"/>
      <c r="ROE2659" s="42"/>
      <c r="ROF2659" s="116"/>
      <c r="ROG2659" s="42"/>
      <c r="ROH2659" s="116"/>
      <c r="ROI2659" s="42"/>
      <c r="ROJ2659" s="116"/>
      <c r="ROK2659" s="42"/>
      <c r="ROL2659" s="116"/>
      <c r="ROM2659" s="42"/>
      <c r="RON2659" s="116"/>
      <c r="ROO2659" s="42"/>
      <c r="ROP2659" s="116"/>
      <c r="ROQ2659" s="42"/>
      <c r="ROR2659" s="116"/>
      <c r="ROS2659" s="42"/>
      <c r="ROT2659" s="116"/>
      <c r="ROU2659" s="42"/>
      <c r="ROV2659" s="116"/>
      <c r="ROW2659" s="42"/>
      <c r="ROX2659" s="116"/>
      <c r="ROY2659" s="42"/>
      <c r="ROZ2659" s="116"/>
      <c r="RPA2659" s="42"/>
      <c r="RPB2659" s="116"/>
      <c r="RPC2659" s="42"/>
      <c r="RPD2659" s="116"/>
      <c r="RPE2659" s="42"/>
      <c r="RPF2659" s="116"/>
      <c r="RPG2659" s="42"/>
      <c r="RPH2659" s="116"/>
      <c r="RPI2659" s="42"/>
      <c r="RPJ2659" s="116"/>
      <c r="RPK2659" s="42"/>
      <c r="RPL2659" s="116"/>
      <c r="RPM2659" s="42"/>
      <c r="RPN2659" s="116"/>
      <c r="RPO2659" s="42"/>
      <c r="RPP2659" s="116"/>
      <c r="RPQ2659" s="42"/>
      <c r="RPR2659" s="116"/>
      <c r="RPS2659" s="42"/>
      <c r="RPT2659" s="116"/>
      <c r="RPU2659" s="42"/>
      <c r="RPV2659" s="116"/>
      <c r="RPW2659" s="42"/>
      <c r="RPX2659" s="116"/>
      <c r="RPY2659" s="42"/>
      <c r="RPZ2659" s="116"/>
      <c r="RQA2659" s="42"/>
      <c r="RQB2659" s="116"/>
      <c r="RQC2659" s="42"/>
      <c r="RQD2659" s="116"/>
      <c r="RQE2659" s="42"/>
      <c r="RQF2659" s="116"/>
      <c r="RQG2659" s="42"/>
      <c r="RQH2659" s="116"/>
      <c r="RQI2659" s="42"/>
      <c r="RQJ2659" s="116"/>
      <c r="RQK2659" s="42"/>
      <c r="RQL2659" s="116"/>
      <c r="RQM2659" s="42"/>
      <c r="RQN2659" s="116"/>
      <c r="RQO2659" s="42"/>
      <c r="RQP2659" s="116"/>
      <c r="RQQ2659" s="42"/>
      <c r="RQR2659" s="116"/>
      <c r="RQS2659" s="42"/>
      <c r="RQT2659" s="116"/>
      <c r="RQU2659" s="42"/>
      <c r="RQV2659" s="116"/>
      <c r="RQW2659" s="42"/>
      <c r="RQX2659" s="116"/>
      <c r="RQY2659" s="42"/>
      <c r="RQZ2659" s="116"/>
      <c r="RRA2659" s="42"/>
      <c r="RRB2659" s="116"/>
      <c r="RRC2659" s="42"/>
      <c r="RRD2659" s="116"/>
      <c r="RRE2659" s="42"/>
      <c r="RRF2659" s="116"/>
      <c r="RRG2659" s="42"/>
      <c r="RRH2659" s="116"/>
      <c r="RRI2659" s="42"/>
      <c r="RRJ2659" s="116"/>
      <c r="RRK2659" s="42"/>
      <c r="RRL2659" s="116"/>
      <c r="RRM2659" s="42"/>
      <c r="RRN2659" s="116"/>
      <c r="RRO2659" s="42"/>
      <c r="RRP2659" s="116"/>
      <c r="RRQ2659" s="42"/>
      <c r="RRR2659" s="116"/>
      <c r="RRS2659" s="42"/>
      <c r="RRT2659" s="116"/>
      <c r="RRU2659" s="42"/>
      <c r="RRV2659" s="116"/>
      <c r="RRW2659" s="42"/>
      <c r="RRX2659" s="116"/>
      <c r="RRY2659" s="42"/>
      <c r="RRZ2659" s="116"/>
      <c r="RSA2659" s="42"/>
      <c r="RSB2659" s="116"/>
      <c r="RSC2659" s="42"/>
      <c r="RSD2659" s="116"/>
      <c r="RSE2659" s="42"/>
      <c r="RSF2659" s="116"/>
      <c r="RSG2659" s="42"/>
      <c r="RSH2659" s="116"/>
      <c r="RSI2659" s="42"/>
      <c r="RSJ2659" s="116"/>
      <c r="RSK2659" s="42"/>
      <c r="RSL2659" s="116"/>
      <c r="RSM2659" s="42"/>
      <c r="RSN2659" s="116"/>
      <c r="RSO2659" s="42"/>
      <c r="RSP2659" s="116"/>
      <c r="RSQ2659" s="42"/>
      <c r="RSR2659" s="116"/>
      <c r="RSS2659" s="42"/>
      <c r="RST2659" s="116"/>
      <c r="RSU2659" s="42"/>
      <c r="RSV2659" s="116"/>
      <c r="RSW2659" s="42"/>
      <c r="RSX2659" s="116"/>
      <c r="RSY2659" s="42"/>
      <c r="RSZ2659" s="116"/>
      <c r="RTA2659" s="42"/>
      <c r="RTB2659" s="116"/>
      <c r="RTC2659" s="42"/>
      <c r="RTD2659" s="116"/>
      <c r="RTE2659" s="42"/>
      <c r="RTF2659" s="116"/>
      <c r="RTG2659" s="42"/>
      <c r="RTH2659" s="116"/>
      <c r="RTI2659" s="42"/>
      <c r="RTJ2659" s="116"/>
      <c r="RTK2659" s="42"/>
      <c r="RTL2659" s="116"/>
      <c r="RTM2659" s="42"/>
      <c r="RTN2659" s="116"/>
      <c r="RTO2659" s="42"/>
      <c r="RTP2659" s="116"/>
      <c r="RTQ2659" s="42"/>
      <c r="RTR2659" s="116"/>
      <c r="RTS2659" s="42"/>
      <c r="RTT2659" s="116"/>
      <c r="RTU2659" s="42"/>
      <c r="RTV2659" s="116"/>
      <c r="RTW2659" s="42"/>
      <c r="RTX2659" s="116"/>
      <c r="RTY2659" s="42"/>
      <c r="RTZ2659" s="116"/>
      <c r="RUA2659" s="42"/>
      <c r="RUB2659" s="116"/>
      <c r="RUC2659" s="42"/>
      <c r="RUD2659" s="116"/>
      <c r="RUE2659" s="42"/>
      <c r="RUF2659" s="116"/>
      <c r="RUG2659" s="42"/>
      <c r="RUH2659" s="116"/>
      <c r="RUI2659" s="42"/>
      <c r="RUJ2659" s="116"/>
      <c r="RUK2659" s="42"/>
      <c r="RUL2659" s="116"/>
      <c r="RUM2659" s="42"/>
      <c r="RUN2659" s="116"/>
      <c r="RUO2659" s="42"/>
      <c r="RUP2659" s="116"/>
      <c r="RUQ2659" s="42"/>
      <c r="RUR2659" s="116"/>
      <c r="RUS2659" s="42"/>
      <c r="RUT2659" s="116"/>
      <c r="RUU2659" s="42"/>
      <c r="RUV2659" s="116"/>
      <c r="RUW2659" s="42"/>
      <c r="RUX2659" s="116"/>
      <c r="RUY2659" s="42"/>
      <c r="RUZ2659" s="116"/>
      <c r="RVA2659" s="42"/>
      <c r="RVB2659" s="116"/>
      <c r="RVC2659" s="42"/>
      <c r="RVD2659" s="116"/>
      <c r="RVE2659" s="42"/>
      <c r="RVF2659" s="116"/>
      <c r="RVG2659" s="42"/>
      <c r="RVH2659" s="116"/>
      <c r="RVI2659" s="42"/>
      <c r="RVJ2659" s="116"/>
      <c r="RVK2659" s="42"/>
      <c r="RVL2659" s="116"/>
      <c r="RVM2659" s="42"/>
      <c r="RVN2659" s="116"/>
      <c r="RVO2659" s="42"/>
      <c r="RVP2659" s="116"/>
      <c r="RVQ2659" s="42"/>
      <c r="RVR2659" s="116"/>
      <c r="RVS2659" s="42"/>
      <c r="RVT2659" s="116"/>
      <c r="RVU2659" s="42"/>
      <c r="RVV2659" s="116"/>
      <c r="RVW2659" s="42"/>
      <c r="RVX2659" s="116"/>
      <c r="RVY2659" s="42"/>
      <c r="RVZ2659" s="116"/>
      <c r="RWA2659" s="42"/>
      <c r="RWB2659" s="116"/>
      <c r="RWC2659" s="42"/>
      <c r="RWD2659" s="116"/>
      <c r="RWE2659" s="42"/>
      <c r="RWF2659" s="116"/>
      <c r="RWG2659" s="42"/>
      <c r="RWH2659" s="116"/>
      <c r="RWI2659" s="42"/>
      <c r="RWJ2659" s="116"/>
      <c r="RWK2659" s="42"/>
      <c r="RWL2659" s="116"/>
      <c r="RWM2659" s="42"/>
      <c r="RWN2659" s="116"/>
      <c r="RWO2659" s="42"/>
      <c r="RWP2659" s="116"/>
      <c r="RWQ2659" s="42"/>
      <c r="RWR2659" s="116"/>
      <c r="RWS2659" s="42"/>
      <c r="RWT2659" s="116"/>
      <c r="RWU2659" s="42"/>
      <c r="RWV2659" s="116"/>
      <c r="RWW2659" s="42"/>
      <c r="RWX2659" s="116"/>
      <c r="RWY2659" s="42"/>
      <c r="RWZ2659" s="116"/>
      <c r="RXA2659" s="42"/>
      <c r="RXB2659" s="116"/>
      <c r="RXC2659" s="42"/>
      <c r="RXD2659" s="116"/>
      <c r="RXE2659" s="42"/>
      <c r="RXF2659" s="116"/>
      <c r="RXG2659" s="42"/>
      <c r="RXH2659" s="116"/>
      <c r="RXI2659" s="42"/>
      <c r="RXJ2659" s="116"/>
      <c r="RXK2659" s="42"/>
      <c r="RXL2659" s="116"/>
      <c r="RXM2659" s="42"/>
      <c r="RXN2659" s="116"/>
      <c r="RXO2659" s="42"/>
      <c r="RXP2659" s="116"/>
      <c r="RXQ2659" s="42"/>
      <c r="RXR2659" s="116"/>
      <c r="RXS2659" s="42"/>
      <c r="RXT2659" s="116"/>
      <c r="RXU2659" s="42"/>
      <c r="RXV2659" s="116"/>
      <c r="RXW2659" s="42"/>
      <c r="RXX2659" s="116"/>
      <c r="RXY2659" s="42"/>
      <c r="RXZ2659" s="116"/>
      <c r="RYA2659" s="42"/>
      <c r="RYB2659" s="116"/>
      <c r="RYC2659" s="42"/>
      <c r="RYD2659" s="116"/>
      <c r="RYE2659" s="42"/>
      <c r="RYF2659" s="116"/>
      <c r="RYG2659" s="42"/>
      <c r="RYH2659" s="116"/>
      <c r="RYI2659" s="42"/>
      <c r="RYJ2659" s="116"/>
      <c r="RYK2659" s="42"/>
      <c r="RYL2659" s="116"/>
      <c r="RYM2659" s="42"/>
      <c r="RYN2659" s="116"/>
      <c r="RYO2659" s="42"/>
      <c r="RYP2659" s="116"/>
      <c r="RYQ2659" s="42"/>
      <c r="RYR2659" s="116"/>
      <c r="RYS2659" s="42"/>
      <c r="RYT2659" s="116"/>
      <c r="RYU2659" s="42"/>
      <c r="RYV2659" s="116"/>
      <c r="RYW2659" s="42"/>
      <c r="RYX2659" s="116"/>
      <c r="RYY2659" s="42"/>
      <c r="RYZ2659" s="116"/>
      <c r="RZA2659" s="42"/>
      <c r="RZB2659" s="116"/>
      <c r="RZC2659" s="42"/>
      <c r="RZD2659" s="116"/>
      <c r="RZE2659" s="42"/>
      <c r="RZF2659" s="116"/>
      <c r="RZG2659" s="42"/>
      <c r="RZH2659" s="116"/>
      <c r="RZI2659" s="42"/>
      <c r="RZJ2659" s="116"/>
      <c r="RZK2659" s="42"/>
      <c r="RZL2659" s="116"/>
      <c r="RZM2659" s="42"/>
      <c r="RZN2659" s="116"/>
      <c r="RZO2659" s="42"/>
      <c r="RZP2659" s="116"/>
      <c r="RZQ2659" s="42"/>
      <c r="RZR2659" s="116"/>
      <c r="RZS2659" s="42"/>
      <c r="RZT2659" s="116"/>
      <c r="RZU2659" s="42"/>
      <c r="RZV2659" s="116"/>
      <c r="RZW2659" s="42"/>
      <c r="RZX2659" s="116"/>
      <c r="RZY2659" s="42"/>
      <c r="RZZ2659" s="116"/>
      <c r="SAA2659" s="42"/>
      <c r="SAB2659" s="116"/>
      <c r="SAC2659" s="42"/>
      <c r="SAD2659" s="116"/>
      <c r="SAE2659" s="42"/>
      <c r="SAF2659" s="116"/>
      <c r="SAG2659" s="42"/>
      <c r="SAH2659" s="116"/>
      <c r="SAI2659" s="42"/>
      <c r="SAJ2659" s="116"/>
      <c r="SAK2659" s="42"/>
      <c r="SAL2659" s="116"/>
      <c r="SAM2659" s="42"/>
      <c r="SAN2659" s="116"/>
      <c r="SAO2659" s="42"/>
      <c r="SAP2659" s="116"/>
      <c r="SAQ2659" s="42"/>
      <c r="SAR2659" s="116"/>
      <c r="SAS2659" s="42"/>
      <c r="SAT2659" s="116"/>
      <c r="SAU2659" s="42"/>
      <c r="SAV2659" s="116"/>
      <c r="SAW2659" s="42"/>
      <c r="SAX2659" s="116"/>
      <c r="SAY2659" s="42"/>
      <c r="SAZ2659" s="116"/>
      <c r="SBA2659" s="42"/>
      <c r="SBB2659" s="116"/>
      <c r="SBC2659" s="42"/>
      <c r="SBD2659" s="116"/>
      <c r="SBE2659" s="42"/>
      <c r="SBF2659" s="116"/>
      <c r="SBG2659" s="42"/>
      <c r="SBH2659" s="116"/>
      <c r="SBI2659" s="42"/>
      <c r="SBJ2659" s="116"/>
      <c r="SBK2659" s="42"/>
      <c r="SBL2659" s="116"/>
      <c r="SBM2659" s="42"/>
      <c r="SBN2659" s="116"/>
      <c r="SBO2659" s="42"/>
      <c r="SBP2659" s="116"/>
      <c r="SBQ2659" s="42"/>
      <c r="SBR2659" s="116"/>
      <c r="SBS2659" s="42"/>
      <c r="SBT2659" s="116"/>
      <c r="SBU2659" s="42"/>
      <c r="SBV2659" s="116"/>
      <c r="SBW2659" s="42"/>
      <c r="SBX2659" s="116"/>
      <c r="SBY2659" s="42"/>
      <c r="SBZ2659" s="116"/>
      <c r="SCA2659" s="42"/>
      <c r="SCB2659" s="116"/>
      <c r="SCC2659" s="42"/>
      <c r="SCD2659" s="116"/>
      <c r="SCE2659" s="42"/>
      <c r="SCF2659" s="116"/>
      <c r="SCG2659" s="42"/>
      <c r="SCH2659" s="116"/>
      <c r="SCI2659" s="42"/>
      <c r="SCJ2659" s="116"/>
      <c r="SCK2659" s="42"/>
      <c r="SCL2659" s="116"/>
      <c r="SCM2659" s="42"/>
      <c r="SCN2659" s="116"/>
      <c r="SCO2659" s="42"/>
      <c r="SCP2659" s="116"/>
      <c r="SCQ2659" s="42"/>
      <c r="SCR2659" s="116"/>
      <c r="SCS2659" s="42"/>
      <c r="SCT2659" s="116"/>
      <c r="SCU2659" s="42"/>
      <c r="SCV2659" s="116"/>
      <c r="SCW2659" s="42"/>
      <c r="SCX2659" s="116"/>
      <c r="SCY2659" s="42"/>
      <c r="SCZ2659" s="116"/>
      <c r="SDA2659" s="42"/>
      <c r="SDB2659" s="116"/>
      <c r="SDC2659" s="42"/>
      <c r="SDD2659" s="116"/>
      <c r="SDE2659" s="42"/>
      <c r="SDF2659" s="116"/>
      <c r="SDG2659" s="42"/>
      <c r="SDH2659" s="116"/>
      <c r="SDI2659" s="42"/>
      <c r="SDJ2659" s="116"/>
      <c r="SDK2659" s="42"/>
      <c r="SDL2659" s="116"/>
      <c r="SDM2659" s="42"/>
      <c r="SDN2659" s="116"/>
      <c r="SDO2659" s="42"/>
      <c r="SDP2659" s="116"/>
      <c r="SDQ2659" s="42"/>
      <c r="SDR2659" s="116"/>
      <c r="SDS2659" s="42"/>
      <c r="SDT2659" s="116"/>
      <c r="SDU2659" s="42"/>
      <c r="SDV2659" s="116"/>
      <c r="SDW2659" s="42"/>
      <c r="SDX2659" s="116"/>
      <c r="SDY2659" s="42"/>
      <c r="SDZ2659" s="116"/>
      <c r="SEA2659" s="42"/>
      <c r="SEB2659" s="116"/>
      <c r="SEC2659" s="42"/>
      <c r="SED2659" s="116"/>
      <c r="SEE2659" s="42"/>
      <c r="SEF2659" s="116"/>
      <c r="SEG2659" s="42"/>
      <c r="SEH2659" s="116"/>
      <c r="SEI2659" s="42"/>
      <c r="SEJ2659" s="116"/>
      <c r="SEK2659" s="42"/>
      <c r="SEL2659" s="116"/>
      <c r="SEM2659" s="42"/>
      <c r="SEN2659" s="116"/>
      <c r="SEO2659" s="42"/>
      <c r="SEP2659" s="116"/>
      <c r="SEQ2659" s="42"/>
      <c r="SER2659" s="116"/>
      <c r="SES2659" s="42"/>
      <c r="SET2659" s="116"/>
      <c r="SEU2659" s="42"/>
      <c r="SEV2659" s="116"/>
      <c r="SEW2659" s="42"/>
      <c r="SEX2659" s="116"/>
      <c r="SEY2659" s="42"/>
      <c r="SEZ2659" s="116"/>
      <c r="SFA2659" s="42"/>
      <c r="SFB2659" s="116"/>
      <c r="SFC2659" s="42"/>
      <c r="SFD2659" s="116"/>
      <c r="SFE2659" s="42"/>
      <c r="SFF2659" s="116"/>
      <c r="SFG2659" s="42"/>
      <c r="SFH2659" s="116"/>
      <c r="SFI2659" s="42"/>
      <c r="SFJ2659" s="116"/>
      <c r="SFK2659" s="42"/>
      <c r="SFL2659" s="116"/>
      <c r="SFM2659" s="42"/>
      <c r="SFN2659" s="116"/>
      <c r="SFO2659" s="42"/>
      <c r="SFP2659" s="116"/>
      <c r="SFQ2659" s="42"/>
      <c r="SFR2659" s="116"/>
      <c r="SFS2659" s="42"/>
      <c r="SFT2659" s="116"/>
      <c r="SFU2659" s="42"/>
      <c r="SFV2659" s="116"/>
      <c r="SFW2659" s="42"/>
      <c r="SFX2659" s="116"/>
      <c r="SFY2659" s="42"/>
      <c r="SFZ2659" s="116"/>
      <c r="SGA2659" s="42"/>
      <c r="SGB2659" s="116"/>
      <c r="SGC2659" s="42"/>
      <c r="SGD2659" s="116"/>
      <c r="SGE2659" s="42"/>
      <c r="SGF2659" s="116"/>
      <c r="SGG2659" s="42"/>
      <c r="SGH2659" s="116"/>
      <c r="SGI2659" s="42"/>
      <c r="SGJ2659" s="116"/>
      <c r="SGK2659" s="42"/>
      <c r="SGL2659" s="116"/>
      <c r="SGM2659" s="42"/>
      <c r="SGN2659" s="116"/>
      <c r="SGO2659" s="42"/>
      <c r="SGP2659" s="116"/>
      <c r="SGQ2659" s="42"/>
      <c r="SGR2659" s="116"/>
      <c r="SGS2659" s="42"/>
      <c r="SGT2659" s="116"/>
      <c r="SGU2659" s="42"/>
      <c r="SGV2659" s="116"/>
      <c r="SGW2659" s="42"/>
      <c r="SGX2659" s="116"/>
      <c r="SGY2659" s="42"/>
      <c r="SGZ2659" s="116"/>
      <c r="SHA2659" s="42"/>
      <c r="SHB2659" s="116"/>
      <c r="SHC2659" s="42"/>
      <c r="SHD2659" s="116"/>
      <c r="SHE2659" s="42"/>
      <c r="SHF2659" s="116"/>
      <c r="SHG2659" s="42"/>
      <c r="SHH2659" s="116"/>
      <c r="SHI2659" s="42"/>
      <c r="SHJ2659" s="116"/>
      <c r="SHK2659" s="42"/>
      <c r="SHL2659" s="116"/>
      <c r="SHM2659" s="42"/>
      <c r="SHN2659" s="116"/>
      <c r="SHO2659" s="42"/>
      <c r="SHP2659" s="116"/>
      <c r="SHQ2659" s="42"/>
      <c r="SHR2659" s="116"/>
      <c r="SHS2659" s="42"/>
      <c r="SHT2659" s="116"/>
      <c r="SHU2659" s="42"/>
      <c r="SHV2659" s="116"/>
      <c r="SHW2659" s="42"/>
      <c r="SHX2659" s="116"/>
      <c r="SHY2659" s="42"/>
      <c r="SHZ2659" s="116"/>
      <c r="SIA2659" s="42"/>
      <c r="SIB2659" s="116"/>
      <c r="SIC2659" s="42"/>
      <c r="SID2659" s="116"/>
      <c r="SIE2659" s="42"/>
      <c r="SIF2659" s="116"/>
      <c r="SIG2659" s="42"/>
      <c r="SIH2659" s="116"/>
      <c r="SII2659" s="42"/>
      <c r="SIJ2659" s="116"/>
      <c r="SIK2659" s="42"/>
      <c r="SIL2659" s="116"/>
      <c r="SIM2659" s="42"/>
      <c r="SIN2659" s="116"/>
      <c r="SIO2659" s="42"/>
      <c r="SIP2659" s="116"/>
      <c r="SIQ2659" s="42"/>
      <c r="SIR2659" s="116"/>
      <c r="SIS2659" s="42"/>
      <c r="SIT2659" s="116"/>
      <c r="SIU2659" s="42"/>
      <c r="SIV2659" s="116"/>
      <c r="SIW2659" s="42"/>
      <c r="SIX2659" s="116"/>
      <c r="SIY2659" s="42"/>
      <c r="SIZ2659" s="116"/>
      <c r="SJA2659" s="42"/>
      <c r="SJB2659" s="116"/>
      <c r="SJC2659" s="42"/>
      <c r="SJD2659" s="116"/>
      <c r="SJE2659" s="42"/>
      <c r="SJF2659" s="116"/>
      <c r="SJG2659" s="42"/>
      <c r="SJH2659" s="116"/>
      <c r="SJI2659" s="42"/>
      <c r="SJJ2659" s="116"/>
      <c r="SJK2659" s="42"/>
      <c r="SJL2659" s="116"/>
      <c r="SJM2659" s="42"/>
      <c r="SJN2659" s="116"/>
      <c r="SJO2659" s="42"/>
      <c r="SJP2659" s="116"/>
      <c r="SJQ2659" s="42"/>
      <c r="SJR2659" s="116"/>
      <c r="SJS2659" s="42"/>
      <c r="SJT2659" s="116"/>
      <c r="SJU2659" s="42"/>
      <c r="SJV2659" s="116"/>
      <c r="SJW2659" s="42"/>
      <c r="SJX2659" s="116"/>
      <c r="SJY2659" s="42"/>
      <c r="SJZ2659" s="116"/>
      <c r="SKA2659" s="42"/>
      <c r="SKB2659" s="116"/>
      <c r="SKC2659" s="42"/>
      <c r="SKD2659" s="116"/>
      <c r="SKE2659" s="42"/>
      <c r="SKF2659" s="116"/>
      <c r="SKG2659" s="42"/>
      <c r="SKH2659" s="116"/>
      <c r="SKI2659" s="42"/>
      <c r="SKJ2659" s="116"/>
      <c r="SKK2659" s="42"/>
      <c r="SKL2659" s="116"/>
      <c r="SKM2659" s="42"/>
      <c r="SKN2659" s="116"/>
      <c r="SKO2659" s="42"/>
      <c r="SKP2659" s="116"/>
      <c r="SKQ2659" s="42"/>
      <c r="SKR2659" s="116"/>
      <c r="SKS2659" s="42"/>
      <c r="SKT2659" s="116"/>
      <c r="SKU2659" s="42"/>
      <c r="SKV2659" s="116"/>
      <c r="SKW2659" s="42"/>
      <c r="SKX2659" s="116"/>
      <c r="SKY2659" s="42"/>
      <c r="SKZ2659" s="116"/>
      <c r="SLA2659" s="42"/>
      <c r="SLB2659" s="116"/>
      <c r="SLC2659" s="42"/>
      <c r="SLD2659" s="116"/>
      <c r="SLE2659" s="42"/>
      <c r="SLF2659" s="116"/>
      <c r="SLG2659" s="42"/>
      <c r="SLH2659" s="116"/>
      <c r="SLI2659" s="42"/>
      <c r="SLJ2659" s="116"/>
      <c r="SLK2659" s="42"/>
      <c r="SLL2659" s="116"/>
      <c r="SLM2659" s="42"/>
      <c r="SLN2659" s="116"/>
      <c r="SLO2659" s="42"/>
      <c r="SLP2659" s="116"/>
      <c r="SLQ2659" s="42"/>
      <c r="SLR2659" s="116"/>
      <c r="SLS2659" s="42"/>
      <c r="SLT2659" s="116"/>
      <c r="SLU2659" s="42"/>
      <c r="SLV2659" s="116"/>
      <c r="SLW2659" s="42"/>
      <c r="SLX2659" s="116"/>
      <c r="SLY2659" s="42"/>
      <c r="SLZ2659" s="116"/>
      <c r="SMA2659" s="42"/>
      <c r="SMB2659" s="116"/>
      <c r="SMC2659" s="42"/>
      <c r="SMD2659" s="116"/>
      <c r="SME2659" s="42"/>
      <c r="SMF2659" s="116"/>
      <c r="SMG2659" s="42"/>
      <c r="SMH2659" s="116"/>
      <c r="SMI2659" s="42"/>
      <c r="SMJ2659" s="116"/>
      <c r="SMK2659" s="42"/>
      <c r="SML2659" s="116"/>
      <c r="SMM2659" s="42"/>
      <c r="SMN2659" s="116"/>
      <c r="SMO2659" s="42"/>
      <c r="SMP2659" s="116"/>
      <c r="SMQ2659" s="42"/>
      <c r="SMR2659" s="116"/>
      <c r="SMS2659" s="42"/>
      <c r="SMT2659" s="116"/>
      <c r="SMU2659" s="42"/>
      <c r="SMV2659" s="116"/>
      <c r="SMW2659" s="42"/>
      <c r="SMX2659" s="116"/>
      <c r="SMY2659" s="42"/>
      <c r="SMZ2659" s="116"/>
      <c r="SNA2659" s="42"/>
      <c r="SNB2659" s="116"/>
      <c r="SNC2659" s="42"/>
      <c r="SND2659" s="116"/>
      <c r="SNE2659" s="42"/>
      <c r="SNF2659" s="116"/>
      <c r="SNG2659" s="42"/>
      <c r="SNH2659" s="116"/>
      <c r="SNI2659" s="42"/>
      <c r="SNJ2659" s="116"/>
      <c r="SNK2659" s="42"/>
      <c r="SNL2659" s="116"/>
      <c r="SNM2659" s="42"/>
      <c r="SNN2659" s="116"/>
      <c r="SNO2659" s="42"/>
      <c r="SNP2659" s="116"/>
      <c r="SNQ2659" s="42"/>
      <c r="SNR2659" s="116"/>
      <c r="SNS2659" s="42"/>
      <c r="SNT2659" s="116"/>
      <c r="SNU2659" s="42"/>
      <c r="SNV2659" s="116"/>
      <c r="SNW2659" s="42"/>
      <c r="SNX2659" s="116"/>
      <c r="SNY2659" s="42"/>
      <c r="SNZ2659" s="116"/>
      <c r="SOA2659" s="42"/>
      <c r="SOB2659" s="116"/>
      <c r="SOC2659" s="42"/>
      <c r="SOD2659" s="116"/>
      <c r="SOE2659" s="42"/>
      <c r="SOF2659" s="116"/>
      <c r="SOG2659" s="42"/>
      <c r="SOH2659" s="116"/>
      <c r="SOI2659" s="42"/>
      <c r="SOJ2659" s="116"/>
      <c r="SOK2659" s="42"/>
      <c r="SOL2659" s="116"/>
      <c r="SOM2659" s="42"/>
      <c r="SON2659" s="116"/>
      <c r="SOO2659" s="42"/>
      <c r="SOP2659" s="116"/>
      <c r="SOQ2659" s="42"/>
      <c r="SOR2659" s="116"/>
      <c r="SOS2659" s="42"/>
      <c r="SOT2659" s="116"/>
      <c r="SOU2659" s="42"/>
      <c r="SOV2659" s="116"/>
      <c r="SOW2659" s="42"/>
      <c r="SOX2659" s="116"/>
      <c r="SOY2659" s="42"/>
      <c r="SOZ2659" s="116"/>
      <c r="SPA2659" s="42"/>
      <c r="SPB2659" s="116"/>
      <c r="SPC2659" s="42"/>
      <c r="SPD2659" s="116"/>
      <c r="SPE2659" s="42"/>
      <c r="SPF2659" s="116"/>
      <c r="SPG2659" s="42"/>
      <c r="SPH2659" s="116"/>
      <c r="SPI2659" s="42"/>
      <c r="SPJ2659" s="116"/>
      <c r="SPK2659" s="42"/>
      <c r="SPL2659" s="116"/>
      <c r="SPM2659" s="42"/>
      <c r="SPN2659" s="116"/>
      <c r="SPO2659" s="42"/>
      <c r="SPP2659" s="116"/>
      <c r="SPQ2659" s="42"/>
      <c r="SPR2659" s="116"/>
      <c r="SPS2659" s="42"/>
      <c r="SPT2659" s="116"/>
      <c r="SPU2659" s="42"/>
      <c r="SPV2659" s="116"/>
      <c r="SPW2659" s="42"/>
      <c r="SPX2659" s="116"/>
      <c r="SPY2659" s="42"/>
      <c r="SPZ2659" s="116"/>
      <c r="SQA2659" s="42"/>
      <c r="SQB2659" s="116"/>
      <c r="SQC2659" s="42"/>
      <c r="SQD2659" s="116"/>
      <c r="SQE2659" s="42"/>
      <c r="SQF2659" s="116"/>
      <c r="SQG2659" s="42"/>
      <c r="SQH2659" s="116"/>
      <c r="SQI2659" s="42"/>
      <c r="SQJ2659" s="116"/>
      <c r="SQK2659" s="42"/>
      <c r="SQL2659" s="116"/>
      <c r="SQM2659" s="42"/>
      <c r="SQN2659" s="116"/>
      <c r="SQO2659" s="42"/>
      <c r="SQP2659" s="116"/>
      <c r="SQQ2659" s="42"/>
      <c r="SQR2659" s="116"/>
      <c r="SQS2659" s="42"/>
      <c r="SQT2659" s="116"/>
      <c r="SQU2659" s="42"/>
      <c r="SQV2659" s="116"/>
      <c r="SQW2659" s="42"/>
      <c r="SQX2659" s="116"/>
      <c r="SQY2659" s="42"/>
      <c r="SQZ2659" s="116"/>
      <c r="SRA2659" s="42"/>
      <c r="SRB2659" s="116"/>
      <c r="SRC2659" s="42"/>
      <c r="SRD2659" s="116"/>
      <c r="SRE2659" s="42"/>
      <c r="SRF2659" s="116"/>
      <c r="SRG2659" s="42"/>
      <c r="SRH2659" s="116"/>
      <c r="SRI2659" s="42"/>
      <c r="SRJ2659" s="116"/>
      <c r="SRK2659" s="42"/>
      <c r="SRL2659" s="116"/>
      <c r="SRM2659" s="42"/>
      <c r="SRN2659" s="116"/>
      <c r="SRO2659" s="42"/>
      <c r="SRP2659" s="116"/>
      <c r="SRQ2659" s="42"/>
      <c r="SRR2659" s="116"/>
      <c r="SRS2659" s="42"/>
      <c r="SRT2659" s="116"/>
      <c r="SRU2659" s="42"/>
      <c r="SRV2659" s="116"/>
      <c r="SRW2659" s="42"/>
      <c r="SRX2659" s="116"/>
      <c r="SRY2659" s="42"/>
      <c r="SRZ2659" s="116"/>
      <c r="SSA2659" s="42"/>
      <c r="SSB2659" s="116"/>
      <c r="SSC2659" s="42"/>
      <c r="SSD2659" s="116"/>
      <c r="SSE2659" s="42"/>
      <c r="SSF2659" s="116"/>
      <c r="SSG2659" s="42"/>
      <c r="SSH2659" s="116"/>
      <c r="SSI2659" s="42"/>
      <c r="SSJ2659" s="116"/>
      <c r="SSK2659" s="42"/>
      <c r="SSL2659" s="116"/>
      <c r="SSM2659" s="42"/>
      <c r="SSN2659" s="116"/>
      <c r="SSO2659" s="42"/>
      <c r="SSP2659" s="116"/>
      <c r="SSQ2659" s="42"/>
      <c r="SSR2659" s="116"/>
      <c r="SSS2659" s="42"/>
      <c r="SST2659" s="116"/>
      <c r="SSU2659" s="42"/>
      <c r="SSV2659" s="116"/>
      <c r="SSW2659" s="42"/>
      <c r="SSX2659" s="116"/>
      <c r="SSY2659" s="42"/>
      <c r="SSZ2659" s="116"/>
      <c r="STA2659" s="42"/>
      <c r="STB2659" s="116"/>
      <c r="STC2659" s="42"/>
      <c r="STD2659" s="116"/>
      <c r="STE2659" s="42"/>
      <c r="STF2659" s="116"/>
      <c r="STG2659" s="42"/>
      <c r="STH2659" s="116"/>
      <c r="STI2659" s="42"/>
      <c r="STJ2659" s="116"/>
      <c r="STK2659" s="42"/>
      <c r="STL2659" s="116"/>
      <c r="STM2659" s="42"/>
      <c r="STN2659" s="116"/>
      <c r="STO2659" s="42"/>
      <c r="STP2659" s="116"/>
      <c r="STQ2659" s="42"/>
      <c r="STR2659" s="116"/>
      <c r="STS2659" s="42"/>
      <c r="STT2659" s="116"/>
      <c r="STU2659" s="42"/>
      <c r="STV2659" s="116"/>
      <c r="STW2659" s="42"/>
      <c r="STX2659" s="116"/>
      <c r="STY2659" s="42"/>
      <c r="STZ2659" s="116"/>
      <c r="SUA2659" s="42"/>
      <c r="SUB2659" s="116"/>
      <c r="SUC2659" s="42"/>
      <c r="SUD2659" s="116"/>
      <c r="SUE2659" s="42"/>
      <c r="SUF2659" s="116"/>
      <c r="SUG2659" s="42"/>
      <c r="SUH2659" s="116"/>
      <c r="SUI2659" s="42"/>
      <c r="SUJ2659" s="116"/>
      <c r="SUK2659" s="42"/>
      <c r="SUL2659" s="116"/>
      <c r="SUM2659" s="42"/>
      <c r="SUN2659" s="116"/>
      <c r="SUO2659" s="42"/>
      <c r="SUP2659" s="116"/>
      <c r="SUQ2659" s="42"/>
      <c r="SUR2659" s="116"/>
      <c r="SUS2659" s="42"/>
      <c r="SUT2659" s="116"/>
      <c r="SUU2659" s="42"/>
      <c r="SUV2659" s="116"/>
      <c r="SUW2659" s="42"/>
      <c r="SUX2659" s="116"/>
      <c r="SUY2659" s="42"/>
      <c r="SUZ2659" s="116"/>
      <c r="SVA2659" s="42"/>
      <c r="SVB2659" s="116"/>
      <c r="SVC2659" s="42"/>
      <c r="SVD2659" s="116"/>
      <c r="SVE2659" s="42"/>
      <c r="SVF2659" s="116"/>
      <c r="SVG2659" s="42"/>
      <c r="SVH2659" s="116"/>
      <c r="SVI2659" s="42"/>
      <c r="SVJ2659" s="116"/>
      <c r="SVK2659" s="42"/>
      <c r="SVL2659" s="116"/>
      <c r="SVM2659" s="42"/>
      <c r="SVN2659" s="116"/>
      <c r="SVO2659" s="42"/>
      <c r="SVP2659" s="116"/>
      <c r="SVQ2659" s="42"/>
      <c r="SVR2659" s="116"/>
      <c r="SVS2659" s="42"/>
      <c r="SVT2659" s="116"/>
      <c r="SVU2659" s="42"/>
      <c r="SVV2659" s="116"/>
      <c r="SVW2659" s="42"/>
      <c r="SVX2659" s="116"/>
      <c r="SVY2659" s="42"/>
      <c r="SVZ2659" s="116"/>
      <c r="SWA2659" s="42"/>
      <c r="SWB2659" s="116"/>
      <c r="SWC2659" s="42"/>
      <c r="SWD2659" s="116"/>
      <c r="SWE2659" s="42"/>
      <c r="SWF2659" s="116"/>
      <c r="SWG2659" s="42"/>
      <c r="SWH2659" s="116"/>
      <c r="SWI2659" s="42"/>
      <c r="SWJ2659" s="116"/>
      <c r="SWK2659" s="42"/>
      <c r="SWL2659" s="116"/>
      <c r="SWM2659" s="42"/>
      <c r="SWN2659" s="116"/>
      <c r="SWO2659" s="42"/>
      <c r="SWP2659" s="116"/>
      <c r="SWQ2659" s="42"/>
      <c r="SWR2659" s="116"/>
      <c r="SWS2659" s="42"/>
      <c r="SWT2659" s="116"/>
      <c r="SWU2659" s="42"/>
      <c r="SWV2659" s="116"/>
      <c r="SWW2659" s="42"/>
      <c r="SWX2659" s="116"/>
      <c r="SWY2659" s="42"/>
      <c r="SWZ2659" s="116"/>
      <c r="SXA2659" s="42"/>
      <c r="SXB2659" s="116"/>
      <c r="SXC2659" s="42"/>
      <c r="SXD2659" s="116"/>
      <c r="SXE2659" s="42"/>
      <c r="SXF2659" s="116"/>
      <c r="SXG2659" s="42"/>
      <c r="SXH2659" s="116"/>
      <c r="SXI2659" s="42"/>
      <c r="SXJ2659" s="116"/>
      <c r="SXK2659" s="42"/>
      <c r="SXL2659" s="116"/>
      <c r="SXM2659" s="42"/>
      <c r="SXN2659" s="116"/>
      <c r="SXO2659" s="42"/>
      <c r="SXP2659" s="116"/>
      <c r="SXQ2659" s="42"/>
      <c r="SXR2659" s="116"/>
      <c r="SXS2659" s="42"/>
      <c r="SXT2659" s="116"/>
      <c r="SXU2659" s="42"/>
      <c r="SXV2659" s="116"/>
      <c r="SXW2659" s="42"/>
      <c r="SXX2659" s="116"/>
      <c r="SXY2659" s="42"/>
      <c r="SXZ2659" s="116"/>
      <c r="SYA2659" s="42"/>
      <c r="SYB2659" s="116"/>
      <c r="SYC2659" s="42"/>
      <c r="SYD2659" s="116"/>
      <c r="SYE2659" s="42"/>
      <c r="SYF2659" s="116"/>
      <c r="SYG2659" s="42"/>
      <c r="SYH2659" s="116"/>
      <c r="SYI2659" s="42"/>
      <c r="SYJ2659" s="116"/>
      <c r="SYK2659" s="42"/>
      <c r="SYL2659" s="116"/>
      <c r="SYM2659" s="42"/>
      <c r="SYN2659" s="116"/>
      <c r="SYO2659" s="42"/>
      <c r="SYP2659" s="116"/>
      <c r="SYQ2659" s="42"/>
      <c r="SYR2659" s="116"/>
      <c r="SYS2659" s="42"/>
      <c r="SYT2659" s="116"/>
      <c r="SYU2659" s="42"/>
      <c r="SYV2659" s="116"/>
      <c r="SYW2659" s="42"/>
      <c r="SYX2659" s="116"/>
      <c r="SYY2659" s="42"/>
      <c r="SYZ2659" s="116"/>
      <c r="SZA2659" s="42"/>
      <c r="SZB2659" s="116"/>
      <c r="SZC2659" s="42"/>
      <c r="SZD2659" s="116"/>
      <c r="SZE2659" s="42"/>
      <c r="SZF2659" s="116"/>
      <c r="SZG2659" s="42"/>
      <c r="SZH2659" s="116"/>
      <c r="SZI2659" s="42"/>
      <c r="SZJ2659" s="116"/>
      <c r="SZK2659" s="42"/>
      <c r="SZL2659" s="116"/>
      <c r="SZM2659" s="42"/>
      <c r="SZN2659" s="116"/>
      <c r="SZO2659" s="42"/>
      <c r="SZP2659" s="116"/>
      <c r="SZQ2659" s="42"/>
      <c r="SZR2659" s="116"/>
      <c r="SZS2659" s="42"/>
      <c r="SZT2659" s="116"/>
      <c r="SZU2659" s="42"/>
      <c r="SZV2659" s="116"/>
      <c r="SZW2659" s="42"/>
      <c r="SZX2659" s="116"/>
      <c r="SZY2659" s="42"/>
      <c r="SZZ2659" s="116"/>
      <c r="TAA2659" s="42"/>
      <c r="TAB2659" s="116"/>
      <c r="TAC2659" s="42"/>
      <c r="TAD2659" s="116"/>
      <c r="TAE2659" s="42"/>
      <c r="TAF2659" s="116"/>
      <c r="TAG2659" s="42"/>
      <c r="TAH2659" s="116"/>
      <c r="TAI2659" s="42"/>
      <c r="TAJ2659" s="116"/>
      <c r="TAK2659" s="42"/>
      <c r="TAL2659" s="116"/>
      <c r="TAM2659" s="42"/>
      <c r="TAN2659" s="116"/>
      <c r="TAO2659" s="42"/>
      <c r="TAP2659" s="116"/>
      <c r="TAQ2659" s="42"/>
      <c r="TAR2659" s="116"/>
      <c r="TAS2659" s="42"/>
      <c r="TAT2659" s="116"/>
      <c r="TAU2659" s="42"/>
      <c r="TAV2659" s="116"/>
      <c r="TAW2659" s="42"/>
      <c r="TAX2659" s="116"/>
      <c r="TAY2659" s="42"/>
      <c r="TAZ2659" s="116"/>
      <c r="TBA2659" s="42"/>
      <c r="TBB2659" s="116"/>
      <c r="TBC2659" s="42"/>
      <c r="TBD2659" s="116"/>
      <c r="TBE2659" s="42"/>
      <c r="TBF2659" s="116"/>
      <c r="TBG2659" s="42"/>
      <c r="TBH2659" s="116"/>
      <c r="TBI2659" s="42"/>
      <c r="TBJ2659" s="116"/>
      <c r="TBK2659" s="42"/>
      <c r="TBL2659" s="116"/>
      <c r="TBM2659" s="42"/>
      <c r="TBN2659" s="116"/>
      <c r="TBO2659" s="42"/>
      <c r="TBP2659" s="116"/>
      <c r="TBQ2659" s="42"/>
      <c r="TBR2659" s="116"/>
      <c r="TBS2659" s="42"/>
      <c r="TBT2659" s="116"/>
      <c r="TBU2659" s="42"/>
      <c r="TBV2659" s="116"/>
      <c r="TBW2659" s="42"/>
      <c r="TBX2659" s="116"/>
      <c r="TBY2659" s="42"/>
      <c r="TBZ2659" s="116"/>
      <c r="TCA2659" s="42"/>
      <c r="TCB2659" s="116"/>
      <c r="TCC2659" s="42"/>
      <c r="TCD2659" s="116"/>
      <c r="TCE2659" s="42"/>
      <c r="TCF2659" s="116"/>
      <c r="TCG2659" s="42"/>
      <c r="TCH2659" s="116"/>
      <c r="TCI2659" s="42"/>
      <c r="TCJ2659" s="116"/>
      <c r="TCK2659" s="42"/>
      <c r="TCL2659" s="116"/>
      <c r="TCM2659" s="42"/>
      <c r="TCN2659" s="116"/>
      <c r="TCO2659" s="42"/>
      <c r="TCP2659" s="116"/>
      <c r="TCQ2659" s="42"/>
      <c r="TCR2659" s="116"/>
      <c r="TCS2659" s="42"/>
      <c r="TCT2659" s="116"/>
      <c r="TCU2659" s="42"/>
      <c r="TCV2659" s="116"/>
      <c r="TCW2659" s="42"/>
      <c r="TCX2659" s="116"/>
      <c r="TCY2659" s="42"/>
      <c r="TCZ2659" s="116"/>
      <c r="TDA2659" s="42"/>
      <c r="TDB2659" s="116"/>
      <c r="TDC2659" s="42"/>
      <c r="TDD2659" s="116"/>
      <c r="TDE2659" s="42"/>
      <c r="TDF2659" s="116"/>
      <c r="TDG2659" s="42"/>
      <c r="TDH2659" s="116"/>
      <c r="TDI2659" s="42"/>
      <c r="TDJ2659" s="116"/>
      <c r="TDK2659" s="42"/>
      <c r="TDL2659" s="116"/>
      <c r="TDM2659" s="42"/>
      <c r="TDN2659" s="116"/>
      <c r="TDO2659" s="42"/>
      <c r="TDP2659" s="116"/>
      <c r="TDQ2659" s="42"/>
      <c r="TDR2659" s="116"/>
      <c r="TDS2659" s="42"/>
      <c r="TDT2659" s="116"/>
      <c r="TDU2659" s="42"/>
      <c r="TDV2659" s="116"/>
      <c r="TDW2659" s="42"/>
      <c r="TDX2659" s="116"/>
      <c r="TDY2659" s="42"/>
      <c r="TDZ2659" s="116"/>
      <c r="TEA2659" s="42"/>
      <c r="TEB2659" s="116"/>
      <c r="TEC2659" s="42"/>
      <c r="TED2659" s="116"/>
      <c r="TEE2659" s="42"/>
      <c r="TEF2659" s="116"/>
      <c r="TEG2659" s="42"/>
      <c r="TEH2659" s="116"/>
      <c r="TEI2659" s="42"/>
      <c r="TEJ2659" s="116"/>
      <c r="TEK2659" s="42"/>
      <c r="TEL2659" s="116"/>
      <c r="TEM2659" s="42"/>
      <c r="TEN2659" s="116"/>
      <c r="TEO2659" s="42"/>
      <c r="TEP2659" s="116"/>
      <c r="TEQ2659" s="42"/>
      <c r="TER2659" s="116"/>
      <c r="TES2659" s="42"/>
      <c r="TET2659" s="116"/>
      <c r="TEU2659" s="42"/>
      <c r="TEV2659" s="116"/>
      <c r="TEW2659" s="42"/>
      <c r="TEX2659" s="116"/>
      <c r="TEY2659" s="42"/>
      <c r="TEZ2659" s="116"/>
      <c r="TFA2659" s="42"/>
      <c r="TFB2659" s="116"/>
      <c r="TFC2659" s="42"/>
      <c r="TFD2659" s="116"/>
      <c r="TFE2659" s="42"/>
      <c r="TFF2659" s="116"/>
      <c r="TFG2659" s="42"/>
      <c r="TFH2659" s="116"/>
      <c r="TFI2659" s="42"/>
      <c r="TFJ2659" s="116"/>
      <c r="TFK2659" s="42"/>
      <c r="TFL2659" s="116"/>
      <c r="TFM2659" s="42"/>
      <c r="TFN2659" s="116"/>
      <c r="TFO2659" s="42"/>
      <c r="TFP2659" s="116"/>
      <c r="TFQ2659" s="42"/>
      <c r="TFR2659" s="116"/>
      <c r="TFS2659" s="42"/>
      <c r="TFT2659" s="116"/>
      <c r="TFU2659" s="42"/>
      <c r="TFV2659" s="116"/>
      <c r="TFW2659" s="42"/>
      <c r="TFX2659" s="116"/>
      <c r="TFY2659" s="42"/>
      <c r="TFZ2659" s="116"/>
      <c r="TGA2659" s="42"/>
      <c r="TGB2659" s="116"/>
      <c r="TGC2659" s="42"/>
      <c r="TGD2659" s="116"/>
      <c r="TGE2659" s="42"/>
      <c r="TGF2659" s="116"/>
      <c r="TGG2659" s="42"/>
      <c r="TGH2659" s="116"/>
      <c r="TGI2659" s="42"/>
      <c r="TGJ2659" s="116"/>
      <c r="TGK2659" s="42"/>
      <c r="TGL2659" s="116"/>
      <c r="TGM2659" s="42"/>
      <c r="TGN2659" s="116"/>
      <c r="TGO2659" s="42"/>
      <c r="TGP2659" s="116"/>
      <c r="TGQ2659" s="42"/>
      <c r="TGR2659" s="116"/>
      <c r="TGS2659" s="42"/>
      <c r="TGT2659" s="116"/>
      <c r="TGU2659" s="42"/>
      <c r="TGV2659" s="116"/>
      <c r="TGW2659" s="42"/>
      <c r="TGX2659" s="116"/>
      <c r="TGY2659" s="42"/>
      <c r="TGZ2659" s="116"/>
      <c r="THA2659" s="42"/>
      <c r="THB2659" s="116"/>
      <c r="THC2659" s="42"/>
      <c r="THD2659" s="116"/>
      <c r="THE2659" s="42"/>
      <c r="THF2659" s="116"/>
      <c r="THG2659" s="42"/>
      <c r="THH2659" s="116"/>
      <c r="THI2659" s="42"/>
      <c r="THJ2659" s="116"/>
      <c r="THK2659" s="42"/>
      <c r="THL2659" s="116"/>
      <c r="THM2659" s="42"/>
      <c r="THN2659" s="116"/>
      <c r="THO2659" s="42"/>
      <c r="THP2659" s="116"/>
      <c r="THQ2659" s="42"/>
      <c r="THR2659" s="116"/>
      <c r="THS2659" s="42"/>
      <c r="THT2659" s="116"/>
      <c r="THU2659" s="42"/>
      <c r="THV2659" s="116"/>
      <c r="THW2659" s="42"/>
      <c r="THX2659" s="116"/>
      <c r="THY2659" s="42"/>
      <c r="THZ2659" s="116"/>
      <c r="TIA2659" s="42"/>
      <c r="TIB2659" s="116"/>
      <c r="TIC2659" s="42"/>
      <c r="TID2659" s="116"/>
      <c r="TIE2659" s="42"/>
      <c r="TIF2659" s="116"/>
      <c r="TIG2659" s="42"/>
      <c r="TIH2659" s="116"/>
      <c r="TII2659" s="42"/>
      <c r="TIJ2659" s="116"/>
      <c r="TIK2659" s="42"/>
      <c r="TIL2659" s="116"/>
      <c r="TIM2659" s="42"/>
      <c r="TIN2659" s="116"/>
      <c r="TIO2659" s="42"/>
      <c r="TIP2659" s="116"/>
      <c r="TIQ2659" s="42"/>
      <c r="TIR2659" s="116"/>
      <c r="TIS2659" s="42"/>
      <c r="TIT2659" s="116"/>
      <c r="TIU2659" s="42"/>
      <c r="TIV2659" s="116"/>
      <c r="TIW2659" s="42"/>
      <c r="TIX2659" s="116"/>
      <c r="TIY2659" s="42"/>
      <c r="TIZ2659" s="116"/>
      <c r="TJA2659" s="42"/>
      <c r="TJB2659" s="116"/>
      <c r="TJC2659" s="42"/>
      <c r="TJD2659" s="116"/>
      <c r="TJE2659" s="42"/>
      <c r="TJF2659" s="116"/>
      <c r="TJG2659" s="42"/>
      <c r="TJH2659" s="116"/>
      <c r="TJI2659" s="42"/>
      <c r="TJJ2659" s="116"/>
      <c r="TJK2659" s="42"/>
      <c r="TJL2659" s="116"/>
      <c r="TJM2659" s="42"/>
      <c r="TJN2659" s="116"/>
      <c r="TJO2659" s="42"/>
      <c r="TJP2659" s="116"/>
      <c r="TJQ2659" s="42"/>
      <c r="TJR2659" s="116"/>
      <c r="TJS2659" s="42"/>
      <c r="TJT2659" s="116"/>
      <c r="TJU2659" s="42"/>
      <c r="TJV2659" s="116"/>
      <c r="TJW2659" s="42"/>
      <c r="TJX2659" s="116"/>
      <c r="TJY2659" s="42"/>
      <c r="TJZ2659" s="116"/>
      <c r="TKA2659" s="42"/>
      <c r="TKB2659" s="116"/>
      <c r="TKC2659" s="42"/>
      <c r="TKD2659" s="116"/>
      <c r="TKE2659" s="42"/>
      <c r="TKF2659" s="116"/>
      <c r="TKG2659" s="42"/>
      <c r="TKH2659" s="116"/>
      <c r="TKI2659" s="42"/>
      <c r="TKJ2659" s="116"/>
      <c r="TKK2659" s="42"/>
      <c r="TKL2659" s="116"/>
      <c r="TKM2659" s="42"/>
      <c r="TKN2659" s="116"/>
      <c r="TKO2659" s="42"/>
      <c r="TKP2659" s="116"/>
      <c r="TKQ2659" s="42"/>
      <c r="TKR2659" s="116"/>
      <c r="TKS2659" s="42"/>
      <c r="TKT2659" s="116"/>
      <c r="TKU2659" s="42"/>
      <c r="TKV2659" s="116"/>
      <c r="TKW2659" s="42"/>
      <c r="TKX2659" s="116"/>
      <c r="TKY2659" s="42"/>
      <c r="TKZ2659" s="116"/>
      <c r="TLA2659" s="42"/>
      <c r="TLB2659" s="116"/>
      <c r="TLC2659" s="42"/>
      <c r="TLD2659" s="116"/>
      <c r="TLE2659" s="42"/>
      <c r="TLF2659" s="116"/>
      <c r="TLG2659" s="42"/>
      <c r="TLH2659" s="116"/>
      <c r="TLI2659" s="42"/>
      <c r="TLJ2659" s="116"/>
      <c r="TLK2659" s="42"/>
      <c r="TLL2659" s="116"/>
      <c r="TLM2659" s="42"/>
      <c r="TLN2659" s="116"/>
      <c r="TLO2659" s="42"/>
      <c r="TLP2659" s="116"/>
      <c r="TLQ2659" s="42"/>
      <c r="TLR2659" s="116"/>
      <c r="TLS2659" s="42"/>
      <c r="TLT2659" s="116"/>
      <c r="TLU2659" s="42"/>
      <c r="TLV2659" s="116"/>
      <c r="TLW2659" s="42"/>
      <c r="TLX2659" s="116"/>
      <c r="TLY2659" s="42"/>
      <c r="TLZ2659" s="116"/>
      <c r="TMA2659" s="42"/>
      <c r="TMB2659" s="116"/>
      <c r="TMC2659" s="42"/>
      <c r="TMD2659" s="116"/>
      <c r="TME2659" s="42"/>
      <c r="TMF2659" s="116"/>
      <c r="TMG2659" s="42"/>
      <c r="TMH2659" s="116"/>
      <c r="TMI2659" s="42"/>
      <c r="TMJ2659" s="116"/>
      <c r="TMK2659" s="42"/>
      <c r="TML2659" s="116"/>
      <c r="TMM2659" s="42"/>
      <c r="TMN2659" s="116"/>
      <c r="TMO2659" s="42"/>
      <c r="TMP2659" s="116"/>
      <c r="TMQ2659" s="42"/>
      <c r="TMR2659" s="116"/>
      <c r="TMS2659" s="42"/>
      <c r="TMT2659" s="116"/>
      <c r="TMU2659" s="42"/>
      <c r="TMV2659" s="116"/>
      <c r="TMW2659" s="42"/>
      <c r="TMX2659" s="116"/>
      <c r="TMY2659" s="42"/>
      <c r="TMZ2659" s="116"/>
      <c r="TNA2659" s="42"/>
      <c r="TNB2659" s="116"/>
      <c r="TNC2659" s="42"/>
      <c r="TND2659" s="116"/>
      <c r="TNE2659" s="42"/>
      <c r="TNF2659" s="116"/>
      <c r="TNG2659" s="42"/>
      <c r="TNH2659" s="116"/>
      <c r="TNI2659" s="42"/>
      <c r="TNJ2659" s="116"/>
      <c r="TNK2659" s="42"/>
      <c r="TNL2659" s="116"/>
      <c r="TNM2659" s="42"/>
      <c r="TNN2659" s="116"/>
      <c r="TNO2659" s="42"/>
      <c r="TNP2659" s="116"/>
      <c r="TNQ2659" s="42"/>
      <c r="TNR2659" s="116"/>
      <c r="TNS2659" s="42"/>
      <c r="TNT2659" s="116"/>
      <c r="TNU2659" s="42"/>
      <c r="TNV2659" s="116"/>
      <c r="TNW2659" s="42"/>
      <c r="TNX2659" s="116"/>
      <c r="TNY2659" s="42"/>
      <c r="TNZ2659" s="116"/>
      <c r="TOA2659" s="42"/>
      <c r="TOB2659" s="116"/>
      <c r="TOC2659" s="42"/>
      <c r="TOD2659" s="116"/>
      <c r="TOE2659" s="42"/>
      <c r="TOF2659" s="116"/>
      <c r="TOG2659" s="42"/>
      <c r="TOH2659" s="116"/>
      <c r="TOI2659" s="42"/>
      <c r="TOJ2659" s="116"/>
      <c r="TOK2659" s="42"/>
      <c r="TOL2659" s="116"/>
      <c r="TOM2659" s="42"/>
      <c r="TON2659" s="116"/>
      <c r="TOO2659" s="42"/>
      <c r="TOP2659" s="116"/>
      <c r="TOQ2659" s="42"/>
      <c r="TOR2659" s="116"/>
      <c r="TOS2659" s="42"/>
      <c r="TOT2659" s="116"/>
      <c r="TOU2659" s="42"/>
      <c r="TOV2659" s="116"/>
      <c r="TOW2659" s="42"/>
      <c r="TOX2659" s="116"/>
      <c r="TOY2659" s="42"/>
      <c r="TOZ2659" s="116"/>
      <c r="TPA2659" s="42"/>
      <c r="TPB2659" s="116"/>
      <c r="TPC2659" s="42"/>
      <c r="TPD2659" s="116"/>
      <c r="TPE2659" s="42"/>
      <c r="TPF2659" s="116"/>
      <c r="TPG2659" s="42"/>
      <c r="TPH2659" s="116"/>
      <c r="TPI2659" s="42"/>
      <c r="TPJ2659" s="116"/>
      <c r="TPK2659" s="42"/>
      <c r="TPL2659" s="116"/>
      <c r="TPM2659" s="42"/>
      <c r="TPN2659" s="116"/>
      <c r="TPO2659" s="42"/>
      <c r="TPP2659" s="116"/>
      <c r="TPQ2659" s="42"/>
      <c r="TPR2659" s="116"/>
      <c r="TPS2659" s="42"/>
      <c r="TPT2659" s="116"/>
      <c r="TPU2659" s="42"/>
      <c r="TPV2659" s="116"/>
      <c r="TPW2659" s="42"/>
      <c r="TPX2659" s="116"/>
      <c r="TPY2659" s="42"/>
      <c r="TPZ2659" s="116"/>
      <c r="TQA2659" s="42"/>
      <c r="TQB2659" s="116"/>
      <c r="TQC2659" s="42"/>
      <c r="TQD2659" s="116"/>
      <c r="TQE2659" s="42"/>
      <c r="TQF2659" s="116"/>
      <c r="TQG2659" s="42"/>
      <c r="TQH2659" s="116"/>
      <c r="TQI2659" s="42"/>
      <c r="TQJ2659" s="116"/>
      <c r="TQK2659" s="42"/>
      <c r="TQL2659" s="116"/>
      <c r="TQM2659" s="42"/>
      <c r="TQN2659" s="116"/>
      <c r="TQO2659" s="42"/>
      <c r="TQP2659" s="116"/>
      <c r="TQQ2659" s="42"/>
      <c r="TQR2659" s="116"/>
      <c r="TQS2659" s="42"/>
      <c r="TQT2659" s="116"/>
      <c r="TQU2659" s="42"/>
      <c r="TQV2659" s="116"/>
      <c r="TQW2659" s="42"/>
      <c r="TQX2659" s="116"/>
      <c r="TQY2659" s="42"/>
      <c r="TQZ2659" s="116"/>
      <c r="TRA2659" s="42"/>
      <c r="TRB2659" s="116"/>
      <c r="TRC2659" s="42"/>
      <c r="TRD2659" s="116"/>
      <c r="TRE2659" s="42"/>
      <c r="TRF2659" s="116"/>
      <c r="TRG2659" s="42"/>
      <c r="TRH2659" s="116"/>
      <c r="TRI2659" s="42"/>
      <c r="TRJ2659" s="116"/>
      <c r="TRK2659" s="42"/>
      <c r="TRL2659" s="116"/>
      <c r="TRM2659" s="42"/>
      <c r="TRN2659" s="116"/>
      <c r="TRO2659" s="42"/>
      <c r="TRP2659" s="116"/>
      <c r="TRQ2659" s="42"/>
      <c r="TRR2659" s="116"/>
      <c r="TRS2659" s="42"/>
      <c r="TRT2659" s="116"/>
      <c r="TRU2659" s="42"/>
      <c r="TRV2659" s="116"/>
      <c r="TRW2659" s="42"/>
      <c r="TRX2659" s="116"/>
      <c r="TRY2659" s="42"/>
      <c r="TRZ2659" s="116"/>
      <c r="TSA2659" s="42"/>
      <c r="TSB2659" s="116"/>
      <c r="TSC2659" s="42"/>
      <c r="TSD2659" s="116"/>
      <c r="TSE2659" s="42"/>
      <c r="TSF2659" s="116"/>
      <c r="TSG2659" s="42"/>
      <c r="TSH2659" s="116"/>
      <c r="TSI2659" s="42"/>
      <c r="TSJ2659" s="116"/>
      <c r="TSK2659" s="42"/>
      <c r="TSL2659" s="116"/>
      <c r="TSM2659" s="42"/>
      <c r="TSN2659" s="116"/>
      <c r="TSO2659" s="42"/>
      <c r="TSP2659" s="116"/>
      <c r="TSQ2659" s="42"/>
      <c r="TSR2659" s="116"/>
      <c r="TSS2659" s="42"/>
      <c r="TST2659" s="116"/>
      <c r="TSU2659" s="42"/>
      <c r="TSV2659" s="116"/>
      <c r="TSW2659" s="42"/>
      <c r="TSX2659" s="116"/>
      <c r="TSY2659" s="42"/>
      <c r="TSZ2659" s="116"/>
      <c r="TTA2659" s="42"/>
      <c r="TTB2659" s="116"/>
      <c r="TTC2659" s="42"/>
      <c r="TTD2659" s="116"/>
      <c r="TTE2659" s="42"/>
      <c r="TTF2659" s="116"/>
      <c r="TTG2659" s="42"/>
      <c r="TTH2659" s="116"/>
      <c r="TTI2659" s="42"/>
      <c r="TTJ2659" s="116"/>
      <c r="TTK2659" s="42"/>
      <c r="TTL2659" s="116"/>
      <c r="TTM2659" s="42"/>
      <c r="TTN2659" s="116"/>
      <c r="TTO2659" s="42"/>
      <c r="TTP2659" s="116"/>
      <c r="TTQ2659" s="42"/>
      <c r="TTR2659" s="116"/>
      <c r="TTS2659" s="42"/>
      <c r="TTT2659" s="116"/>
      <c r="TTU2659" s="42"/>
      <c r="TTV2659" s="116"/>
      <c r="TTW2659" s="42"/>
      <c r="TTX2659" s="116"/>
      <c r="TTY2659" s="42"/>
      <c r="TTZ2659" s="116"/>
      <c r="TUA2659" s="42"/>
      <c r="TUB2659" s="116"/>
      <c r="TUC2659" s="42"/>
      <c r="TUD2659" s="116"/>
      <c r="TUE2659" s="42"/>
      <c r="TUF2659" s="116"/>
      <c r="TUG2659" s="42"/>
      <c r="TUH2659" s="116"/>
      <c r="TUI2659" s="42"/>
      <c r="TUJ2659" s="116"/>
      <c r="TUK2659" s="42"/>
      <c r="TUL2659" s="116"/>
      <c r="TUM2659" s="42"/>
      <c r="TUN2659" s="116"/>
      <c r="TUO2659" s="42"/>
      <c r="TUP2659" s="116"/>
      <c r="TUQ2659" s="42"/>
      <c r="TUR2659" s="116"/>
      <c r="TUS2659" s="42"/>
      <c r="TUT2659" s="116"/>
      <c r="TUU2659" s="42"/>
      <c r="TUV2659" s="116"/>
      <c r="TUW2659" s="42"/>
      <c r="TUX2659" s="116"/>
      <c r="TUY2659" s="42"/>
      <c r="TUZ2659" s="116"/>
      <c r="TVA2659" s="42"/>
      <c r="TVB2659" s="116"/>
      <c r="TVC2659" s="42"/>
      <c r="TVD2659" s="116"/>
      <c r="TVE2659" s="42"/>
      <c r="TVF2659" s="116"/>
      <c r="TVG2659" s="42"/>
      <c r="TVH2659" s="116"/>
      <c r="TVI2659" s="42"/>
      <c r="TVJ2659" s="116"/>
      <c r="TVK2659" s="42"/>
      <c r="TVL2659" s="116"/>
      <c r="TVM2659" s="42"/>
      <c r="TVN2659" s="116"/>
      <c r="TVO2659" s="42"/>
      <c r="TVP2659" s="116"/>
      <c r="TVQ2659" s="42"/>
      <c r="TVR2659" s="116"/>
      <c r="TVS2659" s="42"/>
      <c r="TVT2659" s="116"/>
      <c r="TVU2659" s="42"/>
      <c r="TVV2659" s="116"/>
      <c r="TVW2659" s="42"/>
      <c r="TVX2659" s="116"/>
      <c r="TVY2659" s="42"/>
      <c r="TVZ2659" s="116"/>
      <c r="TWA2659" s="42"/>
      <c r="TWB2659" s="116"/>
      <c r="TWC2659" s="42"/>
      <c r="TWD2659" s="116"/>
      <c r="TWE2659" s="42"/>
      <c r="TWF2659" s="116"/>
      <c r="TWG2659" s="42"/>
      <c r="TWH2659" s="116"/>
      <c r="TWI2659" s="42"/>
      <c r="TWJ2659" s="116"/>
      <c r="TWK2659" s="42"/>
      <c r="TWL2659" s="116"/>
      <c r="TWM2659" s="42"/>
      <c r="TWN2659" s="116"/>
      <c r="TWO2659" s="42"/>
      <c r="TWP2659" s="116"/>
      <c r="TWQ2659" s="42"/>
      <c r="TWR2659" s="116"/>
      <c r="TWS2659" s="42"/>
      <c r="TWT2659" s="116"/>
      <c r="TWU2659" s="42"/>
      <c r="TWV2659" s="116"/>
      <c r="TWW2659" s="42"/>
      <c r="TWX2659" s="116"/>
      <c r="TWY2659" s="42"/>
      <c r="TWZ2659" s="116"/>
      <c r="TXA2659" s="42"/>
      <c r="TXB2659" s="116"/>
      <c r="TXC2659" s="42"/>
      <c r="TXD2659" s="116"/>
      <c r="TXE2659" s="42"/>
      <c r="TXF2659" s="116"/>
      <c r="TXG2659" s="42"/>
      <c r="TXH2659" s="116"/>
      <c r="TXI2659" s="42"/>
      <c r="TXJ2659" s="116"/>
      <c r="TXK2659" s="42"/>
      <c r="TXL2659" s="116"/>
      <c r="TXM2659" s="42"/>
      <c r="TXN2659" s="116"/>
      <c r="TXO2659" s="42"/>
      <c r="TXP2659" s="116"/>
      <c r="TXQ2659" s="42"/>
      <c r="TXR2659" s="116"/>
      <c r="TXS2659" s="42"/>
      <c r="TXT2659" s="116"/>
      <c r="TXU2659" s="42"/>
      <c r="TXV2659" s="116"/>
      <c r="TXW2659" s="42"/>
      <c r="TXX2659" s="116"/>
      <c r="TXY2659" s="42"/>
      <c r="TXZ2659" s="116"/>
      <c r="TYA2659" s="42"/>
      <c r="TYB2659" s="116"/>
      <c r="TYC2659" s="42"/>
      <c r="TYD2659" s="116"/>
      <c r="TYE2659" s="42"/>
      <c r="TYF2659" s="116"/>
      <c r="TYG2659" s="42"/>
      <c r="TYH2659" s="116"/>
      <c r="TYI2659" s="42"/>
      <c r="TYJ2659" s="116"/>
      <c r="TYK2659" s="42"/>
      <c r="TYL2659" s="116"/>
      <c r="TYM2659" s="42"/>
      <c r="TYN2659" s="116"/>
      <c r="TYO2659" s="42"/>
      <c r="TYP2659" s="116"/>
      <c r="TYQ2659" s="42"/>
      <c r="TYR2659" s="116"/>
      <c r="TYS2659" s="42"/>
      <c r="TYT2659" s="116"/>
      <c r="TYU2659" s="42"/>
      <c r="TYV2659" s="116"/>
      <c r="TYW2659" s="42"/>
      <c r="TYX2659" s="116"/>
      <c r="TYY2659" s="42"/>
      <c r="TYZ2659" s="116"/>
      <c r="TZA2659" s="42"/>
      <c r="TZB2659" s="116"/>
      <c r="TZC2659" s="42"/>
      <c r="TZD2659" s="116"/>
      <c r="TZE2659" s="42"/>
      <c r="TZF2659" s="116"/>
      <c r="TZG2659" s="42"/>
      <c r="TZH2659" s="116"/>
      <c r="TZI2659" s="42"/>
      <c r="TZJ2659" s="116"/>
      <c r="TZK2659" s="42"/>
      <c r="TZL2659" s="116"/>
      <c r="TZM2659" s="42"/>
      <c r="TZN2659" s="116"/>
      <c r="TZO2659" s="42"/>
      <c r="TZP2659" s="116"/>
      <c r="TZQ2659" s="42"/>
      <c r="TZR2659" s="116"/>
      <c r="TZS2659" s="42"/>
      <c r="TZT2659" s="116"/>
      <c r="TZU2659" s="42"/>
      <c r="TZV2659" s="116"/>
      <c r="TZW2659" s="42"/>
      <c r="TZX2659" s="116"/>
      <c r="TZY2659" s="42"/>
      <c r="TZZ2659" s="116"/>
      <c r="UAA2659" s="42"/>
      <c r="UAB2659" s="116"/>
      <c r="UAC2659" s="42"/>
      <c r="UAD2659" s="116"/>
      <c r="UAE2659" s="42"/>
      <c r="UAF2659" s="116"/>
      <c r="UAG2659" s="42"/>
      <c r="UAH2659" s="116"/>
      <c r="UAI2659" s="42"/>
      <c r="UAJ2659" s="116"/>
      <c r="UAK2659" s="42"/>
      <c r="UAL2659" s="116"/>
      <c r="UAM2659" s="42"/>
      <c r="UAN2659" s="116"/>
      <c r="UAO2659" s="42"/>
      <c r="UAP2659" s="116"/>
      <c r="UAQ2659" s="42"/>
      <c r="UAR2659" s="116"/>
      <c r="UAS2659" s="42"/>
      <c r="UAT2659" s="116"/>
      <c r="UAU2659" s="42"/>
      <c r="UAV2659" s="116"/>
      <c r="UAW2659" s="42"/>
      <c r="UAX2659" s="116"/>
      <c r="UAY2659" s="42"/>
      <c r="UAZ2659" s="116"/>
      <c r="UBA2659" s="42"/>
      <c r="UBB2659" s="116"/>
      <c r="UBC2659" s="42"/>
      <c r="UBD2659" s="116"/>
      <c r="UBE2659" s="42"/>
      <c r="UBF2659" s="116"/>
      <c r="UBG2659" s="42"/>
      <c r="UBH2659" s="116"/>
      <c r="UBI2659" s="42"/>
      <c r="UBJ2659" s="116"/>
      <c r="UBK2659" s="42"/>
      <c r="UBL2659" s="116"/>
      <c r="UBM2659" s="42"/>
      <c r="UBN2659" s="116"/>
      <c r="UBO2659" s="42"/>
      <c r="UBP2659" s="116"/>
      <c r="UBQ2659" s="42"/>
      <c r="UBR2659" s="116"/>
      <c r="UBS2659" s="42"/>
      <c r="UBT2659" s="116"/>
      <c r="UBU2659" s="42"/>
      <c r="UBV2659" s="116"/>
      <c r="UBW2659" s="42"/>
      <c r="UBX2659" s="116"/>
      <c r="UBY2659" s="42"/>
      <c r="UBZ2659" s="116"/>
      <c r="UCA2659" s="42"/>
      <c r="UCB2659" s="116"/>
      <c r="UCC2659" s="42"/>
      <c r="UCD2659" s="116"/>
      <c r="UCE2659" s="42"/>
      <c r="UCF2659" s="116"/>
      <c r="UCG2659" s="42"/>
      <c r="UCH2659" s="116"/>
      <c r="UCI2659" s="42"/>
      <c r="UCJ2659" s="116"/>
      <c r="UCK2659" s="42"/>
      <c r="UCL2659" s="116"/>
      <c r="UCM2659" s="42"/>
      <c r="UCN2659" s="116"/>
      <c r="UCO2659" s="42"/>
      <c r="UCP2659" s="116"/>
      <c r="UCQ2659" s="42"/>
      <c r="UCR2659" s="116"/>
      <c r="UCS2659" s="42"/>
      <c r="UCT2659" s="116"/>
      <c r="UCU2659" s="42"/>
      <c r="UCV2659" s="116"/>
      <c r="UCW2659" s="42"/>
      <c r="UCX2659" s="116"/>
      <c r="UCY2659" s="42"/>
      <c r="UCZ2659" s="116"/>
      <c r="UDA2659" s="42"/>
      <c r="UDB2659" s="116"/>
      <c r="UDC2659" s="42"/>
      <c r="UDD2659" s="116"/>
      <c r="UDE2659" s="42"/>
      <c r="UDF2659" s="116"/>
      <c r="UDG2659" s="42"/>
      <c r="UDH2659" s="116"/>
      <c r="UDI2659" s="42"/>
      <c r="UDJ2659" s="116"/>
      <c r="UDK2659" s="42"/>
      <c r="UDL2659" s="116"/>
      <c r="UDM2659" s="42"/>
      <c r="UDN2659" s="116"/>
      <c r="UDO2659" s="42"/>
      <c r="UDP2659" s="116"/>
      <c r="UDQ2659" s="42"/>
      <c r="UDR2659" s="116"/>
      <c r="UDS2659" s="42"/>
      <c r="UDT2659" s="116"/>
      <c r="UDU2659" s="42"/>
      <c r="UDV2659" s="116"/>
      <c r="UDW2659" s="42"/>
      <c r="UDX2659" s="116"/>
      <c r="UDY2659" s="42"/>
      <c r="UDZ2659" s="116"/>
      <c r="UEA2659" s="42"/>
      <c r="UEB2659" s="116"/>
      <c r="UEC2659" s="42"/>
      <c r="UED2659" s="116"/>
      <c r="UEE2659" s="42"/>
      <c r="UEF2659" s="116"/>
      <c r="UEG2659" s="42"/>
      <c r="UEH2659" s="116"/>
      <c r="UEI2659" s="42"/>
      <c r="UEJ2659" s="116"/>
      <c r="UEK2659" s="42"/>
      <c r="UEL2659" s="116"/>
      <c r="UEM2659" s="42"/>
      <c r="UEN2659" s="116"/>
      <c r="UEO2659" s="42"/>
      <c r="UEP2659" s="116"/>
      <c r="UEQ2659" s="42"/>
      <c r="UER2659" s="116"/>
      <c r="UES2659" s="42"/>
      <c r="UET2659" s="116"/>
      <c r="UEU2659" s="42"/>
      <c r="UEV2659" s="116"/>
      <c r="UEW2659" s="42"/>
      <c r="UEX2659" s="116"/>
      <c r="UEY2659" s="42"/>
      <c r="UEZ2659" s="116"/>
      <c r="UFA2659" s="42"/>
      <c r="UFB2659" s="116"/>
      <c r="UFC2659" s="42"/>
      <c r="UFD2659" s="116"/>
      <c r="UFE2659" s="42"/>
      <c r="UFF2659" s="116"/>
      <c r="UFG2659" s="42"/>
      <c r="UFH2659" s="116"/>
      <c r="UFI2659" s="42"/>
      <c r="UFJ2659" s="116"/>
      <c r="UFK2659" s="42"/>
      <c r="UFL2659" s="116"/>
      <c r="UFM2659" s="42"/>
      <c r="UFN2659" s="116"/>
      <c r="UFO2659" s="42"/>
      <c r="UFP2659" s="116"/>
      <c r="UFQ2659" s="42"/>
      <c r="UFR2659" s="116"/>
      <c r="UFS2659" s="42"/>
      <c r="UFT2659" s="116"/>
      <c r="UFU2659" s="42"/>
      <c r="UFV2659" s="116"/>
      <c r="UFW2659" s="42"/>
      <c r="UFX2659" s="116"/>
      <c r="UFY2659" s="42"/>
      <c r="UFZ2659" s="116"/>
      <c r="UGA2659" s="42"/>
      <c r="UGB2659" s="116"/>
      <c r="UGC2659" s="42"/>
      <c r="UGD2659" s="116"/>
      <c r="UGE2659" s="42"/>
      <c r="UGF2659" s="116"/>
      <c r="UGG2659" s="42"/>
      <c r="UGH2659" s="116"/>
      <c r="UGI2659" s="42"/>
      <c r="UGJ2659" s="116"/>
      <c r="UGK2659" s="42"/>
      <c r="UGL2659" s="116"/>
      <c r="UGM2659" s="42"/>
      <c r="UGN2659" s="116"/>
      <c r="UGO2659" s="42"/>
      <c r="UGP2659" s="116"/>
      <c r="UGQ2659" s="42"/>
      <c r="UGR2659" s="116"/>
      <c r="UGS2659" s="42"/>
      <c r="UGT2659" s="116"/>
      <c r="UGU2659" s="42"/>
      <c r="UGV2659" s="116"/>
      <c r="UGW2659" s="42"/>
      <c r="UGX2659" s="116"/>
      <c r="UGY2659" s="42"/>
      <c r="UGZ2659" s="116"/>
      <c r="UHA2659" s="42"/>
      <c r="UHB2659" s="116"/>
      <c r="UHC2659" s="42"/>
      <c r="UHD2659" s="116"/>
      <c r="UHE2659" s="42"/>
      <c r="UHF2659" s="116"/>
      <c r="UHG2659" s="42"/>
      <c r="UHH2659" s="116"/>
      <c r="UHI2659" s="42"/>
      <c r="UHJ2659" s="116"/>
      <c r="UHK2659" s="42"/>
      <c r="UHL2659" s="116"/>
      <c r="UHM2659" s="42"/>
      <c r="UHN2659" s="116"/>
      <c r="UHO2659" s="42"/>
      <c r="UHP2659" s="116"/>
      <c r="UHQ2659" s="42"/>
      <c r="UHR2659" s="116"/>
      <c r="UHS2659" s="42"/>
      <c r="UHT2659" s="116"/>
      <c r="UHU2659" s="42"/>
      <c r="UHV2659" s="116"/>
      <c r="UHW2659" s="42"/>
      <c r="UHX2659" s="116"/>
      <c r="UHY2659" s="42"/>
      <c r="UHZ2659" s="116"/>
      <c r="UIA2659" s="42"/>
      <c r="UIB2659" s="116"/>
      <c r="UIC2659" s="42"/>
      <c r="UID2659" s="116"/>
      <c r="UIE2659" s="42"/>
      <c r="UIF2659" s="116"/>
      <c r="UIG2659" s="42"/>
      <c r="UIH2659" s="116"/>
      <c r="UII2659" s="42"/>
      <c r="UIJ2659" s="116"/>
      <c r="UIK2659" s="42"/>
      <c r="UIL2659" s="116"/>
      <c r="UIM2659" s="42"/>
      <c r="UIN2659" s="116"/>
      <c r="UIO2659" s="42"/>
      <c r="UIP2659" s="116"/>
      <c r="UIQ2659" s="42"/>
      <c r="UIR2659" s="116"/>
      <c r="UIS2659" s="42"/>
      <c r="UIT2659" s="116"/>
      <c r="UIU2659" s="42"/>
      <c r="UIV2659" s="116"/>
      <c r="UIW2659" s="42"/>
      <c r="UIX2659" s="116"/>
      <c r="UIY2659" s="42"/>
      <c r="UIZ2659" s="116"/>
      <c r="UJA2659" s="42"/>
      <c r="UJB2659" s="116"/>
      <c r="UJC2659" s="42"/>
      <c r="UJD2659" s="116"/>
      <c r="UJE2659" s="42"/>
      <c r="UJF2659" s="116"/>
      <c r="UJG2659" s="42"/>
      <c r="UJH2659" s="116"/>
      <c r="UJI2659" s="42"/>
      <c r="UJJ2659" s="116"/>
      <c r="UJK2659" s="42"/>
      <c r="UJL2659" s="116"/>
      <c r="UJM2659" s="42"/>
      <c r="UJN2659" s="116"/>
      <c r="UJO2659" s="42"/>
      <c r="UJP2659" s="116"/>
      <c r="UJQ2659" s="42"/>
      <c r="UJR2659" s="116"/>
      <c r="UJS2659" s="42"/>
      <c r="UJT2659" s="116"/>
      <c r="UJU2659" s="42"/>
      <c r="UJV2659" s="116"/>
      <c r="UJW2659" s="42"/>
      <c r="UJX2659" s="116"/>
      <c r="UJY2659" s="42"/>
      <c r="UJZ2659" s="116"/>
      <c r="UKA2659" s="42"/>
      <c r="UKB2659" s="116"/>
      <c r="UKC2659" s="42"/>
      <c r="UKD2659" s="116"/>
      <c r="UKE2659" s="42"/>
      <c r="UKF2659" s="116"/>
      <c r="UKG2659" s="42"/>
      <c r="UKH2659" s="116"/>
      <c r="UKI2659" s="42"/>
      <c r="UKJ2659" s="116"/>
      <c r="UKK2659" s="42"/>
      <c r="UKL2659" s="116"/>
      <c r="UKM2659" s="42"/>
      <c r="UKN2659" s="116"/>
      <c r="UKO2659" s="42"/>
      <c r="UKP2659" s="116"/>
      <c r="UKQ2659" s="42"/>
      <c r="UKR2659" s="116"/>
      <c r="UKS2659" s="42"/>
      <c r="UKT2659" s="116"/>
      <c r="UKU2659" s="42"/>
      <c r="UKV2659" s="116"/>
      <c r="UKW2659" s="42"/>
      <c r="UKX2659" s="116"/>
      <c r="UKY2659" s="42"/>
      <c r="UKZ2659" s="116"/>
      <c r="ULA2659" s="42"/>
      <c r="ULB2659" s="116"/>
      <c r="ULC2659" s="42"/>
      <c r="ULD2659" s="116"/>
      <c r="ULE2659" s="42"/>
      <c r="ULF2659" s="116"/>
      <c r="ULG2659" s="42"/>
      <c r="ULH2659" s="116"/>
      <c r="ULI2659" s="42"/>
      <c r="ULJ2659" s="116"/>
      <c r="ULK2659" s="42"/>
      <c r="ULL2659" s="116"/>
      <c r="ULM2659" s="42"/>
      <c r="ULN2659" s="116"/>
      <c r="ULO2659" s="42"/>
      <c r="ULP2659" s="116"/>
      <c r="ULQ2659" s="42"/>
      <c r="ULR2659" s="116"/>
      <c r="ULS2659" s="42"/>
      <c r="ULT2659" s="116"/>
      <c r="ULU2659" s="42"/>
      <c r="ULV2659" s="116"/>
      <c r="ULW2659" s="42"/>
      <c r="ULX2659" s="116"/>
      <c r="ULY2659" s="42"/>
      <c r="ULZ2659" s="116"/>
      <c r="UMA2659" s="42"/>
      <c r="UMB2659" s="116"/>
      <c r="UMC2659" s="42"/>
      <c r="UMD2659" s="116"/>
      <c r="UME2659" s="42"/>
      <c r="UMF2659" s="116"/>
      <c r="UMG2659" s="42"/>
      <c r="UMH2659" s="116"/>
      <c r="UMI2659" s="42"/>
      <c r="UMJ2659" s="116"/>
      <c r="UMK2659" s="42"/>
      <c r="UML2659" s="116"/>
      <c r="UMM2659" s="42"/>
      <c r="UMN2659" s="116"/>
      <c r="UMO2659" s="42"/>
      <c r="UMP2659" s="116"/>
      <c r="UMQ2659" s="42"/>
      <c r="UMR2659" s="116"/>
      <c r="UMS2659" s="42"/>
      <c r="UMT2659" s="116"/>
      <c r="UMU2659" s="42"/>
      <c r="UMV2659" s="116"/>
      <c r="UMW2659" s="42"/>
      <c r="UMX2659" s="116"/>
      <c r="UMY2659" s="42"/>
      <c r="UMZ2659" s="116"/>
      <c r="UNA2659" s="42"/>
      <c r="UNB2659" s="116"/>
      <c r="UNC2659" s="42"/>
      <c r="UND2659" s="116"/>
      <c r="UNE2659" s="42"/>
      <c r="UNF2659" s="116"/>
      <c r="UNG2659" s="42"/>
      <c r="UNH2659" s="116"/>
      <c r="UNI2659" s="42"/>
      <c r="UNJ2659" s="116"/>
      <c r="UNK2659" s="42"/>
      <c r="UNL2659" s="116"/>
      <c r="UNM2659" s="42"/>
      <c r="UNN2659" s="116"/>
      <c r="UNO2659" s="42"/>
      <c r="UNP2659" s="116"/>
      <c r="UNQ2659" s="42"/>
      <c r="UNR2659" s="116"/>
      <c r="UNS2659" s="42"/>
      <c r="UNT2659" s="116"/>
      <c r="UNU2659" s="42"/>
      <c r="UNV2659" s="116"/>
      <c r="UNW2659" s="42"/>
      <c r="UNX2659" s="116"/>
      <c r="UNY2659" s="42"/>
      <c r="UNZ2659" s="116"/>
      <c r="UOA2659" s="42"/>
      <c r="UOB2659" s="116"/>
      <c r="UOC2659" s="42"/>
      <c r="UOD2659" s="116"/>
      <c r="UOE2659" s="42"/>
      <c r="UOF2659" s="116"/>
      <c r="UOG2659" s="42"/>
      <c r="UOH2659" s="116"/>
      <c r="UOI2659" s="42"/>
      <c r="UOJ2659" s="116"/>
      <c r="UOK2659" s="42"/>
      <c r="UOL2659" s="116"/>
      <c r="UOM2659" s="42"/>
      <c r="UON2659" s="116"/>
      <c r="UOO2659" s="42"/>
      <c r="UOP2659" s="116"/>
      <c r="UOQ2659" s="42"/>
      <c r="UOR2659" s="116"/>
      <c r="UOS2659" s="42"/>
      <c r="UOT2659" s="116"/>
      <c r="UOU2659" s="42"/>
      <c r="UOV2659" s="116"/>
      <c r="UOW2659" s="42"/>
      <c r="UOX2659" s="116"/>
      <c r="UOY2659" s="42"/>
      <c r="UOZ2659" s="116"/>
      <c r="UPA2659" s="42"/>
      <c r="UPB2659" s="116"/>
      <c r="UPC2659" s="42"/>
      <c r="UPD2659" s="116"/>
      <c r="UPE2659" s="42"/>
      <c r="UPF2659" s="116"/>
      <c r="UPG2659" s="42"/>
      <c r="UPH2659" s="116"/>
      <c r="UPI2659" s="42"/>
      <c r="UPJ2659" s="116"/>
      <c r="UPK2659" s="42"/>
      <c r="UPL2659" s="116"/>
      <c r="UPM2659" s="42"/>
      <c r="UPN2659" s="116"/>
      <c r="UPO2659" s="42"/>
      <c r="UPP2659" s="116"/>
      <c r="UPQ2659" s="42"/>
      <c r="UPR2659" s="116"/>
      <c r="UPS2659" s="42"/>
      <c r="UPT2659" s="116"/>
      <c r="UPU2659" s="42"/>
      <c r="UPV2659" s="116"/>
      <c r="UPW2659" s="42"/>
      <c r="UPX2659" s="116"/>
      <c r="UPY2659" s="42"/>
      <c r="UPZ2659" s="116"/>
      <c r="UQA2659" s="42"/>
      <c r="UQB2659" s="116"/>
      <c r="UQC2659" s="42"/>
      <c r="UQD2659" s="116"/>
      <c r="UQE2659" s="42"/>
      <c r="UQF2659" s="116"/>
      <c r="UQG2659" s="42"/>
      <c r="UQH2659" s="116"/>
      <c r="UQI2659" s="42"/>
      <c r="UQJ2659" s="116"/>
      <c r="UQK2659" s="42"/>
      <c r="UQL2659" s="116"/>
      <c r="UQM2659" s="42"/>
      <c r="UQN2659" s="116"/>
      <c r="UQO2659" s="42"/>
      <c r="UQP2659" s="116"/>
      <c r="UQQ2659" s="42"/>
      <c r="UQR2659" s="116"/>
      <c r="UQS2659" s="42"/>
      <c r="UQT2659" s="116"/>
      <c r="UQU2659" s="42"/>
      <c r="UQV2659" s="116"/>
      <c r="UQW2659" s="42"/>
      <c r="UQX2659" s="116"/>
      <c r="UQY2659" s="42"/>
      <c r="UQZ2659" s="116"/>
      <c r="URA2659" s="42"/>
      <c r="URB2659" s="116"/>
      <c r="URC2659" s="42"/>
      <c r="URD2659" s="116"/>
      <c r="URE2659" s="42"/>
      <c r="URF2659" s="116"/>
      <c r="URG2659" s="42"/>
      <c r="URH2659" s="116"/>
      <c r="URI2659" s="42"/>
      <c r="URJ2659" s="116"/>
      <c r="URK2659" s="42"/>
      <c r="URL2659" s="116"/>
      <c r="URM2659" s="42"/>
      <c r="URN2659" s="116"/>
      <c r="URO2659" s="42"/>
      <c r="URP2659" s="116"/>
      <c r="URQ2659" s="42"/>
      <c r="URR2659" s="116"/>
      <c r="URS2659" s="42"/>
      <c r="URT2659" s="116"/>
      <c r="URU2659" s="42"/>
      <c r="URV2659" s="116"/>
      <c r="URW2659" s="42"/>
      <c r="URX2659" s="116"/>
      <c r="URY2659" s="42"/>
      <c r="URZ2659" s="116"/>
      <c r="USA2659" s="42"/>
      <c r="USB2659" s="116"/>
      <c r="USC2659" s="42"/>
      <c r="USD2659" s="116"/>
      <c r="USE2659" s="42"/>
      <c r="USF2659" s="116"/>
      <c r="USG2659" s="42"/>
      <c r="USH2659" s="116"/>
      <c r="USI2659" s="42"/>
      <c r="USJ2659" s="116"/>
      <c r="USK2659" s="42"/>
      <c r="USL2659" s="116"/>
      <c r="USM2659" s="42"/>
      <c r="USN2659" s="116"/>
      <c r="USO2659" s="42"/>
      <c r="USP2659" s="116"/>
      <c r="USQ2659" s="42"/>
      <c r="USR2659" s="116"/>
      <c r="USS2659" s="42"/>
      <c r="UST2659" s="116"/>
      <c r="USU2659" s="42"/>
      <c r="USV2659" s="116"/>
      <c r="USW2659" s="42"/>
      <c r="USX2659" s="116"/>
      <c r="USY2659" s="42"/>
      <c r="USZ2659" s="116"/>
      <c r="UTA2659" s="42"/>
      <c r="UTB2659" s="116"/>
      <c r="UTC2659" s="42"/>
      <c r="UTD2659" s="116"/>
      <c r="UTE2659" s="42"/>
      <c r="UTF2659" s="116"/>
      <c r="UTG2659" s="42"/>
      <c r="UTH2659" s="116"/>
      <c r="UTI2659" s="42"/>
      <c r="UTJ2659" s="116"/>
      <c r="UTK2659" s="42"/>
      <c r="UTL2659" s="116"/>
      <c r="UTM2659" s="42"/>
      <c r="UTN2659" s="116"/>
      <c r="UTO2659" s="42"/>
      <c r="UTP2659" s="116"/>
      <c r="UTQ2659" s="42"/>
      <c r="UTR2659" s="116"/>
      <c r="UTS2659" s="42"/>
      <c r="UTT2659" s="116"/>
      <c r="UTU2659" s="42"/>
      <c r="UTV2659" s="116"/>
      <c r="UTW2659" s="42"/>
      <c r="UTX2659" s="116"/>
      <c r="UTY2659" s="42"/>
      <c r="UTZ2659" s="116"/>
      <c r="UUA2659" s="42"/>
      <c r="UUB2659" s="116"/>
      <c r="UUC2659" s="42"/>
      <c r="UUD2659" s="116"/>
      <c r="UUE2659" s="42"/>
      <c r="UUF2659" s="116"/>
      <c r="UUG2659" s="42"/>
      <c r="UUH2659" s="116"/>
      <c r="UUI2659" s="42"/>
      <c r="UUJ2659" s="116"/>
      <c r="UUK2659" s="42"/>
      <c r="UUL2659" s="116"/>
      <c r="UUM2659" s="42"/>
      <c r="UUN2659" s="116"/>
      <c r="UUO2659" s="42"/>
      <c r="UUP2659" s="116"/>
      <c r="UUQ2659" s="42"/>
      <c r="UUR2659" s="116"/>
      <c r="UUS2659" s="42"/>
      <c r="UUT2659" s="116"/>
      <c r="UUU2659" s="42"/>
      <c r="UUV2659" s="116"/>
      <c r="UUW2659" s="42"/>
      <c r="UUX2659" s="116"/>
      <c r="UUY2659" s="42"/>
      <c r="UUZ2659" s="116"/>
      <c r="UVA2659" s="42"/>
      <c r="UVB2659" s="116"/>
      <c r="UVC2659" s="42"/>
      <c r="UVD2659" s="116"/>
      <c r="UVE2659" s="42"/>
      <c r="UVF2659" s="116"/>
      <c r="UVG2659" s="42"/>
      <c r="UVH2659" s="116"/>
      <c r="UVI2659" s="42"/>
      <c r="UVJ2659" s="116"/>
      <c r="UVK2659" s="42"/>
      <c r="UVL2659" s="116"/>
      <c r="UVM2659" s="42"/>
      <c r="UVN2659" s="116"/>
      <c r="UVO2659" s="42"/>
      <c r="UVP2659" s="116"/>
      <c r="UVQ2659" s="42"/>
      <c r="UVR2659" s="116"/>
      <c r="UVS2659" s="42"/>
      <c r="UVT2659" s="116"/>
      <c r="UVU2659" s="42"/>
      <c r="UVV2659" s="116"/>
      <c r="UVW2659" s="42"/>
      <c r="UVX2659" s="116"/>
      <c r="UVY2659" s="42"/>
      <c r="UVZ2659" s="116"/>
      <c r="UWA2659" s="42"/>
      <c r="UWB2659" s="116"/>
      <c r="UWC2659" s="42"/>
      <c r="UWD2659" s="116"/>
      <c r="UWE2659" s="42"/>
      <c r="UWF2659" s="116"/>
      <c r="UWG2659" s="42"/>
      <c r="UWH2659" s="116"/>
      <c r="UWI2659" s="42"/>
      <c r="UWJ2659" s="116"/>
      <c r="UWK2659" s="42"/>
      <c r="UWL2659" s="116"/>
      <c r="UWM2659" s="42"/>
      <c r="UWN2659" s="116"/>
      <c r="UWO2659" s="42"/>
      <c r="UWP2659" s="116"/>
      <c r="UWQ2659" s="42"/>
      <c r="UWR2659" s="116"/>
      <c r="UWS2659" s="42"/>
      <c r="UWT2659" s="116"/>
      <c r="UWU2659" s="42"/>
      <c r="UWV2659" s="116"/>
      <c r="UWW2659" s="42"/>
      <c r="UWX2659" s="116"/>
      <c r="UWY2659" s="42"/>
      <c r="UWZ2659" s="116"/>
      <c r="UXA2659" s="42"/>
      <c r="UXB2659" s="116"/>
      <c r="UXC2659" s="42"/>
      <c r="UXD2659" s="116"/>
      <c r="UXE2659" s="42"/>
      <c r="UXF2659" s="116"/>
      <c r="UXG2659" s="42"/>
      <c r="UXH2659" s="116"/>
      <c r="UXI2659" s="42"/>
      <c r="UXJ2659" s="116"/>
      <c r="UXK2659" s="42"/>
      <c r="UXL2659" s="116"/>
      <c r="UXM2659" s="42"/>
      <c r="UXN2659" s="116"/>
      <c r="UXO2659" s="42"/>
      <c r="UXP2659" s="116"/>
      <c r="UXQ2659" s="42"/>
      <c r="UXR2659" s="116"/>
      <c r="UXS2659" s="42"/>
      <c r="UXT2659" s="116"/>
      <c r="UXU2659" s="42"/>
      <c r="UXV2659" s="116"/>
      <c r="UXW2659" s="42"/>
      <c r="UXX2659" s="116"/>
      <c r="UXY2659" s="42"/>
      <c r="UXZ2659" s="116"/>
      <c r="UYA2659" s="42"/>
      <c r="UYB2659" s="116"/>
      <c r="UYC2659" s="42"/>
      <c r="UYD2659" s="116"/>
      <c r="UYE2659" s="42"/>
      <c r="UYF2659" s="116"/>
      <c r="UYG2659" s="42"/>
      <c r="UYH2659" s="116"/>
      <c r="UYI2659" s="42"/>
      <c r="UYJ2659" s="116"/>
      <c r="UYK2659" s="42"/>
      <c r="UYL2659" s="116"/>
      <c r="UYM2659" s="42"/>
      <c r="UYN2659" s="116"/>
      <c r="UYO2659" s="42"/>
      <c r="UYP2659" s="116"/>
      <c r="UYQ2659" s="42"/>
      <c r="UYR2659" s="116"/>
      <c r="UYS2659" s="42"/>
      <c r="UYT2659" s="116"/>
      <c r="UYU2659" s="42"/>
      <c r="UYV2659" s="116"/>
      <c r="UYW2659" s="42"/>
      <c r="UYX2659" s="116"/>
      <c r="UYY2659" s="42"/>
      <c r="UYZ2659" s="116"/>
      <c r="UZA2659" s="42"/>
      <c r="UZB2659" s="116"/>
      <c r="UZC2659" s="42"/>
      <c r="UZD2659" s="116"/>
      <c r="UZE2659" s="42"/>
      <c r="UZF2659" s="116"/>
      <c r="UZG2659" s="42"/>
      <c r="UZH2659" s="116"/>
      <c r="UZI2659" s="42"/>
      <c r="UZJ2659" s="116"/>
      <c r="UZK2659" s="42"/>
      <c r="UZL2659" s="116"/>
      <c r="UZM2659" s="42"/>
      <c r="UZN2659" s="116"/>
      <c r="UZO2659" s="42"/>
      <c r="UZP2659" s="116"/>
      <c r="UZQ2659" s="42"/>
      <c r="UZR2659" s="116"/>
      <c r="UZS2659" s="42"/>
      <c r="UZT2659" s="116"/>
      <c r="UZU2659" s="42"/>
      <c r="UZV2659" s="116"/>
      <c r="UZW2659" s="42"/>
      <c r="UZX2659" s="116"/>
      <c r="UZY2659" s="42"/>
      <c r="UZZ2659" s="116"/>
      <c r="VAA2659" s="42"/>
      <c r="VAB2659" s="116"/>
      <c r="VAC2659" s="42"/>
      <c r="VAD2659" s="116"/>
      <c r="VAE2659" s="42"/>
      <c r="VAF2659" s="116"/>
      <c r="VAG2659" s="42"/>
      <c r="VAH2659" s="116"/>
      <c r="VAI2659" s="42"/>
      <c r="VAJ2659" s="116"/>
      <c r="VAK2659" s="42"/>
      <c r="VAL2659" s="116"/>
      <c r="VAM2659" s="42"/>
      <c r="VAN2659" s="116"/>
      <c r="VAO2659" s="42"/>
      <c r="VAP2659" s="116"/>
      <c r="VAQ2659" s="42"/>
      <c r="VAR2659" s="116"/>
      <c r="VAS2659" s="42"/>
      <c r="VAT2659" s="116"/>
      <c r="VAU2659" s="42"/>
      <c r="VAV2659" s="116"/>
      <c r="VAW2659" s="42"/>
      <c r="VAX2659" s="116"/>
      <c r="VAY2659" s="42"/>
      <c r="VAZ2659" s="116"/>
      <c r="VBA2659" s="42"/>
      <c r="VBB2659" s="116"/>
      <c r="VBC2659" s="42"/>
      <c r="VBD2659" s="116"/>
      <c r="VBE2659" s="42"/>
      <c r="VBF2659" s="116"/>
      <c r="VBG2659" s="42"/>
      <c r="VBH2659" s="116"/>
      <c r="VBI2659" s="42"/>
      <c r="VBJ2659" s="116"/>
      <c r="VBK2659" s="42"/>
      <c r="VBL2659" s="116"/>
      <c r="VBM2659" s="42"/>
      <c r="VBN2659" s="116"/>
      <c r="VBO2659" s="42"/>
      <c r="VBP2659" s="116"/>
      <c r="VBQ2659" s="42"/>
      <c r="VBR2659" s="116"/>
      <c r="VBS2659" s="42"/>
      <c r="VBT2659" s="116"/>
      <c r="VBU2659" s="42"/>
      <c r="VBV2659" s="116"/>
      <c r="VBW2659" s="42"/>
      <c r="VBX2659" s="116"/>
      <c r="VBY2659" s="42"/>
      <c r="VBZ2659" s="116"/>
      <c r="VCA2659" s="42"/>
      <c r="VCB2659" s="116"/>
      <c r="VCC2659" s="42"/>
      <c r="VCD2659" s="116"/>
      <c r="VCE2659" s="42"/>
      <c r="VCF2659" s="116"/>
      <c r="VCG2659" s="42"/>
      <c r="VCH2659" s="116"/>
      <c r="VCI2659" s="42"/>
      <c r="VCJ2659" s="116"/>
      <c r="VCK2659" s="42"/>
      <c r="VCL2659" s="116"/>
      <c r="VCM2659" s="42"/>
      <c r="VCN2659" s="116"/>
      <c r="VCO2659" s="42"/>
      <c r="VCP2659" s="116"/>
      <c r="VCQ2659" s="42"/>
      <c r="VCR2659" s="116"/>
      <c r="VCS2659" s="42"/>
      <c r="VCT2659" s="116"/>
      <c r="VCU2659" s="42"/>
      <c r="VCV2659" s="116"/>
      <c r="VCW2659" s="42"/>
      <c r="VCX2659" s="116"/>
      <c r="VCY2659" s="42"/>
      <c r="VCZ2659" s="116"/>
      <c r="VDA2659" s="42"/>
      <c r="VDB2659" s="116"/>
      <c r="VDC2659" s="42"/>
      <c r="VDD2659" s="116"/>
      <c r="VDE2659" s="42"/>
      <c r="VDF2659" s="116"/>
      <c r="VDG2659" s="42"/>
      <c r="VDH2659" s="116"/>
      <c r="VDI2659" s="42"/>
      <c r="VDJ2659" s="116"/>
      <c r="VDK2659" s="42"/>
      <c r="VDL2659" s="116"/>
      <c r="VDM2659" s="42"/>
      <c r="VDN2659" s="116"/>
      <c r="VDO2659" s="42"/>
      <c r="VDP2659" s="116"/>
      <c r="VDQ2659" s="42"/>
      <c r="VDR2659" s="116"/>
      <c r="VDS2659" s="42"/>
      <c r="VDT2659" s="116"/>
      <c r="VDU2659" s="42"/>
      <c r="VDV2659" s="116"/>
      <c r="VDW2659" s="42"/>
      <c r="VDX2659" s="116"/>
      <c r="VDY2659" s="42"/>
      <c r="VDZ2659" s="116"/>
      <c r="VEA2659" s="42"/>
      <c r="VEB2659" s="116"/>
      <c r="VEC2659" s="42"/>
      <c r="VED2659" s="116"/>
      <c r="VEE2659" s="42"/>
      <c r="VEF2659" s="116"/>
      <c r="VEG2659" s="42"/>
      <c r="VEH2659" s="116"/>
      <c r="VEI2659" s="42"/>
      <c r="VEJ2659" s="116"/>
      <c r="VEK2659" s="42"/>
      <c r="VEL2659" s="116"/>
      <c r="VEM2659" s="42"/>
      <c r="VEN2659" s="116"/>
      <c r="VEO2659" s="42"/>
      <c r="VEP2659" s="116"/>
      <c r="VEQ2659" s="42"/>
      <c r="VER2659" s="116"/>
      <c r="VES2659" s="42"/>
      <c r="VET2659" s="116"/>
      <c r="VEU2659" s="42"/>
      <c r="VEV2659" s="116"/>
      <c r="VEW2659" s="42"/>
      <c r="VEX2659" s="116"/>
      <c r="VEY2659" s="42"/>
      <c r="VEZ2659" s="116"/>
      <c r="VFA2659" s="42"/>
      <c r="VFB2659" s="116"/>
      <c r="VFC2659" s="42"/>
      <c r="VFD2659" s="116"/>
      <c r="VFE2659" s="42"/>
      <c r="VFF2659" s="116"/>
      <c r="VFG2659" s="42"/>
      <c r="VFH2659" s="116"/>
      <c r="VFI2659" s="42"/>
      <c r="VFJ2659" s="116"/>
      <c r="VFK2659" s="42"/>
      <c r="VFL2659" s="116"/>
      <c r="VFM2659" s="42"/>
      <c r="VFN2659" s="116"/>
      <c r="VFO2659" s="42"/>
      <c r="VFP2659" s="116"/>
      <c r="VFQ2659" s="42"/>
      <c r="VFR2659" s="116"/>
      <c r="VFS2659" s="42"/>
      <c r="VFT2659" s="116"/>
      <c r="VFU2659" s="42"/>
      <c r="VFV2659" s="116"/>
      <c r="VFW2659" s="42"/>
      <c r="VFX2659" s="116"/>
      <c r="VFY2659" s="42"/>
      <c r="VFZ2659" s="116"/>
      <c r="VGA2659" s="42"/>
      <c r="VGB2659" s="116"/>
      <c r="VGC2659" s="42"/>
      <c r="VGD2659" s="116"/>
      <c r="VGE2659" s="42"/>
      <c r="VGF2659" s="116"/>
      <c r="VGG2659" s="42"/>
      <c r="VGH2659" s="116"/>
      <c r="VGI2659" s="42"/>
      <c r="VGJ2659" s="116"/>
      <c r="VGK2659" s="42"/>
      <c r="VGL2659" s="116"/>
      <c r="VGM2659" s="42"/>
      <c r="VGN2659" s="116"/>
      <c r="VGO2659" s="42"/>
      <c r="VGP2659" s="116"/>
      <c r="VGQ2659" s="42"/>
      <c r="VGR2659" s="116"/>
      <c r="VGS2659" s="42"/>
      <c r="VGT2659" s="116"/>
      <c r="VGU2659" s="42"/>
      <c r="VGV2659" s="116"/>
      <c r="VGW2659" s="42"/>
      <c r="VGX2659" s="116"/>
      <c r="VGY2659" s="42"/>
      <c r="VGZ2659" s="116"/>
      <c r="VHA2659" s="42"/>
      <c r="VHB2659" s="116"/>
      <c r="VHC2659" s="42"/>
      <c r="VHD2659" s="116"/>
      <c r="VHE2659" s="42"/>
      <c r="VHF2659" s="116"/>
      <c r="VHG2659" s="42"/>
      <c r="VHH2659" s="116"/>
      <c r="VHI2659" s="42"/>
      <c r="VHJ2659" s="116"/>
      <c r="VHK2659" s="42"/>
      <c r="VHL2659" s="116"/>
      <c r="VHM2659" s="42"/>
      <c r="VHN2659" s="116"/>
      <c r="VHO2659" s="42"/>
      <c r="VHP2659" s="116"/>
      <c r="VHQ2659" s="42"/>
      <c r="VHR2659" s="116"/>
      <c r="VHS2659" s="42"/>
      <c r="VHT2659" s="116"/>
      <c r="VHU2659" s="42"/>
      <c r="VHV2659" s="116"/>
      <c r="VHW2659" s="42"/>
      <c r="VHX2659" s="116"/>
      <c r="VHY2659" s="42"/>
      <c r="VHZ2659" s="116"/>
      <c r="VIA2659" s="42"/>
      <c r="VIB2659" s="116"/>
      <c r="VIC2659" s="42"/>
      <c r="VID2659" s="116"/>
      <c r="VIE2659" s="42"/>
      <c r="VIF2659" s="116"/>
      <c r="VIG2659" s="42"/>
      <c r="VIH2659" s="116"/>
      <c r="VII2659" s="42"/>
      <c r="VIJ2659" s="116"/>
      <c r="VIK2659" s="42"/>
      <c r="VIL2659" s="116"/>
      <c r="VIM2659" s="42"/>
      <c r="VIN2659" s="116"/>
      <c r="VIO2659" s="42"/>
      <c r="VIP2659" s="116"/>
      <c r="VIQ2659" s="42"/>
      <c r="VIR2659" s="116"/>
      <c r="VIS2659" s="42"/>
      <c r="VIT2659" s="116"/>
      <c r="VIU2659" s="42"/>
      <c r="VIV2659" s="116"/>
      <c r="VIW2659" s="42"/>
      <c r="VIX2659" s="116"/>
      <c r="VIY2659" s="42"/>
      <c r="VIZ2659" s="116"/>
      <c r="VJA2659" s="42"/>
      <c r="VJB2659" s="116"/>
      <c r="VJC2659" s="42"/>
      <c r="VJD2659" s="116"/>
      <c r="VJE2659" s="42"/>
      <c r="VJF2659" s="116"/>
      <c r="VJG2659" s="42"/>
      <c r="VJH2659" s="116"/>
      <c r="VJI2659" s="42"/>
      <c r="VJJ2659" s="116"/>
      <c r="VJK2659" s="42"/>
      <c r="VJL2659" s="116"/>
      <c r="VJM2659" s="42"/>
      <c r="VJN2659" s="116"/>
      <c r="VJO2659" s="42"/>
      <c r="VJP2659" s="116"/>
      <c r="VJQ2659" s="42"/>
      <c r="VJR2659" s="116"/>
      <c r="VJS2659" s="42"/>
      <c r="VJT2659" s="116"/>
      <c r="VJU2659" s="42"/>
      <c r="VJV2659" s="116"/>
      <c r="VJW2659" s="42"/>
      <c r="VJX2659" s="116"/>
      <c r="VJY2659" s="42"/>
      <c r="VJZ2659" s="116"/>
      <c r="VKA2659" s="42"/>
      <c r="VKB2659" s="116"/>
      <c r="VKC2659" s="42"/>
      <c r="VKD2659" s="116"/>
      <c r="VKE2659" s="42"/>
      <c r="VKF2659" s="116"/>
      <c r="VKG2659" s="42"/>
      <c r="VKH2659" s="116"/>
      <c r="VKI2659" s="42"/>
      <c r="VKJ2659" s="116"/>
      <c r="VKK2659" s="42"/>
      <c r="VKL2659" s="116"/>
      <c r="VKM2659" s="42"/>
      <c r="VKN2659" s="116"/>
      <c r="VKO2659" s="42"/>
      <c r="VKP2659" s="116"/>
      <c r="VKQ2659" s="42"/>
      <c r="VKR2659" s="116"/>
      <c r="VKS2659" s="42"/>
      <c r="VKT2659" s="116"/>
      <c r="VKU2659" s="42"/>
      <c r="VKV2659" s="116"/>
      <c r="VKW2659" s="42"/>
      <c r="VKX2659" s="116"/>
      <c r="VKY2659" s="42"/>
      <c r="VKZ2659" s="116"/>
      <c r="VLA2659" s="42"/>
      <c r="VLB2659" s="116"/>
      <c r="VLC2659" s="42"/>
      <c r="VLD2659" s="116"/>
      <c r="VLE2659" s="42"/>
      <c r="VLF2659" s="116"/>
      <c r="VLG2659" s="42"/>
      <c r="VLH2659" s="116"/>
      <c r="VLI2659" s="42"/>
      <c r="VLJ2659" s="116"/>
      <c r="VLK2659" s="42"/>
      <c r="VLL2659" s="116"/>
      <c r="VLM2659" s="42"/>
      <c r="VLN2659" s="116"/>
      <c r="VLO2659" s="42"/>
      <c r="VLP2659" s="116"/>
      <c r="VLQ2659" s="42"/>
      <c r="VLR2659" s="116"/>
      <c r="VLS2659" s="42"/>
      <c r="VLT2659" s="116"/>
      <c r="VLU2659" s="42"/>
      <c r="VLV2659" s="116"/>
      <c r="VLW2659" s="42"/>
      <c r="VLX2659" s="116"/>
      <c r="VLY2659" s="42"/>
      <c r="VLZ2659" s="116"/>
      <c r="VMA2659" s="42"/>
      <c r="VMB2659" s="116"/>
      <c r="VMC2659" s="42"/>
      <c r="VMD2659" s="116"/>
      <c r="VME2659" s="42"/>
      <c r="VMF2659" s="116"/>
      <c r="VMG2659" s="42"/>
      <c r="VMH2659" s="116"/>
      <c r="VMI2659" s="42"/>
      <c r="VMJ2659" s="116"/>
      <c r="VMK2659" s="42"/>
      <c r="VML2659" s="116"/>
      <c r="VMM2659" s="42"/>
      <c r="VMN2659" s="116"/>
      <c r="VMO2659" s="42"/>
      <c r="VMP2659" s="116"/>
      <c r="VMQ2659" s="42"/>
      <c r="VMR2659" s="116"/>
      <c r="VMS2659" s="42"/>
      <c r="VMT2659" s="116"/>
      <c r="VMU2659" s="42"/>
      <c r="VMV2659" s="116"/>
      <c r="VMW2659" s="42"/>
      <c r="VMX2659" s="116"/>
      <c r="VMY2659" s="42"/>
      <c r="VMZ2659" s="116"/>
      <c r="VNA2659" s="42"/>
      <c r="VNB2659" s="116"/>
      <c r="VNC2659" s="42"/>
      <c r="VND2659" s="116"/>
      <c r="VNE2659" s="42"/>
      <c r="VNF2659" s="116"/>
      <c r="VNG2659" s="42"/>
      <c r="VNH2659" s="116"/>
      <c r="VNI2659" s="42"/>
      <c r="VNJ2659" s="116"/>
      <c r="VNK2659" s="42"/>
      <c r="VNL2659" s="116"/>
      <c r="VNM2659" s="42"/>
      <c r="VNN2659" s="116"/>
      <c r="VNO2659" s="42"/>
      <c r="VNP2659" s="116"/>
      <c r="VNQ2659" s="42"/>
      <c r="VNR2659" s="116"/>
      <c r="VNS2659" s="42"/>
      <c r="VNT2659" s="116"/>
      <c r="VNU2659" s="42"/>
      <c r="VNV2659" s="116"/>
      <c r="VNW2659" s="42"/>
      <c r="VNX2659" s="116"/>
      <c r="VNY2659" s="42"/>
      <c r="VNZ2659" s="116"/>
      <c r="VOA2659" s="42"/>
      <c r="VOB2659" s="116"/>
      <c r="VOC2659" s="42"/>
      <c r="VOD2659" s="116"/>
      <c r="VOE2659" s="42"/>
      <c r="VOF2659" s="116"/>
      <c r="VOG2659" s="42"/>
      <c r="VOH2659" s="116"/>
      <c r="VOI2659" s="42"/>
      <c r="VOJ2659" s="116"/>
      <c r="VOK2659" s="42"/>
      <c r="VOL2659" s="116"/>
      <c r="VOM2659" s="42"/>
      <c r="VON2659" s="116"/>
      <c r="VOO2659" s="42"/>
      <c r="VOP2659" s="116"/>
      <c r="VOQ2659" s="42"/>
      <c r="VOR2659" s="116"/>
      <c r="VOS2659" s="42"/>
      <c r="VOT2659" s="116"/>
      <c r="VOU2659" s="42"/>
      <c r="VOV2659" s="116"/>
      <c r="VOW2659" s="42"/>
      <c r="VOX2659" s="116"/>
      <c r="VOY2659" s="42"/>
      <c r="VOZ2659" s="116"/>
      <c r="VPA2659" s="42"/>
      <c r="VPB2659" s="116"/>
      <c r="VPC2659" s="42"/>
      <c r="VPD2659" s="116"/>
      <c r="VPE2659" s="42"/>
      <c r="VPF2659" s="116"/>
      <c r="VPG2659" s="42"/>
      <c r="VPH2659" s="116"/>
      <c r="VPI2659" s="42"/>
      <c r="VPJ2659" s="116"/>
      <c r="VPK2659" s="42"/>
      <c r="VPL2659" s="116"/>
      <c r="VPM2659" s="42"/>
      <c r="VPN2659" s="116"/>
      <c r="VPO2659" s="42"/>
      <c r="VPP2659" s="116"/>
      <c r="VPQ2659" s="42"/>
      <c r="VPR2659" s="116"/>
      <c r="VPS2659" s="42"/>
      <c r="VPT2659" s="116"/>
      <c r="VPU2659" s="42"/>
      <c r="VPV2659" s="116"/>
      <c r="VPW2659" s="42"/>
      <c r="VPX2659" s="116"/>
      <c r="VPY2659" s="42"/>
      <c r="VPZ2659" s="116"/>
      <c r="VQA2659" s="42"/>
      <c r="VQB2659" s="116"/>
      <c r="VQC2659" s="42"/>
      <c r="VQD2659" s="116"/>
      <c r="VQE2659" s="42"/>
      <c r="VQF2659" s="116"/>
      <c r="VQG2659" s="42"/>
      <c r="VQH2659" s="116"/>
      <c r="VQI2659" s="42"/>
      <c r="VQJ2659" s="116"/>
      <c r="VQK2659" s="42"/>
      <c r="VQL2659" s="116"/>
      <c r="VQM2659" s="42"/>
      <c r="VQN2659" s="116"/>
      <c r="VQO2659" s="42"/>
      <c r="VQP2659" s="116"/>
      <c r="VQQ2659" s="42"/>
      <c r="VQR2659" s="116"/>
      <c r="VQS2659" s="42"/>
      <c r="VQT2659" s="116"/>
      <c r="VQU2659" s="42"/>
      <c r="VQV2659" s="116"/>
      <c r="VQW2659" s="42"/>
      <c r="VQX2659" s="116"/>
      <c r="VQY2659" s="42"/>
      <c r="VQZ2659" s="116"/>
      <c r="VRA2659" s="42"/>
      <c r="VRB2659" s="116"/>
      <c r="VRC2659" s="42"/>
      <c r="VRD2659" s="116"/>
      <c r="VRE2659" s="42"/>
      <c r="VRF2659" s="116"/>
      <c r="VRG2659" s="42"/>
      <c r="VRH2659" s="116"/>
      <c r="VRI2659" s="42"/>
      <c r="VRJ2659" s="116"/>
      <c r="VRK2659" s="42"/>
      <c r="VRL2659" s="116"/>
      <c r="VRM2659" s="42"/>
      <c r="VRN2659" s="116"/>
      <c r="VRO2659" s="42"/>
      <c r="VRP2659" s="116"/>
      <c r="VRQ2659" s="42"/>
      <c r="VRR2659" s="116"/>
      <c r="VRS2659" s="42"/>
      <c r="VRT2659" s="116"/>
      <c r="VRU2659" s="42"/>
      <c r="VRV2659" s="116"/>
      <c r="VRW2659" s="42"/>
      <c r="VRX2659" s="116"/>
      <c r="VRY2659" s="42"/>
      <c r="VRZ2659" s="116"/>
      <c r="VSA2659" s="42"/>
      <c r="VSB2659" s="116"/>
      <c r="VSC2659" s="42"/>
      <c r="VSD2659" s="116"/>
      <c r="VSE2659" s="42"/>
      <c r="VSF2659" s="116"/>
      <c r="VSG2659" s="42"/>
      <c r="VSH2659" s="116"/>
      <c r="VSI2659" s="42"/>
      <c r="VSJ2659" s="116"/>
      <c r="VSK2659" s="42"/>
      <c r="VSL2659" s="116"/>
      <c r="VSM2659" s="42"/>
      <c r="VSN2659" s="116"/>
      <c r="VSO2659" s="42"/>
      <c r="VSP2659" s="116"/>
      <c r="VSQ2659" s="42"/>
      <c r="VSR2659" s="116"/>
      <c r="VSS2659" s="42"/>
      <c r="VST2659" s="116"/>
      <c r="VSU2659" s="42"/>
      <c r="VSV2659" s="116"/>
      <c r="VSW2659" s="42"/>
      <c r="VSX2659" s="116"/>
      <c r="VSY2659" s="42"/>
      <c r="VSZ2659" s="116"/>
      <c r="VTA2659" s="42"/>
      <c r="VTB2659" s="116"/>
      <c r="VTC2659" s="42"/>
      <c r="VTD2659" s="116"/>
      <c r="VTE2659" s="42"/>
      <c r="VTF2659" s="116"/>
      <c r="VTG2659" s="42"/>
      <c r="VTH2659" s="116"/>
      <c r="VTI2659" s="42"/>
      <c r="VTJ2659" s="116"/>
      <c r="VTK2659" s="42"/>
      <c r="VTL2659" s="116"/>
      <c r="VTM2659" s="42"/>
      <c r="VTN2659" s="116"/>
      <c r="VTO2659" s="42"/>
      <c r="VTP2659" s="116"/>
      <c r="VTQ2659" s="42"/>
      <c r="VTR2659" s="116"/>
      <c r="VTS2659" s="42"/>
      <c r="VTT2659" s="116"/>
      <c r="VTU2659" s="42"/>
      <c r="VTV2659" s="116"/>
      <c r="VTW2659" s="42"/>
      <c r="VTX2659" s="116"/>
      <c r="VTY2659" s="42"/>
      <c r="VTZ2659" s="116"/>
      <c r="VUA2659" s="42"/>
      <c r="VUB2659" s="116"/>
      <c r="VUC2659" s="42"/>
      <c r="VUD2659" s="116"/>
      <c r="VUE2659" s="42"/>
      <c r="VUF2659" s="116"/>
      <c r="VUG2659" s="42"/>
      <c r="VUH2659" s="116"/>
      <c r="VUI2659" s="42"/>
      <c r="VUJ2659" s="116"/>
      <c r="VUK2659" s="42"/>
      <c r="VUL2659" s="116"/>
      <c r="VUM2659" s="42"/>
      <c r="VUN2659" s="116"/>
      <c r="VUO2659" s="42"/>
      <c r="VUP2659" s="116"/>
      <c r="VUQ2659" s="42"/>
      <c r="VUR2659" s="116"/>
      <c r="VUS2659" s="42"/>
      <c r="VUT2659" s="116"/>
      <c r="VUU2659" s="42"/>
      <c r="VUV2659" s="116"/>
      <c r="VUW2659" s="42"/>
      <c r="VUX2659" s="116"/>
      <c r="VUY2659" s="42"/>
      <c r="VUZ2659" s="116"/>
      <c r="VVA2659" s="42"/>
      <c r="VVB2659" s="116"/>
      <c r="VVC2659" s="42"/>
      <c r="VVD2659" s="116"/>
      <c r="VVE2659" s="42"/>
      <c r="VVF2659" s="116"/>
      <c r="VVG2659" s="42"/>
      <c r="VVH2659" s="116"/>
      <c r="VVI2659" s="42"/>
      <c r="VVJ2659" s="116"/>
      <c r="VVK2659" s="42"/>
      <c r="VVL2659" s="116"/>
      <c r="VVM2659" s="42"/>
      <c r="VVN2659" s="116"/>
      <c r="VVO2659" s="42"/>
      <c r="VVP2659" s="116"/>
      <c r="VVQ2659" s="42"/>
      <c r="VVR2659" s="116"/>
      <c r="VVS2659" s="42"/>
      <c r="VVT2659" s="116"/>
      <c r="VVU2659" s="42"/>
      <c r="VVV2659" s="116"/>
      <c r="VVW2659" s="42"/>
      <c r="VVX2659" s="116"/>
      <c r="VVY2659" s="42"/>
      <c r="VVZ2659" s="116"/>
      <c r="VWA2659" s="42"/>
      <c r="VWB2659" s="116"/>
      <c r="VWC2659" s="42"/>
      <c r="VWD2659" s="116"/>
      <c r="VWE2659" s="42"/>
      <c r="VWF2659" s="116"/>
      <c r="VWG2659" s="42"/>
      <c r="VWH2659" s="116"/>
      <c r="VWI2659" s="42"/>
      <c r="VWJ2659" s="116"/>
      <c r="VWK2659" s="42"/>
      <c r="VWL2659" s="116"/>
      <c r="VWM2659" s="42"/>
      <c r="VWN2659" s="116"/>
      <c r="VWO2659" s="42"/>
      <c r="VWP2659" s="116"/>
      <c r="VWQ2659" s="42"/>
      <c r="VWR2659" s="116"/>
      <c r="VWS2659" s="42"/>
      <c r="VWT2659" s="116"/>
      <c r="VWU2659" s="42"/>
      <c r="VWV2659" s="116"/>
      <c r="VWW2659" s="42"/>
      <c r="VWX2659" s="116"/>
      <c r="VWY2659" s="42"/>
      <c r="VWZ2659" s="116"/>
      <c r="VXA2659" s="42"/>
      <c r="VXB2659" s="116"/>
      <c r="VXC2659" s="42"/>
      <c r="VXD2659" s="116"/>
      <c r="VXE2659" s="42"/>
      <c r="VXF2659" s="116"/>
      <c r="VXG2659" s="42"/>
      <c r="VXH2659" s="116"/>
      <c r="VXI2659" s="42"/>
      <c r="VXJ2659" s="116"/>
      <c r="VXK2659" s="42"/>
      <c r="VXL2659" s="116"/>
      <c r="VXM2659" s="42"/>
      <c r="VXN2659" s="116"/>
      <c r="VXO2659" s="42"/>
      <c r="VXP2659" s="116"/>
      <c r="VXQ2659" s="42"/>
      <c r="VXR2659" s="116"/>
      <c r="VXS2659" s="42"/>
      <c r="VXT2659" s="116"/>
      <c r="VXU2659" s="42"/>
      <c r="VXV2659" s="116"/>
      <c r="VXW2659" s="42"/>
      <c r="VXX2659" s="116"/>
      <c r="VXY2659" s="42"/>
      <c r="VXZ2659" s="116"/>
      <c r="VYA2659" s="42"/>
      <c r="VYB2659" s="116"/>
      <c r="VYC2659" s="42"/>
      <c r="VYD2659" s="116"/>
      <c r="VYE2659" s="42"/>
      <c r="VYF2659" s="116"/>
      <c r="VYG2659" s="42"/>
      <c r="VYH2659" s="116"/>
      <c r="VYI2659" s="42"/>
      <c r="VYJ2659" s="116"/>
      <c r="VYK2659" s="42"/>
      <c r="VYL2659" s="116"/>
      <c r="VYM2659" s="42"/>
      <c r="VYN2659" s="116"/>
      <c r="VYO2659" s="42"/>
      <c r="VYP2659" s="116"/>
      <c r="VYQ2659" s="42"/>
      <c r="VYR2659" s="116"/>
      <c r="VYS2659" s="42"/>
      <c r="VYT2659" s="116"/>
      <c r="VYU2659" s="42"/>
      <c r="VYV2659" s="116"/>
      <c r="VYW2659" s="42"/>
      <c r="VYX2659" s="116"/>
      <c r="VYY2659" s="42"/>
      <c r="VYZ2659" s="116"/>
      <c r="VZA2659" s="42"/>
      <c r="VZB2659" s="116"/>
      <c r="VZC2659" s="42"/>
      <c r="VZD2659" s="116"/>
      <c r="VZE2659" s="42"/>
      <c r="VZF2659" s="116"/>
      <c r="VZG2659" s="42"/>
      <c r="VZH2659" s="116"/>
      <c r="VZI2659" s="42"/>
      <c r="VZJ2659" s="116"/>
      <c r="VZK2659" s="42"/>
      <c r="VZL2659" s="116"/>
      <c r="VZM2659" s="42"/>
      <c r="VZN2659" s="116"/>
      <c r="VZO2659" s="42"/>
      <c r="VZP2659" s="116"/>
      <c r="VZQ2659" s="42"/>
      <c r="VZR2659" s="116"/>
      <c r="VZS2659" s="42"/>
      <c r="VZT2659" s="116"/>
      <c r="VZU2659" s="42"/>
      <c r="VZV2659" s="116"/>
      <c r="VZW2659" s="42"/>
      <c r="VZX2659" s="116"/>
      <c r="VZY2659" s="42"/>
      <c r="VZZ2659" s="116"/>
      <c r="WAA2659" s="42"/>
      <c r="WAB2659" s="116"/>
      <c r="WAC2659" s="42"/>
      <c r="WAD2659" s="116"/>
      <c r="WAE2659" s="42"/>
      <c r="WAF2659" s="116"/>
      <c r="WAG2659" s="42"/>
      <c r="WAH2659" s="116"/>
      <c r="WAI2659" s="42"/>
      <c r="WAJ2659" s="116"/>
      <c r="WAK2659" s="42"/>
      <c r="WAL2659" s="116"/>
      <c r="WAM2659" s="42"/>
      <c r="WAN2659" s="116"/>
      <c r="WAO2659" s="42"/>
      <c r="WAP2659" s="116"/>
      <c r="WAQ2659" s="42"/>
      <c r="WAR2659" s="116"/>
      <c r="WAS2659" s="42"/>
      <c r="WAT2659" s="116"/>
      <c r="WAU2659" s="42"/>
      <c r="WAV2659" s="116"/>
      <c r="WAW2659" s="42"/>
      <c r="WAX2659" s="116"/>
      <c r="WAY2659" s="42"/>
      <c r="WAZ2659" s="116"/>
      <c r="WBA2659" s="42"/>
      <c r="WBB2659" s="116"/>
      <c r="WBC2659" s="42"/>
      <c r="WBD2659" s="116"/>
      <c r="WBE2659" s="42"/>
      <c r="WBF2659" s="116"/>
      <c r="WBG2659" s="42"/>
      <c r="WBH2659" s="116"/>
      <c r="WBI2659" s="42"/>
      <c r="WBJ2659" s="116"/>
      <c r="WBK2659" s="42"/>
      <c r="WBL2659" s="116"/>
      <c r="WBM2659" s="42"/>
      <c r="WBN2659" s="116"/>
      <c r="WBO2659" s="42"/>
      <c r="WBP2659" s="116"/>
      <c r="WBQ2659" s="42"/>
      <c r="WBR2659" s="116"/>
      <c r="WBS2659" s="42"/>
      <c r="WBT2659" s="116"/>
      <c r="WBU2659" s="42"/>
      <c r="WBV2659" s="116"/>
      <c r="WBW2659" s="42"/>
      <c r="WBX2659" s="116"/>
      <c r="WBY2659" s="42"/>
      <c r="WBZ2659" s="116"/>
      <c r="WCA2659" s="42"/>
      <c r="WCB2659" s="116"/>
      <c r="WCC2659" s="42"/>
      <c r="WCD2659" s="116"/>
      <c r="WCE2659" s="42"/>
      <c r="WCF2659" s="116"/>
      <c r="WCG2659" s="42"/>
      <c r="WCH2659" s="116"/>
      <c r="WCI2659" s="42"/>
      <c r="WCJ2659" s="116"/>
      <c r="WCK2659" s="42"/>
      <c r="WCL2659" s="116"/>
      <c r="WCM2659" s="42"/>
      <c r="WCN2659" s="116"/>
      <c r="WCO2659" s="42"/>
      <c r="WCP2659" s="116"/>
      <c r="WCQ2659" s="42"/>
      <c r="WCR2659" s="116"/>
      <c r="WCS2659" s="42"/>
      <c r="WCT2659" s="116"/>
      <c r="WCU2659" s="42"/>
      <c r="WCV2659" s="116"/>
      <c r="WCW2659" s="42"/>
      <c r="WCX2659" s="116"/>
      <c r="WCY2659" s="42"/>
      <c r="WCZ2659" s="116"/>
      <c r="WDA2659" s="42"/>
      <c r="WDB2659" s="116"/>
      <c r="WDC2659" s="42"/>
      <c r="WDD2659" s="116"/>
      <c r="WDE2659" s="42"/>
      <c r="WDF2659" s="116"/>
      <c r="WDG2659" s="42"/>
      <c r="WDH2659" s="116"/>
      <c r="WDI2659" s="42"/>
      <c r="WDJ2659" s="116"/>
      <c r="WDK2659" s="42"/>
      <c r="WDL2659" s="116"/>
      <c r="WDM2659" s="42"/>
      <c r="WDN2659" s="116"/>
      <c r="WDO2659" s="42"/>
      <c r="WDP2659" s="116"/>
      <c r="WDQ2659" s="42"/>
      <c r="WDR2659" s="116"/>
      <c r="WDS2659" s="42"/>
      <c r="WDT2659" s="116"/>
      <c r="WDU2659" s="42"/>
      <c r="WDV2659" s="116"/>
      <c r="WDW2659" s="42"/>
      <c r="WDX2659" s="116"/>
      <c r="WDY2659" s="42"/>
      <c r="WDZ2659" s="116"/>
      <c r="WEA2659" s="42"/>
      <c r="WEB2659" s="116"/>
      <c r="WEC2659" s="42"/>
      <c r="WED2659" s="116"/>
      <c r="WEE2659" s="42"/>
      <c r="WEF2659" s="116"/>
      <c r="WEG2659" s="42"/>
      <c r="WEH2659" s="116"/>
      <c r="WEI2659" s="42"/>
      <c r="WEJ2659" s="116"/>
      <c r="WEK2659" s="42"/>
      <c r="WEL2659" s="116"/>
      <c r="WEM2659" s="42"/>
      <c r="WEN2659" s="116"/>
      <c r="WEO2659" s="42"/>
      <c r="WEP2659" s="116"/>
      <c r="WEQ2659" s="42"/>
      <c r="WER2659" s="116"/>
      <c r="WES2659" s="42"/>
      <c r="WET2659" s="116"/>
      <c r="WEU2659" s="42"/>
      <c r="WEV2659" s="116"/>
      <c r="WEW2659" s="42"/>
      <c r="WEX2659" s="116"/>
      <c r="WEY2659" s="42"/>
      <c r="WEZ2659" s="116"/>
      <c r="WFA2659" s="42"/>
      <c r="WFB2659" s="116"/>
      <c r="WFC2659" s="42"/>
      <c r="WFD2659" s="116"/>
      <c r="WFE2659" s="42"/>
      <c r="WFF2659" s="116"/>
      <c r="WFG2659" s="42"/>
      <c r="WFH2659" s="116"/>
      <c r="WFI2659" s="42"/>
      <c r="WFJ2659" s="116"/>
      <c r="WFK2659" s="42"/>
      <c r="WFL2659" s="116"/>
      <c r="WFM2659" s="42"/>
      <c r="WFN2659" s="116"/>
      <c r="WFO2659" s="42"/>
      <c r="WFP2659" s="116"/>
      <c r="WFQ2659" s="42"/>
      <c r="WFR2659" s="116"/>
      <c r="WFS2659" s="42"/>
      <c r="WFT2659" s="116"/>
      <c r="WFU2659" s="42"/>
      <c r="WFV2659" s="116"/>
      <c r="WFW2659" s="42"/>
      <c r="WFX2659" s="116"/>
      <c r="WFY2659" s="42"/>
      <c r="WFZ2659" s="116"/>
      <c r="WGA2659" s="42"/>
      <c r="WGB2659" s="116"/>
      <c r="WGC2659" s="42"/>
      <c r="WGD2659" s="116"/>
      <c r="WGE2659" s="42"/>
      <c r="WGF2659" s="116"/>
      <c r="WGG2659" s="42"/>
      <c r="WGH2659" s="116"/>
      <c r="WGI2659" s="42"/>
      <c r="WGJ2659" s="116"/>
      <c r="WGK2659" s="42"/>
      <c r="WGL2659" s="116"/>
      <c r="WGM2659" s="42"/>
      <c r="WGN2659" s="116"/>
      <c r="WGO2659" s="42"/>
      <c r="WGP2659" s="116"/>
      <c r="WGQ2659" s="42"/>
      <c r="WGR2659" s="116"/>
      <c r="WGS2659" s="42"/>
      <c r="WGT2659" s="116"/>
      <c r="WGU2659" s="42"/>
      <c r="WGV2659" s="116"/>
      <c r="WGW2659" s="42"/>
      <c r="WGX2659" s="116"/>
      <c r="WGY2659" s="42"/>
      <c r="WGZ2659" s="116"/>
      <c r="WHA2659" s="42"/>
      <c r="WHB2659" s="116"/>
      <c r="WHC2659" s="42"/>
      <c r="WHD2659" s="116"/>
      <c r="WHE2659" s="42"/>
      <c r="WHF2659" s="116"/>
      <c r="WHG2659" s="42"/>
      <c r="WHH2659" s="116"/>
      <c r="WHI2659" s="42"/>
      <c r="WHJ2659" s="116"/>
      <c r="WHK2659" s="42"/>
      <c r="WHL2659" s="116"/>
      <c r="WHM2659" s="42"/>
      <c r="WHN2659" s="116"/>
      <c r="WHO2659" s="42"/>
      <c r="WHP2659" s="116"/>
      <c r="WHQ2659" s="42"/>
      <c r="WHR2659" s="116"/>
      <c r="WHS2659" s="42"/>
      <c r="WHT2659" s="116"/>
      <c r="WHU2659" s="42"/>
      <c r="WHV2659" s="116"/>
      <c r="WHW2659" s="42"/>
      <c r="WHX2659" s="116"/>
      <c r="WHY2659" s="42"/>
      <c r="WHZ2659" s="116"/>
      <c r="WIA2659" s="42"/>
      <c r="WIB2659" s="116"/>
      <c r="WIC2659" s="42"/>
      <c r="WID2659" s="116"/>
      <c r="WIE2659" s="42"/>
      <c r="WIF2659" s="116"/>
      <c r="WIG2659" s="42"/>
      <c r="WIH2659" s="116"/>
      <c r="WII2659" s="42"/>
      <c r="WIJ2659" s="116"/>
      <c r="WIK2659" s="42"/>
      <c r="WIL2659" s="116"/>
      <c r="WIM2659" s="42"/>
      <c r="WIN2659" s="116"/>
      <c r="WIO2659" s="42"/>
      <c r="WIP2659" s="116"/>
      <c r="WIQ2659" s="42"/>
      <c r="WIR2659" s="116"/>
      <c r="WIS2659" s="42"/>
      <c r="WIT2659" s="116"/>
      <c r="WIU2659" s="42"/>
      <c r="WIV2659" s="116"/>
      <c r="WIW2659" s="42"/>
      <c r="WIX2659" s="116"/>
      <c r="WIY2659" s="42"/>
      <c r="WIZ2659" s="116"/>
      <c r="WJA2659" s="42"/>
      <c r="WJB2659" s="116"/>
      <c r="WJC2659" s="42"/>
      <c r="WJD2659" s="116"/>
      <c r="WJE2659" s="42"/>
      <c r="WJF2659" s="116"/>
      <c r="WJG2659" s="42"/>
      <c r="WJH2659" s="116"/>
      <c r="WJI2659" s="42"/>
      <c r="WJJ2659" s="116"/>
      <c r="WJK2659" s="42"/>
      <c r="WJL2659" s="116"/>
      <c r="WJM2659" s="42"/>
      <c r="WJN2659" s="116"/>
      <c r="WJO2659" s="42"/>
      <c r="WJP2659" s="116"/>
      <c r="WJQ2659" s="42"/>
      <c r="WJR2659" s="116"/>
      <c r="WJS2659" s="42"/>
      <c r="WJT2659" s="116"/>
      <c r="WJU2659" s="42"/>
      <c r="WJV2659" s="116"/>
      <c r="WJW2659" s="42"/>
      <c r="WJX2659" s="116"/>
      <c r="WJY2659" s="42"/>
      <c r="WJZ2659" s="116"/>
      <c r="WKA2659" s="42"/>
      <c r="WKB2659" s="116"/>
      <c r="WKC2659" s="42"/>
      <c r="WKD2659" s="116"/>
      <c r="WKE2659" s="42"/>
      <c r="WKF2659" s="116"/>
      <c r="WKG2659" s="42"/>
      <c r="WKH2659" s="116"/>
      <c r="WKI2659" s="42"/>
      <c r="WKJ2659" s="116"/>
      <c r="WKK2659" s="42"/>
      <c r="WKL2659" s="116"/>
      <c r="WKM2659" s="42"/>
      <c r="WKN2659" s="116"/>
      <c r="WKO2659" s="42"/>
      <c r="WKP2659" s="116"/>
      <c r="WKQ2659" s="42"/>
      <c r="WKR2659" s="116"/>
      <c r="WKS2659" s="42"/>
      <c r="WKT2659" s="116"/>
      <c r="WKU2659" s="42"/>
      <c r="WKV2659" s="116"/>
      <c r="WKW2659" s="42"/>
      <c r="WKX2659" s="116"/>
      <c r="WKY2659" s="42"/>
      <c r="WKZ2659" s="116"/>
      <c r="WLA2659" s="42"/>
      <c r="WLB2659" s="116"/>
      <c r="WLC2659" s="42"/>
      <c r="WLD2659" s="116"/>
      <c r="WLE2659" s="42"/>
      <c r="WLF2659" s="116"/>
      <c r="WLG2659" s="42"/>
      <c r="WLH2659" s="116"/>
      <c r="WLI2659" s="42"/>
      <c r="WLJ2659" s="116"/>
      <c r="WLK2659" s="42"/>
      <c r="WLL2659" s="116"/>
      <c r="WLM2659" s="42"/>
      <c r="WLN2659" s="116"/>
      <c r="WLO2659" s="42"/>
      <c r="WLP2659" s="116"/>
      <c r="WLQ2659" s="42"/>
      <c r="WLR2659" s="116"/>
      <c r="WLS2659" s="42"/>
      <c r="WLT2659" s="116"/>
      <c r="WLU2659" s="42"/>
      <c r="WLV2659" s="116"/>
      <c r="WLW2659" s="42"/>
      <c r="WLX2659" s="116"/>
      <c r="WLY2659" s="42"/>
      <c r="WLZ2659" s="116"/>
      <c r="WMA2659" s="42"/>
      <c r="WMB2659" s="116"/>
      <c r="WMC2659" s="42"/>
      <c r="WMD2659" s="116"/>
      <c r="WME2659" s="42"/>
      <c r="WMF2659" s="116"/>
      <c r="WMG2659" s="42"/>
      <c r="WMH2659" s="116"/>
      <c r="WMI2659" s="42"/>
      <c r="WMJ2659" s="116"/>
      <c r="WMK2659" s="42"/>
      <c r="WML2659" s="116"/>
      <c r="WMM2659" s="42"/>
      <c r="WMN2659" s="116"/>
      <c r="WMO2659" s="42"/>
      <c r="WMP2659" s="116"/>
      <c r="WMQ2659" s="42"/>
      <c r="WMR2659" s="116"/>
      <c r="WMS2659" s="42"/>
      <c r="WMT2659" s="116"/>
      <c r="WMU2659" s="42"/>
      <c r="WMV2659" s="116"/>
      <c r="WMW2659" s="42"/>
      <c r="WMX2659" s="116"/>
      <c r="WMY2659" s="42"/>
      <c r="WMZ2659" s="116"/>
      <c r="WNA2659" s="42"/>
      <c r="WNB2659" s="116"/>
      <c r="WNC2659" s="42"/>
      <c r="WND2659" s="116"/>
      <c r="WNE2659" s="42"/>
      <c r="WNF2659" s="116"/>
      <c r="WNG2659" s="42"/>
      <c r="WNH2659" s="116"/>
      <c r="WNI2659" s="42"/>
      <c r="WNJ2659" s="116"/>
      <c r="WNK2659" s="42"/>
      <c r="WNL2659" s="116"/>
      <c r="WNM2659" s="42"/>
      <c r="WNN2659" s="116"/>
      <c r="WNO2659" s="42"/>
      <c r="WNP2659" s="116"/>
      <c r="WNQ2659" s="42"/>
      <c r="WNR2659" s="116"/>
      <c r="WNS2659" s="42"/>
      <c r="WNT2659" s="116"/>
      <c r="WNU2659" s="42"/>
      <c r="WNV2659" s="116"/>
      <c r="WNW2659" s="42"/>
      <c r="WNX2659" s="116"/>
      <c r="WNY2659" s="42"/>
      <c r="WNZ2659" s="116"/>
      <c r="WOA2659" s="42"/>
      <c r="WOB2659" s="116"/>
      <c r="WOC2659" s="42"/>
      <c r="WOD2659" s="116"/>
      <c r="WOE2659" s="42"/>
      <c r="WOF2659" s="116"/>
      <c r="WOG2659" s="42"/>
      <c r="WOH2659" s="116"/>
      <c r="WOI2659" s="42"/>
      <c r="WOJ2659" s="116"/>
      <c r="WOK2659" s="42"/>
      <c r="WOL2659" s="116"/>
      <c r="WOM2659" s="42"/>
      <c r="WON2659" s="116"/>
      <c r="WOO2659" s="42"/>
      <c r="WOP2659" s="116"/>
      <c r="WOQ2659" s="42"/>
      <c r="WOR2659" s="116"/>
      <c r="WOS2659" s="42"/>
      <c r="WOT2659" s="116"/>
      <c r="WOU2659" s="42"/>
      <c r="WOV2659" s="116"/>
      <c r="WOW2659" s="42"/>
      <c r="WOX2659" s="116"/>
      <c r="WOY2659" s="42"/>
      <c r="WOZ2659" s="116"/>
      <c r="WPA2659" s="42"/>
      <c r="WPB2659" s="116"/>
      <c r="WPC2659" s="42"/>
      <c r="WPD2659" s="116"/>
      <c r="WPE2659" s="42"/>
      <c r="WPF2659" s="116"/>
      <c r="WPG2659" s="42"/>
      <c r="WPH2659" s="116"/>
      <c r="WPI2659" s="42"/>
      <c r="WPJ2659" s="116"/>
      <c r="WPK2659" s="42"/>
      <c r="WPL2659" s="116"/>
      <c r="WPM2659" s="42"/>
      <c r="WPN2659" s="116"/>
      <c r="WPO2659" s="42"/>
      <c r="WPP2659" s="116"/>
      <c r="WPQ2659" s="42"/>
      <c r="WPR2659" s="116"/>
      <c r="WPS2659" s="42"/>
      <c r="WPT2659" s="116"/>
      <c r="WPU2659" s="42"/>
      <c r="WPV2659" s="116"/>
      <c r="WPW2659" s="42"/>
      <c r="WPX2659" s="116"/>
      <c r="WPY2659" s="42"/>
      <c r="WPZ2659" s="116"/>
      <c r="WQA2659" s="42"/>
      <c r="WQB2659" s="116"/>
      <c r="WQC2659" s="42"/>
      <c r="WQD2659" s="116"/>
      <c r="WQE2659" s="42"/>
      <c r="WQF2659" s="116"/>
      <c r="WQG2659" s="42"/>
      <c r="WQH2659" s="116"/>
      <c r="WQI2659" s="42"/>
      <c r="WQJ2659" s="116"/>
      <c r="WQK2659" s="42"/>
      <c r="WQL2659" s="116"/>
      <c r="WQM2659" s="42"/>
      <c r="WQN2659" s="116"/>
      <c r="WQO2659" s="42"/>
      <c r="WQP2659" s="116"/>
      <c r="WQQ2659" s="42"/>
      <c r="WQR2659" s="116"/>
      <c r="WQS2659" s="42"/>
      <c r="WQT2659" s="116"/>
      <c r="WQU2659" s="42"/>
      <c r="WQV2659" s="116"/>
      <c r="WQW2659" s="42"/>
      <c r="WQX2659" s="116"/>
      <c r="WQY2659" s="42"/>
      <c r="WQZ2659" s="116"/>
      <c r="WRA2659" s="42"/>
      <c r="WRB2659" s="116"/>
      <c r="WRC2659" s="42"/>
      <c r="WRD2659" s="116"/>
      <c r="WRE2659" s="42"/>
      <c r="WRF2659" s="116"/>
      <c r="WRG2659" s="42"/>
      <c r="WRH2659" s="116"/>
      <c r="WRI2659" s="42"/>
      <c r="WRJ2659" s="116"/>
      <c r="WRK2659" s="42"/>
      <c r="WRL2659" s="116"/>
      <c r="WRM2659" s="42"/>
      <c r="WRN2659" s="116"/>
      <c r="WRO2659" s="42"/>
      <c r="WRP2659" s="116"/>
      <c r="WRQ2659" s="42"/>
      <c r="WRR2659" s="116"/>
      <c r="WRS2659" s="42"/>
      <c r="WRT2659" s="116"/>
      <c r="WRU2659" s="42"/>
      <c r="WRV2659" s="116"/>
      <c r="WRW2659" s="42"/>
      <c r="WRX2659" s="116"/>
      <c r="WRY2659" s="42"/>
      <c r="WRZ2659" s="116"/>
      <c r="WSA2659" s="42"/>
      <c r="WSB2659" s="116"/>
      <c r="WSC2659" s="42"/>
      <c r="WSD2659" s="116"/>
      <c r="WSE2659" s="42"/>
      <c r="WSF2659" s="116"/>
      <c r="WSG2659" s="42"/>
      <c r="WSH2659" s="116"/>
      <c r="WSI2659" s="42"/>
      <c r="WSJ2659" s="116"/>
      <c r="WSK2659" s="42"/>
      <c r="WSL2659" s="116"/>
      <c r="WSM2659" s="42"/>
      <c r="WSN2659" s="116"/>
      <c r="WSO2659" s="42"/>
      <c r="WSP2659" s="116"/>
      <c r="WSQ2659" s="42"/>
      <c r="WSR2659" s="116"/>
      <c r="WSS2659" s="42"/>
      <c r="WST2659" s="116"/>
      <c r="WSU2659" s="42"/>
      <c r="WSV2659" s="116"/>
      <c r="WSW2659" s="42"/>
      <c r="WSX2659" s="116"/>
      <c r="WSY2659" s="42"/>
      <c r="WSZ2659" s="116"/>
      <c r="WTA2659" s="42"/>
      <c r="WTB2659" s="116"/>
      <c r="WTC2659" s="42"/>
      <c r="WTD2659" s="116"/>
      <c r="WTE2659" s="42"/>
      <c r="WTF2659" s="116"/>
      <c r="WTG2659" s="42"/>
      <c r="WTH2659" s="116"/>
      <c r="WTI2659" s="42"/>
      <c r="WTJ2659" s="116"/>
      <c r="WTK2659" s="42"/>
      <c r="WTL2659" s="116"/>
      <c r="WTM2659" s="42"/>
      <c r="WTN2659" s="116"/>
      <c r="WTO2659" s="42"/>
      <c r="WTP2659" s="116"/>
      <c r="WTQ2659" s="42"/>
      <c r="WTR2659" s="116"/>
      <c r="WTS2659" s="42"/>
      <c r="WTT2659" s="116"/>
      <c r="WTU2659" s="42"/>
      <c r="WTV2659" s="116"/>
      <c r="WTW2659" s="42"/>
      <c r="WTX2659" s="116"/>
      <c r="WTY2659" s="42"/>
      <c r="WTZ2659" s="116"/>
      <c r="WUA2659" s="42"/>
      <c r="WUB2659" s="116"/>
      <c r="WUC2659" s="42"/>
      <c r="WUD2659" s="116"/>
      <c r="WUE2659" s="42"/>
      <c r="WUF2659" s="116"/>
      <c r="WUG2659" s="42"/>
      <c r="WUH2659" s="116"/>
      <c r="WUI2659" s="42"/>
      <c r="WUJ2659" s="116"/>
      <c r="WUK2659" s="42"/>
      <c r="WUL2659" s="116"/>
      <c r="WUM2659" s="42"/>
      <c r="WUN2659" s="116"/>
      <c r="WUO2659" s="42"/>
      <c r="WUP2659" s="116"/>
      <c r="WUQ2659" s="42"/>
      <c r="WUR2659" s="116"/>
      <c r="WUS2659" s="42"/>
      <c r="WUT2659" s="116"/>
      <c r="WUU2659" s="42"/>
      <c r="WUV2659" s="116"/>
      <c r="WUW2659" s="42"/>
      <c r="WUX2659" s="116"/>
      <c r="WUY2659" s="42"/>
      <c r="WUZ2659" s="116"/>
      <c r="WVA2659" s="42"/>
      <c r="WVB2659" s="116"/>
      <c r="WVC2659" s="42"/>
      <c r="WVD2659" s="116"/>
      <c r="WVE2659" s="42"/>
      <c r="WVF2659" s="116"/>
      <c r="WVG2659" s="42"/>
      <c r="WVH2659" s="116"/>
      <c r="WVI2659" s="42"/>
      <c r="WVJ2659" s="116"/>
      <c r="WVK2659" s="42"/>
      <c r="WVL2659" s="116"/>
      <c r="WVM2659" s="42"/>
      <c r="WVN2659" s="116"/>
      <c r="WVO2659" s="42"/>
      <c r="WVP2659" s="116"/>
      <c r="WVQ2659" s="42"/>
      <c r="WVR2659" s="116"/>
      <c r="WVS2659" s="42"/>
      <c r="WVT2659" s="116"/>
      <c r="WVU2659" s="42"/>
      <c r="WVV2659" s="116"/>
      <c r="WVW2659" s="42"/>
      <c r="WVX2659" s="116"/>
      <c r="WVY2659" s="42"/>
      <c r="WVZ2659" s="116"/>
      <c r="WWA2659" s="42"/>
      <c r="WWB2659" s="116"/>
      <c r="WWC2659" s="42"/>
      <c r="WWD2659" s="116"/>
      <c r="WWE2659" s="42"/>
      <c r="WWF2659" s="116"/>
      <c r="WWG2659" s="42"/>
      <c r="WWH2659" s="116"/>
      <c r="WWI2659" s="42"/>
      <c r="WWJ2659" s="116"/>
      <c r="WWK2659" s="42"/>
      <c r="WWL2659" s="116"/>
      <c r="WWM2659" s="42"/>
      <c r="WWN2659" s="116"/>
      <c r="WWO2659" s="42"/>
      <c r="WWP2659" s="116"/>
      <c r="WWQ2659" s="42"/>
      <c r="WWR2659" s="116"/>
      <c r="WWS2659" s="42"/>
      <c r="WWT2659" s="116"/>
      <c r="WWU2659" s="42"/>
      <c r="WWV2659" s="116"/>
      <c r="WWW2659" s="42"/>
      <c r="WWX2659" s="116"/>
      <c r="WWY2659" s="42"/>
      <c r="WWZ2659" s="116"/>
      <c r="WXA2659" s="42"/>
      <c r="WXB2659" s="116"/>
      <c r="WXC2659" s="42"/>
      <c r="WXD2659" s="116"/>
      <c r="WXE2659" s="42"/>
      <c r="WXF2659" s="116"/>
      <c r="WXG2659" s="42"/>
      <c r="WXH2659" s="116"/>
      <c r="WXI2659" s="42"/>
      <c r="WXJ2659" s="116"/>
      <c r="WXK2659" s="42"/>
      <c r="WXL2659" s="116"/>
      <c r="WXM2659" s="42"/>
      <c r="WXN2659" s="116"/>
      <c r="WXO2659" s="42"/>
      <c r="WXP2659" s="116"/>
      <c r="WXQ2659" s="42"/>
      <c r="WXR2659" s="116"/>
      <c r="WXS2659" s="42"/>
      <c r="WXT2659" s="116"/>
      <c r="WXU2659" s="42"/>
      <c r="WXV2659" s="116"/>
      <c r="WXW2659" s="42"/>
      <c r="WXX2659" s="116"/>
      <c r="WXY2659" s="42"/>
      <c r="WXZ2659" s="116"/>
      <c r="WYA2659" s="42"/>
      <c r="WYB2659" s="116"/>
      <c r="WYC2659" s="42"/>
      <c r="WYD2659" s="116"/>
      <c r="WYE2659" s="42"/>
      <c r="WYF2659" s="116"/>
      <c r="WYG2659" s="42"/>
      <c r="WYH2659" s="116"/>
      <c r="WYI2659" s="42"/>
      <c r="WYJ2659" s="116"/>
      <c r="WYK2659" s="42"/>
      <c r="WYL2659" s="116"/>
      <c r="WYM2659" s="42"/>
      <c r="WYN2659" s="116"/>
      <c r="WYO2659" s="42"/>
      <c r="WYP2659" s="116"/>
      <c r="WYQ2659" s="42"/>
      <c r="WYR2659" s="116"/>
      <c r="WYS2659" s="42"/>
      <c r="WYT2659" s="116"/>
      <c r="WYU2659" s="42"/>
      <c r="WYV2659" s="116"/>
      <c r="WYW2659" s="42"/>
      <c r="WYX2659" s="116"/>
      <c r="WYY2659" s="42"/>
      <c r="WYZ2659" s="116"/>
      <c r="WZA2659" s="42"/>
      <c r="WZB2659" s="116"/>
      <c r="WZC2659" s="42"/>
      <c r="WZD2659" s="116"/>
      <c r="WZE2659" s="42"/>
      <c r="WZF2659" s="116"/>
      <c r="WZG2659" s="42"/>
      <c r="WZH2659" s="116"/>
      <c r="WZI2659" s="42"/>
      <c r="WZJ2659" s="116"/>
      <c r="WZK2659" s="42"/>
      <c r="WZL2659" s="116"/>
      <c r="WZM2659" s="42"/>
      <c r="WZN2659" s="116"/>
      <c r="WZO2659" s="42"/>
      <c r="WZP2659" s="116"/>
      <c r="WZQ2659" s="42"/>
      <c r="WZR2659" s="116"/>
      <c r="WZS2659" s="42"/>
      <c r="WZT2659" s="116"/>
      <c r="WZU2659" s="42"/>
      <c r="WZV2659" s="116"/>
      <c r="WZW2659" s="42"/>
      <c r="WZX2659" s="116"/>
      <c r="WZY2659" s="42"/>
      <c r="WZZ2659" s="116"/>
      <c r="XAA2659" s="42"/>
      <c r="XAB2659" s="116"/>
      <c r="XAC2659" s="42"/>
      <c r="XAD2659" s="116"/>
      <c r="XAE2659" s="42"/>
      <c r="XAF2659" s="116"/>
      <c r="XAG2659" s="42"/>
      <c r="XAH2659" s="116"/>
      <c r="XAI2659" s="42"/>
      <c r="XAJ2659" s="116"/>
      <c r="XAK2659" s="42"/>
      <c r="XAL2659" s="116"/>
      <c r="XAM2659" s="42"/>
      <c r="XAN2659" s="116"/>
      <c r="XAO2659" s="42"/>
      <c r="XAP2659" s="116"/>
      <c r="XAQ2659" s="42"/>
      <c r="XAR2659" s="116"/>
      <c r="XAS2659" s="42"/>
      <c r="XAT2659" s="116"/>
      <c r="XAU2659" s="42"/>
      <c r="XAV2659" s="116"/>
      <c r="XAW2659" s="42"/>
      <c r="XAX2659" s="116"/>
      <c r="XAY2659" s="42"/>
      <c r="XAZ2659" s="116"/>
      <c r="XBA2659" s="42"/>
      <c r="XBB2659" s="116"/>
      <c r="XBC2659" s="42"/>
      <c r="XBD2659" s="116"/>
      <c r="XBE2659" s="42"/>
      <c r="XBF2659" s="116"/>
      <c r="XBG2659" s="42"/>
      <c r="XBH2659" s="116"/>
      <c r="XBI2659" s="42"/>
      <c r="XBJ2659" s="116"/>
      <c r="XBK2659" s="42"/>
      <c r="XBL2659" s="116"/>
      <c r="XBM2659" s="42"/>
      <c r="XBN2659" s="116"/>
      <c r="XBO2659" s="42"/>
      <c r="XBP2659" s="116"/>
      <c r="XBQ2659" s="42"/>
      <c r="XBR2659" s="116"/>
      <c r="XBS2659" s="42"/>
      <c r="XBT2659" s="116"/>
      <c r="XBU2659" s="42"/>
      <c r="XBV2659" s="116"/>
      <c r="XBW2659" s="42"/>
      <c r="XBX2659" s="116"/>
      <c r="XBY2659" s="42"/>
      <c r="XBZ2659" s="116"/>
      <c r="XCA2659" s="42"/>
      <c r="XCB2659" s="116"/>
      <c r="XCC2659" s="42"/>
      <c r="XCD2659" s="116"/>
      <c r="XCE2659" s="42"/>
      <c r="XCF2659" s="116"/>
      <c r="XCG2659" s="42"/>
      <c r="XCH2659" s="116"/>
      <c r="XCI2659" s="42"/>
      <c r="XCJ2659" s="116"/>
      <c r="XCK2659" s="42"/>
      <c r="XCL2659" s="116"/>
      <c r="XCM2659" s="42"/>
      <c r="XCN2659" s="116"/>
      <c r="XCO2659" s="42"/>
      <c r="XCP2659" s="116"/>
      <c r="XCQ2659" s="42"/>
      <c r="XCR2659" s="116"/>
      <c r="XCS2659" s="42"/>
      <c r="XCT2659" s="116"/>
      <c r="XCU2659" s="42"/>
      <c r="XCV2659" s="116"/>
      <c r="XCW2659" s="42"/>
      <c r="XCX2659" s="116"/>
      <c r="XCY2659" s="42"/>
      <c r="XCZ2659" s="116"/>
      <c r="XDA2659" s="42"/>
      <c r="XDB2659" s="116"/>
      <c r="XDC2659" s="42"/>
      <c r="XDD2659" s="116"/>
      <c r="XDE2659" s="42"/>
      <c r="XDF2659" s="116"/>
      <c r="XDG2659" s="42"/>
      <c r="XDH2659" s="116"/>
      <c r="XDI2659" s="42"/>
      <c r="XDJ2659" s="116"/>
      <c r="XDK2659" s="42"/>
      <c r="XDL2659" s="116"/>
      <c r="XDM2659" s="42"/>
      <c r="XDN2659" s="116"/>
      <c r="XDO2659" s="42"/>
      <c r="XDP2659" s="116"/>
      <c r="XDQ2659" s="42"/>
      <c r="XDR2659" s="116"/>
      <c r="XDS2659" s="42"/>
      <c r="XDT2659" s="116"/>
      <c r="XDU2659" s="42"/>
      <c r="XDV2659" s="116"/>
      <c r="XDW2659" s="42"/>
      <c r="XDX2659" s="116"/>
      <c r="XDY2659" s="42"/>
      <c r="XDZ2659" s="116"/>
      <c r="XEA2659" s="42"/>
      <c r="XEB2659" s="116"/>
      <c r="XEC2659" s="42"/>
      <c r="XED2659" s="116"/>
      <c r="XEE2659" s="42"/>
      <c r="XEF2659" s="116"/>
      <c r="XEG2659" s="42"/>
      <c r="XEH2659" s="116"/>
      <c r="XEI2659" s="42"/>
      <c r="XEJ2659" s="116"/>
      <c r="XEK2659" s="42"/>
      <c r="XEL2659" s="116"/>
      <c r="XEM2659" s="42"/>
      <c r="XEN2659" s="116"/>
      <c r="XEO2659" s="42"/>
    </row>
    <row r="2660" spans="1:16369" s="85" customFormat="1" hidden="1" x14ac:dyDescent="0.25">
      <c r="A2660" s="299" t="s">
        <v>578</v>
      </c>
      <c r="B2660" s="42" t="s">
        <v>0</v>
      </c>
      <c r="C2660" s="116" t="s">
        <v>86</v>
      </c>
      <c r="D2660" s="299"/>
      <c r="E2660" s="222">
        <f>+D2662</f>
        <v>0</v>
      </c>
      <c r="F2660" s="116"/>
      <c r="G2660" s="42"/>
      <c r="H2660" s="116"/>
      <c r="I2660" s="42"/>
      <c r="J2660" s="116"/>
      <c r="K2660" s="42"/>
      <c r="L2660" s="116"/>
      <c r="M2660" s="42"/>
      <c r="N2660" s="116"/>
      <c r="O2660" s="42"/>
      <c r="P2660" s="116"/>
      <c r="Q2660" s="42"/>
      <c r="R2660" s="116"/>
      <c r="S2660" s="42"/>
      <c r="T2660" s="116"/>
      <c r="U2660" s="42"/>
      <c r="V2660" s="116"/>
      <c r="W2660" s="42"/>
      <c r="X2660" s="116"/>
      <c r="Y2660" s="42"/>
      <c r="Z2660" s="116"/>
      <c r="AA2660" s="42"/>
      <c r="AB2660" s="116"/>
      <c r="AC2660" s="42"/>
      <c r="AD2660" s="116"/>
      <c r="AE2660" s="42"/>
      <c r="AF2660" s="116"/>
      <c r="AG2660" s="42"/>
      <c r="AH2660" s="116"/>
      <c r="AI2660" s="42"/>
      <c r="AJ2660" s="116"/>
      <c r="AK2660" s="42"/>
      <c r="AL2660" s="116"/>
      <c r="AM2660" s="42"/>
      <c r="AN2660" s="116"/>
      <c r="AO2660" s="42"/>
      <c r="AP2660" s="116"/>
      <c r="AQ2660" s="42"/>
      <c r="AR2660" s="116"/>
      <c r="AS2660" s="42"/>
      <c r="AT2660" s="116"/>
      <c r="AU2660" s="42"/>
      <c r="AV2660" s="116"/>
      <c r="AW2660" s="42"/>
      <c r="AX2660" s="116"/>
      <c r="AY2660" s="42"/>
      <c r="AZ2660" s="116"/>
      <c r="BA2660" s="42"/>
      <c r="BB2660" s="116"/>
      <c r="BC2660" s="42"/>
      <c r="BD2660" s="116"/>
      <c r="BE2660" s="42"/>
      <c r="BF2660" s="116"/>
      <c r="BG2660" s="42"/>
      <c r="BH2660" s="116"/>
      <c r="BI2660" s="42"/>
      <c r="BJ2660" s="116"/>
      <c r="BK2660" s="42"/>
      <c r="BL2660" s="116"/>
      <c r="BM2660" s="42"/>
      <c r="BN2660" s="116"/>
      <c r="BO2660" s="42"/>
      <c r="BP2660" s="116"/>
      <c r="BQ2660" s="42"/>
      <c r="BR2660" s="116"/>
      <c r="BS2660" s="42"/>
      <c r="BT2660" s="116"/>
      <c r="BU2660" s="42"/>
      <c r="BV2660" s="116"/>
      <c r="BW2660" s="42"/>
      <c r="BX2660" s="116"/>
      <c r="BY2660" s="42"/>
      <c r="BZ2660" s="116"/>
      <c r="CA2660" s="42"/>
      <c r="CB2660" s="116"/>
      <c r="CC2660" s="42"/>
      <c r="CD2660" s="116"/>
      <c r="CE2660" s="42"/>
      <c r="CF2660" s="116"/>
      <c r="CG2660" s="42"/>
      <c r="CH2660" s="116"/>
      <c r="CI2660" s="42"/>
      <c r="CJ2660" s="116"/>
      <c r="CK2660" s="42"/>
      <c r="CL2660" s="116"/>
      <c r="CM2660" s="42"/>
      <c r="CN2660" s="116"/>
      <c r="CO2660" s="42"/>
      <c r="CP2660" s="116"/>
      <c r="CQ2660" s="42"/>
      <c r="CR2660" s="116"/>
      <c r="CS2660" s="42"/>
      <c r="CT2660" s="116"/>
      <c r="CU2660" s="42"/>
      <c r="CV2660" s="116"/>
      <c r="CW2660" s="42"/>
      <c r="CX2660" s="116"/>
      <c r="CY2660" s="42"/>
      <c r="CZ2660" s="116"/>
      <c r="DA2660" s="42"/>
      <c r="DB2660" s="116"/>
      <c r="DC2660" s="42"/>
      <c r="DD2660" s="116"/>
      <c r="DE2660" s="42"/>
      <c r="DF2660" s="116"/>
      <c r="DG2660" s="42"/>
      <c r="DH2660" s="116"/>
      <c r="DI2660" s="42"/>
      <c r="DJ2660" s="116"/>
      <c r="DK2660" s="42"/>
      <c r="DL2660" s="116"/>
      <c r="DM2660" s="42"/>
      <c r="DN2660" s="116"/>
      <c r="DO2660" s="42"/>
      <c r="DP2660" s="116"/>
      <c r="DQ2660" s="42"/>
      <c r="DR2660" s="116"/>
      <c r="DS2660" s="42"/>
      <c r="DT2660" s="116"/>
      <c r="DU2660" s="42"/>
      <c r="DV2660" s="116"/>
      <c r="DW2660" s="42"/>
      <c r="DX2660" s="116"/>
      <c r="DY2660" s="42"/>
      <c r="DZ2660" s="116"/>
      <c r="EA2660" s="42"/>
      <c r="EB2660" s="116"/>
      <c r="EC2660" s="42"/>
      <c r="ED2660" s="116"/>
      <c r="EE2660" s="42"/>
      <c r="EF2660" s="116"/>
      <c r="EG2660" s="42"/>
      <c r="EH2660" s="116"/>
      <c r="EI2660" s="42"/>
      <c r="EJ2660" s="116"/>
      <c r="EK2660" s="42"/>
      <c r="EL2660" s="116"/>
      <c r="EM2660" s="42"/>
      <c r="EN2660" s="116"/>
      <c r="EO2660" s="42"/>
      <c r="EP2660" s="116"/>
      <c r="EQ2660" s="42"/>
      <c r="ER2660" s="116"/>
      <c r="ES2660" s="42"/>
      <c r="ET2660" s="116"/>
      <c r="EU2660" s="42"/>
      <c r="EV2660" s="116"/>
      <c r="EW2660" s="42"/>
      <c r="EX2660" s="116"/>
      <c r="EY2660" s="42"/>
      <c r="EZ2660" s="116"/>
      <c r="FA2660" s="42"/>
      <c r="FB2660" s="116"/>
      <c r="FC2660" s="42"/>
      <c r="FD2660" s="116"/>
      <c r="FE2660" s="42"/>
      <c r="FF2660" s="116"/>
      <c r="FG2660" s="42"/>
      <c r="FH2660" s="116"/>
      <c r="FI2660" s="42"/>
      <c r="FJ2660" s="116"/>
      <c r="FK2660" s="42"/>
      <c r="FL2660" s="116"/>
      <c r="FM2660" s="42"/>
      <c r="FN2660" s="116"/>
      <c r="FO2660" s="42"/>
      <c r="FP2660" s="116"/>
      <c r="FQ2660" s="42"/>
      <c r="FR2660" s="116"/>
      <c r="FS2660" s="42"/>
      <c r="FT2660" s="116"/>
      <c r="FU2660" s="42"/>
      <c r="FV2660" s="116"/>
      <c r="FW2660" s="42"/>
      <c r="FX2660" s="116"/>
      <c r="FY2660" s="42"/>
      <c r="FZ2660" s="116"/>
      <c r="GA2660" s="42"/>
      <c r="GB2660" s="116"/>
      <c r="GC2660" s="42"/>
      <c r="GD2660" s="116"/>
      <c r="GE2660" s="42"/>
      <c r="GF2660" s="116"/>
      <c r="GG2660" s="42"/>
      <c r="GH2660" s="116"/>
      <c r="GI2660" s="42"/>
      <c r="GJ2660" s="116"/>
      <c r="GK2660" s="42"/>
      <c r="GL2660" s="116"/>
      <c r="GM2660" s="42"/>
      <c r="GN2660" s="116"/>
      <c r="GO2660" s="42"/>
      <c r="GP2660" s="116"/>
      <c r="GQ2660" s="42"/>
      <c r="GR2660" s="116"/>
      <c r="GS2660" s="42"/>
      <c r="GT2660" s="116"/>
      <c r="GU2660" s="42"/>
      <c r="GV2660" s="116"/>
      <c r="GW2660" s="42"/>
      <c r="GX2660" s="116"/>
      <c r="GY2660" s="42"/>
      <c r="GZ2660" s="116"/>
      <c r="HA2660" s="42"/>
      <c r="HB2660" s="116"/>
      <c r="HC2660" s="42"/>
      <c r="HD2660" s="116"/>
      <c r="HE2660" s="42"/>
      <c r="HF2660" s="116"/>
      <c r="HG2660" s="42"/>
      <c r="HH2660" s="116"/>
      <c r="HI2660" s="42"/>
      <c r="HJ2660" s="116"/>
      <c r="HK2660" s="42"/>
      <c r="HL2660" s="116"/>
      <c r="HM2660" s="42"/>
      <c r="HN2660" s="116"/>
      <c r="HO2660" s="42"/>
      <c r="HP2660" s="116"/>
      <c r="HQ2660" s="42"/>
      <c r="HR2660" s="116"/>
      <c r="HS2660" s="42"/>
      <c r="HT2660" s="116"/>
      <c r="HU2660" s="42"/>
      <c r="HV2660" s="116"/>
      <c r="HW2660" s="42"/>
      <c r="HX2660" s="116"/>
      <c r="HY2660" s="42"/>
      <c r="HZ2660" s="116"/>
      <c r="IA2660" s="42"/>
      <c r="IB2660" s="116"/>
      <c r="IC2660" s="42"/>
      <c r="ID2660" s="116"/>
      <c r="IE2660" s="42"/>
      <c r="IF2660" s="116"/>
      <c r="IG2660" s="42"/>
      <c r="IH2660" s="116"/>
      <c r="II2660" s="42"/>
      <c r="IJ2660" s="116"/>
      <c r="IK2660" s="42"/>
      <c r="IL2660" s="116"/>
      <c r="IM2660" s="42"/>
      <c r="IN2660" s="116"/>
      <c r="IO2660" s="42"/>
      <c r="IP2660" s="116"/>
      <c r="IQ2660" s="42"/>
      <c r="IR2660" s="116"/>
      <c r="IS2660" s="42"/>
      <c r="IT2660" s="116"/>
      <c r="IU2660" s="42"/>
      <c r="IV2660" s="116"/>
      <c r="IW2660" s="42"/>
      <c r="IX2660" s="116"/>
      <c r="IY2660" s="42"/>
      <c r="IZ2660" s="116"/>
      <c r="JA2660" s="42"/>
      <c r="JB2660" s="116"/>
      <c r="JC2660" s="42"/>
      <c r="JD2660" s="116"/>
      <c r="JE2660" s="42"/>
      <c r="JF2660" s="116"/>
      <c r="JG2660" s="42"/>
      <c r="JH2660" s="116"/>
      <c r="JI2660" s="42"/>
      <c r="JJ2660" s="116"/>
      <c r="JK2660" s="42"/>
      <c r="JL2660" s="116"/>
      <c r="JM2660" s="42"/>
      <c r="JN2660" s="116"/>
      <c r="JO2660" s="42"/>
      <c r="JP2660" s="116"/>
      <c r="JQ2660" s="42"/>
      <c r="JR2660" s="116"/>
      <c r="JS2660" s="42"/>
      <c r="JT2660" s="116"/>
      <c r="JU2660" s="42"/>
      <c r="JV2660" s="116"/>
      <c r="JW2660" s="42"/>
      <c r="JX2660" s="116"/>
      <c r="JY2660" s="42"/>
      <c r="JZ2660" s="116"/>
      <c r="KA2660" s="42"/>
      <c r="KB2660" s="116"/>
      <c r="KC2660" s="42"/>
      <c r="KD2660" s="116"/>
      <c r="KE2660" s="42"/>
      <c r="KF2660" s="116"/>
      <c r="KG2660" s="42"/>
      <c r="KH2660" s="116"/>
      <c r="KI2660" s="42"/>
      <c r="KJ2660" s="116"/>
      <c r="KK2660" s="42"/>
      <c r="KL2660" s="116"/>
      <c r="KM2660" s="42"/>
      <c r="KN2660" s="116"/>
      <c r="KO2660" s="42"/>
      <c r="KP2660" s="116"/>
      <c r="KQ2660" s="42"/>
      <c r="KR2660" s="116"/>
      <c r="KS2660" s="42"/>
      <c r="KT2660" s="116"/>
      <c r="KU2660" s="42"/>
      <c r="KV2660" s="116"/>
      <c r="KW2660" s="42"/>
      <c r="KX2660" s="116"/>
      <c r="KY2660" s="42"/>
      <c r="KZ2660" s="116"/>
      <c r="LA2660" s="42"/>
      <c r="LB2660" s="116"/>
      <c r="LC2660" s="42"/>
      <c r="LD2660" s="116"/>
      <c r="LE2660" s="42"/>
      <c r="LF2660" s="116"/>
      <c r="LG2660" s="42"/>
      <c r="LH2660" s="116"/>
      <c r="LI2660" s="42"/>
      <c r="LJ2660" s="116"/>
      <c r="LK2660" s="42"/>
      <c r="LL2660" s="116"/>
      <c r="LM2660" s="42"/>
      <c r="LN2660" s="116"/>
      <c r="LO2660" s="42"/>
      <c r="LP2660" s="116"/>
      <c r="LQ2660" s="42"/>
      <c r="LR2660" s="116"/>
      <c r="LS2660" s="42"/>
      <c r="LT2660" s="116"/>
      <c r="LU2660" s="42"/>
      <c r="LV2660" s="116"/>
      <c r="LW2660" s="42"/>
      <c r="LX2660" s="116"/>
      <c r="LY2660" s="42"/>
      <c r="LZ2660" s="116"/>
      <c r="MA2660" s="42"/>
      <c r="MB2660" s="116"/>
      <c r="MC2660" s="42"/>
      <c r="MD2660" s="116"/>
      <c r="ME2660" s="42"/>
      <c r="MF2660" s="116"/>
      <c r="MG2660" s="42"/>
      <c r="MH2660" s="116"/>
      <c r="MI2660" s="42"/>
      <c r="MJ2660" s="116"/>
      <c r="MK2660" s="42"/>
      <c r="ML2660" s="116"/>
      <c r="MM2660" s="42"/>
      <c r="MN2660" s="116"/>
      <c r="MO2660" s="42"/>
      <c r="MP2660" s="116"/>
      <c r="MQ2660" s="42"/>
      <c r="MR2660" s="116"/>
      <c r="MS2660" s="42"/>
      <c r="MT2660" s="116"/>
      <c r="MU2660" s="42"/>
      <c r="MV2660" s="116"/>
      <c r="MW2660" s="42"/>
      <c r="MX2660" s="116"/>
      <c r="MY2660" s="42"/>
      <c r="MZ2660" s="116"/>
      <c r="NA2660" s="42"/>
      <c r="NB2660" s="116"/>
      <c r="NC2660" s="42"/>
      <c r="ND2660" s="116"/>
      <c r="NE2660" s="42"/>
      <c r="NF2660" s="116"/>
      <c r="NG2660" s="42"/>
      <c r="NH2660" s="116"/>
      <c r="NI2660" s="42"/>
      <c r="NJ2660" s="116"/>
      <c r="NK2660" s="42"/>
      <c r="NL2660" s="116"/>
      <c r="NM2660" s="42"/>
      <c r="NN2660" s="116"/>
      <c r="NO2660" s="42"/>
      <c r="NP2660" s="116"/>
      <c r="NQ2660" s="42"/>
      <c r="NR2660" s="116"/>
      <c r="NS2660" s="42"/>
      <c r="NT2660" s="116"/>
      <c r="NU2660" s="42"/>
      <c r="NV2660" s="116"/>
      <c r="NW2660" s="42"/>
      <c r="NX2660" s="116"/>
      <c r="NY2660" s="42"/>
      <c r="NZ2660" s="116"/>
      <c r="OA2660" s="42"/>
      <c r="OB2660" s="116"/>
      <c r="OC2660" s="42"/>
      <c r="OD2660" s="116"/>
      <c r="OE2660" s="42"/>
      <c r="OF2660" s="116"/>
      <c r="OG2660" s="42"/>
      <c r="OH2660" s="116"/>
      <c r="OI2660" s="42"/>
      <c r="OJ2660" s="116"/>
      <c r="OK2660" s="42"/>
      <c r="OL2660" s="116"/>
      <c r="OM2660" s="42"/>
      <c r="ON2660" s="116"/>
      <c r="OO2660" s="42"/>
      <c r="OP2660" s="116"/>
      <c r="OQ2660" s="42"/>
      <c r="OR2660" s="116"/>
      <c r="OS2660" s="42"/>
      <c r="OT2660" s="116"/>
      <c r="OU2660" s="42"/>
      <c r="OV2660" s="116"/>
      <c r="OW2660" s="42"/>
      <c r="OX2660" s="116"/>
      <c r="OY2660" s="42"/>
      <c r="OZ2660" s="116"/>
      <c r="PA2660" s="42"/>
      <c r="PB2660" s="116"/>
      <c r="PC2660" s="42"/>
      <c r="PD2660" s="116"/>
      <c r="PE2660" s="42"/>
      <c r="PF2660" s="116"/>
      <c r="PG2660" s="42"/>
      <c r="PH2660" s="116"/>
      <c r="PI2660" s="42"/>
      <c r="PJ2660" s="116"/>
      <c r="PK2660" s="42"/>
      <c r="PL2660" s="116"/>
      <c r="PM2660" s="42"/>
      <c r="PN2660" s="116"/>
      <c r="PO2660" s="42"/>
      <c r="PP2660" s="116"/>
      <c r="PQ2660" s="42"/>
      <c r="PR2660" s="116"/>
      <c r="PS2660" s="42"/>
      <c r="PT2660" s="116"/>
      <c r="PU2660" s="42"/>
      <c r="PV2660" s="116"/>
      <c r="PW2660" s="42"/>
      <c r="PX2660" s="116"/>
      <c r="PY2660" s="42"/>
      <c r="PZ2660" s="116"/>
      <c r="QA2660" s="42"/>
      <c r="QB2660" s="116"/>
      <c r="QC2660" s="42"/>
      <c r="QD2660" s="116"/>
      <c r="QE2660" s="42"/>
      <c r="QF2660" s="116"/>
      <c r="QG2660" s="42"/>
      <c r="QH2660" s="116"/>
      <c r="QI2660" s="42"/>
      <c r="QJ2660" s="116"/>
      <c r="QK2660" s="42"/>
      <c r="QL2660" s="116"/>
      <c r="QM2660" s="42"/>
      <c r="QN2660" s="116"/>
      <c r="QO2660" s="42"/>
      <c r="QP2660" s="116"/>
      <c r="QQ2660" s="42"/>
      <c r="QR2660" s="116"/>
      <c r="QS2660" s="42"/>
      <c r="QT2660" s="116"/>
      <c r="QU2660" s="42"/>
      <c r="QV2660" s="116"/>
      <c r="QW2660" s="42"/>
      <c r="QX2660" s="116"/>
      <c r="QY2660" s="42"/>
      <c r="QZ2660" s="116"/>
      <c r="RA2660" s="42"/>
      <c r="RB2660" s="116"/>
      <c r="RC2660" s="42"/>
      <c r="RD2660" s="116"/>
      <c r="RE2660" s="42"/>
      <c r="RF2660" s="116"/>
      <c r="RG2660" s="42"/>
      <c r="RH2660" s="116"/>
      <c r="RI2660" s="42"/>
      <c r="RJ2660" s="116"/>
      <c r="RK2660" s="42"/>
      <c r="RL2660" s="116"/>
      <c r="RM2660" s="42"/>
      <c r="RN2660" s="116"/>
      <c r="RO2660" s="42"/>
      <c r="RP2660" s="116"/>
      <c r="RQ2660" s="42"/>
      <c r="RR2660" s="116"/>
      <c r="RS2660" s="42"/>
      <c r="RT2660" s="116"/>
      <c r="RU2660" s="42"/>
      <c r="RV2660" s="116"/>
      <c r="RW2660" s="42"/>
      <c r="RX2660" s="116"/>
      <c r="RY2660" s="42"/>
      <c r="RZ2660" s="116"/>
      <c r="SA2660" s="42"/>
      <c r="SB2660" s="116"/>
      <c r="SC2660" s="42"/>
      <c r="SD2660" s="116"/>
      <c r="SE2660" s="42"/>
      <c r="SF2660" s="116"/>
      <c r="SG2660" s="42"/>
      <c r="SH2660" s="116"/>
      <c r="SI2660" s="42"/>
      <c r="SJ2660" s="116"/>
      <c r="SK2660" s="42"/>
      <c r="SL2660" s="116"/>
      <c r="SM2660" s="42"/>
      <c r="SN2660" s="116"/>
      <c r="SO2660" s="42"/>
      <c r="SP2660" s="116"/>
      <c r="SQ2660" s="42"/>
      <c r="SR2660" s="116"/>
      <c r="SS2660" s="42"/>
      <c r="ST2660" s="116"/>
      <c r="SU2660" s="42"/>
      <c r="SV2660" s="116"/>
      <c r="SW2660" s="42"/>
      <c r="SX2660" s="116"/>
      <c r="SY2660" s="42"/>
      <c r="SZ2660" s="116"/>
      <c r="TA2660" s="42"/>
      <c r="TB2660" s="116"/>
      <c r="TC2660" s="42"/>
      <c r="TD2660" s="116"/>
      <c r="TE2660" s="42"/>
      <c r="TF2660" s="116"/>
      <c r="TG2660" s="42"/>
      <c r="TH2660" s="116"/>
      <c r="TI2660" s="42"/>
      <c r="TJ2660" s="116"/>
      <c r="TK2660" s="42"/>
      <c r="TL2660" s="116"/>
      <c r="TM2660" s="42"/>
      <c r="TN2660" s="116"/>
      <c r="TO2660" s="42"/>
      <c r="TP2660" s="116"/>
      <c r="TQ2660" s="42"/>
      <c r="TR2660" s="116"/>
      <c r="TS2660" s="42"/>
      <c r="TT2660" s="116"/>
      <c r="TU2660" s="42"/>
      <c r="TV2660" s="116"/>
      <c r="TW2660" s="42"/>
      <c r="TX2660" s="116"/>
      <c r="TY2660" s="42"/>
      <c r="TZ2660" s="116"/>
      <c r="UA2660" s="42"/>
      <c r="UB2660" s="116"/>
      <c r="UC2660" s="42"/>
      <c r="UD2660" s="116"/>
      <c r="UE2660" s="42"/>
      <c r="UF2660" s="116"/>
      <c r="UG2660" s="42"/>
      <c r="UH2660" s="116"/>
      <c r="UI2660" s="42"/>
      <c r="UJ2660" s="116"/>
      <c r="UK2660" s="42"/>
      <c r="UL2660" s="116"/>
      <c r="UM2660" s="42"/>
      <c r="UN2660" s="116"/>
      <c r="UO2660" s="42"/>
      <c r="UP2660" s="116"/>
      <c r="UQ2660" s="42"/>
      <c r="UR2660" s="116"/>
      <c r="US2660" s="42"/>
      <c r="UT2660" s="116"/>
      <c r="UU2660" s="42"/>
      <c r="UV2660" s="116"/>
      <c r="UW2660" s="42"/>
      <c r="UX2660" s="116"/>
      <c r="UY2660" s="42"/>
      <c r="UZ2660" s="116"/>
      <c r="VA2660" s="42"/>
      <c r="VB2660" s="116"/>
      <c r="VC2660" s="42"/>
      <c r="VD2660" s="116"/>
      <c r="VE2660" s="42"/>
      <c r="VF2660" s="116"/>
      <c r="VG2660" s="42"/>
      <c r="VH2660" s="116"/>
      <c r="VI2660" s="42"/>
      <c r="VJ2660" s="116"/>
      <c r="VK2660" s="42"/>
      <c r="VL2660" s="116"/>
      <c r="VM2660" s="42"/>
      <c r="VN2660" s="116"/>
      <c r="VO2660" s="42"/>
      <c r="VP2660" s="116"/>
      <c r="VQ2660" s="42"/>
      <c r="VR2660" s="116"/>
      <c r="VS2660" s="42"/>
      <c r="VT2660" s="116"/>
      <c r="VU2660" s="42"/>
      <c r="VV2660" s="116"/>
      <c r="VW2660" s="42"/>
      <c r="VX2660" s="116"/>
      <c r="VY2660" s="42"/>
      <c r="VZ2660" s="116"/>
      <c r="WA2660" s="42"/>
      <c r="WB2660" s="116"/>
      <c r="WC2660" s="42"/>
      <c r="WD2660" s="116"/>
      <c r="WE2660" s="42"/>
      <c r="WF2660" s="116"/>
      <c r="WG2660" s="42"/>
      <c r="WH2660" s="116"/>
      <c r="WI2660" s="42"/>
      <c r="WJ2660" s="116"/>
      <c r="WK2660" s="42"/>
      <c r="WL2660" s="116"/>
      <c r="WM2660" s="42"/>
      <c r="WN2660" s="116"/>
      <c r="WO2660" s="42"/>
      <c r="WP2660" s="116"/>
      <c r="WQ2660" s="42"/>
      <c r="WR2660" s="116"/>
      <c r="WS2660" s="42"/>
      <c r="WT2660" s="116"/>
      <c r="WU2660" s="42"/>
      <c r="WV2660" s="116"/>
      <c r="WW2660" s="42"/>
      <c r="WX2660" s="116"/>
      <c r="WY2660" s="42"/>
      <c r="WZ2660" s="116"/>
      <c r="XA2660" s="42"/>
      <c r="XB2660" s="116"/>
      <c r="XC2660" s="42"/>
      <c r="XD2660" s="116"/>
      <c r="XE2660" s="42"/>
      <c r="XF2660" s="116"/>
      <c r="XG2660" s="42"/>
      <c r="XH2660" s="116"/>
      <c r="XI2660" s="42"/>
      <c r="XJ2660" s="116"/>
      <c r="XK2660" s="42"/>
      <c r="XL2660" s="116"/>
      <c r="XM2660" s="42"/>
      <c r="XN2660" s="116"/>
      <c r="XO2660" s="42"/>
      <c r="XP2660" s="116"/>
      <c r="XQ2660" s="42"/>
      <c r="XR2660" s="116"/>
      <c r="XS2660" s="42"/>
      <c r="XT2660" s="116"/>
      <c r="XU2660" s="42"/>
      <c r="XV2660" s="116"/>
      <c r="XW2660" s="42"/>
      <c r="XX2660" s="116"/>
      <c r="XY2660" s="42"/>
      <c r="XZ2660" s="116"/>
      <c r="YA2660" s="42"/>
      <c r="YB2660" s="116"/>
      <c r="YC2660" s="42"/>
      <c r="YD2660" s="116"/>
      <c r="YE2660" s="42"/>
      <c r="YF2660" s="116"/>
      <c r="YG2660" s="42"/>
      <c r="YH2660" s="116"/>
      <c r="YI2660" s="42"/>
      <c r="YJ2660" s="116"/>
      <c r="YK2660" s="42"/>
      <c r="YL2660" s="116"/>
      <c r="YM2660" s="42"/>
      <c r="YN2660" s="116"/>
      <c r="YO2660" s="42"/>
      <c r="YP2660" s="116"/>
      <c r="YQ2660" s="42"/>
      <c r="YR2660" s="116"/>
      <c r="YS2660" s="42"/>
      <c r="YT2660" s="116"/>
      <c r="YU2660" s="42"/>
      <c r="YV2660" s="116"/>
      <c r="YW2660" s="42"/>
      <c r="YX2660" s="116"/>
      <c r="YY2660" s="42"/>
      <c r="YZ2660" s="116"/>
      <c r="ZA2660" s="42"/>
      <c r="ZB2660" s="116"/>
      <c r="ZC2660" s="42"/>
      <c r="ZD2660" s="116"/>
      <c r="ZE2660" s="42"/>
      <c r="ZF2660" s="116"/>
      <c r="ZG2660" s="42"/>
      <c r="ZH2660" s="116"/>
      <c r="ZI2660" s="42"/>
      <c r="ZJ2660" s="116"/>
      <c r="ZK2660" s="42"/>
      <c r="ZL2660" s="116"/>
      <c r="ZM2660" s="42"/>
      <c r="ZN2660" s="116"/>
      <c r="ZO2660" s="42"/>
      <c r="ZP2660" s="116"/>
      <c r="ZQ2660" s="42"/>
      <c r="ZR2660" s="116"/>
      <c r="ZS2660" s="42"/>
      <c r="ZT2660" s="116"/>
      <c r="ZU2660" s="42"/>
      <c r="ZV2660" s="116"/>
      <c r="ZW2660" s="42"/>
      <c r="ZX2660" s="116"/>
      <c r="ZY2660" s="42"/>
      <c r="ZZ2660" s="116"/>
      <c r="AAA2660" s="42"/>
      <c r="AAB2660" s="116"/>
      <c r="AAC2660" s="42"/>
      <c r="AAD2660" s="116"/>
      <c r="AAE2660" s="42"/>
      <c r="AAF2660" s="116"/>
      <c r="AAG2660" s="42"/>
      <c r="AAH2660" s="116"/>
      <c r="AAI2660" s="42"/>
      <c r="AAJ2660" s="116"/>
      <c r="AAK2660" s="42"/>
      <c r="AAL2660" s="116"/>
      <c r="AAM2660" s="42"/>
      <c r="AAN2660" s="116"/>
      <c r="AAO2660" s="42"/>
      <c r="AAP2660" s="116"/>
      <c r="AAQ2660" s="42"/>
      <c r="AAR2660" s="116"/>
      <c r="AAS2660" s="42"/>
      <c r="AAT2660" s="116"/>
      <c r="AAU2660" s="42"/>
      <c r="AAV2660" s="116"/>
      <c r="AAW2660" s="42"/>
      <c r="AAX2660" s="116"/>
      <c r="AAY2660" s="42"/>
      <c r="AAZ2660" s="116"/>
      <c r="ABA2660" s="42"/>
      <c r="ABB2660" s="116"/>
      <c r="ABC2660" s="42"/>
      <c r="ABD2660" s="116"/>
      <c r="ABE2660" s="42"/>
      <c r="ABF2660" s="116"/>
      <c r="ABG2660" s="42"/>
      <c r="ABH2660" s="116"/>
      <c r="ABI2660" s="42"/>
      <c r="ABJ2660" s="116"/>
      <c r="ABK2660" s="42"/>
      <c r="ABL2660" s="116"/>
      <c r="ABM2660" s="42"/>
      <c r="ABN2660" s="116"/>
      <c r="ABO2660" s="42"/>
      <c r="ABP2660" s="116"/>
      <c r="ABQ2660" s="42"/>
      <c r="ABR2660" s="116"/>
      <c r="ABS2660" s="42"/>
      <c r="ABT2660" s="116"/>
      <c r="ABU2660" s="42"/>
      <c r="ABV2660" s="116"/>
      <c r="ABW2660" s="42"/>
      <c r="ABX2660" s="116"/>
      <c r="ABY2660" s="42"/>
      <c r="ABZ2660" s="116"/>
      <c r="ACA2660" s="42"/>
      <c r="ACB2660" s="116"/>
      <c r="ACC2660" s="42"/>
      <c r="ACD2660" s="116"/>
      <c r="ACE2660" s="42"/>
      <c r="ACF2660" s="116"/>
      <c r="ACG2660" s="42"/>
      <c r="ACH2660" s="116"/>
      <c r="ACI2660" s="42"/>
      <c r="ACJ2660" s="116"/>
      <c r="ACK2660" s="42"/>
      <c r="ACL2660" s="116"/>
      <c r="ACM2660" s="42"/>
      <c r="ACN2660" s="116"/>
      <c r="ACO2660" s="42"/>
      <c r="ACP2660" s="116"/>
      <c r="ACQ2660" s="42"/>
      <c r="ACR2660" s="116"/>
      <c r="ACS2660" s="42"/>
      <c r="ACT2660" s="116"/>
      <c r="ACU2660" s="42"/>
      <c r="ACV2660" s="116"/>
      <c r="ACW2660" s="42"/>
      <c r="ACX2660" s="116"/>
      <c r="ACY2660" s="42"/>
      <c r="ACZ2660" s="116"/>
      <c r="ADA2660" s="42"/>
      <c r="ADB2660" s="116"/>
      <c r="ADC2660" s="42"/>
      <c r="ADD2660" s="116"/>
      <c r="ADE2660" s="42"/>
      <c r="ADF2660" s="116"/>
      <c r="ADG2660" s="42"/>
      <c r="ADH2660" s="116"/>
      <c r="ADI2660" s="42"/>
      <c r="ADJ2660" s="116"/>
      <c r="ADK2660" s="42"/>
      <c r="ADL2660" s="116"/>
      <c r="ADM2660" s="42"/>
      <c r="ADN2660" s="116"/>
      <c r="ADO2660" s="42"/>
      <c r="ADP2660" s="116"/>
      <c r="ADQ2660" s="42"/>
      <c r="ADR2660" s="116"/>
      <c r="ADS2660" s="42"/>
      <c r="ADT2660" s="116"/>
      <c r="ADU2660" s="42"/>
      <c r="ADV2660" s="116"/>
      <c r="ADW2660" s="42"/>
      <c r="ADX2660" s="116"/>
      <c r="ADY2660" s="42"/>
      <c r="ADZ2660" s="116"/>
      <c r="AEA2660" s="42"/>
      <c r="AEB2660" s="116"/>
      <c r="AEC2660" s="42"/>
      <c r="AED2660" s="116"/>
      <c r="AEE2660" s="42"/>
      <c r="AEF2660" s="116"/>
      <c r="AEG2660" s="42"/>
      <c r="AEH2660" s="116"/>
      <c r="AEI2660" s="42"/>
      <c r="AEJ2660" s="116"/>
      <c r="AEK2660" s="42"/>
      <c r="AEL2660" s="116"/>
      <c r="AEM2660" s="42"/>
      <c r="AEN2660" s="116"/>
      <c r="AEO2660" s="42"/>
      <c r="AEP2660" s="116"/>
      <c r="AEQ2660" s="42"/>
      <c r="AER2660" s="116"/>
      <c r="AES2660" s="42"/>
      <c r="AET2660" s="116"/>
      <c r="AEU2660" s="42"/>
      <c r="AEV2660" s="116"/>
      <c r="AEW2660" s="42"/>
      <c r="AEX2660" s="116"/>
      <c r="AEY2660" s="42"/>
      <c r="AEZ2660" s="116"/>
      <c r="AFA2660" s="42"/>
      <c r="AFB2660" s="116"/>
      <c r="AFC2660" s="42"/>
      <c r="AFD2660" s="116"/>
      <c r="AFE2660" s="42"/>
      <c r="AFF2660" s="116"/>
      <c r="AFG2660" s="42"/>
      <c r="AFH2660" s="116"/>
      <c r="AFI2660" s="42"/>
      <c r="AFJ2660" s="116"/>
      <c r="AFK2660" s="42"/>
      <c r="AFL2660" s="116"/>
      <c r="AFM2660" s="42"/>
      <c r="AFN2660" s="116"/>
      <c r="AFO2660" s="42"/>
      <c r="AFP2660" s="116"/>
      <c r="AFQ2660" s="42"/>
      <c r="AFR2660" s="116"/>
      <c r="AFS2660" s="42"/>
      <c r="AFT2660" s="116"/>
      <c r="AFU2660" s="42"/>
      <c r="AFV2660" s="116"/>
      <c r="AFW2660" s="42"/>
      <c r="AFX2660" s="116"/>
      <c r="AFY2660" s="42"/>
      <c r="AFZ2660" s="116"/>
      <c r="AGA2660" s="42"/>
      <c r="AGB2660" s="116"/>
      <c r="AGC2660" s="42"/>
      <c r="AGD2660" s="116"/>
      <c r="AGE2660" s="42"/>
      <c r="AGF2660" s="116"/>
      <c r="AGG2660" s="42"/>
      <c r="AGH2660" s="116"/>
      <c r="AGI2660" s="42"/>
      <c r="AGJ2660" s="116"/>
      <c r="AGK2660" s="42"/>
      <c r="AGL2660" s="116"/>
      <c r="AGM2660" s="42"/>
      <c r="AGN2660" s="116"/>
      <c r="AGO2660" s="42"/>
      <c r="AGP2660" s="116"/>
      <c r="AGQ2660" s="42"/>
      <c r="AGR2660" s="116"/>
      <c r="AGS2660" s="42"/>
      <c r="AGT2660" s="116"/>
      <c r="AGU2660" s="42"/>
      <c r="AGV2660" s="116"/>
      <c r="AGW2660" s="42"/>
      <c r="AGX2660" s="116"/>
      <c r="AGY2660" s="42"/>
      <c r="AGZ2660" s="116"/>
      <c r="AHA2660" s="42"/>
      <c r="AHB2660" s="116"/>
      <c r="AHC2660" s="42"/>
      <c r="AHD2660" s="116"/>
      <c r="AHE2660" s="42"/>
      <c r="AHF2660" s="116"/>
      <c r="AHG2660" s="42"/>
      <c r="AHH2660" s="116"/>
      <c r="AHI2660" s="42"/>
      <c r="AHJ2660" s="116"/>
      <c r="AHK2660" s="42"/>
      <c r="AHL2660" s="116"/>
      <c r="AHM2660" s="42"/>
      <c r="AHN2660" s="116"/>
      <c r="AHO2660" s="42"/>
      <c r="AHP2660" s="116"/>
      <c r="AHQ2660" s="42"/>
      <c r="AHR2660" s="116"/>
      <c r="AHS2660" s="42"/>
      <c r="AHT2660" s="116"/>
      <c r="AHU2660" s="42"/>
      <c r="AHV2660" s="116"/>
      <c r="AHW2660" s="42"/>
      <c r="AHX2660" s="116"/>
      <c r="AHY2660" s="42"/>
      <c r="AHZ2660" s="116"/>
      <c r="AIA2660" s="42"/>
      <c r="AIB2660" s="116"/>
      <c r="AIC2660" s="42"/>
      <c r="AID2660" s="116"/>
      <c r="AIE2660" s="42"/>
      <c r="AIF2660" s="116"/>
      <c r="AIG2660" s="42"/>
      <c r="AIH2660" s="116"/>
      <c r="AII2660" s="42"/>
      <c r="AIJ2660" s="116"/>
      <c r="AIK2660" s="42"/>
      <c r="AIL2660" s="116"/>
      <c r="AIM2660" s="42"/>
      <c r="AIN2660" s="116"/>
      <c r="AIO2660" s="42"/>
      <c r="AIP2660" s="116"/>
      <c r="AIQ2660" s="42"/>
      <c r="AIR2660" s="116"/>
      <c r="AIS2660" s="42"/>
      <c r="AIT2660" s="116"/>
      <c r="AIU2660" s="42"/>
      <c r="AIV2660" s="116"/>
      <c r="AIW2660" s="42"/>
      <c r="AIX2660" s="116"/>
      <c r="AIY2660" s="42"/>
      <c r="AIZ2660" s="116"/>
      <c r="AJA2660" s="42"/>
      <c r="AJB2660" s="116"/>
      <c r="AJC2660" s="42"/>
      <c r="AJD2660" s="116"/>
      <c r="AJE2660" s="42"/>
      <c r="AJF2660" s="116"/>
      <c r="AJG2660" s="42"/>
      <c r="AJH2660" s="116"/>
      <c r="AJI2660" s="42"/>
      <c r="AJJ2660" s="116"/>
      <c r="AJK2660" s="42"/>
      <c r="AJL2660" s="116"/>
      <c r="AJM2660" s="42"/>
      <c r="AJN2660" s="116"/>
      <c r="AJO2660" s="42"/>
      <c r="AJP2660" s="116"/>
      <c r="AJQ2660" s="42"/>
      <c r="AJR2660" s="116"/>
      <c r="AJS2660" s="42"/>
      <c r="AJT2660" s="116"/>
      <c r="AJU2660" s="42"/>
      <c r="AJV2660" s="116"/>
      <c r="AJW2660" s="42"/>
      <c r="AJX2660" s="116"/>
      <c r="AJY2660" s="42"/>
      <c r="AJZ2660" s="116"/>
      <c r="AKA2660" s="42"/>
      <c r="AKB2660" s="116"/>
      <c r="AKC2660" s="42"/>
      <c r="AKD2660" s="116"/>
      <c r="AKE2660" s="42"/>
      <c r="AKF2660" s="116"/>
      <c r="AKG2660" s="42"/>
      <c r="AKH2660" s="116"/>
      <c r="AKI2660" s="42"/>
      <c r="AKJ2660" s="116"/>
      <c r="AKK2660" s="42"/>
      <c r="AKL2660" s="116"/>
      <c r="AKM2660" s="42"/>
      <c r="AKN2660" s="116"/>
      <c r="AKO2660" s="42"/>
      <c r="AKP2660" s="116"/>
      <c r="AKQ2660" s="42"/>
      <c r="AKR2660" s="116"/>
      <c r="AKS2660" s="42"/>
      <c r="AKT2660" s="116"/>
      <c r="AKU2660" s="42"/>
      <c r="AKV2660" s="116"/>
      <c r="AKW2660" s="42"/>
      <c r="AKX2660" s="116"/>
      <c r="AKY2660" s="42"/>
      <c r="AKZ2660" s="116"/>
      <c r="ALA2660" s="42"/>
      <c r="ALB2660" s="116"/>
      <c r="ALC2660" s="42"/>
      <c r="ALD2660" s="116"/>
      <c r="ALE2660" s="42"/>
      <c r="ALF2660" s="116"/>
      <c r="ALG2660" s="42"/>
      <c r="ALH2660" s="116"/>
      <c r="ALI2660" s="42"/>
      <c r="ALJ2660" s="116"/>
      <c r="ALK2660" s="42"/>
      <c r="ALL2660" s="116"/>
      <c r="ALM2660" s="42"/>
      <c r="ALN2660" s="116"/>
      <c r="ALO2660" s="42"/>
      <c r="ALP2660" s="116"/>
      <c r="ALQ2660" s="42"/>
      <c r="ALR2660" s="116"/>
      <c r="ALS2660" s="42"/>
      <c r="ALT2660" s="116"/>
      <c r="ALU2660" s="42"/>
      <c r="ALV2660" s="116"/>
      <c r="ALW2660" s="42"/>
      <c r="ALX2660" s="116"/>
      <c r="ALY2660" s="42"/>
      <c r="ALZ2660" s="116"/>
      <c r="AMA2660" s="42"/>
      <c r="AMB2660" s="116"/>
      <c r="AMC2660" s="42"/>
      <c r="AMD2660" s="116"/>
      <c r="AME2660" s="42"/>
      <c r="AMF2660" s="116"/>
      <c r="AMG2660" s="42"/>
      <c r="AMH2660" s="116"/>
      <c r="AMI2660" s="42"/>
      <c r="AMJ2660" s="116"/>
      <c r="AMK2660" s="42"/>
      <c r="AML2660" s="116"/>
      <c r="AMM2660" s="42"/>
      <c r="AMN2660" s="116"/>
      <c r="AMO2660" s="42"/>
      <c r="AMP2660" s="116"/>
      <c r="AMQ2660" s="42"/>
      <c r="AMR2660" s="116"/>
      <c r="AMS2660" s="42"/>
      <c r="AMT2660" s="116"/>
      <c r="AMU2660" s="42"/>
      <c r="AMV2660" s="116"/>
      <c r="AMW2660" s="42"/>
      <c r="AMX2660" s="116"/>
      <c r="AMY2660" s="42"/>
      <c r="AMZ2660" s="116"/>
      <c r="ANA2660" s="42"/>
      <c r="ANB2660" s="116"/>
      <c r="ANC2660" s="42"/>
      <c r="AND2660" s="116"/>
      <c r="ANE2660" s="42"/>
      <c r="ANF2660" s="116"/>
      <c r="ANG2660" s="42"/>
      <c r="ANH2660" s="116"/>
      <c r="ANI2660" s="42"/>
      <c r="ANJ2660" s="116"/>
      <c r="ANK2660" s="42"/>
      <c r="ANL2660" s="116"/>
      <c r="ANM2660" s="42"/>
      <c r="ANN2660" s="116"/>
      <c r="ANO2660" s="42"/>
      <c r="ANP2660" s="116"/>
      <c r="ANQ2660" s="42"/>
      <c r="ANR2660" s="116"/>
      <c r="ANS2660" s="42"/>
      <c r="ANT2660" s="116"/>
      <c r="ANU2660" s="42"/>
      <c r="ANV2660" s="116"/>
      <c r="ANW2660" s="42"/>
      <c r="ANX2660" s="116"/>
      <c r="ANY2660" s="42"/>
      <c r="ANZ2660" s="116"/>
      <c r="AOA2660" s="42"/>
      <c r="AOB2660" s="116"/>
      <c r="AOC2660" s="42"/>
      <c r="AOD2660" s="116"/>
      <c r="AOE2660" s="42"/>
      <c r="AOF2660" s="116"/>
      <c r="AOG2660" s="42"/>
      <c r="AOH2660" s="116"/>
      <c r="AOI2660" s="42"/>
      <c r="AOJ2660" s="116"/>
      <c r="AOK2660" s="42"/>
      <c r="AOL2660" s="116"/>
      <c r="AOM2660" s="42"/>
      <c r="AON2660" s="116"/>
      <c r="AOO2660" s="42"/>
      <c r="AOP2660" s="116"/>
      <c r="AOQ2660" s="42"/>
      <c r="AOR2660" s="116"/>
      <c r="AOS2660" s="42"/>
      <c r="AOT2660" s="116"/>
      <c r="AOU2660" s="42"/>
      <c r="AOV2660" s="116"/>
      <c r="AOW2660" s="42"/>
      <c r="AOX2660" s="116"/>
      <c r="AOY2660" s="42"/>
      <c r="AOZ2660" s="116"/>
      <c r="APA2660" s="42"/>
      <c r="APB2660" s="116"/>
      <c r="APC2660" s="42"/>
      <c r="APD2660" s="116"/>
      <c r="APE2660" s="42"/>
      <c r="APF2660" s="116"/>
      <c r="APG2660" s="42"/>
      <c r="APH2660" s="116"/>
      <c r="API2660" s="42"/>
      <c r="APJ2660" s="116"/>
      <c r="APK2660" s="42"/>
      <c r="APL2660" s="116"/>
      <c r="APM2660" s="42"/>
      <c r="APN2660" s="116"/>
      <c r="APO2660" s="42"/>
      <c r="APP2660" s="116"/>
      <c r="APQ2660" s="42"/>
      <c r="APR2660" s="116"/>
      <c r="APS2660" s="42"/>
      <c r="APT2660" s="116"/>
      <c r="APU2660" s="42"/>
      <c r="APV2660" s="116"/>
      <c r="APW2660" s="42"/>
      <c r="APX2660" s="116"/>
      <c r="APY2660" s="42"/>
      <c r="APZ2660" s="116"/>
      <c r="AQA2660" s="42"/>
      <c r="AQB2660" s="116"/>
      <c r="AQC2660" s="42"/>
      <c r="AQD2660" s="116"/>
      <c r="AQE2660" s="42"/>
      <c r="AQF2660" s="116"/>
      <c r="AQG2660" s="42"/>
      <c r="AQH2660" s="116"/>
      <c r="AQI2660" s="42"/>
      <c r="AQJ2660" s="116"/>
      <c r="AQK2660" s="42"/>
      <c r="AQL2660" s="116"/>
      <c r="AQM2660" s="42"/>
      <c r="AQN2660" s="116"/>
      <c r="AQO2660" s="42"/>
      <c r="AQP2660" s="116"/>
      <c r="AQQ2660" s="42"/>
      <c r="AQR2660" s="116"/>
      <c r="AQS2660" s="42"/>
      <c r="AQT2660" s="116"/>
      <c r="AQU2660" s="42"/>
      <c r="AQV2660" s="116"/>
      <c r="AQW2660" s="42"/>
      <c r="AQX2660" s="116"/>
      <c r="AQY2660" s="42"/>
      <c r="AQZ2660" s="116"/>
      <c r="ARA2660" s="42"/>
      <c r="ARB2660" s="116"/>
      <c r="ARC2660" s="42"/>
      <c r="ARD2660" s="116"/>
      <c r="ARE2660" s="42"/>
      <c r="ARF2660" s="116"/>
      <c r="ARG2660" s="42"/>
      <c r="ARH2660" s="116"/>
      <c r="ARI2660" s="42"/>
      <c r="ARJ2660" s="116"/>
      <c r="ARK2660" s="42"/>
      <c r="ARL2660" s="116"/>
      <c r="ARM2660" s="42"/>
      <c r="ARN2660" s="116"/>
      <c r="ARO2660" s="42"/>
      <c r="ARP2660" s="116"/>
      <c r="ARQ2660" s="42"/>
      <c r="ARR2660" s="116"/>
      <c r="ARS2660" s="42"/>
      <c r="ART2660" s="116"/>
      <c r="ARU2660" s="42"/>
      <c r="ARV2660" s="116"/>
      <c r="ARW2660" s="42"/>
      <c r="ARX2660" s="116"/>
      <c r="ARY2660" s="42"/>
      <c r="ARZ2660" s="116"/>
      <c r="ASA2660" s="42"/>
      <c r="ASB2660" s="116"/>
      <c r="ASC2660" s="42"/>
      <c r="ASD2660" s="116"/>
      <c r="ASE2660" s="42"/>
      <c r="ASF2660" s="116"/>
      <c r="ASG2660" s="42"/>
      <c r="ASH2660" s="116"/>
      <c r="ASI2660" s="42"/>
      <c r="ASJ2660" s="116"/>
      <c r="ASK2660" s="42"/>
      <c r="ASL2660" s="116"/>
      <c r="ASM2660" s="42"/>
      <c r="ASN2660" s="116"/>
      <c r="ASO2660" s="42"/>
      <c r="ASP2660" s="116"/>
      <c r="ASQ2660" s="42"/>
      <c r="ASR2660" s="116"/>
      <c r="ASS2660" s="42"/>
      <c r="AST2660" s="116"/>
      <c r="ASU2660" s="42"/>
      <c r="ASV2660" s="116"/>
      <c r="ASW2660" s="42"/>
      <c r="ASX2660" s="116"/>
      <c r="ASY2660" s="42"/>
      <c r="ASZ2660" s="116"/>
      <c r="ATA2660" s="42"/>
      <c r="ATB2660" s="116"/>
      <c r="ATC2660" s="42"/>
      <c r="ATD2660" s="116"/>
      <c r="ATE2660" s="42"/>
      <c r="ATF2660" s="116"/>
      <c r="ATG2660" s="42"/>
      <c r="ATH2660" s="116"/>
      <c r="ATI2660" s="42"/>
      <c r="ATJ2660" s="116"/>
      <c r="ATK2660" s="42"/>
      <c r="ATL2660" s="116"/>
      <c r="ATM2660" s="42"/>
      <c r="ATN2660" s="116"/>
      <c r="ATO2660" s="42"/>
      <c r="ATP2660" s="116"/>
      <c r="ATQ2660" s="42"/>
      <c r="ATR2660" s="116"/>
      <c r="ATS2660" s="42"/>
      <c r="ATT2660" s="116"/>
      <c r="ATU2660" s="42"/>
      <c r="ATV2660" s="116"/>
      <c r="ATW2660" s="42"/>
      <c r="ATX2660" s="116"/>
      <c r="ATY2660" s="42"/>
      <c r="ATZ2660" s="116"/>
      <c r="AUA2660" s="42"/>
      <c r="AUB2660" s="116"/>
      <c r="AUC2660" s="42"/>
      <c r="AUD2660" s="116"/>
      <c r="AUE2660" s="42"/>
      <c r="AUF2660" s="116"/>
      <c r="AUG2660" s="42"/>
      <c r="AUH2660" s="116"/>
      <c r="AUI2660" s="42"/>
      <c r="AUJ2660" s="116"/>
      <c r="AUK2660" s="42"/>
      <c r="AUL2660" s="116"/>
      <c r="AUM2660" s="42"/>
      <c r="AUN2660" s="116"/>
      <c r="AUO2660" s="42"/>
      <c r="AUP2660" s="116"/>
      <c r="AUQ2660" s="42"/>
      <c r="AUR2660" s="116"/>
      <c r="AUS2660" s="42"/>
      <c r="AUT2660" s="116"/>
      <c r="AUU2660" s="42"/>
      <c r="AUV2660" s="116"/>
      <c r="AUW2660" s="42"/>
      <c r="AUX2660" s="116"/>
      <c r="AUY2660" s="42"/>
      <c r="AUZ2660" s="116"/>
      <c r="AVA2660" s="42"/>
      <c r="AVB2660" s="116"/>
      <c r="AVC2660" s="42"/>
      <c r="AVD2660" s="116"/>
      <c r="AVE2660" s="42"/>
      <c r="AVF2660" s="116"/>
      <c r="AVG2660" s="42"/>
      <c r="AVH2660" s="116"/>
      <c r="AVI2660" s="42"/>
      <c r="AVJ2660" s="116"/>
      <c r="AVK2660" s="42"/>
      <c r="AVL2660" s="116"/>
      <c r="AVM2660" s="42"/>
      <c r="AVN2660" s="116"/>
      <c r="AVO2660" s="42"/>
      <c r="AVP2660" s="116"/>
      <c r="AVQ2660" s="42"/>
      <c r="AVR2660" s="116"/>
      <c r="AVS2660" s="42"/>
      <c r="AVT2660" s="116"/>
      <c r="AVU2660" s="42"/>
      <c r="AVV2660" s="116"/>
      <c r="AVW2660" s="42"/>
      <c r="AVX2660" s="116"/>
      <c r="AVY2660" s="42"/>
      <c r="AVZ2660" s="116"/>
      <c r="AWA2660" s="42"/>
      <c r="AWB2660" s="116"/>
      <c r="AWC2660" s="42"/>
      <c r="AWD2660" s="116"/>
      <c r="AWE2660" s="42"/>
      <c r="AWF2660" s="116"/>
      <c r="AWG2660" s="42"/>
      <c r="AWH2660" s="116"/>
      <c r="AWI2660" s="42"/>
      <c r="AWJ2660" s="116"/>
      <c r="AWK2660" s="42"/>
      <c r="AWL2660" s="116"/>
      <c r="AWM2660" s="42"/>
      <c r="AWN2660" s="116"/>
      <c r="AWO2660" s="42"/>
      <c r="AWP2660" s="116"/>
      <c r="AWQ2660" s="42"/>
      <c r="AWR2660" s="116"/>
      <c r="AWS2660" s="42"/>
      <c r="AWT2660" s="116"/>
      <c r="AWU2660" s="42"/>
      <c r="AWV2660" s="116"/>
      <c r="AWW2660" s="42"/>
      <c r="AWX2660" s="116"/>
      <c r="AWY2660" s="42"/>
      <c r="AWZ2660" s="116"/>
      <c r="AXA2660" s="42"/>
      <c r="AXB2660" s="116"/>
      <c r="AXC2660" s="42"/>
      <c r="AXD2660" s="116"/>
      <c r="AXE2660" s="42"/>
      <c r="AXF2660" s="116"/>
      <c r="AXG2660" s="42"/>
      <c r="AXH2660" s="116"/>
      <c r="AXI2660" s="42"/>
      <c r="AXJ2660" s="116"/>
      <c r="AXK2660" s="42"/>
      <c r="AXL2660" s="116"/>
      <c r="AXM2660" s="42"/>
      <c r="AXN2660" s="116"/>
      <c r="AXO2660" s="42"/>
      <c r="AXP2660" s="116"/>
      <c r="AXQ2660" s="42"/>
      <c r="AXR2660" s="116"/>
      <c r="AXS2660" s="42"/>
      <c r="AXT2660" s="116"/>
      <c r="AXU2660" s="42"/>
      <c r="AXV2660" s="116"/>
      <c r="AXW2660" s="42"/>
      <c r="AXX2660" s="116"/>
      <c r="AXY2660" s="42"/>
      <c r="AXZ2660" s="116"/>
      <c r="AYA2660" s="42"/>
      <c r="AYB2660" s="116"/>
      <c r="AYC2660" s="42"/>
      <c r="AYD2660" s="116"/>
      <c r="AYE2660" s="42"/>
      <c r="AYF2660" s="116"/>
      <c r="AYG2660" s="42"/>
      <c r="AYH2660" s="116"/>
      <c r="AYI2660" s="42"/>
      <c r="AYJ2660" s="116"/>
      <c r="AYK2660" s="42"/>
      <c r="AYL2660" s="116"/>
      <c r="AYM2660" s="42"/>
      <c r="AYN2660" s="116"/>
      <c r="AYO2660" s="42"/>
      <c r="AYP2660" s="116"/>
      <c r="AYQ2660" s="42"/>
      <c r="AYR2660" s="116"/>
      <c r="AYS2660" s="42"/>
      <c r="AYT2660" s="116"/>
      <c r="AYU2660" s="42"/>
      <c r="AYV2660" s="116"/>
      <c r="AYW2660" s="42"/>
      <c r="AYX2660" s="116"/>
      <c r="AYY2660" s="42"/>
      <c r="AYZ2660" s="116"/>
      <c r="AZA2660" s="42"/>
      <c r="AZB2660" s="116"/>
      <c r="AZC2660" s="42"/>
      <c r="AZD2660" s="116"/>
      <c r="AZE2660" s="42"/>
      <c r="AZF2660" s="116"/>
      <c r="AZG2660" s="42"/>
      <c r="AZH2660" s="116"/>
      <c r="AZI2660" s="42"/>
      <c r="AZJ2660" s="116"/>
      <c r="AZK2660" s="42"/>
      <c r="AZL2660" s="116"/>
      <c r="AZM2660" s="42"/>
      <c r="AZN2660" s="116"/>
      <c r="AZO2660" s="42"/>
      <c r="AZP2660" s="116"/>
      <c r="AZQ2660" s="42"/>
      <c r="AZR2660" s="116"/>
      <c r="AZS2660" s="42"/>
      <c r="AZT2660" s="116"/>
      <c r="AZU2660" s="42"/>
      <c r="AZV2660" s="116"/>
      <c r="AZW2660" s="42"/>
      <c r="AZX2660" s="116"/>
      <c r="AZY2660" s="42"/>
      <c r="AZZ2660" s="116"/>
      <c r="BAA2660" s="42"/>
      <c r="BAB2660" s="116"/>
      <c r="BAC2660" s="42"/>
      <c r="BAD2660" s="116"/>
      <c r="BAE2660" s="42"/>
      <c r="BAF2660" s="116"/>
      <c r="BAG2660" s="42"/>
      <c r="BAH2660" s="116"/>
      <c r="BAI2660" s="42"/>
      <c r="BAJ2660" s="116"/>
      <c r="BAK2660" s="42"/>
      <c r="BAL2660" s="116"/>
      <c r="BAM2660" s="42"/>
      <c r="BAN2660" s="116"/>
      <c r="BAO2660" s="42"/>
      <c r="BAP2660" s="116"/>
      <c r="BAQ2660" s="42"/>
      <c r="BAR2660" s="116"/>
      <c r="BAS2660" s="42"/>
      <c r="BAT2660" s="116"/>
      <c r="BAU2660" s="42"/>
      <c r="BAV2660" s="116"/>
      <c r="BAW2660" s="42"/>
      <c r="BAX2660" s="116"/>
      <c r="BAY2660" s="42"/>
      <c r="BAZ2660" s="116"/>
      <c r="BBA2660" s="42"/>
      <c r="BBB2660" s="116"/>
      <c r="BBC2660" s="42"/>
      <c r="BBD2660" s="116"/>
      <c r="BBE2660" s="42"/>
      <c r="BBF2660" s="116"/>
      <c r="BBG2660" s="42"/>
      <c r="BBH2660" s="116"/>
      <c r="BBI2660" s="42"/>
      <c r="BBJ2660" s="116"/>
      <c r="BBK2660" s="42"/>
      <c r="BBL2660" s="116"/>
      <c r="BBM2660" s="42"/>
      <c r="BBN2660" s="116"/>
      <c r="BBO2660" s="42"/>
      <c r="BBP2660" s="116"/>
      <c r="BBQ2660" s="42"/>
      <c r="BBR2660" s="116"/>
      <c r="BBS2660" s="42"/>
      <c r="BBT2660" s="116"/>
      <c r="BBU2660" s="42"/>
      <c r="BBV2660" s="116"/>
      <c r="BBW2660" s="42"/>
      <c r="BBX2660" s="116"/>
      <c r="BBY2660" s="42"/>
      <c r="BBZ2660" s="116"/>
      <c r="BCA2660" s="42"/>
      <c r="BCB2660" s="116"/>
      <c r="BCC2660" s="42"/>
      <c r="BCD2660" s="116"/>
      <c r="BCE2660" s="42"/>
      <c r="BCF2660" s="116"/>
      <c r="BCG2660" s="42"/>
      <c r="BCH2660" s="116"/>
      <c r="BCI2660" s="42"/>
      <c r="BCJ2660" s="116"/>
      <c r="BCK2660" s="42"/>
      <c r="BCL2660" s="116"/>
      <c r="BCM2660" s="42"/>
      <c r="BCN2660" s="116"/>
      <c r="BCO2660" s="42"/>
      <c r="BCP2660" s="116"/>
      <c r="BCQ2660" s="42"/>
      <c r="BCR2660" s="116"/>
      <c r="BCS2660" s="42"/>
      <c r="BCT2660" s="116"/>
      <c r="BCU2660" s="42"/>
      <c r="BCV2660" s="116"/>
      <c r="BCW2660" s="42"/>
      <c r="BCX2660" s="116"/>
      <c r="BCY2660" s="42"/>
      <c r="BCZ2660" s="116"/>
      <c r="BDA2660" s="42"/>
      <c r="BDB2660" s="116"/>
      <c r="BDC2660" s="42"/>
      <c r="BDD2660" s="116"/>
      <c r="BDE2660" s="42"/>
      <c r="BDF2660" s="116"/>
      <c r="BDG2660" s="42"/>
      <c r="BDH2660" s="116"/>
      <c r="BDI2660" s="42"/>
      <c r="BDJ2660" s="116"/>
      <c r="BDK2660" s="42"/>
      <c r="BDL2660" s="116"/>
      <c r="BDM2660" s="42"/>
      <c r="BDN2660" s="116"/>
      <c r="BDO2660" s="42"/>
      <c r="BDP2660" s="116"/>
      <c r="BDQ2660" s="42"/>
      <c r="BDR2660" s="116"/>
      <c r="BDS2660" s="42"/>
      <c r="BDT2660" s="116"/>
      <c r="BDU2660" s="42"/>
      <c r="BDV2660" s="116"/>
      <c r="BDW2660" s="42"/>
      <c r="BDX2660" s="116"/>
      <c r="BDY2660" s="42"/>
      <c r="BDZ2660" s="116"/>
      <c r="BEA2660" s="42"/>
      <c r="BEB2660" s="116"/>
      <c r="BEC2660" s="42"/>
      <c r="BED2660" s="116"/>
      <c r="BEE2660" s="42"/>
      <c r="BEF2660" s="116"/>
      <c r="BEG2660" s="42"/>
      <c r="BEH2660" s="116"/>
      <c r="BEI2660" s="42"/>
      <c r="BEJ2660" s="116"/>
      <c r="BEK2660" s="42"/>
      <c r="BEL2660" s="116"/>
      <c r="BEM2660" s="42"/>
      <c r="BEN2660" s="116"/>
      <c r="BEO2660" s="42"/>
      <c r="BEP2660" s="116"/>
      <c r="BEQ2660" s="42"/>
      <c r="BER2660" s="116"/>
      <c r="BES2660" s="42"/>
      <c r="BET2660" s="116"/>
      <c r="BEU2660" s="42"/>
      <c r="BEV2660" s="116"/>
      <c r="BEW2660" s="42"/>
      <c r="BEX2660" s="116"/>
      <c r="BEY2660" s="42"/>
      <c r="BEZ2660" s="116"/>
      <c r="BFA2660" s="42"/>
      <c r="BFB2660" s="116"/>
      <c r="BFC2660" s="42"/>
      <c r="BFD2660" s="116"/>
      <c r="BFE2660" s="42"/>
      <c r="BFF2660" s="116"/>
      <c r="BFG2660" s="42"/>
      <c r="BFH2660" s="116"/>
      <c r="BFI2660" s="42"/>
      <c r="BFJ2660" s="116"/>
      <c r="BFK2660" s="42"/>
      <c r="BFL2660" s="116"/>
      <c r="BFM2660" s="42"/>
      <c r="BFN2660" s="116"/>
      <c r="BFO2660" s="42"/>
      <c r="BFP2660" s="116"/>
      <c r="BFQ2660" s="42"/>
      <c r="BFR2660" s="116"/>
      <c r="BFS2660" s="42"/>
      <c r="BFT2660" s="116"/>
      <c r="BFU2660" s="42"/>
      <c r="BFV2660" s="116"/>
      <c r="BFW2660" s="42"/>
      <c r="BFX2660" s="116"/>
      <c r="BFY2660" s="42"/>
      <c r="BFZ2660" s="116"/>
      <c r="BGA2660" s="42"/>
      <c r="BGB2660" s="116"/>
      <c r="BGC2660" s="42"/>
      <c r="BGD2660" s="116"/>
      <c r="BGE2660" s="42"/>
      <c r="BGF2660" s="116"/>
      <c r="BGG2660" s="42"/>
      <c r="BGH2660" s="116"/>
      <c r="BGI2660" s="42"/>
      <c r="BGJ2660" s="116"/>
      <c r="BGK2660" s="42"/>
      <c r="BGL2660" s="116"/>
      <c r="BGM2660" s="42"/>
      <c r="BGN2660" s="116"/>
      <c r="BGO2660" s="42"/>
      <c r="BGP2660" s="116"/>
      <c r="BGQ2660" s="42"/>
      <c r="BGR2660" s="116"/>
      <c r="BGS2660" s="42"/>
      <c r="BGT2660" s="116"/>
      <c r="BGU2660" s="42"/>
      <c r="BGV2660" s="116"/>
      <c r="BGW2660" s="42"/>
      <c r="BGX2660" s="116"/>
      <c r="BGY2660" s="42"/>
      <c r="BGZ2660" s="116"/>
      <c r="BHA2660" s="42"/>
      <c r="BHB2660" s="116"/>
      <c r="BHC2660" s="42"/>
      <c r="BHD2660" s="116"/>
      <c r="BHE2660" s="42"/>
      <c r="BHF2660" s="116"/>
      <c r="BHG2660" s="42"/>
      <c r="BHH2660" s="116"/>
      <c r="BHI2660" s="42"/>
      <c r="BHJ2660" s="116"/>
      <c r="BHK2660" s="42"/>
      <c r="BHL2660" s="116"/>
      <c r="BHM2660" s="42"/>
      <c r="BHN2660" s="116"/>
      <c r="BHO2660" s="42"/>
      <c r="BHP2660" s="116"/>
      <c r="BHQ2660" s="42"/>
      <c r="BHR2660" s="116"/>
      <c r="BHS2660" s="42"/>
      <c r="BHT2660" s="116"/>
      <c r="BHU2660" s="42"/>
      <c r="BHV2660" s="116"/>
      <c r="BHW2660" s="42"/>
      <c r="BHX2660" s="116"/>
      <c r="BHY2660" s="42"/>
      <c r="BHZ2660" s="116"/>
      <c r="BIA2660" s="42"/>
      <c r="BIB2660" s="116"/>
      <c r="BIC2660" s="42"/>
      <c r="BID2660" s="116"/>
      <c r="BIE2660" s="42"/>
      <c r="BIF2660" s="116"/>
      <c r="BIG2660" s="42"/>
      <c r="BIH2660" s="116"/>
      <c r="BII2660" s="42"/>
      <c r="BIJ2660" s="116"/>
      <c r="BIK2660" s="42"/>
      <c r="BIL2660" s="116"/>
      <c r="BIM2660" s="42"/>
      <c r="BIN2660" s="116"/>
      <c r="BIO2660" s="42"/>
      <c r="BIP2660" s="116"/>
      <c r="BIQ2660" s="42"/>
      <c r="BIR2660" s="116"/>
      <c r="BIS2660" s="42"/>
      <c r="BIT2660" s="116"/>
      <c r="BIU2660" s="42"/>
      <c r="BIV2660" s="116"/>
      <c r="BIW2660" s="42"/>
      <c r="BIX2660" s="116"/>
      <c r="BIY2660" s="42"/>
      <c r="BIZ2660" s="116"/>
      <c r="BJA2660" s="42"/>
      <c r="BJB2660" s="116"/>
      <c r="BJC2660" s="42"/>
      <c r="BJD2660" s="116"/>
      <c r="BJE2660" s="42"/>
      <c r="BJF2660" s="116"/>
      <c r="BJG2660" s="42"/>
      <c r="BJH2660" s="116"/>
      <c r="BJI2660" s="42"/>
      <c r="BJJ2660" s="116"/>
      <c r="BJK2660" s="42"/>
      <c r="BJL2660" s="116"/>
      <c r="BJM2660" s="42"/>
      <c r="BJN2660" s="116"/>
      <c r="BJO2660" s="42"/>
      <c r="BJP2660" s="116"/>
      <c r="BJQ2660" s="42"/>
      <c r="BJR2660" s="116"/>
      <c r="BJS2660" s="42"/>
      <c r="BJT2660" s="116"/>
      <c r="BJU2660" s="42"/>
      <c r="BJV2660" s="116"/>
      <c r="BJW2660" s="42"/>
      <c r="BJX2660" s="116"/>
      <c r="BJY2660" s="42"/>
      <c r="BJZ2660" s="116"/>
      <c r="BKA2660" s="42"/>
      <c r="BKB2660" s="116"/>
      <c r="BKC2660" s="42"/>
      <c r="BKD2660" s="116"/>
      <c r="BKE2660" s="42"/>
      <c r="BKF2660" s="116"/>
      <c r="BKG2660" s="42"/>
      <c r="BKH2660" s="116"/>
      <c r="BKI2660" s="42"/>
      <c r="BKJ2660" s="116"/>
      <c r="BKK2660" s="42"/>
      <c r="BKL2660" s="116"/>
      <c r="BKM2660" s="42"/>
      <c r="BKN2660" s="116"/>
      <c r="BKO2660" s="42"/>
      <c r="BKP2660" s="116"/>
      <c r="BKQ2660" s="42"/>
      <c r="BKR2660" s="116"/>
      <c r="BKS2660" s="42"/>
      <c r="BKT2660" s="116"/>
      <c r="BKU2660" s="42"/>
      <c r="BKV2660" s="116"/>
      <c r="BKW2660" s="42"/>
      <c r="BKX2660" s="116"/>
      <c r="BKY2660" s="42"/>
      <c r="BKZ2660" s="116"/>
      <c r="BLA2660" s="42"/>
      <c r="BLB2660" s="116"/>
      <c r="BLC2660" s="42"/>
      <c r="BLD2660" s="116"/>
      <c r="BLE2660" s="42"/>
      <c r="BLF2660" s="116"/>
      <c r="BLG2660" s="42"/>
      <c r="BLH2660" s="116"/>
      <c r="BLI2660" s="42"/>
      <c r="BLJ2660" s="116"/>
      <c r="BLK2660" s="42"/>
      <c r="BLL2660" s="116"/>
      <c r="BLM2660" s="42"/>
      <c r="BLN2660" s="116"/>
      <c r="BLO2660" s="42"/>
      <c r="BLP2660" s="116"/>
      <c r="BLQ2660" s="42"/>
      <c r="BLR2660" s="116"/>
      <c r="BLS2660" s="42"/>
      <c r="BLT2660" s="116"/>
      <c r="BLU2660" s="42"/>
      <c r="BLV2660" s="116"/>
      <c r="BLW2660" s="42"/>
      <c r="BLX2660" s="116"/>
      <c r="BLY2660" s="42"/>
      <c r="BLZ2660" s="116"/>
      <c r="BMA2660" s="42"/>
      <c r="BMB2660" s="116"/>
      <c r="BMC2660" s="42"/>
      <c r="BMD2660" s="116"/>
      <c r="BME2660" s="42"/>
      <c r="BMF2660" s="116"/>
      <c r="BMG2660" s="42"/>
      <c r="BMH2660" s="116"/>
      <c r="BMI2660" s="42"/>
      <c r="BMJ2660" s="116"/>
      <c r="BMK2660" s="42"/>
      <c r="BML2660" s="116"/>
      <c r="BMM2660" s="42"/>
      <c r="BMN2660" s="116"/>
      <c r="BMO2660" s="42"/>
      <c r="BMP2660" s="116"/>
      <c r="BMQ2660" s="42"/>
      <c r="BMR2660" s="116"/>
      <c r="BMS2660" s="42"/>
      <c r="BMT2660" s="116"/>
      <c r="BMU2660" s="42"/>
      <c r="BMV2660" s="116"/>
      <c r="BMW2660" s="42"/>
      <c r="BMX2660" s="116"/>
      <c r="BMY2660" s="42"/>
      <c r="BMZ2660" s="116"/>
      <c r="BNA2660" s="42"/>
      <c r="BNB2660" s="116"/>
      <c r="BNC2660" s="42"/>
      <c r="BND2660" s="116"/>
      <c r="BNE2660" s="42"/>
      <c r="BNF2660" s="116"/>
      <c r="BNG2660" s="42"/>
      <c r="BNH2660" s="116"/>
      <c r="BNI2660" s="42"/>
      <c r="BNJ2660" s="116"/>
      <c r="BNK2660" s="42"/>
      <c r="BNL2660" s="116"/>
      <c r="BNM2660" s="42"/>
      <c r="BNN2660" s="116"/>
      <c r="BNO2660" s="42"/>
      <c r="BNP2660" s="116"/>
      <c r="BNQ2660" s="42"/>
      <c r="BNR2660" s="116"/>
      <c r="BNS2660" s="42"/>
      <c r="BNT2660" s="116"/>
      <c r="BNU2660" s="42"/>
      <c r="BNV2660" s="116"/>
      <c r="BNW2660" s="42"/>
      <c r="BNX2660" s="116"/>
      <c r="BNY2660" s="42"/>
      <c r="BNZ2660" s="116"/>
      <c r="BOA2660" s="42"/>
      <c r="BOB2660" s="116"/>
      <c r="BOC2660" s="42"/>
      <c r="BOD2660" s="116"/>
      <c r="BOE2660" s="42"/>
      <c r="BOF2660" s="116"/>
      <c r="BOG2660" s="42"/>
      <c r="BOH2660" s="116"/>
      <c r="BOI2660" s="42"/>
      <c r="BOJ2660" s="116"/>
      <c r="BOK2660" s="42"/>
      <c r="BOL2660" s="116"/>
      <c r="BOM2660" s="42"/>
      <c r="BON2660" s="116"/>
      <c r="BOO2660" s="42"/>
      <c r="BOP2660" s="116"/>
      <c r="BOQ2660" s="42"/>
      <c r="BOR2660" s="116"/>
      <c r="BOS2660" s="42"/>
      <c r="BOT2660" s="116"/>
      <c r="BOU2660" s="42"/>
      <c r="BOV2660" s="116"/>
      <c r="BOW2660" s="42"/>
      <c r="BOX2660" s="116"/>
      <c r="BOY2660" s="42"/>
      <c r="BOZ2660" s="116"/>
      <c r="BPA2660" s="42"/>
      <c r="BPB2660" s="116"/>
      <c r="BPC2660" s="42"/>
      <c r="BPD2660" s="116"/>
      <c r="BPE2660" s="42"/>
      <c r="BPF2660" s="116"/>
      <c r="BPG2660" s="42"/>
      <c r="BPH2660" s="116"/>
      <c r="BPI2660" s="42"/>
      <c r="BPJ2660" s="116"/>
      <c r="BPK2660" s="42"/>
      <c r="BPL2660" s="116"/>
      <c r="BPM2660" s="42"/>
      <c r="BPN2660" s="116"/>
      <c r="BPO2660" s="42"/>
      <c r="BPP2660" s="116"/>
      <c r="BPQ2660" s="42"/>
      <c r="BPR2660" s="116"/>
      <c r="BPS2660" s="42"/>
      <c r="BPT2660" s="116"/>
      <c r="BPU2660" s="42"/>
      <c r="BPV2660" s="116"/>
      <c r="BPW2660" s="42"/>
      <c r="BPX2660" s="116"/>
      <c r="BPY2660" s="42"/>
      <c r="BPZ2660" s="116"/>
      <c r="BQA2660" s="42"/>
      <c r="BQB2660" s="116"/>
      <c r="BQC2660" s="42"/>
      <c r="BQD2660" s="116"/>
      <c r="BQE2660" s="42"/>
      <c r="BQF2660" s="116"/>
      <c r="BQG2660" s="42"/>
      <c r="BQH2660" s="116"/>
      <c r="BQI2660" s="42"/>
      <c r="BQJ2660" s="116"/>
      <c r="BQK2660" s="42"/>
      <c r="BQL2660" s="116"/>
      <c r="BQM2660" s="42"/>
      <c r="BQN2660" s="116"/>
      <c r="BQO2660" s="42"/>
      <c r="BQP2660" s="116"/>
      <c r="BQQ2660" s="42"/>
      <c r="BQR2660" s="116"/>
      <c r="BQS2660" s="42"/>
      <c r="BQT2660" s="116"/>
      <c r="BQU2660" s="42"/>
      <c r="BQV2660" s="116"/>
      <c r="BQW2660" s="42"/>
      <c r="BQX2660" s="116"/>
      <c r="BQY2660" s="42"/>
      <c r="BQZ2660" s="116"/>
      <c r="BRA2660" s="42"/>
      <c r="BRB2660" s="116"/>
      <c r="BRC2660" s="42"/>
      <c r="BRD2660" s="116"/>
      <c r="BRE2660" s="42"/>
      <c r="BRF2660" s="116"/>
      <c r="BRG2660" s="42"/>
      <c r="BRH2660" s="116"/>
      <c r="BRI2660" s="42"/>
      <c r="BRJ2660" s="116"/>
      <c r="BRK2660" s="42"/>
      <c r="BRL2660" s="116"/>
      <c r="BRM2660" s="42"/>
      <c r="BRN2660" s="116"/>
      <c r="BRO2660" s="42"/>
      <c r="BRP2660" s="116"/>
      <c r="BRQ2660" s="42"/>
      <c r="BRR2660" s="116"/>
      <c r="BRS2660" s="42"/>
      <c r="BRT2660" s="116"/>
      <c r="BRU2660" s="42"/>
      <c r="BRV2660" s="116"/>
      <c r="BRW2660" s="42"/>
      <c r="BRX2660" s="116"/>
      <c r="BRY2660" s="42"/>
      <c r="BRZ2660" s="116"/>
      <c r="BSA2660" s="42"/>
      <c r="BSB2660" s="116"/>
      <c r="BSC2660" s="42"/>
      <c r="BSD2660" s="116"/>
      <c r="BSE2660" s="42"/>
      <c r="BSF2660" s="116"/>
      <c r="BSG2660" s="42"/>
      <c r="BSH2660" s="116"/>
      <c r="BSI2660" s="42"/>
      <c r="BSJ2660" s="116"/>
      <c r="BSK2660" s="42"/>
      <c r="BSL2660" s="116"/>
      <c r="BSM2660" s="42"/>
      <c r="BSN2660" s="116"/>
      <c r="BSO2660" s="42"/>
      <c r="BSP2660" s="116"/>
      <c r="BSQ2660" s="42"/>
      <c r="BSR2660" s="116"/>
      <c r="BSS2660" s="42"/>
      <c r="BST2660" s="116"/>
      <c r="BSU2660" s="42"/>
      <c r="BSV2660" s="116"/>
      <c r="BSW2660" s="42"/>
      <c r="BSX2660" s="116"/>
      <c r="BSY2660" s="42"/>
      <c r="BSZ2660" s="116"/>
      <c r="BTA2660" s="42"/>
      <c r="BTB2660" s="116"/>
      <c r="BTC2660" s="42"/>
      <c r="BTD2660" s="116"/>
      <c r="BTE2660" s="42"/>
      <c r="BTF2660" s="116"/>
      <c r="BTG2660" s="42"/>
      <c r="BTH2660" s="116"/>
      <c r="BTI2660" s="42"/>
      <c r="BTJ2660" s="116"/>
      <c r="BTK2660" s="42"/>
      <c r="BTL2660" s="116"/>
      <c r="BTM2660" s="42"/>
      <c r="BTN2660" s="116"/>
      <c r="BTO2660" s="42"/>
      <c r="BTP2660" s="116"/>
      <c r="BTQ2660" s="42"/>
      <c r="BTR2660" s="116"/>
      <c r="BTS2660" s="42"/>
      <c r="BTT2660" s="116"/>
      <c r="BTU2660" s="42"/>
      <c r="BTV2660" s="116"/>
      <c r="BTW2660" s="42"/>
      <c r="BTX2660" s="116"/>
      <c r="BTY2660" s="42"/>
      <c r="BTZ2660" s="116"/>
      <c r="BUA2660" s="42"/>
      <c r="BUB2660" s="116"/>
      <c r="BUC2660" s="42"/>
      <c r="BUD2660" s="116"/>
      <c r="BUE2660" s="42"/>
      <c r="BUF2660" s="116"/>
      <c r="BUG2660" s="42"/>
      <c r="BUH2660" s="116"/>
      <c r="BUI2660" s="42"/>
      <c r="BUJ2660" s="116"/>
      <c r="BUK2660" s="42"/>
      <c r="BUL2660" s="116"/>
      <c r="BUM2660" s="42"/>
      <c r="BUN2660" s="116"/>
      <c r="BUO2660" s="42"/>
      <c r="BUP2660" s="116"/>
      <c r="BUQ2660" s="42"/>
      <c r="BUR2660" s="116"/>
      <c r="BUS2660" s="42"/>
      <c r="BUT2660" s="116"/>
      <c r="BUU2660" s="42"/>
      <c r="BUV2660" s="116"/>
      <c r="BUW2660" s="42"/>
      <c r="BUX2660" s="116"/>
      <c r="BUY2660" s="42"/>
      <c r="BUZ2660" s="116"/>
      <c r="BVA2660" s="42"/>
      <c r="BVB2660" s="116"/>
      <c r="BVC2660" s="42"/>
      <c r="BVD2660" s="116"/>
      <c r="BVE2660" s="42"/>
      <c r="BVF2660" s="116"/>
      <c r="BVG2660" s="42"/>
      <c r="BVH2660" s="116"/>
      <c r="BVI2660" s="42"/>
      <c r="BVJ2660" s="116"/>
      <c r="BVK2660" s="42"/>
      <c r="BVL2660" s="116"/>
      <c r="BVM2660" s="42"/>
      <c r="BVN2660" s="116"/>
      <c r="BVO2660" s="42"/>
      <c r="BVP2660" s="116"/>
      <c r="BVQ2660" s="42"/>
      <c r="BVR2660" s="116"/>
      <c r="BVS2660" s="42"/>
      <c r="BVT2660" s="116"/>
      <c r="BVU2660" s="42"/>
      <c r="BVV2660" s="116"/>
      <c r="BVW2660" s="42"/>
      <c r="BVX2660" s="116"/>
      <c r="BVY2660" s="42"/>
      <c r="BVZ2660" s="116"/>
      <c r="BWA2660" s="42"/>
      <c r="BWB2660" s="116"/>
      <c r="BWC2660" s="42"/>
      <c r="BWD2660" s="116"/>
      <c r="BWE2660" s="42"/>
      <c r="BWF2660" s="116"/>
      <c r="BWG2660" s="42"/>
      <c r="BWH2660" s="116"/>
      <c r="BWI2660" s="42"/>
      <c r="BWJ2660" s="116"/>
      <c r="BWK2660" s="42"/>
      <c r="BWL2660" s="116"/>
      <c r="BWM2660" s="42"/>
      <c r="BWN2660" s="116"/>
      <c r="BWO2660" s="42"/>
      <c r="BWP2660" s="116"/>
      <c r="BWQ2660" s="42"/>
      <c r="BWR2660" s="116"/>
      <c r="BWS2660" s="42"/>
      <c r="BWT2660" s="116"/>
      <c r="BWU2660" s="42"/>
      <c r="BWV2660" s="116"/>
      <c r="BWW2660" s="42"/>
      <c r="BWX2660" s="116"/>
      <c r="BWY2660" s="42"/>
      <c r="BWZ2660" s="116"/>
      <c r="BXA2660" s="42"/>
      <c r="BXB2660" s="116"/>
      <c r="BXC2660" s="42"/>
      <c r="BXD2660" s="116"/>
      <c r="BXE2660" s="42"/>
      <c r="BXF2660" s="116"/>
      <c r="BXG2660" s="42"/>
      <c r="BXH2660" s="116"/>
      <c r="BXI2660" s="42"/>
      <c r="BXJ2660" s="116"/>
      <c r="BXK2660" s="42"/>
      <c r="BXL2660" s="116"/>
      <c r="BXM2660" s="42"/>
      <c r="BXN2660" s="116"/>
      <c r="BXO2660" s="42"/>
      <c r="BXP2660" s="116"/>
      <c r="BXQ2660" s="42"/>
      <c r="BXR2660" s="116"/>
      <c r="BXS2660" s="42"/>
      <c r="BXT2660" s="116"/>
      <c r="BXU2660" s="42"/>
      <c r="BXV2660" s="116"/>
      <c r="BXW2660" s="42"/>
      <c r="BXX2660" s="116"/>
      <c r="BXY2660" s="42"/>
      <c r="BXZ2660" s="116"/>
      <c r="BYA2660" s="42"/>
      <c r="BYB2660" s="116"/>
      <c r="BYC2660" s="42"/>
      <c r="BYD2660" s="116"/>
      <c r="BYE2660" s="42"/>
      <c r="BYF2660" s="116"/>
      <c r="BYG2660" s="42"/>
      <c r="BYH2660" s="116"/>
      <c r="BYI2660" s="42"/>
      <c r="BYJ2660" s="116"/>
      <c r="BYK2660" s="42"/>
      <c r="BYL2660" s="116"/>
      <c r="BYM2660" s="42"/>
      <c r="BYN2660" s="116"/>
      <c r="BYO2660" s="42"/>
      <c r="BYP2660" s="116"/>
      <c r="BYQ2660" s="42"/>
      <c r="BYR2660" s="116"/>
      <c r="BYS2660" s="42"/>
      <c r="BYT2660" s="116"/>
      <c r="BYU2660" s="42"/>
      <c r="BYV2660" s="116"/>
      <c r="BYW2660" s="42"/>
      <c r="BYX2660" s="116"/>
      <c r="BYY2660" s="42"/>
      <c r="BYZ2660" s="116"/>
      <c r="BZA2660" s="42"/>
      <c r="BZB2660" s="116"/>
      <c r="BZC2660" s="42"/>
      <c r="BZD2660" s="116"/>
      <c r="BZE2660" s="42"/>
      <c r="BZF2660" s="116"/>
      <c r="BZG2660" s="42"/>
      <c r="BZH2660" s="116"/>
      <c r="BZI2660" s="42"/>
      <c r="BZJ2660" s="116"/>
      <c r="BZK2660" s="42"/>
      <c r="BZL2660" s="116"/>
      <c r="BZM2660" s="42"/>
      <c r="BZN2660" s="116"/>
      <c r="BZO2660" s="42"/>
      <c r="BZP2660" s="116"/>
      <c r="BZQ2660" s="42"/>
      <c r="BZR2660" s="116"/>
      <c r="BZS2660" s="42"/>
      <c r="BZT2660" s="116"/>
      <c r="BZU2660" s="42"/>
      <c r="BZV2660" s="116"/>
      <c r="BZW2660" s="42"/>
      <c r="BZX2660" s="116"/>
      <c r="BZY2660" s="42"/>
      <c r="BZZ2660" s="116"/>
      <c r="CAA2660" s="42"/>
      <c r="CAB2660" s="116"/>
      <c r="CAC2660" s="42"/>
      <c r="CAD2660" s="116"/>
      <c r="CAE2660" s="42"/>
      <c r="CAF2660" s="116"/>
      <c r="CAG2660" s="42"/>
      <c r="CAH2660" s="116"/>
      <c r="CAI2660" s="42"/>
      <c r="CAJ2660" s="116"/>
      <c r="CAK2660" s="42"/>
      <c r="CAL2660" s="116"/>
      <c r="CAM2660" s="42"/>
      <c r="CAN2660" s="116"/>
      <c r="CAO2660" s="42"/>
      <c r="CAP2660" s="116"/>
      <c r="CAQ2660" s="42"/>
      <c r="CAR2660" s="116"/>
      <c r="CAS2660" s="42"/>
      <c r="CAT2660" s="116"/>
      <c r="CAU2660" s="42"/>
      <c r="CAV2660" s="116"/>
      <c r="CAW2660" s="42"/>
      <c r="CAX2660" s="116"/>
      <c r="CAY2660" s="42"/>
      <c r="CAZ2660" s="116"/>
      <c r="CBA2660" s="42"/>
      <c r="CBB2660" s="116"/>
      <c r="CBC2660" s="42"/>
      <c r="CBD2660" s="116"/>
      <c r="CBE2660" s="42"/>
      <c r="CBF2660" s="116"/>
      <c r="CBG2660" s="42"/>
      <c r="CBH2660" s="116"/>
      <c r="CBI2660" s="42"/>
      <c r="CBJ2660" s="116"/>
      <c r="CBK2660" s="42"/>
      <c r="CBL2660" s="116"/>
      <c r="CBM2660" s="42"/>
      <c r="CBN2660" s="116"/>
      <c r="CBO2660" s="42"/>
      <c r="CBP2660" s="116"/>
      <c r="CBQ2660" s="42"/>
      <c r="CBR2660" s="116"/>
      <c r="CBS2660" s="42"/>
      <c r="CBT2660" s="116"/>
      <c r="CBU2660" s="42"/>
      <c r="CBV2660" s="116"/>
      <c r="CBW2660" s="42"/>
      <c r="CBX2660" s="116"/>
      <c r="CBY2660" s="42"/>
      <c r="CBZ2660" s="116"/>
      <c r="CCA2660" s="42"/>
      <c r="CCB2660" s="116"/>
      <c r="CCC2660" s="42"/>
      <c r="CCD2660" s="116"/>
      <c r="CCE2660" s="42"/>
      <c r="CCF2660" s="116"/>
      <c r="CCG2660" s="42"/>
      <c r="CCH2660" s="116"/>
      <c r="CCI2660" s="42"/>
      <c r="CCJ2660" s="116"/>
      <c r="CCK2660" s="42"/>
      <c r="CCL2660" s="116"/>
      <c r="CCM2660" s="42"/>
      <c r="CCN2660" s="116"/>
      <c r="CCO2660" s="42"/>
      <c r="CCP2660" s="116"/>
      <c r="CCQ2660" s="42"/>
      <c r="CCR2660" s="116"/>
      <c r="CCS2660" s="42"/>
      <c r="CCT2660" s="116"/>
      <c r="CCU2660" s="42"/>
      <c r="CCV2660" s="116"/>
      <c r="CCW2660" s="42"/>
      <c r="CCX2660" s="116"/>
      <c r="CCY2660" s="42"/>
      <c r="CCZ2660" s="116"/>
      <c r="CDA2660" s="42"/>
      <c r="CDB2660" s="116"/>
      <c r="CDC2660" s="42"/>
      <c r="CDD2660" s="116"/>
      <c r="CDE2660" s="42"/>
      <c r="CDF2660" s="116"/>
      <c r="CDG2660" s="42"/>
      <c r="CDH2660" s="116"/>
      <c r="CDI2660" s="42"/>
      <c r="CDJ2660" s="116"/>
      <c r="CDK2660" s="42"/>
      <c r="CDL2660" s="116"/>
      <c r="CDM2660" s="42"/>
      <c r="CDN2660" s="116"/>
      <c r="CDO2660" s="42"/>
      <c r="CDP2660" s="116"/>
      <c r="CDQ2660" s="42"/>
      <c r="CDR2660" s="116"/>
      <c r="CDS2660" s="42"/>
      <c r="CDT2660" s="116"/>
      <c r="CDU2660" s="42"/>
      <c r="CDV2660" s="116"/>
      <c r="CDW2660" s="42"/>
      <c r="CDX2660" s="116"/>
      <c r="CDY2660" s="42"/>
      <c r="CDZ2660" s="116"/>
      <c r="CEA2660" s="42"/>
      <c r="CEB2660" s="116"/>
      <c r="CEC2660" s="42"/>
      <c r="CED2660" s="116"/>
      <c r="CEE2660" s="42"/>
      <c r="CEF2660" s="116"/>
      <c r="CEG2660" s="42"/>
      <c r="CEH2660" s="116"/>
      <c r="CEI2660" s="42"/>
      <c r="CEJ2660" s="116"/>
      <c r="CEK2660" s="42"/>
      <c r="CEL2660" s="116"/>
      <c r="CEM2660" s="42"/>
      <c r="CEN2660" s="116"/>
      <c r="CEO2660" s="42"/>
      <c r="CEP2660" s="116"/>
      <c r="CEQ2660" s="42"/>
      <c r="CER2660" s="116"/>
      <c r="CES2660" s="42"/>
      <c r="CET2660" s="116"/>
      <c r="CEU2660" s="42"/>
      <c r="CEV2660" s="116"/>
      <c r="CEW2660" s="42"/>
      <c r="CEX2660" s="116"/>
      <c r="CEY2660" s="42"/>
      <c r="CEZ2660" s="116"/>
      <c r="CFA2660" s="42"/>
      <c r="CFB2660" s="116"/>
      <c r="CFC2660" s="42"/>
      <c r="CFD2660" s="116"/>
      <c r="CFE2660" s="42"/>
      <c r="CFF2660" s="116"/>
      <c r="CFG2660" s="42"/>
      <c r="CFH2660" s="116"/>
      <c r="CFI2660" s="42"/>
      <c r="CFJ2660" s="116"/>
      <c r="CFK2660" s="42"/>
      <c r="CFL2660" s="116"/>
      <c r="CFM2660" s="42"/>
      <c r="CFN2660" s="116"/>
      <c r="CFO2660" s="42"/>
      <c r="CFP2660" s="116"/>
      <c r="CFQ2660" s="42"/>
      <c r="CFR2660" s="116"/>
      <c r="CFS2660" s="42"/>
      <c r="CFT2660" s="116"/>
      <c r="CFU2660" s="42"/>
      <c r="CFV2660" s="116"/>
      <c r="CFW2660" s="42"/>
      <c r="CFX2660" s="116"/>
      <c r="CFY2660" s="42"/>
      <c r="CFZ2660" s="116"/>
      <c r="CGA2660" s="42"/>
      <c r="CGB2660" s="116"/>
      <c r="CGC2660" s="42"/>
      <c r="CGD2660" s="116"/>
      <c r="CGE2660" s="42"/>
      <c r="CGF2660" s="116"/>
      <c r="CGG2660" s="42"/>
      <c r="CGH2660" s="116"/>
      <c r="CGI2660" s="42"/>
      <c r="CGJ2660" s="116"/>
      <c r="CGK2660" s="42"/>
      <c r="CGL2660" s="116"/>
      <c r="CGM2660" s="42"/>
      <c r="CGN2660" s="116"/>
      <c r="CGO2660" s="42"/>
      <c r="CGP2660" s="116"/>
      <c r="CGQ2660" s="42"/>
      <c r="CGR2660" s="116"/>
      <c r="CGS2660" s="42"/>
      <c r="CGT2660" s="116"/>
      <c r="CGU2660" s="42"/>
      <c r="CGV2660" s="116"/>
      <c r="CGW2660" s="42"/>
      <c r="CGX2660" s="116"/>
      <c r="CGY2660" s="42"/>
      <c r="CGZ2660" s="116"/>
      <c r="CHA2660" s="42"/>
      <c r="CHB2660" s="116"/>
      <c r="CHC2660" s="42"/>
      <c r="CHD2660" s="116"/>
      <c r="CHE2660" s="42"/>
      <c r="CHF2660" s="116"/>
      <c r="CHG2660" s="42"/>
      <c r="CHH2660" s="116"/>
      <c r="CHI2660" s="42"/>
      <c r="CHJ2660" s="116"/>
      <c r="CHK2660" s="42"/>
      <c r="CHL2660" s="116"/>
      <c r="CHM2660" s="42"/>
      <c r="CHN2660" s="116"/>
      <c r="CHO2660" s="42"/>
      <c r="CHP2660" s="116"/>
      <c r="CHQ2660" s="42"/>
      <c r="CHR2660" s="116"/>
      <c r="CHS2660" s="42"/>
      <c r="CHT2660" s="116"/>
      <c r="CHU2660" s="42"/>
      <c r="CHV2660" s="116"/>
      <c r="CHW2660" s="42"/>
      <c r="CHX2660" s="116"/>
      <c r="CHY2660" s="42"/>
      <c r="CHZ2660" s="116"/>
      <c r="CIA2660" s="42"/>
      <c r="CIB2660" s="116"/>
      <c r="CIC2660" s="42"/>
      <c r="CID2660" s="116"/>
      <c r="CIE2660" s="42"/>
      <c r="CIF2660" s="116"/>
      <c r="CIG2660" s="42"/>
      <c r="CIH2660" s="116"/>
      <c r="CII2660" s="42"/>
      <c r="CIJ2660" s="116"/>
      <c r="CIK2660" s="42"/>
      <c r="CIL2660" s="116"/>
      <c r="CIM2660" s="42"/>
      <c r="CIN2660" s="116"/>
      <c r="CIO2660" s="42"/>
      <c r="CIP2660" s="116"/>
      <c r="CIQ2660" s="42"/>
      <c r="CIR2660" s="116"/>
      <c r="CIS2660" s="42"/>
      <c r="CIT2660" s="116"/>
      <c r="CIU2660" s="42"/>
      <c r="CIV2660" s="116"/>
      <c r="CIW2660" s="42"/>
      <c r="CIX2660" s="116"/>
      <c r="CIY2660" s="42"/>
      <c r="CIZ2660" s="116"/>
      <c r="CJA2660" s="42"/>
      <c r="CJB2660" s="116"/>
      <c r="CJC2660" s="42"/>
      <c r="CJD2660" s="116"/>
      <c r="CJE2660" s="42"/>
      <c r="CJF2660" s="116"/>
      <c r="CJG2660" s="42"/>
      <c r="CJH2660" s="116"/>
      <c r="CJI2660" s="42"/>
      <c r="CJJ2660" s="116"/>
      <c r="CJK2660" s="42"/>
      <c r="CJL2660" s="116"/>
      <c r="CJM2660" s="42"/>
      <c r="CJN2660" s="116"/>
      <c r="CJO2660" s="42"/>
      <c r="CJP2660" s="116"/>
      <c r="CJQ2660" s="42"/>
      <c r="CJR2660" s="116"/>
      <c r="CJS2660" s="42"/>
      <c r="CJT2660" s="116"/>
      <c r="CJU2660" s="42"/>
      <c r="CJV2660" s="116"/>
      <c r="CJW2660" s="42"/>
      <c r="CJX2660" s="116"/>
      <c r="CJY2660" s="42"/>
      <c r="CJZ2660" s="116"/>
      <c r="CKA2660" s="42"/>
      <c r="CKB2660" s="116"/>
      <c r="CKC2660" s="42"/>
      <c r="CKD2660" s="116"/>
      <c r="CKE2660" s="42"/>
      <c r="CKF2660" s="116"/>
      <c r="CKG2660" s="42"/>
      <c r="CKH2660" s="116"/>
      <c r="CKI2660" s="42"/>
      <c r="CKJ2660" s="116"/>
      <c r="CKK2660" s="42"/>
      <c r="CKL2660" s="116"/>
      <c r="CKM2660" s="42"/>
      <c r="CKN2660" s="116"/>
      <c r="CKO2660" s="42"/>
      <c r="CKP2660" s="116"/>
      <c r="CKQ2660" s="42"/>
      <c r="CKR2660" s="116"/>
      <c r="CKS2660" s="42"/>
      <c r="CKT2660" s="116"/>
      <c r="CKU2660" s="42"/>
      <c r="CKV2660" s="116"/>
      <c r="CKW2660" s="42"/>
      <c r="CKX2660" s="116"/>
      <c r="CKY2660" s="42"/>
      <c r="CKZ2660" s="116"/>
      <c r="CLA2660" s="42"/>
      <c r="CLB2660" s="116"/>
      <c r="CLC2660" s="42"/>
      <c r="CLD2660" s="116"/>
      <c r="CLE2660" s="42"/>
      <c r="CLF2660" s="116"/>
      <c r="CLG2660" s="42"/>
      <c r="CLH2660" s="116"/>
      <c r="CLI2660" s="42"/>
      <c r="CLJ2660" s="116"/>
      <c r="CLK2660" s="42"/>
      <c r="CLL2660" s="116"/>
      <c r="CLM2660" s="42"/>
      <c r="CLN2660" s="116"/>
      <c r="CLO2660" s="42"/>
      <c r="CLP2660" s="116"/>
      <c r="CLQ2660" s="42"/>
      <c r="CLR2660" s="116"/>
      <c r="CLS2660" s="42"/>
      <c r="CLT2660" s="116"/>
      <c r="CLU2660" s="42"/>
      <c r="CLV2660" s="116"/>
      <c r="CLW2660" s="42"/>
      <c r="CLX2660" s="116"/>
      <c r="CLY2660" s="42"/>
      <c r="CLZ2660" s="116"/>
      <c r="CMA2660" s="42"/>
      <c r="CMB2660" s="116"/>
      <c r="CMC2660" s="42"/>
      <c r="CMD2660" s="116"/>
      <c r="CME2660" s="42"/>
      <c r="CMF2660" s="116"/>
      <c r="CMG2660" s="42"/>
      <c r="CMH2660" s="116"/>
      <c r="CMI2660" s="42"/>
      <c r="CMJ2660" s="116"/>
      <c r="CMK2660" s="42"/>
      <c r="CML2660" s="116"/>
      <c r="CMM2660" s="42"/>
      <c r="CMN2660" s="116"/>
      <c r="CMO2660" s="42"/>
      <c r="CMP2660" s="116"/>
      <c r="CMQ2660" s="42"/>
      <c r="CMR2660" s="116"/>
      <c r="CMS2660" s="42"/>
      <c r="CMT2660" s="116"/>
      <c r="CMU2660" s="42"/>
      <c r="CMV2660" s="116"/>
      <c r="CMW2660" s="42"/>
      <c r="CMX2660" s="116"/>
      <c r="CMY2660" s="42"/>
      <c r="CMZ2660" s="116"/>
      <c r="CNA2660" s="42"/>
      <c r="CNB2660" s="116"/>
      <c r="CNC2660" s="42"/>
      <c r="CND2660" s="116"/>
      <c r="CNE2660" s="42"/>
      <c r="CNF2660" s="116"/>
      <c r="CNG2660" s="42"/>
      <c r="CNH2660" s="116"/>
      <c r="CNI2660" s="42"/>
      <c r="CNJ2660" s="116"/>
      <c r="CNK2660" s="42"/>
      <c r="CNL2660" s="116"/>
      <c r="CNM2660" s="42"/>
      <c r="CNN2660" s="116"/>
      <c r="CNO2660" s="42"/>
      <c r="CNP2660" s="116"/>
      <c r="CNQ2660" s="42"/>
      <c r="CNR2660" s="116"/>
      <c r="CNS2660" s="42"/>
      <c r="CNT2660" s="116"/>
      <c r="CNU2660" s="42"/>
      <c r="CNV2660" s="116"/>
      <c r="CNW2660" s="42"/>
      <c r="CNX2660" s="116"/>
      <c r="CNY2660" s="42"/>
      <c r="CNZ2660" s="116"/>
      <c r="COA2660" s="42"/>
      <c r="COB2660" s="116"/>
      <c r="COC2660" s="42"/>
      <c r="COD2660" s="116"/>
      <c r="COE2660" s="42"/>
      <c r="COF2660" s="116"/>
      <c r="COG2660" s="42"/>
      <c r="COH2660" s="116"/>
      <c r="COI2660" s="42"/>
      <c r="COJ2660" s="116"/>
      <c r="COK2660" s="42"/>
      <c r="COL2660" s="116"/>
      <c r="COM2660" s="42"/>
      <c r="CON2660" s="116"/>
      <c r="COO2660" s="42"/>
      <c r="COP2660" s="116"/>
      <c r="COQ2660" s="42"/>
      <c r="COR2660" s="116"/>
      <c r="COS2660" s="42"/>
      <c r="COT2660" s="116"/>
      <c r="COU2660" s="42"/>
      <c r="COV2660" s="116"/>
      <c r="COW2660" s="42"/>
      <c r="COX2660" s="116"/>
      <c r="COY2660" s="42"/>
      <c r="COZ2660" s="116"/>
      <c r="CPA2660" s="42"/>
      <c r="CPB2660" s="116"/>
      <c r="CPC2660" s="42"/>
      <c r="CPD2660" s="116"/>
      <c r="CPE2660" s="42"/>
      <c r="CPF2660" s="116"/>
      <c r="CPG2660" s="42"/>
      <c r="CPH2660" s="116"/>
      <c r="CPI2660" s="42"/>
      <c r="CPJ2660" s="116"/>
      <c r="CPK2660" s="42"/>
      <c r="CPL2660" s="116"/>
      <c r="CPM2660" s="42"/>
      <c r="CPN2660" s="116"/>
      <c r="CPO2660" s="42"/>
      <c r="CPP2660" s="116"/>
      <c r="CPQ2660" s="42"/>
      <c r="CPR2660" s="116"/>
      <c r="CPS2660" s="42"/>
      <c r="CPT2660" s="116"/>
      <c r="CPU2660" s="42"/>
      <c r="CPV2660" s="116"/>
      <c r="CPW2660" s="42"/>
      <c r="CPX2660" s="116"/>
      <c r="CPY2660" s="42"/>
      <c r="CPZ2660" s="116"/>
      <c r="CQA2660" s="42"/>
      <c r="CQB2660" s="116"/>
      <c r="CQC2660" s="42"/>
      <c r="CQD2660" s="116"/>
      <c r="CQE2660" s="42"/>
      <c r="CQF2660" s="116"/>
      <c r="CQG2660" s="42"/>
      <c r="CQH2660" s="116"/>
      <c r="CQI2660" s="42"/>
      <c r="CQJ2660" s="116"/>
      <c r="CQK2660" s="42"/>
      <c r="CQL2660" s="116"/>
      <c r="CQM2660" s="42"/>
      <c r="CQN2660" s="116"/>
      <c r="CQO2660" s="42"/>
      <c r="CQP2660" s="116"/>
      <c r="CQQ2660" s="42"/>
      <c r="CQR2660" s="116"/>
      <c r="CQS2660" s="42"/>
      <c r="CQT2660" s="116"/>
      <c r="CQU2660" s="42"/>
      <c r="CQV2660" s="116"/>
      <c r="CQW2660" s="42"/>
      <c r="CQX2660" s="116"/>
      <c r="CQY2660" s="42"/>
      <c r="CQZ2660" s="116"/>
      <c r="CRA2660" s="42"/>
      <c r="CRB2660" s="116"/>
      <c r="CRC2660" s="42"/>
      <c r="CRD2660" s="116"/>
      <c r="CRE2660" s="42"/>
      <c r="CRF2660" s="116"/>
      <c r="CRG2660" s="42"/>
      <c r="CRH2660" s="116"/>
      <c r="CRI2660" s="42"/>
      <c r="CRJ2660" s="116"/>
      <c r="CRK2660" s="42"/>
      <c r="CRL2660" s="116"/>
      <c r="CRM2660" s="42"/>
      <c r="CRN2660" s="116"/>
      <c r="CRO2660" s="42"/>
      <c r="CRP2660" s="116"/>
      <c r="CRQ2660" s="42"/>
      <c r="CRR2660" s="116"/>
      <c r="CRS2660" s="42"/>
      <c r="CRT2660" s="116"/>
      <c r="CRU2660" s="42"/>
      <c r="CRV2660" s="116"/>
      <c r="CRW2660" s="42"/>
      <c r="CRX2660" s="116"/>
      <c r="CRY2660" s="42"/>
      <c r="CRZ2660" s="116"/>
      <c r="CSA2660" s="42"/>
      <c r="CSB2660" s="116"/>
      <c r="CSC2660" s="42"/>
      <c r="CSD2660" s="116"/>
      <c r="CSE2660" s="42"/>
      <c r="CSF2660" s="116"/>
      <c r="CSG2660" s="42"/>
      <c r="CSH2660" s="116"/>
      <c r="CSI2660" s="42"/>
      <c r="CSJ2660" s="116"/>
      <c r="CSK2660" s="42"/>
      <c r="CSL2660" s="116"/>
      <c r="CSM2660" s="42"/>
      <c r="CSN2660" s="116"/>
      <c r="CSO2660" s="42"/>
      <c r="CSP2660" s="116"/>
      <c r="CSQ2660" s="42"/>
      <c r="CSR2660" s="116"/>
      <c r="CSS2660" s="42"/>
      <c r="CST2660" s="116"/>
      <c r="CSU2660" s="42"/>
      <c r="CSV2660" s="116"/>
      <c r="CSW2660" s="42"/>
      <c r="CSX2660" s="116"/>
      <c r="CSY2660" s="42"/>
      <c r="CSZ2660" s="116"/>
      <c r="CTA2660" s="42"/>
      <c r="CTB2660" s="116"/>
      <c r="CTC2660" s="42"/>
      <c r="CTD2660" s="116"/>
      <c r="CTE2660" s="42"/>
      <c r="CTF2660" s="116"/>
      <c r="CTG2660" s="42"/>
      <c r="CTH2660" s="116"/>
      <c r="CTI2660" s="42"/>
      <c r="CTJ2660" s="116"/>
      <c r="CTK2660" s="42"/>
      <c r="CTL2660" s="116"/>
      <c r="CTM2660" s="42"/>
      <c r="CTN2660" s="116"/>
      <c r="CTO2660" s="42"/>
      <c r="CTP2660" s="116"/>
      <c r="CTQ2660" s="42"/>
      <c r="CTR2660" s="116"/>
      <c r="CTS2660" s="42"/>
      <c r="CTT2660" s="116"/>
      <c r="CTU2660" s="42"/>
      <c r="CTV2660" s="116"/>
      <c r="CTW2660" s="42"/>
      <c r="CTX2660" s="116"/>
      <c r="CTY2660" s="42"/>
      <c r="CTZ2660" s="116"/>
      <c r="CUA2660" s="42"/>
      <c r="CUB2660" s="116"/>
      <c r="CUC2660" s="42"/>
      <c r="CUD2660" s="116"/>
      <c r="CUE2660" s="42"/>
      <c r="CUF2660" s="116"/>
      <c r="CUG2660" s="42"/>
      <c r="CUH2660" s="116"/>
      <c r="CUI2660" s="42"/>
      <c r="CUJ2660" s="116"/>
      <c r="CUK2660" s="42"/>
      <c r="CUL2660" s="116"/>
      <c r="CUM2660" s="42"/>
      <c r="CUN2660" s="116"/>
      <c r="CUO2660" s="42"/>
      <c r="CUP2660" s="116"/>
      <c r="CUQ2660" s="42"/>
      <c r="CUR2660" s="116"/>
      <c r="CUS2660" s="42"/>
      <c r="CUT2660" s="116"/>
      <c r="CUU2660" s="42"/>
      <c r="CUV2660" s="116"/>
      <c r="CUW2660" s="42"/>
      <c r="CUX2660" s="116"/>
      <c r="CUY2660" s="42"/>
      <c r="CUZ2660" s="116"/>
      <c r="CVA2660" s="42"/>
      <c r="CVB2660" s="116"/>
      <c r="CVC2660" s="42"/>
      <c r="CVD2660" s="116"/>
      <c r="CVE2660" s="42"/>
      <c r="CVF2660" s="116"/>
      <c r="CVG2660" s="42"/>
      <c r="CVH2660" s="116"/>
      <c r="CVI2660" s="42"/>
      <c r="CVJ2660" s="116"/>
      <c r="CVK2660" s="42"/>
      <c r="CVL2660" s="116"/>
      <c r="CVM2660" s="42"/>
      <c r="CVN2660" s="116"/>
      <c r="CVO2660" s="42"/>
      <c r="CVP2660" s="116"/>
      <c r="CVQ2660" s="42"/>
      <c r="CVR2660" s="116"/>
      <c r="CVS2660" s="42"/>
      <c r="CVT2660" s="116"/>
      <c r="CVU2660" s="42"/>
      <c r="CVV2660" s="116"/>
      <c r="CVW2660" s="42"/>
      <c r="CVX2660" s="116"/>
      <c r="CVY2660" s="42"/>
      <c r="CVZ2660" s="116"/>
      <c r="CWA2660" s="42"/>
      <c r="CWB2660" s="116"/>
      <c r="CWC2660" s="42"/>
      <c r="CWD2660" s="116"/>
      <c r="CWE2660" s="42"/>
      <c r="CWF2660" s="116"/>
      <c r="CWG2660" s="42"/>
      <c r="CWH2660" s="116"/>
      <c r="CWI2660" s="42"/>
      <c r="CWJ2660" s="116"/>
      <c r="CWK2660" s="42"/>
      <c r="CWL2660" s="116"/>
      <c r="CWM2660" s="42"/>
      <c r="CWN2660" s="116"/>
      <c r="CWO2660" s="42"/>
      <c r="CWP2660" s="116"/>
      <c r="CWQ2660" s="42"/>
      <c r="CWR2660" s="116"/>
      <c r="CWS2660" s="42"/>
      <c r="CWT2660" s="116"/>
      <c r="CWU2660" s="42"/>
      <c r="CWV2660" s="116"/>
      <c r="CWW2660" s="42"/>
      <c r="CWX2660" s="116"/>
      <c r="CWY2660" s="42"/>
      <c r="CWZ2660" s="116"/>
      <c r="CXA2660" s="42"/>
      <c r="CXB2660" s="116"/>
      <c r="CXC2660" s="42"/>
      <c r="CXD2660" s="116"/>
      <c r="CXE2660" s="42"/>
      <c r="CXF2660" s="116"/>
      <c r="CXG2660" s="42"/>
      <c r="CXH2660" s="116"/>
      <c r="CXI2660" s="42"/>
      <c r="CXJ2660" s="116"/>
      <c r="CXK2660" s="42"/>
      <c r="CXL2660" s="116"/>
      <c r="CXM2660" s="42"/>
      <c r="CXN2660" s="116"/>
      <c r="CXO2660" s="42"/>
      <c r="CXP2660" s="116"/>
      <c r="CXQ2660" s="42"/>
      <c r="CXR2660" s="116"/>
      <c r="CXS2660" s="42"/>
      <c r="CXT2660" s="116"/>
      <c r="CXU2660" s="42"/>
      <c r="CXV2660" s="116"/>
      <c r="CXW2660" s="42"/>
      <c r="CXX2660" s="116"/>
      <c r="CXY2660" s="42"/>
      <c r="CXZ2660" s="116"/>
      <c r="CYA2660" s="42"/>
      <c r="CYB2660" s="116"/>
      <c r="CYC2660" s="42"/>
      <c r="CYD2660" s="116"/>
      <c r="CYE2660" s="42"/>
      <c r="CYF2660" s="116"/>
      <c r="CYG2660" s="42"/>
      <c r="CYH2660" s="116"/>
      <c r="CYI2660" s="42"/>
      <c r="CYJ2660" s="116"/>
      <c r="CYK2660" s="42"/>
      <c r="CYL2660" s="116"/>
      <c r="CYM2660" s="42"/>
      <c r="CYN2660" s="116"/>
      <c r="CYO2660" s="42"/>
      <c r="CYP2660" s="116"/>
      <c r="CYQ2660" s="42"/>
      <c r="CYR2660" s="116"/>
      <c r="CYS2660" s="42"/>
      <c r="CYT2660" s="116"/>
      <c r="CYU2660" s="42"/>
      <c r="CYV2660" s="116"/>
      <c r="CYW2660" s="42"/>
      <c r="CYX2660" s="116"/>
      <c r="CYY2660" s="42"/>
      <c r="CYZ2660" s="116"/>
      <c r="CZA2660" s="42"/>
      <c r="CZB2660" s="116"/>
      <c r="CZC2660" s="42"/>
      <c r="CZD2660" s="116"/>
      <c r="CZE2660" s="42"/>
      <c r="CZF2660" s="116"/>
      <c r="CZG2660" s="42"/>
      <c r="CZH2660" s="116"/>
      <c r="CZI2660" s="42"/>
      <c r="CZJ2660" s="116"/>
      <c r="CZK2660" s="42"/>
      <c r="CZL2660" s="116"/>
      <c r="CZM2660" s="42"/>
      <c r="CZN2660" s="116"/>
      <c r="CZO2660" s="42"/>
      <c r="CZP2660" s="116"/>
      <c r="CZQ2660" s="42"/>
      <c r="CZR2660" s="116"/>
      <c r="CZS2660" s="42"/>
      <c r="CZT2660" s="116"/>
      <c r="CZU2660" s="42"/>
      <c r="CZV2660" s="116"/>
      <c r="CZW2660" s="42"/>
      <c r="CZX2660" s="116"/>
      <c r="CZY2660" s="42"/>
      <c r="CZZ2660" s="116"/>
      <c r="DAA2660" s="42"/>
      <c r="DAB2660" s="116"/>
      <c r="DAC2660" s="42"/>
      <c r="DAD2660" s="116"/>
      <c r="DAE2660" s="42"/>
      <c r="DAF2660" s="116"/>
      <c r="DAG2660" s="42"/>
      <c r="DAH2660" s="116"/>
      <c r="DAI2660" s="42"/>
      <c r="DAJ2660" s="116"/>
      <c r="DAK2660" s="42"/>
      <c r="DAL2660" s="116"/>
      <c r="DAM2660" s="42"/>
      <c r="DAN2660" s="116"/>
      <c r="DAO2660" s="42"/>
      <c r="DAP2660" s="116"/>
      <c r="DAQ2660" s="42"/>
      <c r="DAR2660" s="116"/>
      <c r="DAS2660" s="42"/>
      <c r="DAT2660" s="116"/>
      <c r="DAU2660" s="42"/>
      <c r="DAV2660" s="116"/>
      <c r="DAW2660" s="42"/>
      <c r="DAX2660" s="116"/>
      <c r="DAY2660" s="42"/>
      <c r="DAZ2660" s="116"/>
      <c r="DBA2660" s="42"/>
      <c r="DBB2660" s="116"/>
      <c r="DBC2660" s="42"/>
      <c r="DBD2660" s="116"/>
      <c r="DBE2660" s="42"/>
      <c r="DBF2660" s="116"/>
      <c r="DBG2660" s="42"/>
      <c r="DBH2660" s="116"/>
      <c r="DBI2660" s="42"/>
      <c r="DBJ2660" s="116"/>
      <c r="DBK2660" s="42"/>
      <c r="DBL2660" s="116"/>
      <c r="DBM2660" s="42"/>
      <c r="DBN2660" s="116"/>
      <c r="DBO2660" s="42"/>
      <c r="DBP2660" s="116"/>
      <c r="DBQ2660" s="42"/>
      <c r="DBR2660" s="116"/>
      <c r="DBS2660" s="42"/>
      <c r="DBT2660" s="116"/>
      <c r="DBU2660" s="42"/>
      <c r="DBV2660" s="116"/>
      <c r="DBW2660" s="42"/>
      <c r="DBX2660" s="116"/>
      <c r="DBY2660" s="42"/>
      <c r="DBZ2660" s="116"/>
      <c r="DCA2660" s="42"/>
      <c r="DCB2660" s="116"/>
      <c r="DCC2660" s="42"/>
      <c r="DCD2660" s="116"/>
      <c r="DCE2660" s="42"/>
      <c r="DCF2660" s="116"/>
      <c r="DCG2660" s="42"/>
      <c r="DCH2660" s="116"/>
      <c r="DCI2660" s="42"/>
      <c r="DCJ2660" s="116"/>
      <c r="DCK2660" s="42"/>
      <c r="DCL2660" s="116"/>
      <c r="DCM2660" s="42"/>
      <c r="DCN2660" s="116"/>
      <c r="DCO2660" s="42"/>
      <c r="DCP2660" s="116"/>
      <c r="DCQ2660" s="42"/>
      <c r="DCR2660" s="116"/>
      <c r="DCS2660" s="42"/>
      <c r="DCT2660" s="116"/>
      <c r="DCU2660" s="42"/>
      <c r="DCV2660" s="116"/>
      <c r="DCW2660" s="42"/>
      <c r="DCX2660" s="116"/>
      <c r="DCY2660" s="42"/>
      <c r="DCZ2660" s="116"/>
      <c r="DDA2660" s="42"/>
      <c r="DDB2660" s="116"/>
      <c r="DDC2660" s="42"/>
      <c r="DDD2660" s="116"/>
      <c r="DDE2660" s="42"/>
      <c r="DDF2660" s="116"/>
      <c r="DDG2660" s="42"/>
      <c r="DDH2660" s="116"/>
      <c r="DDI2660" s="42"/>
      <c r="DDJ2660" s="116"/>
      <c r="DDK2660" s="42"/>
      <c r="DDL2660" s="116"/>
      <c r="DDM2660" s="42"/>
      <c r="DDN2660" s="116"/>
      <c r="DDO2660" s="42"/>
      <c r="DDP2660" s="116"/>
      <c r="DDQ2660" s="42"/>
      <c r="DDR2660" s="116"/>
      <c r="DDS2660" s="42"/>
      <c r="DDT2660" s="116"/>
      <c r="DDU2660" s="42"/>
      <c r="DDV2660" s="116"/>
      <c r="DDW2660" s="42"/>
      <c r="DDX2660" s="116"/>
      <c r="DDY2660" s="42"/>
      <c r="DDZ2660" s="116"/>
      <c r="DEA2660" s="42"/>
      <c r="DEB2660" s="116"/>
      <c r="DEC2660" s="42"/>
      <c r="DED2660" s="116"/>
      <c r="DEE2660" s="42"/>
      <c r="DEF2660" s="116"/>
      <c r="DEG2660" s="42"/>
      <c r="DEH2660" s="116"/>
      <c r="DEI2660" s="42"/>
      <c r="DEJ2660" s="116"/>
      <c r="DEK2660" s="42"/>
      <c r="DEL2660" s="116"/>
      <c r="DEM2660" s="42"/>
      <c r="DEN2660" s="116"/>
      <c r="DEO2660" s="42"/>
      <c r="DEP2660" s="116"/>
      <c r="DEQ2660" s="42"/>
      <c r="DER2660" s="116"/>
      <c r="DES2660" s="42"/>
      <c r="DET2660" s="116"/>
      <c r="DEU2660" s="42"/>
      <c r="DEV2660" s="116"/>
      <c r="DEW2660" s="42"/>
      <c r="DEX2660" s="116"/>
      <c r="DEY2660" s="42"/>
      <c r="DEZ2660" s="116"/>
      <c r="DFA2660" s="42"/>
      <c r="DFB2660" s="116"/>
      <c r="DFC2660" s="42"/>
      <c r="DFD2660" s="116"/>
      <c r="DFE2660" s="42"/>
      <c r="DFF2660" s="116"/>
      <c r="DFG2660" s="42"/>
      <c r="DFH2660" s="116"/>
      <c r="DFI2660" s="42"/>
      <c r="DFJ2660" s="116"/>
      <c r="DFK2660" s="42"/>
      <c r="DFL2660" s="116"/>
      <c r="DFM2660" s="42"/>
      <c r="DFN2660" s="116"/>
      <c r="DFO2660" s="42"/>
      <c r="DFP2660" s="116"/>
      <c r="DFQ2660" s="42"/>
      <c r="DFR2660" s="116"/>
      <c r="DFS2660" s="42"/>
      <c r="DFT2660" s="116"/>
      <c r="DFU2660" s="42"/>
      <c r="DFV2660" s="116"/>
      <c r="DFW2660" s="42"/>
      <c r="DFX2660" s="116"/>
      <c r="DFY2660" s="42"/>
      <c r="DFZ2660" s="116"/>
      <c r="DGA2660" s="42"/>
      <c r="DGB2660" s="116"/>
      <c r="DGC2660" s="42"/>
      <c r="DGD2660" s="116"/>
      <c r="DGE2660" s="42"/>
      <c r="DGF2660" s="116"/>
      <c r="DGG2660" s="42"/>
      <c r="DGH2660" s="116"/>
      <c r="DGI2660" s="42"/>
      <c r="DGJ2660" s="116"/>
      <c r="DGK2660" s="42"/>
      <c r="DGL2660" s="116"/>
      <c r="DGM2660" s="42"/>
      <c r="DGN2660" s="116"/>
      <c r="DGO2660" s="42"/>
      <c r="DGP2660" s="116"/>
      <c r="DGQ2660" s="42"/>
      <c r="DGR2660" s="116"/>
      <c r="DGS2660" s="42"/>
      <c r="DGT2660" s="116"/>
      <c r="DGU2660" s="42"/>
      <c r="DGV2660" s="116"/>
      <c r="DGW2660" s="42"/>
      <c r="DGX2660" s="116"/>
      <c r="DGY2660" s="42"/>
      <c r="DGZ2660" s="116"/>
      <c r="DHA2660" s="42"/>
      <c r="DHB2660" s="116"/>
      <c r="DHC2660" s="42"/>
      <c r="DHD2660" s="116"/>
      <c r="DHE2660" s="42"/>
      <c r="DHF2660" s="116"/>
      <c r="DHG2660" s="42"/>
      <c r="DHH2660" s="116"/>
      <c r="DHI2660" s="42"/>
      <c r="DHJ2660" s="116"/>
      <c r="DHK2660" s="42"/>
      <c r="DHL2660" s="116"/>
      <c r="DHM2660" s="42"/>
      <c r="DHN2660" s="116"/>
      <c r="DHO2660" s="42"/>
      <c r="DHP2660" s="116"/>
      <c r="DHQ2660" s="42"/>
      <c r="DHR2660" s="116"/>
      <c r="DHS2660" s="42"/>
      <c r="DHT2660" s="116"/>
      <c r="DHU2660" s="42"/>
      <c r="DHV2660" s="116"/>
      <c r="DHW2660" s="42"/>
      <c r="DHX2660" s="116"/>
      <c r="DHY2660" s="42"/>
      <c r="DHZ2660" s="116"/>
      <c r="DIA2660" s="42"/>
      <c r="DIB2660" s="116"/>
      <c r="DIC2660" s="42"/>
      <c r="DID2660" s="116"/>
      <c r="DIE2660" s="42"/>
      <c r="DIF2660" s="116"/>
      <c r="DIG2660" s="42"/>
      <c r="DIH2660" s="116"/>
      <c r="DII2660" s="42"/>
      <c r="DIJ2660" s="116"/>
      <c r="DIK2660" s="42"/>
      <c r="DIL2660" s="116"/>
      <c r="DIM2660" s="42"/>
      <c r="DIN2660" s="116"/>
      <c r="DIO2660" s="42"/>
      <c r="DIP2660" s="116"/>
      <c r="DIQ2660" s="42"/>
      <c r="DIR2660" s="116"/>
      <c r="DIS2660" s="42"/>
      <c r="DIT2660" s="116"/>
      <c r="DIU2660" s="42"/>
      <c r="DIV2660" s="116"/>
      <c r="DIW2660" s="42"/>
      <c r="DIX2660" s="116"/>
      <c r="DIY2660" s="42"/>
      <c r="DIZ2660" s="116"/>
      <c r="DJA2660" s="42"/>
      <c r="DJB2660" s="116"/>
      <c r="DJC2660" s="42"/>
      <c r="DJD2660" s="116"/>
      <c r="DJE2660" s="42"/>
      <c r="DJF2660" s="116"/>
      <c r="DJG2660" s="42"/>
      <c r="DJH2660" s="116"/>
      <c r="DJI2660" s="42"/>
      <c r="DJJ2660" s="116"/>
      <c r="DJK2660" s="42"/>
      <c r="DJL2660" s="116"/>
      <c r="DJM2660" s="42"/>
      <c r="DJN2660" s="116"/>
      <c r="DJO2660" s="42"/>
      <c r="DJP2660" s="116"/>
      <c r="DJQ2660" s="42"/>
      <c r="DJR2660" s="116"/>
      <c r="DJS2660" s="42"/>
      <c r="DJT2660" s="116"/>
      <c r="DJU2660" s="42"/>
      <c r="DJV2660" s="116"/>
      <c r="DJW2660" s="42"/>
      <c r="DJX2660" s="116"/>
      <c r="DJY2660" s="42"/>
      <c r="DJZ2660" s="116"/>
      <c r="DKA2660" s="42"/>
      <c r="DKB2660" s="116"/>
      <c r="DKC2660" s="42"/>
      <c r="DKD2660" s="116"/>
      <c r="DKE2660" s="42"/>
      <c r="DKF2660" s="116"/>
      <c r="DKG2660" s="42"/>
      <c r="DKH2660" s="116"/>
      <c r="DKI2660" s="42"/>
      <c r="DKJ2660" s="116"/>
      <c r="DKK2660" s="42"/>
      <c r="DKL2660" s="116"/>
      <c r="DKM2660" s="42"/>
      <c r="DKN2660" s="116"/>
      <c r="DKO2660" s="42"/>
      <c r="DKP2660" s="116"/>
      <c r="DKQ2660" s="42"/>
      <c r="DKR2660" s="116"/>
      <c r="DKS2660" s="42"/>
      <c r="DKT2660" s="116"/>
      <c r="DKU2660" s="42"/>
      <c r="DKV2660" s="116"/>
      <c r="DKW2660" s="42"/>
      <c r="DKX2660" s="116"/>
      <c r="DKY2660" s="42"/>
      <c r="DKZ2660" s="116"/>
      <c r="DLA2660" s="42"/>
      <c r="DLB2660" s="116"/>
      <c r="DLC2660" s="42"/>
      <c r="DLD2660" s="116"/>
      <c r="DLE2660" s="42"/>
      <c r="DLF2660" s="116"/>
      <c r="DLG2660" s="42"/>
      <c r="DLH2660" s="116"/>
      <c r="DLI2660" s="42"/>
      <c r="DLJ2660" s="116"/>
      <c r="DLK2660" s="42"/>
      <c r="DLL2660" s="116"/>
      <c r="DLM2660" s="42"/>
      <c r="DLN2660" s="116"/>
      <c r="DLO2660" s="42"/>
      <c r="DLP2660" s="116"/>
      <c r="DLQ2660" s="42"/>
      <c r="DLR2660" s="116"/>
      <c r="DLS2660" s="42"/>
      <c r="DLT2660" s="116"/>
      <c r="DLU2660" s="42"/>
      <c r="DLV2660" s="116"/>
      <c r="DLW2660" s="42"/>
      <c r="DLX2660" s="116"/>
      <c r="DLY2660" s="42"/>
      <c r="DLZ2660" s="116"/>
      <c r="DMA2660" s="42"/>
      <c r="DMB2660" s="116"/>
      <c r="DMC2660" s="42"/>
      <c r="DMD2660" s="116"/>
      <c r="DME2660" s="42"/>
      <c r="DMF2660" s="116"/>
      <c r="DMG2660" s="42"/>
      <c r="DMH2660" s="116"/>
      <c r="DMI2660" s="42"/>
      <c r="DMJ2660" s="116"/>
      <c r="DMK2660" s="42"/>
      <c r="DML2660" s="116"/>
      <c r="DMM2660" s="42"/>
      <c r="DMN2660" s="116"/>
      <c r="DMO2660" s="42"/>
      <c r="DMP2660" s="116"/>
      <c r="DMQ2660" s="42"/>
      <c r="DMR2660" s="116"/>
      <c r="DMS2660" s="42"/>
      <c r="DMT2660" s="116"/>
      <c r="DMU2660" s="42"/>
      <c r="DMV2660" s="116"/>
      <c r="DMW2660" s="42"/>
      <c r="DMX2660" s="116"/>
      <c r="DMY2660" s="42"/>
      <c r="DMZ2660" s="116"/>
      <c r="DNA2660" s="42"/>
      <c r="DNB2660" s="116"/>
      <c r="DNC2660" s="42"/>
      <c r="DND2660" s="116"/>
      <c r="DNE2660" s="42"/>
      <c r="DNF2660" s="116"/>
      <c r="DNG2660" s="42"/>
      <c r="DNH2660" s="116"/>
      <c r="DNI2660" s="42"/>
      <c r="DNJ2660" s="116"/>
      <c r="DNK2660" s="42"/>
      <c r="DNL2660" s="116"/>
      <c r="DNM2660" s="42"/>
      <c r="DNN2660" s="116"/>
      <c r="DNO2660" s="42"/>
      <c r="DNP2660" s="116"/>
      <c r="DNQ2660" s="42"/>
      <c r="DNR2660" s="116"/>
      <c r="DNS2660" s="42"/>
      <c r="DNT2660" s="116"/>
      <c r="DNU2660" s="42"/>
      <c r="DNV2660" s="116"/>
      <c r="DNW2660" s="42"/>
      <c r="DNX2660" s="116"/>
      <c r="DNY2660" s="42"/>
      <c r="DNZ2660" s="116"/>
      <c r="DOA2660" s="42"/>
      <c r="DOB2660" s="116"/>
      <c r="DOC2660" s="42"/>
      <c r="DOD2660" s="116"/>
      <c r="DOE2660" s="42"/>
      <c r="DOF2660" s="116"/>
      <c r="DOG2660" s="42"/>
      <c r="DOH2660" s="116"/>
      <c r="DOI2660" s="42"/>
      <c r="DOJ2660" s="116"/>
      <c r="DOK2660" s="42"/>
      <c r="DOL2660" s="116"/>
      <c r="DOM2660" s="42"/>
      <c r="DON2660" s="116"/>
      <c r="DOO2660" s="42"/>
      <c r="DOP2660" s="116"/>
      <c r="DOQ2660" s="42"/>
      <c r="DOR2660" s="116"/>
      <c r="DOS2660" s="42"/>
      <c r="DOT2660" s="116"/>
      <c r="DOU2660" s="42"/>
      <c r="DOV2660" s="116"/>
      <c r="DOW2660" s="42"/>
      <c r="DOX2660" s="116"/>
      <c r="DOY2660" s="42"/>
      <c r="DOZ2660" s="116"/>
      <c r="DPA2660" s="42"/>
      <c r="DPB2660" s="116"/>
      <c r="DPC2660" s="42"/>
      <c r="DPD2660" s="116"/>
      <c r="DPE2660" s="42"/>
      <c r="DPF2660" s="116"/>
      <c r="DPG2660" s="42"/>
      <c r="DPH2660" s="116"/>
      <c r="DPI2660" s="42"/>
      <c r="DPJ2660" s="116"/>
      <c r="DPK2660" s="42"/>
      <c r="DPL2660" s="116"/>
      <c r="DPM2660" s="42"/>
      <c r="DPN2660" s="116"/>
      <c r="DPO2660" s="42"/>
      <c r="DPP2660" s="116"/>
      <c r="DPQ2660" s="42"/>
      <c r="DPR2660" s="116"/>
      <c r="DPS2660" s="42"/>
      <c r="DPT2660" s="116"/>
      <c r="DPU2660" s="42"/>
      <c r="DPV2660" s="116"/>
      <c r="DPW2660" s="42"/>
      <c r="DPX2660" s="116"/>
      <c r="DPY2660" s="42"/>
      <c r="DPZ2660" s="116"/>
      <c r="DQA2660" s="42"/>
      <c r="DQB2660" s="116"/>
      <c r="DQC2660" s="42"/>
      <c r="DQD2660" s="116"/>
      <c r="DQE2660" s="42"/>
      <c r="DQF2660" s="116"/>
      <c r="DQG2660" s="42"/>
      <c r="DQH2660" s="116"/>
      <c r="DQI2660" s="42"/>
      <c r="DQJ2660" s="116"/>
      <c r="DQK2660" s="42"/>
      <c r="DQL2660" s="116"/>
      <c r="DQM2660" s="42"/>
      <c r="DQN2660" s="116"/>
      <c r="DQO2660" s="42"/>
      <c r="DQP2660" s="116"/>
      <c r="DQQ2660" s="42"/>
      <c r="DQR2660" s="116"/>
      <c r="DQS2660" s="42"/>
      <c r="DQT2660" s="116"/>
      <c r="DQU2660" s="42"/>
      <c r="DQV2660" s="116"/>
      <c r="DQW2660" s="42"/>
      <c r="DQX2660" s="116"/>
      <c r="DQY2660" s="42"/>
      <c r="DQZ2660" s="116"/>
      <c r="DRA2660" s="42"/>
      <c r="DRB2660" s="116"/>
      <c r="DRC2660" s="42"/>
      <c r="DRD2660" s="116"/>
      <c r="DRE2660" s="42"/>
      <c r="DRF2660" s="116"/>
      <c r="DRG2660" s="42"/>
      <c r="DRH2660" s="116"/>
      <c r="DRI2660" s="42"/>
      <c r="DRJ2660" s="116"/>
      <c r="DRK2660" s="42"/>
      <c r="DRL2660" s="116"/>
      <c r="DRM2660" s="42"/>
      <c r="DRN2660" s="116"/>
      <c r="DRO2660" s="42"/>
      <c r="DRP2660" s="116"/>
      <c r="DRQ2660" s="42"/>
      <c r="DRR2660" s="116"/>
      <c r="DRS2660" s="42"/>
      <c r="DRT2660" s="116"/>
      <c r="DRU2660" s="42"/>
      <c r="DRV2660" s="116"/>
      <c r="DRW2660" s="42"/>
      <c r="DRX2660" s="116"/>
      <c r="DRY2660" s="42"/>
      <c r="DRZ2660" s="116"/>
      <c r="DSA2660" s="42"/>
      <c r="DSB2660" s="116"/>
      <c r="DSC2660" s="42"/>
      <c r="DSD2660" s="116"/>
      <c r="DSE2660" s="42"/>
      <c r="DSF2660" s="116"/>
      <c r="DSG2660" s="42"/>
      <c r="DSH2660" s="116"/>
      <c r="DSI2660" s="42"/>
      <c r="DSJ2660" s="116"/>
      <c r="DSK2660" s="42"/>
      <c r="DSL2660" s="116"/>
      <c r="DSM2660" s="42"/>
      <c r="DSN2660" s="116"/>
      <c r="DSO2660" s="42"/>
      <c r="DSP2660" s="116"/>
      <c r="DSQ2660" s="42"/>
      <c r="DSR2660" s="116"/>
      <c r="DSS2660" s="42"/>
      <c r="DST2660" s="116"/>
      <c r="DSU2660" s="42"/>
      <c r="DSV2660" s="116"/>
      <c r="DSW2660" s="42"/>
      <c r="DSX2660" s="116"/>
      <c r="DSY2660" s="42"/>
      <c r="DSZ2660" s="116"/>
      <c r="DTA2660" s="42"/>
      <c r="DTB2660" s="116"/>
      <c r="DTC2660" s="42"/>
      <c r="DTD2660" s="116"/>
      <c r="DTE2660" s="42"/>
      <c r="DTF2660" s="116"/>
      <c r="DTG2660" s="42"/>
      <c r="DTH2660" s="116"/>
      <c r="DTI2660" s="42"/>
      <c r="DTJ2660" s="116"/>
      <c r="DTK2660" s="42"/>
      <c r="DTL2660" s="116"/>
      <c r="DTM2660" s="42"/>
      <c r="DTN2660" s="116"/>
      <c r="DTO2660" s="42"/>
      <c r="DTP2660" s="116"/>
      <c r="DTQ2660" s="42"/>
      <c r="DTR2660" s="116"/>
      <c r="DTS2660" s="42"/>
      <c r="DTT2660" s="116"/>
      <c r="DTU2660" s="42"/>
      <c r="DTV2660" s="116"/>
      <c r="DTW2660" s="42"/>
      <c r="DTX2660" s="116"/>
      <c r="DTY2660" s="42"/>
      <c r="DTZ2660" s="116"/>
      <c r="DUA2660" s="42"/>
      <c r="DUB2660" s="116"/>
      <c r="DUC2660" s="42"/>
      <c r="DUD2660" s="116"/>
      <c r="DUE2660" s="42"/>
      <c r="DUF2660" s="116"/>
      <c r="DUG2660" s="42"/>
      <c r="DUH2660" s="116"/>
      <c r="DUI2660" s="42"/>
      <c r="DUJ2660" s="116"/>
      <c r="DUK2660" s="42"/>
      <c r="DUL2660" s="116"/>
      <c r="DUM2660" s="42"/>
      <c r="DUN2660" s="116"/>
      <c r="DUO2660" s="42"/>
      <c r="DUP2660" s="116"/>
      <c r="DUQ2660" s="42"/>
      <c r="DUR2660" s="116"/>
      <c r="DUS2660" s="42"/>
      <c r="DUT2660" s="116"/>
      <c r="DUU2660" s="42"/>
      <c r="DUV2660" s="116"/>
      <c r="DUW2660" s="42"/>
      <c r="DUX2660" s="116"/>
      <c r="DUY2660" s="42"/>
      <c r="DUZ2660" s="116"/>
      <c r="DVA2660" s="42"/>
      <c r="DVB2660" s="116"/>
      <c r="DVC2660" s="42"/>
      <c r="DVD2660" s="116"/>
      <c r="DVE2660" s="42"/>
      <c r="DVF2660" s="116"/>
      <c r="DVG2660" s="42"/>
      <c r="DVH2660" s="116"/>
      <c r="DVI2660" s="42"/>
      <c r="DVJ2660" s="116"/>
      <c r="DVK2660" s="42"/>
      <c r="DVL2660" s="116"/>
      <c r="DVM2660" s="42"/>
      <c r="DVN2660" s="116"/>
      <c r="DVO2660" s="42"/>
      <c r="DVP2660" s="116"/>
      <c r="DVQ2660" s="42"/>
      <c r="DVR2660" s="116"/>
      <c r="DVS2660" s="42"/>
      <c r="DVT2660" s="116"/>
      <c r="DVU2660" s="42"/>
      <c r="DVV2660" s="116"/>
      <c r="DVW2660" s="42"/>
      <c r="DVX2660" s="116"/>
      <c r="DVY2660" s="42"/>
      <c r="DVZ2660" s="116"/>
      <c r="DWA2660" s="42"/>
      <c r="DWB2660" s="116"/>
      <c r="DWC2660" s="42"/>
      <c r="DWD2660" s="116"/>
      <c r="DWE2660" s="42"/>
      <c r="DWF2660" s="116"/>
      <c r="DWG2660" s="42"/>
      <c r="DWH2660" s="116"/>
      <c r="DWI2660" s="42"/>
      <c r="DWJ2660" s="116"/>
      <c r="DWK2660" s="42"/>
      <c r="DWL2660" s="116"/>
      <c r="DWM2660" s="42"/>
      <c r="DWN2660" s="116"/>
      <c r="DWO2660" s="42"/>
      <c r="DWP2660" s="116"/>
      <c r="DWQ2660" s="42"/>
      <c r="DWR2660" s="116"/>
      <c r="DWS2660" s="42"/>
      <c r="DWT2660" s="116"/>
      <c r="DWU2660" s="42"/>
      <c r="DWV2660" s="116"/>
      <c r="DWW2660" s="42"/>
      <c r="DWX2660" s="116"/>
      <c r="DWY2660" s="42"/>
      <c r="DWZ2660" s="116"/>
      <c r="DXA2660" s="42"/>
      <c r="DXB2660" s="116"/>
      <c r="DXC2660" s="42"/>
      <c r="DXD2660" s="116"/>
      <c r="DXE2660" s="42"/>
      <c r="DXF2660" s="116"/>
      <c r="DXG2660" s="42"/>
      <c r="DXH2660" s="116"/>
      <c r="DXI2660" s="42"/>
      <c r="DXJ2660" s="116"/>
      <c r="DXK2660" s="42"/>
      <c r="DXL2660" s="116"/>
      <c r="DXM2660" s="42"/>
      <c r="DXN2660" s="116"/>
      <c r="DXO2660" s="42"/>
      <c r="DXP2660" s="116"/>
      <c r="DXQ2660" s="42"/>
      <c r="DXR2660" s="116"/>
      <c r="DXS2660" s="42"/>
      <c r="DXT2660" s="116"/>
      <c r="DXU2660" s="42"/>
      <c r="DXV2660" s="116"/>
      <c r="DXW2660" s="42"/>
      <c r="DXX2660" s="116"/>
      <c r="DXY2660" s="42"/>
      <c r="DXZ2660" s="116"/>
      <c r="DYA2660" s="42"/>
      <c r="DYB2660" s="116"/>
      <c r="DYC2660" s="42"/>
      <c r="DYD2660" s="116"/>
      <c r="DYE2660" s="42"/>
      <c r="DYF2660" s="116"/>
      <c r="DYG2660" s="42"/>
      <c r="DYH2660" s="116"/>
      <c r="DYI2660" s="42"/>
      <c r="DYJ2660" s="116"/>
      <c r="DYK2660" s="42"/>
      <c r="DYL2660" s="116"/>
      <c r="DYM2660" s="42"/>
      <c r="DYN2660" s="116"/>
      <c r="DYO2660" s="42"/>
      <c r="DYP2660" s="116"/>
      <c r="DYQ2660" s="42"/>
      <c r="DYR2660" s="116"/>
      <c r="DYS2660" s="42"/>
      <c r="DYT2660" s="116"/>
      <c r="DYU2660" s="42"/>
      <c r="DYV2660" s="116"/>
      <c r="DYW2660" s="42"/>
      <c r="DYX2660" s="116"/>
      <c r="DYY2660" s="42"/>
      <c r="DYZ2660" s="116"/>
      <c r="DZA2660" s="42"/>
      <c r="DZB2660" s="116"/>
      <c r="DZC2660" s="42"/>
      <c r="DZD2660" s="116"/>
      <c r="DZE2660" s="42"/>
      <c r="DZF2660" s="116"/>
      <c r="DZG2660" s="42"/>
      <c r="DZH2660" s="116"/>
      <c r="DZI2660" s="42"/>
      <c r="DZJ2660" s="116"/>
      <c r="DZK2660" s="42"/>
      <c r="DZL2660" s="116"/>
      <c r="DZM2660" s="42"/>
      <c r="DZN2660" s="116"/>
      <c r="DZO2660" s="42"/>
      <c r="DZP2660" s="116"/>
      <c r="DZQ2660" s="42"/>
      <c r="DZR2660" s="116"/>
      <c r="DZS2660" s="42"/>
      <c r="DZT2660" s="116"/>
      <c r="DZU2660" s="42"/>
      <c r="DZV2660" s="116"/>
      <c r="DZW2660" s="42"/>
      <c r="DZX2660" s="116"/>
      <c r="DZY2660" s="42"/>
      <c r="DZZ2660" s="116"/>
      <c r="EAA2660" s="42"/>
      <c r="EAB2660" s="116"/>
      <c r="EAC2660" s="42"/>
      <c r="EAD2660" s="116"/>
      <c r="EAE2660" s="42"/>
      <c r="EAF2660" s="116"/>
      <c r="EAG2660" s="42"/>
      <c r="EAH2660" s="116"/>
      <c r="EAI2660" s="42"/>
      <c r="EAJ2660" s="116"/>
      <c r="EAK2660" s="42"/>
      <c r="EAL2660" s="116"/>
      <c r="EAM2660" s="42"/>
      <c r="EAN2660" s="116"/>
      <c r="EAO2660" s="42"/>
      <c r="EAP2660" s="116"/>
      <c r="EAQ2660" s="42"/>
      <c r="EAR2660" s="116"/>
      <c r="EAS2660" s="42"/>
      <c r="EAT2660" s="116"/>
      <c r="EAU2660" s="42"/>
      <c r="EAV2660" s="116"/>
      <c r="EAW2660" s="42"/>
      <c r="EAX2660" s="116"/>
      <c r="EAY2660" s="42"/>
      <c r="EAZ2660" s="116"/>
      <c r="EBA2660" s="42"/>
      <c r="EBB2660" s="116"/>
      <c r="EBC2660" s="42"/>
      <c r="EBD2660" s="116"/>
      <c r="EBE2660" s="42"/>
      <c r="EBF2660" s="116"/>
      <c r="EBG2660" s="42"/>
      <c r="EBH2660" s="116"/>
      <c r="EBI2660" s="42"/>
      <c r="EBJ2660" s="116"/>
      <c r="EBK2660" s="42"/>
      <c r="EBL2660" s="116"/>
      <c r="EBM2660" s="42"/>
      <c r="EBN2660" s="116"/>
      <c r="EBO2660" s="42"/>
      <c r="EBP2660" s="116"/>
      <c r="EBQ2660" s="42"/>
      <c r="EBR2660" s="116"/>
      <c r="EBS2660" s="42"/>
      <c r="EBT2660" s="116"/>
      <c r="EBU2660" s="42"/>
      <c r="EBV2660" s="116"/>
      <c r="EBW2660" s="42"/>
      <c r="EBX2660" s="116"/>
      <c r="EBY2660" s="42"/>
      <c r="EBZ2660" s="116"/>
      <c r="ECA2660" s="42"/>
      <c r="ECB2660" s="116"/>
      <c r="ECC2660" s="42"/>
      <c r="ECD2660" s="116"/>
      <c r="ECE2660" s="42"/>
      <c r="ECF2660" s="116"/>
      <c r="ECG2660" s="42"/>
      <c r="ECH2660" s="116"/>
      <c r="ECI2660" s="42"/>
      <c r="ECJ2660" s="116"/>
      <c r="ECK2660" s="42"/>
      <c r="ECL2660" s="116"/>
      <c r="ECM2660" s="42"/>
      <c r="ECN2660" s="116"/>
      <c r="ECO2660" s="42"/>
      <c r="ECP2660" s="116"/>
      <c r="ECQ2660" s="42"/>
      <c r="ECR2660" s="116"/>
      <c r="ECS2660" s="42"/>
      <c r="ECT2660" s="116"/>
      <c r="ECU2660" s="42"/>
      <c r="ECV2660" s="116"/>
      <c r="ECW2660" s="42"/>
      <c r="ECX2660" s="116"/>
      <c r="ECY2660" s="42"/>
      <c r="ECZ2660" s="116"/>
      <c r="EDA2660" s="42"/>
      <c r="EDB2660" s="116"/>
      <c r="EDC2660" s="42"/>
      <c r="EDD2660" s="116"/>
      <c r="EDE2660" s="42"/>
      <c r="EDF2660" s="116"/>
      <c r="EDG2660" s="42"/>
      <c r="EDH2660" s="116"/>
      <c r="EDI2660" s="42"/>
      <c r="EDJ2660" s="116"/>
      <c r="EDK2660" s="42"/>
      <c r="EDL2660" s="116"/>
      <c r="EDM2660" s="42"/>
      <c r="EDN2660" s="116"/>
      <c r="EDO2660" s="42"/>
      <c r="EDP2660" s="116"/>
      <c r="EDQ2660" s="42"/>
      <c r="EDR2660" s="116"/>
      <c r="EDS2660" s="42"/>
      <c r="EDT2660" s="116"/>
      <c r="EDU2660" s="42"/>
      <c r="EDV2660" s="116"/>
      <c r="EDW2660" s="42"/>
      <c r="EDX2660" s="116"/>
      <c r="EDY2660" s="42"/>
      <c r="EDZ2660" s="116"/>
      <c r="EEA2660" s="42"/>
      <c r="EEB2660" s="116"/>
      <c r="EEC2660" s="42"/>
      <c r="EED2660" s="116"/>
      <c r="EEE2660" s="42"/>
      <c r="EEF2660" s="116"/>
      <c r="EEG2660" s="42"/>
      <c r="EEH2660" s="116"/>
      <c r="EEI2660" s="42"/>
      <c r="EEJ2660" s="116"/>
      <c r="EEK2660" s="42"/>
      <c r="EEL2660" s="116"/>
      <c r="EEM2660" s="42"/>
      <c r="EEN2660" s="116"/>
      <c r="EEO2660" s="42"/>
      <c r="EEP2660" s="116"/>
      <c r="EEQ2660" s="42"/>
      <c r="EER2660" s="116"/>
      <c r="EES2660" s="42"/>
      <c r="EET2660" s="116"/>
      <c r="EEU2660" s="42"/>
      <c r="EEV2660" s="116"/>
      <c r="EEW2660" s="42"/>
      <c r="EEX2660" s="116"/>
      <c r="EEY2660" s="42"/>
      <c r="EEZ2660" s="116"/>
      <c r="EFA2660" s="42"/>
      <c r="EFB2660" s="116"/>
      <c r="EFC2660" s="42"/>
      <c r="EFD2660" s="116"/>
      <c r="EFE2660" s="42"/>
      <c r="EFF2660" s="116"/>
      <c r="EFG2660" s="42"/>
      <c r="EFH2660" s="116"/>
      <c r="EFI2660" s="42"/>
      <c r="EFJ2660" s="116"/>
      <c r="EFK2660" s="42"/>
      <c r="EFL2660" s="116"/>
      <c r="EFM2660" s="42"/>
      <c r="EFN2660" s="116"/>
      <c r="EFO2660" s="42"/>
      <c r="EFP2660" s="116"/>
      <c r="EFQ2660" s="42"/>
      <c r="EFR2660" s="116"/>
      <c r="EFS2660" s="42"/>
      <c r="EFT2660" s="116"/>
      <c r="EFU2660" s="42"/>
      <c r="EFV2660" s="116"/>
      <c r="EFW2660" s="42"/>
      <c r="EFX2660" s="116"/>
      <c r="EFY2660" s="42"/>
      <c r="EFZ2660" s="116"/>
      <c r="EGA2660" s="42"/>
      <c r="EGB2660" s="116"/>
      <c r="EGC2660" s="42"/>
      <c r="EGD2660" s="116"/>
      <c r="EGE2660" s="42"/>
      <c r="EGF2660" s="116"/>
      <c r="EGG2660" s="42"/>
      <c r="EGH2660" s="116"/>
      <c r="EGI2660" s="42"/>
      <c r="EGJ2660" s="116"/>
      <c r="EGK2660" s="42"/>
      <c r="EGL2660" s="116"/>
      <c r="EGM2660" s="42"/>
      <c r="EGN2660" s="116"/>
      <c r="EGO2660" s="42"/>
      <c r="EGP2660" s="116"/>
      <c r="EGQ2660" s="42"/>
      <c r="EGR2660" s="116"/>
      <c r="EGS2660" s="42"/>
      <c r="EGT2660" s="116"/>
      <c r="EGU2660" s="42"/>
      <c r="EGV2660" s="116"/>
      <c r="EGW2660" s="42"/>
      <c r="EGX2660" s="116"/>
      <c r="EGY2660" s="42"/>
      <c r="EGZ2660" s="116"/>
      <c r="EHA2660" s="42"/>
      <c r="EHB2660" s="116"/>
      <c r="EHC2660" s="42"/>
      <c r="EHD2660" s="116"/>
      <c r="EHE2660" s="42"/>
      <c r="EHF2660" s="116"/>
      <c r="EHG2660" s="42"/>
      <c r="EHH2660" s="116"/>
      <c r="EHI2660" s="42"/>
      <c r="EHJ2660" s="116"/>
      <c r="EHK2660" s="42"/>
      <c r="EHL2660" s="116"/>
      <c r="EHM2660" s="42"/>
      <c r="EHN2660" s="116"/>
      <c r="EHO2660" s="42"/>
      <c r="EHP2660" s="116"/>
      <c r="EHQ2660" s="42"/>
      <c r="EHR2660" s="116"/>
      <c r="EHS2660" s="42"/>
      <c r="EHT2660" s="116"/>
      <c r="EHU2660" s="42"/>
      <c r="EHV2660" s="116"/>
      <c r="EHW2660" s="42"/>
      <c r="EHX2660" s="116"/>
      <c r="EHY2660" s="42"/>
      <c r="EHZ2660" s="116"/>
      <c r="EIA2660" s="42"/>
      <c r="EIB2660" s="116"/>
      <c r="EIC2660" s="42"/>
      <c r="EID2660" s="116"/>
      <c r="EIE2660" s="42"/>
      <c r="EIF2660" s="116"/>
      <c r="EIG2660" s="42"/>
      <c r="EIH2660" s="116"/>
      <c r="EII2660" s="42"/>
      <c r="EIJ2660" s="116"/>
      <c r="EIK2660" s="42"/>
      <c r="EIL2660" s="116"/>
      <c r="EIM2660" s="42"/>
      <c r="EIN2660" s="116"/>
      <c r="EIO2660" s="42"/>
      <c r="EIP2660" s="116"/>
      <c r="EIQ2660" s="42"/>
      <c r="EIR2660" s="116"/>
      <c r="EIS2660" s="42"/>
      <c r="EIT2660" s="116"/>
      <c r="EIU2660" s="42"/>
      <c r="EIV2660" s="116"/>
      <c r="EIW2660" s="42"/>
      <c r="EIX2660" s="116"/>
      <c r="EIY2660" s="42"/>
      <c r="EIZ2660" s="116"/>
      <c r="EJA2660" s="42"/>
      <c r="EJB2660" s="116"/>
      <c r="EJC2660" s="42"/>
      <c r="EJD2660" s="116"/>
      <c r="EJE2660" s="42"/>
      <c r="EJF2660" s="116"/>
      <c r="EJG2660" s="42"/>
      <c r="EJH2660" s="116"/>
      <c r="EJI2660" s="42"/>
      <c r="EJJ2660" s="116"/>
      <c r="EJK2660" s="42"/>
      <c r="EJL2660" s="116"/>
      <c r="EJM2660" s="42"/>
      <c r="EJN2660" s="116"/>
      <c r="EJO2660" s="42"/>
      <c r="EJP2660" s="116"/>
      <c r="EJQ2660" s="42"/>
      <c r="EJR2660" s="116"/>
      <c r="EJS2660" s="42"/>
      <c r="EJT2660" s="116"/>
      <c r="EJU2660" s="42"/>
      <c r="EJV2660" s="116"/>
      <c r="EJW2660" s="42"/>
      <c r="EJX2660" s="116"/>
      <c r="EJY2660" s="42"/>
      <c r="EJZ2660" s="116"/>
      <c r="EKA2660" s="42"/>
      <c r="EKB2660" s="116"/>
      <c r="EKC2660" s="42"/>
      <c r="EKD2660" s="116"/>
      <c r="EKE2660" s="42"/>
      <c r="EKF2660" s="116"/>
      <c r="EKG2660" s="42"/>
      <c r="EKH2660" s="116"/>
      <c r="EKI2660" s="42"/>
      <c r="EKJ2660" s="116"/>
      <c r="EKK2660" s="42"/>
      <c r="EKL2660" s="116"/>
      <c r="EKM2660" s="42"/>
      <c r="EKN2660" s="116"/>
      <c r="EKO2660" s="42"/>
      <c r="EKP2660" s="116"/>
      <c r="EKQ2660" s="42"/>
      <c r="EKR2660" s="116"/>
      <c r="EKS2660" s="42"/>
      <c r="EKT2660" s="116"/>
      <c r="EKU2660" s="42"/>
      <c r="EKV2660" s="116"/>
      <c r="EKW2660" s="42"/>
      <c r="EKX2660" s="116"/>
      <c r="EKY2660" s="42"/>
      <c r="EKZ2660" s="116"/>
      <c r="ELA2660" s="42"/>
      <c r="ELB2660" s="116"/>
      <c r="ELC2660" s="42"/>
      <c r="ELD2660" s="116"/>
      <c r="ELE2660" s="42"/>
      <c r="ELF2660" s="116"/>
      <c r="ELG2660" s="42"/>
      <c r="ELH2660" s="116"/>
      <c r="ELI2660" s="42"/>
      <c r="ELJ2660" s="116"/>
      <c r="ELK2660" s="42"/>
      <c r="ELL2660" s="116"/>
      <c r="ELM2660" s="42"/>
      <c r="ELN2660" s="116"/>
      <c r="ELO2660" s="42"/>
      <c r="ELP2660" s="116"/>
      <c r="ELQ2660" s="42"/>
      <c r="ELR2660" s="116"/>
      <c r="ELS2660" s="42"/>
      <c r="ELT2660" s="116"/>
      <c r="ELU2660" s="42"/>
      <c r="ELV2660" s="116"/>
      <c r="ELW2660" s="42"/>
      <c r="ELX2660" s="116"/>
      <c r="ELY2660" s="42"/>
      <c r="ELZ2660" s="116"/>
      <c r="EMA2660" s="42"/>
      <c r="EMB2660" s="116"/>
      <c r="EMC2660" s="42"/>
      <c r="EMD2660" s="116"/>
      <c r="EME2660" s="42"/>
      <c r="EMF2660" s="116"/>
      <c r="EMG2660" s="42"/>
      <c r="EMH2660" s="116"/>
      <c r="EMI2660" s="42"/>
      <c r="EMJ2660" s="116"/>
      <c r="EMK2660" s="42"/>
      <c r="EML2660" s="116"/>
      <c r="EMM2660" s="42"/>
      <c r="EMN2660" s="116"/>
      <c r="EMO2660" s="42"/>
      <c r="EMP2660" s="116"/>
      <c r="EMQ2660" s="42"/>
      <c r="EMR2660" s="116"/>
      <c r="EMS2660" s="42"/>
      <c r="EMT2660" s="116"/>
      <c r="EMU2660" s="42"/>
      <c r="EMV2660" s="116"/>
      <c r="EMW2660" s="42"/>
      <c r="EMX2660" s="116"/>
      <c r="EMY2660" s="42"/>
      <c r="EMZ2660" s="116"/>
      <c r="ENA2660" s="42"/>
      <c r="ENB2660" s="116"/>
      <c r="ENC2660" s="42"/>
      <c r="END2660" s="116"/>
      <c r="ENE2660" s="42"/>
      <c r="ENF2660" s="116"/>
      <c r="ENG2660" s="42"/>
      <c r="ENH2660" s="116"/>
      <c r="ENI2660" s="42"/>
      <c r="ENJ2660" s="116"/>
      <c r="ENK2660" s="42"/>
      <c r="ENL2660" s="116"/>
      <c r="ENM2660" s="42"/>
      <c r="ENN2660" s="116"/>
      <c r="ENO2660" s="42"/>
      <c r="ENP2660" s="116"/>
      <c r="ENQ2660" s="42"/>
      <c r="ENR2660" s="116"/>
      <c r="ENS2660" s="42"/>
      <c r="ENT2660" s="116"/>
      <c r="ENU2660" s="42"/>
      <c r="ENV2660" s="116"/>
      <c r="ENW2660" s="42"/>
      <c r="ENX2660" s="116"/>
      <c r="ENY2660" s="42"/>
      <c r="ENZ2660" s="116"/>
      <c r="EOA2660" s="42"/>
      <c r="EOB2660" s="116"/>
      <c r="EOC2660" s="42"/>
      <c r="EOD2660" s="116"/>
      <c r="EOE2660" s="42"/>
      <c r="EOF2660" s="116"/>
      <c r="EOG2660" s="42"/>
      <c r="EOH2660" s="116"/>
      <c r="EOI2660" s="42"/>
      <c r="EOJ2660" s="116"/>
      <c r="EOK2660" s="42"/>
      <c r="EOL2660" s="116"/>
      <c r="EOM2660" s="42"/>
      <c r="EON2660" s="116"/>
      <c r="EOO2660" s="42"/>
      <c r="EOP2660" s="116"/>
      <c r="EOQ2660" s="42"/>
      <c r="EOR2660" s="116"/>
      <c r="EOS2660" s="42"/>
      <c r="EOT2660" s="116"/>
      <c r="EOU2660" s="42"/>
      <c r="EOV2660" s="116"/>
      <c r="EOW2660" s="42"/>
      <c r="EOX2660" s="116"/>
      <c r="EOY2660" s="42"/>
      <c r="EOZ2660" s="116"/>
      <c r="EPA2660" s="42"/>
      <c r="EPB2660" s="116"/>
      <c r="EPC2660" s="42"/>
      <c r="EPD2660" s="116"/>
      <c r="EPE2660" s="42"/>
      <c r="EPF2660" s="116"/>
      <c r="EPG2660" s="42"/>
      <c r="EPH2660" s="116"/>
      <c r="EPI2660" s="42"/>
      <c r="EPJ2660" s="116"/>
      <c r="EPK2660" s="42"/>
      <c r="EPL2660" s="116"/>
      <c r="EPM2660" s="42"/>
      <c r="EPN2660" s="116"/>
      <c r="EPO2660" s="42"/>
      <c r="EPP2660" s="116"/>
      <c r="EPQ2660" s="42"/>
      <c r="EPR2660" s="116"/>
      <c r="EPS2660" s="42"/>
      <c r="EPT2660" s="116"/>
      <c r="EPU2660" s="42"/>
      <c r="EPV2660" s="116"/>
      <c r="EPW2660" s="42"/>
      <c r="EPX2660" s="116"/>
      <c r="EPY2660" s="42"/>
      <c r="EPZ2660" s="116"/>
      <c r="EQA2660" s="42"/>
      <c r="EQB2660" s="116"/>
      <c r="EQC2660" s="42"/>
      <c r="EQD2660" s="116"/>
      <c r="EQE2660" s="42"/>
      <c r="EQF2660" s="116"/>
      <c r="EQG2660" s="42"/>
      <c r="EQH2660" s="116"/>
      <c r="EQI2660" s="42"/>
      <c r="EQJ2660" s="116"/>
      <c r="EQK2660" s="42"/>
      <c r="EQL2660" s="116"/>
      <c r="EQM2660" s="42"/>
      <c r="EQN2660" s="116"/>
      <c r="EQO2660" s="42"/>
      <c r="EQP2660" s="116"/>
      <c r="EQQ2660" s="42"/>
      <c r="EQR2660" s="116"/>
      <c r="EQS2660" s="42"/>
      <c r="EQT2660" s="116"/>
      <c r="EQU2660" s="42"/>
      <c r="EQV2660" s="116"/>
      <c r="EQW2660" s="42"/>
      <c r="EQX2660" s="116"/>
      <c r="EQY2660" s="42"/>
      <c r="EQZ2660" s="116"/>
      <c r="ERA2660" s="42"/>
      <c r="ERB2660" s="116"/>
      <c r="ERC2660" s="42"/>
      <c r="ERD2660" s="116"/>
      <c r="ERE2660" s="42"/>
      <c r="ERF2660" s="116"/>
      <c r="ERG2660" s="42"/>
      <c r="ERH2660" s="116"/>
      <c r="ERI2660" s="42"/>
      <c r="ERJ2660" s="116"/>
      <c r="ERK2660" s="42"/>
      <c r="ERL2660" s="116"/>
      <c r="ERM2660" s="42"/>
      <c r="ERN2660" s="116"/>
      <c r="ERO2660" s="42"/>
      <c r="ERP2660" s="116"/>
      <c r="ERQ2660" s="42"/>
      <c r="ERR2660" s="116"/>
      <c r="ERS2660" s="42"/>
      <c r="ERT2660" s="116"/>
      <c r="ERU2660" s="42"/>
      <c r="ERV2660" s="116"/>
      <c r="ERW2660" s="42"/>
      <c r="ERX2660" s="116"/>
      <c r="ERY2660" s="42"/>
      <c r="ERZ2660" s="116"/>
      <c r="ESA2660" s="42"/>
      <c r="ESB2660" s="116"/>
      <c r="ESC2660" s="42"/>
      <c r="ESD2660" s="116"/>
      <c r="ESE2660" s="42"/>
      <c r="ESF2660" s="116"/>
      <c r="ESG2660" s="42"/>
      <c r="ESH2660" s="116"/>
      <c r="ESI2660" s="42"/>
      <c r="ESJ2660" s="116"/>
      <c r="ESK2660" s="42"/>
      <c r="ESL2660" s="116"/>
      <c r="ESM2660" s="42"/>
      <c r="ESN2660" s="116"/>
      <c r="ESO2660" s="42"/>
      <c r="ESP2660" s="116"/>
      <c r="ESQ2660" s="42"/>
      <c r="ESR2660" s="116"/>
      <c r="ESS2660" s="42"/>
      <c r="EST2660" s="116"/>
      <c r="ESU2660" s="42"/>
      <c r="ESV2660" s="116"/>
      <c r="ESW2660" s="42"/>
      <c r="ESX2660" s="116"/>
      <c r="ESY2660" s="42"/>
      <c r="ESZ2660" s="116"/>
      <c r="ETA2660" s="42"/>
      <c r="ETB2660" s="116"/>
      <c r="ETC2660" s="42"/>
      <c r="ETD2660" s="116"/>
      <c r="ETE2660" s="42"/>
      <c r="ETF2660" s="116"/>
      <c r="ETG2660" s="42"/>
      <c r="ETH2660" s="116"/>
      <c r="ETI2660" s="42"/>
      <c r="ETJ2660" s="116"/>
      <c r="ETK2660" s="42"/>
      <c r="ETL2660" s="116"/>
      <c r="ETM2660" s="42"/>
      <c r="ETN2660" s="116"/>
      <c r="ETO2660" s="42"/>
      <c r="ETP2660" s="116"/>
      <c r="ETQ2660" s="42"/>
      <c r="ETR2660" s="116"/>
      <c r="ETS2660" s="42"/>
      <c r="ETT2660" s="116"/>
      <c r="ETU2660" s="42"/>
      <c r="ETV2660" s="116"/>
      <c r="ETW2660" s="42"/>
      <c r="ETX2660" s="116"/>
      <c r="ETY2660" s="42"/>
      <c r="ETZ2660" s="116"/>
      <c r="EUA2660" s="42"/>
      <c r="EUB2660" s="116"/>
      <c r="EUC2660" s="42"/>
      <c r="EUD2660" s="116"/>
      <c r="EUE2660" s="42"/>
      <c r="EUF2660" s="116"/>
      <c r="EUG2660" s="42"/>
      <c r="EUH2660" s="116"/>
      <c r="EUI2660" s="42"/>
      <c r="EUJ2660" s="116"/>
      <c r="EUK2660" s="42"/>
      <c r="EUL2660" s="116"/>
      <c r="EUM2660" s="42"/>
      <c r="EUN2660" s="116"/>
      <c r="EUO2660" s="42"/>
      <c r="EUP2660" s="116"/>
      <c r="EUQ2660" s="42"/>
      <c r="EUR2660" s="116"/>
      <c r="EUS2660" s="42"/>
      <c r="EUT2660" s="116"/>
      <c r="EUU2660" s="42"/>
      <c r="EUV2660" s="116"/>
      <c r="EUW2660" s="42"/>
      <c r="EUX2660" s="116"/>
      <c r="EUY2660" s="42"/>
      <c r="EUZ2660" s="116"/>
      <c r="EVA2660" s="42"/>
      <c r="EVB2660" s="116"/>
      <c r="EVC2660" s="42"/>
      <c r="EVD2660" s="116"/>
      <c r="EVE2660" s="42"/>
      <c r="EVF2660" s="116"/>
      <c r="EVG2660" s="42"/>
      <c r="EVH2660" s="116"/>
      <c r="EVI2660" s="42"/>
      <c r="EVJ2660" s="116"/>
      <c r="EVK2660" s="42"/>
      <c r="EVL2660" s="116"/>
      <c r="EVM2660" s="42"/>
      <c r="EVN2660" s="116"/>
      <c r="EVO2660" s="42"/>
      <c r="EVP2660" s="116"/>
      <c r="EVQ2660" s="42"/>
      <c r="EVR2660" s="116"/>
      <c r="EVS2660" s="42"/>
      <c r="EVT2660" s="116"/>
      <c r="EVU2660" s="42"/>
      <c r="EVV2660" s="116"/>
      <c r="EVW2660" s="42"/>
      <c r="EVX2660" s="116"/>
      <c r="EVY2660" s="42"/>
      <c r="EVZ2660" s="116"/>
      <c r="EWA2660" s="42"/>
      <c r="EWB2660" s="116"/>
      <c r="EWC2660" s="42"/>
      <c r="EWD2660" s="116"/>
      <c r="EWE2660" s="42"/>
      <c r="EWF2660" s="116"/>
      <c r="EWG2660" s="42"/>
      <c r="EWH2660" s="116"/>
      <c r="EWI2660" s="42"/>
      <c r="EWJ2660" s="116"/>
      <c r="EWK2660" s="42"/>
      <c r="EWL2660" s="116"/>
      <c r="EWM2660" s="42"/>
      <c r="EWN2660" s="116"/>
      <c r="EWO2660" s="42"/>
      <c r="EWP2660" s="116"/>
      <c r="EWQ2660" s="42"/>
      <c r="EWR2660" s="116"/>
      <c r="EWS2660" s="42"/>
      <c r="EWT2660" s="116"/>
      <c r="EWU2660" s="42"/>
      <c r="EWV2660" s="116"/>
      <c r="EWW2660" s="42"/>
      <c r="EWX2660" s="116"/>
      <c r="EWY2660" s="42"/>
      <c r="EWZ2660" s="116"/>
      <c r="EXA2660" s="42"/>
      <c r="EXB2660" s="116"/>
      <c r="EXC2660" s="42"/>
      <c r="EXD2660" s="116"/>
      <c r="EXE2660" s="42"/>
      <c r="EXF2660" s="116"/>
      <c r="EXG2660" s="42"/>
      <c r="EXH2660" s="116"/>
      <c r="EXI2660" s="42"/>
      <c r="EXJ2660" s="116"/>
      <c r="EXK2660" s="42"/>
      <c r="EXL2660" s="116"/>
      <c r="EXM2660" s="42"/>
      <c r="EXN2660" s="116"/>
      <c r="EXO2660" s="42"/>
      <c r="EXP2660" s="116"/>
      <c r="EXQ2660" s="42"/>
      <c r="EXR2660" s="116"/>
      <c r="EXS2660" s="42"/>
      <c r="EXT2660" s="116"/>
      <c r="EXU2660" s="42"/>
      <c r="EXV2660" s="116"/>
      <c r="EXW2660" s="42"/>
      <c r="EXX2660" s="116"/>
      <c r="EXY2660" s="42"/>
      <c r="EXZ2660" s="116"/>
      <c r="EYA2660" s="42"/>
      <c r="EYB2660" s="116"/>
      <c r="EYC2660" s="42"/>
      <c r="EYD2660" s="116"/>
      <c r="EYE2660" s="42"/>
      <c r="EYF2660" s="116"/>
      <c r="EYG2660" s="42"/>
      <c r="EYH2660" s="116"/>
      <c r="EYI2660" s="42"/>
      <c r="EYJ2660" s="116"/>
      <c r="EYK2660" s="42"/>
      <c r="EYL2660" s="116"/>
      <c r="EYM2660" s="42"/>
      <c r="EYN2660" s="116"/>
      <c r="EYO2660" s="42"/>
      <c r="EYP2660" s="116"/>
      <c r="EYQ2660" s="42"/>
      <c r="EYR2660" s="116"/>
      <c r="EYS2660" s="42"/>
      <c r="EYT2660" s="116"/>
      <c r="EYU2660" s="42"/>
      <c r="EYV2660" s="116"/>
      <c r="EYW2660" s="42"/>
      <c r="EYX2660" s="116"/>
      <c r="EYY2660" s="42"/>
      <c r="EYZ2660" s="116"/>
      <c r="EZA2660" s="42"/>
      <c r="EZB2660" s="116"/>
      <c r="EZC2660" s="42"/>
      <c r="EZD2660" s="116"/>
      <c r="EZE2660" s="42"/>
      <c r="EZF2660" s="116"/>
      <c r="EZG2660" s="42"/>
      <c r="EZH2660" s="116"/>
      <c r="EZI2660" s="42"/>
      <c r="EZJ2660" s="116"/>
      <c r="EZK2660" s="42"/>
      <c r="EZL2660" s="116"/>
      <c r="EZM2660" s="42"/>
      <c r="EZN2660" s="116"/>
      <c r="EZO2660" s="42"/>
      <c r="EZP2660" s="116"/>
      <c r="EZQ2660" s="42"/>
      <c r="EZR2660" s="116"/>
      <c r="EZS2660" s="42"/>
      <c r="EZT2660" s="116"/>
      <c r="EZU2660" s="42"/>
      <c r="EZV2660" s="116"/>
      <c r="EZW2660" s="42"/>
      <c r="EZX2660" s="116"/>
      <c r="EZY2660" s="42"/>
      <c r="EZZ2660" s="116"/>
      <c r="FAA2660" s="42"/>
      <c r="FAB2660" s="116"/>
      <c r="FAC2660" s="42"/>
      <c r="FAD2660" s="116"/>
      <c r="FAE2660" s="42"/>
      <c r="FAF2660" s="116"/>
      <c r="FAG2660" s="42"/>
      <c r="FAH2660" s="116"/>
      <c r="FAI2660" s="42"/>
      <c r="FAJ2660" s="116"/>
      <c r="FAK2660" s="42"/>
      <c r="FAL2660" s="116"/>
      <c r="FAM2660" s="42"/>
      <c r="FAN2660" s="116"/>
      <c r="FAO2660" s="42"/>
      <c r="FAP2660" s="116"/>
      <c r="FAQ2660" s="42"/>
      <c r="FAR2660" s="116"/>
      <c r="FAS2660" s="42"/>
      <c r="FAT2660" s="116"/>
      <c r="FAU2660" s="42"/>
      <c r="FAV2660" s="116"/>
      <c r="FAW2660" s="42"/>
      <c r="FAX2660" s="116"/>
      <c r="FAY2660" s="42"/>
      <c r="FAZ2660" s="116"/>
      <c r="FBA2660" s="42"/>
      <c r="FBB2660" s="116"/>
      <c r="FBC2660" s="42"/>
      <c r="FBD2660" s="116"/>
      <c r="FBE2660" s="42"/>
      <c r="FBF2660" s="116"/>
      <c r="FBG2660" s="42"/>
      <c r="FBH2660" s="116"/>
      <c r="FBI2660" s="42"/>
      <c r="FBJ2660" s="116"/>
      <c r="FBK2660" s="42"/>
      <c r="FBL2660" s="116"/>
      <c r="FBM2660" s="42"/>
      <c r="FBN2660" s="116"/>
      <c r="FBO2660" s="42"/>
      <c r="FBP2660" s="116"/>
      <c r="FBQ2660" s="42"/>
      <c r="FBR2660" s="116"/>
      <c r="FBS2660" s="42"/>
      <c r="FBT2660" s="116"/>
      <c r="FBU2660" s="42"/>
      <c r="FBV2660" s="116"/>
      <c r="FBW2660" s="42"/>
      <c r="FBX2660" s="116"/>
      <c r="FBY2660" s="42"/>
      <c r="FBZ2660" s="116"/>
      <c r="FCA2660" s="42"/>
      <c r="FCB2660" s="116"/>
      <c r="FCC2660" s="42"/>
      <c r="FCD2660" s="116"/>
      <c r="FCE2660" s="42"/>
      <c r="FCF2660" s="116"/>
      <c r="FCG2660" s="42"/>
      <c r="FCH2660" s="116"/>
      <c r="FCI2660" s="42"/>
      <c r="FCJ2660" s="116"/>
      <c r="FCK2660" s="42"/>
      <c r="FCL2660" s="116"/>
      <c r="FCM2660" s="42"/>
      <c r="FCN2660" s="116"/>
      <c r="FCO2660" s="42"/>
      <c r="FCP2660" s="116"/>
      <c r="FCQ2660" s="42"/>
      <c r="FCR2660" s="116"/>
      <c r="FCS2660" s="42"/>
      <c r="FCT2660" s="116"/>
      <c r="FCU2660" s="42"/>
      <c r="FCV2660" s="116"/>
      <c r="FCW2660" s="42"/>
      <c r="FCX2660" s="116"/>
      <c r="FCY2660" s="42"/>
      <c r="FCZ2660" s="116"/>
      <c r="FDA2660" s="42"/>
      <c r="FDB2660" s="116"/>
      <c r="FDC2660" s="42"/>
      <c r="FDD2660" s="116"/>
      <c r="FDE2660" s="42"/>
      <c r="FDF2660" s="116"/>
      <c r="FDG2660" s="42"/>
      <c r="FDH2660" s="116"/>
      <c r="FDI2660" s="42"/>
      <c r="FDJ2660" s="116"/>
      <c r="FDK2660" s="42"/>
      <c r="FDL2660" s="116"/>
      <c r="FDM2660" s="42"/>
      <c r="FDN2660" s="116"/>
      <c r="FDO2660" s="42"/>
      <c r="FDP2660" s="116"/>
      <c r="FDQ2660" s="42"/>
      <c r="FDR2660" s="116"/>
      <c r="FDS2660" s="42"/>
      <c r="FDT2660" s="116"/>
      <c r="FDU2660" s="42"/>
      <c r="FDV2660" s="116"/>
      <c r="FDW2660" s="42"/>
      <c r="FDX2660" s="116"/>
      <c r="FDY2660" s="42"/>
      <c r="FDZ2660" s="116"/>
      <c r="FEA2660" s="42"/>
      <c r="FEB2660" s="116"/>
      <c r="FEC2660" s="42"/>
      <c r="FED2660" s="116"/>
      <c r="FEE2660" s="42"/>
      <c r="FEF2660" s="116"/>
      <c r="FEG2660" s="42"/>
      <c r="FEH2660" s="116"/>
      <c r="FEI2660" s="42"/>
      <c r="FEJ2660" s="116"/>
      <c r="FEK2660" s="42"/>
      <c r="FEL2660" s="116"/>
      <c r="FEM2660" s="42"/>
      <c r="FEN2660" s="116"/>
      <c r="FEO2660" s="42"/>
      <c r="FEP2660" s="116"/>
      <c r="FEQ2660" s="42"/>
      <c r="FER2660" s="116"/>
      <c r="FES2660" s="42"/>
      <c r="FET2660" s="116"/>
      <c r="FEU2660" s="42"/>
      <c r="FEV2660" s="116"/>
      <c r="FEW2660" s="42"/>
      <c r="FEX2660" s="116"/>
      <c r="FEY2660" s="42"/>
      <c r="FEZ2660" s="116"/>
      <c r="FFA2660" s="42"/>
      <c r="FFB2660" s="116"/>
      <c r="FFC2660" s="42"/>
      <c r="FFD2660" s="116"/>
      <c r="FFE2660" s="42"/>
      <c r="FFF2660" s="116"/>
      <c r="FFG2660" s="42"/>
      <c r="FFH2660" s="116"/>
      <c r="FFI2660" s="42"/>
      <c r="FFJ2660" s="116"/>
      <c r="FFK2660" s="42"/>
      <c r="FFL2660" s="116"/>
      <c r="FFM2660" s="42"/>
      <c r="FFN2660" s="116"/>
      <c r="FFO2660" s="42"/>
      <c r="FFP2660" s="116"/>
      <c r="FFQ2660" s="42"/>
      <c r="FFR2660" s="116"/>
      <c r="FFS2660" s="42"/>
      <c r="FFT2660" s="116"/>
      <c r="FFU2660" s="42"/>
      <c r="FFV2660" s="116"/>
      <c r="FFW2660" s="42"/>
      <c r="FFX2660" s="116"/>
      <c r="FFY2660" s="42"/>
      <c r="FFZ2660" s="116"/>
      <c r="FGA2660" s="42"/>
      <c r="FGB2660" s="116"/>
      <c r="FGC2660" s="42"/>
      <c r="FGD2660" s="116"/>
      <c r="FGE2660" s="42"/>
      <c r="FGF2660" s="116"/>
      <c r="FGG2660" s="42"/>
      <c r="FGH2660" s="116"/>
      <c r="FGI2660" s="42"/>
      <c r="FGJ2660" s="116"/>
      <c r="FGK2660" s="42"/>
      <c r="FGL2660" s="116"/>
      <c r="FGM2660" s="42"/>
      <c r="FGN2660" s="116"/>
      <c r="FGO2660" s="42"/>
      <c r="FGP2660" s="116"/>
      <c r="FGQ2660" s="42"/>
      <c r="FGR2660" s="116"/>
      <c r="FGS2660" s="42"/>
      <c r="FGT2660" s="116"/>
      <c r="FGU2660" s="42"/>
      <c r="FGV2660" s="116"/>
      <c r="FGW2660" s="42"/>
      <c r="FGX2660" s="116"/>
      <c r="FGY2660" s="42"/>
      <c r="FGZ2660" s="116"/>
      <c r="FHA2660" s="42"/>
      <c r="FHB2660" s="116"/>
      <c r="FHC2660" s="42"/>
      <c r="FHD2660" s="116"/>
      <c r="FHE2660" s="42"/>
      <c r="FHF2660" s="116"/>
      <c r="FHG2660" s="42"/>
      <c r="FHH2660" s="116"/>
      <c r="FHI2660" s="42"/>
      <c r="FHJ2660" s="116"/>
      <c r="FHK2660" s="42"/>
      <c r="FHL2660" s="116"/>
      <c r="FHM2660" s="42"/>
      <c r="FHN2660" s="116"/>
      <c r="FHO2660" s="42"/>
      <c r="FHP2660" s="116"/>
      <c r="FHQ2660" s="42"/>
      <c r="FHR2660" s="116"/>
      <c r="FHS2660" s="42"/>
      <c r="FHT2660" s="116"/>
      <c r="FHU2660" s="42"/>
      <c r="FHV2660" s="116"/>
      <c r="FHW2660" s="42"/>
      <c r="FHX2660" s="116"/>
      <c r="FHY2660" s="42"/>
      <c r="FHZ2660" s="116"/>
      <c r="FIA2660" s="42"/>
      <c r="FIB2660" s="116"/>
      <c r="FIC2660" s="42"/>
      <c r="FID2660" s="116"/>
      <c r="FIE2660" s="42"/>
      <c r="FIF2660" s="116"/>
      <c r="FIG2660" s="42"/>
      <c r="FIH2660" s="116"/>
      <c r="FII2660" s="42"/>
      <c r="FIJ2660" s="116"/>
      <c r="FIK2660" s="42"/>
      <c r="FIL2660" s="116"/>
      <c r="FIM2660" s="42"/>
      <c r="FIN2660" s="116"/>
      <c r="FIO2660" s="42"/>
      <c r="FIP2660" s="116"/>
      <c r="FIQ2660" s="42"/>
      <c r="FIR2660" s="116"/>
      <c r="FIS2660" s="42"/>
      <c r="FIT2660" s="116"/>
      <c r="FIU2660" s="42"/>
      <c r="FIV2660" s="116"/>
      <c r="FIW2660" s="42"/>
      <c r="FIX2660" s="116"/>
      <c r="FIY2660" s="42"/>
      <c r="FIZ2660" s="116"/>
      <c r="FJA2660" s="42"/>
      <c r="FJB2660" s="116"/>
      <c r="FJC2660" s="42"/>
      <c r="FJD2660" s="116"/>
      <c r="FJE2660" s="42"/>
      <c r="FJF2660" s="116"/>
      <c r="FJG2660" s="42"/>
      <c r="FJH2660" s="116"/>
      <c r="FJI2660" s="42"/>
      <c r="FJJ2660" s="116"/>
      <c r="FJK2660" s="42"/>
      <c r="FJL2660" s="116"/>
      <c r="FJM2660" s="42"/>
      <c r="FJN2660" s="116"/>
      <c r="FJO2660" s="42"/>
      <c r="FJP2660" s="116"/>
      <c r="FJQ2660" s="42"/>
      <c r="FJR2660" s="116"/>
      <c r="FJS2660" s="42"/>
      <c r="FJT2660" s="116"/>
      <c r="FJU2660" s="42"/>
      <c r="FJV2660" s="116"/>
      <c r="FJW2660" s="42"/>
      <c r="FJX2660" s="116"/>
      <c r="FJY2660" s="42"/>
      <c r="FJZ2660" s="116"/>
      <c r="FKA2660" s="42"/>
      <c r="FKB2660" s="116"/>
      <c r="FKC2660" s="42"/>
      <c r="FKD2660" s="116"/>
      <c r="FKE2660" s="42"/>
      <c r="FKF2660" s="116"/>
      <c r="FKG2660" s="42"/>
      <c r="FKH2660" s="116"/>
      <c r="FKI2660" s="42"/>
      <c r="FKJ2660" s="116"/>
      <c r="FKK2660" s="42"/>
      <c r="FKL2660" s="116"/>
      <c r="FKM2660" s="42"/>
      <c r="FKN2660" s="116"/>
      <c r="FKO2660" s="42"/>
      <c r="FKP2660" s="116"/>
      <c r="FKQ2660" s="42"/>
      <c r="FKR2660" s="116"/>
      <c r="FKS2660" s="42"/>
      <c r="FKT2660" s="116"/>
      <c r="FKU2660" s="42"/>
      <c r="FKV2660" s="116"/>
      <c r="FKW2660" s="42"/>
      <c r="FKX2660" s="116"/>
      <c r="FKY2660" s="42"/>
      <c r="FKZ2660" s="116"/>
      <c r="FLA2660" s="42"/>
      <c r="FLB2660" s="116"/>
      <c r="FLC2660" s="42"/>
      <c r="FLD2660" s="116"/>
      <c r="FLE2660" s="42"/>
      <c r="FLF2660" s="116"/>
      <c r="FLG2660" s="42"/>
      <c r="FLH2660" s="116"/>
      <c r="FLI2660" s="42"/>
      <c r="FLJ2660" s="116"/>
      <c r="FLK2660" s="42"/>
      <c r="FLL2660" s="116"/>
      <c r="FLM2660" s="42"/>
      <c r="FLN2660" s="116"/>
      <c r="FLO2660" s="42"/>
      <c r="FLP2660" s="116"/>
      <c r="FLQ2660" s="42"/>
      <c r="FLR2660" s="116"/>
      <c r="FLS2660" s="42"/>
      <c r="FLT2660" s="116"/>
      <c r="FLU2660" s="42"/>
      <c r="FLV2660" s="116"/>
      <c r="FLW2660" s="42"/>
      <c r="FLX2660" s="116"/>
      <c r="FLY2660" s="42"/>
      <c r="FLZ2660" s="116"/>
      <c r="FMA2660" s="42"/>
      <c r="FMB2660" s="116"/>
      <c r="FMC2660" s="42"/>
      <c r="FMD2660" s="116"/>
      <c r="FME2660" s="42"/>
      <c r="FMF2660" s="116"/>
      <c r="FMG2660" s="42"/>
      <c r="FMH2660" s="116"/>
      <c r="FMI2660" s="42"/>
      <c r="FMJ2660" s="116"/>
      <c r="FMK2660" s="42"/>
      <c r="FML2660" s="116"/>
      <c r="FMM2660" s="42"/>
      <c r="FMN2660" s="116"/>
      <c r="FMO2660" s="42"/>
      <c r="FMP2660" s="116"/>
      <c r="FMQ2660" s="42"/>
      <c r="FMR2660" s="116"/>
      <c r="FMS2660" s="42"/>
      <c r="FMT2660" s="116"/>
      <c r="FMU2660" s="42"/>
      <c r="FMV2660" s="116"/>
      <c r="FMW2660" s="42"/>
      <c r="FMX2660" s="116"/>
      <c r="FMY2660" s="42"/>
      <c r="FMZ2660" s="116"/>
      <c r="FNA2660" s="42"/>
      <c r="FNB2660" s="116"/>
      <c r="FNC2660" s="42"/>
      <c r="FND2660" s="116"/>
      <c r="FNE2660" s="42"/>
      <c r="FNF2660" s="116"/>
      <c r="FNG2660" s="42"/>
      <c r="FNH2660" s="116"/>
      <c r="FNI2660" s="42"/>
      <c r="FNJ2660" s="116"/>
      <c r="FNK2660" s="42"/>
      <c r="FNL2660" s="116"/>
      <c r="FNM2660" s="42"/>
      <c r="FNN2660" s="116"/>
      <c r="FNO2660" s="42"/>
      <c r="FNP2660" s="116"/>
      <c r="FNQ2660" s="42"/>
      <c r="FNR2660" s="116"/>
      <c r="FNS2660" s="42"/>
      <c r="FNT2660" s="116"/>
      <c r="FNU2660" s="42"/>
      <c r="FNV2660" s="116"/>
      <c r="FNW2660" s="42"/>
      <c r="FNX2660" s="116"/>
      <c r="FNY2660" s="42"/>
      <c r="FNZ2660" s="116"/>
      <c r="FOA2660" s="42"/>
      <c r="FOB2660" s="116"/>
      <c r="FOC2660" s="42"/>
      <c r="FOD2660" s="116"/>
      <c r="FOE2660" s="42"/>
      <c r="FOF2660" s="116"/>
      <c r="FOG2660" s="42"/>
      <c r="FOH2660" s="116"/>
      <c r="FOI2660" s="42"/>
      <c r="FOJ2660" s="116"/>
      <c r="FOK2660" s="42"/>
      <c r="FOL2660" s="116"/>
      <c r="FOM2660" s="42"/>
      <c r="FON2660" s="116"/>
      <c r="FOO2660" s="42"/>
      <c r="FOP2660" s="116"/>
      <c r="FOQ2660" s="42"/>
      <c r="FOR2660" s="116"/>
      <c r="FOS2660" s="42"/>
      <c r="FOT2660" s="116"/>
      <c r="FOU2660" s="42"/>
      <c r="FOV2660" s="116"/>
      <c r="FOW2660" s="42"/>
      <c r="FOX2660" s="116"/>
      <c r="FOY2660" s="42"/>
      <c r="FOZ2660" s="116"/>
      <c r="FPA2660" s="42"/>
      <c r="FPB2660" s="116"/>
      <c r="FPC2660" s="42"/>
      <c r="FPD2660" s="116"/>
      <c r="FPE2660" s="42"/>
      <c r="FPF2660" s="116"/>
      <c r="FPG2660" s="42"/>
      <c r="FPH2660" s="116"/>
      <c r="FPI2660" s="42"/>
      <c r="FPJ2660" s="116"/>
      <c r="FPK2660" s="42"/>
      <c r="FPL2660" s="116"/>
      <c r="FPM2660" s="42"/>
      <c r="FPN2660" s="116"/>
      <c r="FPO2660" s="42"/>
      <c r="FPP2660" s="116"/>
      <c r="FPQ2660" s="42"/>
      <c r="FPR2660" s="116"/>
      <c r="FPS2660" s="42"/>
      <c r="FPT2660" s="116"/>
      <c r="FPU2660" s="42"/>
      <c r="FPV2660" s="116"/>
      <c r="FPW2660" s="42"/>
      <c r="FPX2660" s="116"/>
      <c r="FPY2660" s="42"/>
      <c r="FPZ2660" s="116"/>
      <c r="FQA2660" s="42"/>
      <c r="FQB2660" s="116"/>
      <c r="FQC2660" s="42"/>
      <c r="FQD2660" s="116"/>
      <c r="FQE2660" s="42"/>
      <c r="FQF2660" s="116"/>
      <c r="FQG2660" s="42"/>
      <c r="FQH2660" s="116"/>
      <c r="FQI2660" s="42"/>
      <c r="FQJ2660" s="116"/>
      <c r="FQK2660" s="42"/>
      <c r="FQL2660" s="116"/>
      <c r="FQM2660" s="42"/>
      <c r="FQN2660" s="116"/>
      <c r="FQO2660" s="42"/>
      <c r="FQP2660" s="116"/>
      <c r="FQQ2660" s="42"/>
      <c r="FQR2660" s="116"/>
      <c r="FQS2660" s="42"/>
      <c r="FQT2660" s="116"/>
      <c r="FQU2660" s="42"/>
      <c r="FQV2660" s="116"/>
      <c r="FQW2660" s="42"/>
      <c r="FQX2660" s="116"/>
      <c r="FQY2660" s="42"/>
      <c r="FQZ2660" s="116"/>
      <c r="FRA2660" s="42"/>
      <c r="FRB2660" s="116"/>
      <c r="FRC2660" s="42"/>
      <c r="FRD2660" s="116"/>
      <c r="FRE2660" s="42"/>
      <c r="FRF2660" s="116"/>
      <c r="FRG2660" s="42"/>
      <c r="FRH2660" s="116"/>
      <c r="FRI2660" s="42"/>
      <c r="FRJ2660" s="116"/>
      <c r="FRK2660" s="42"/>
      <c r="FRL2660" s="116"/>
      <c r="FRM2660" s="42"/>
      <c r="FRN2660" s="116"/>
      <c r="FRO2660" s="42"/>
      <c r="FRP2660" s="116"/>
      <c r="FRQ2660" s="42"/>
      <c r="FRR2660" s="116"/>
      <c r="FRS2660" s="42"/>
      <c r="FRT2660" s="116"/>
      <c r="FRU2660" s="42"/>
      <c r="FRV2660" s="116"/>
      <c r="FRW2660" s="42"/>
      <c r="FRX2660" s="116"/>
      <c r="FRY2660" s="42"/>
      <c r="FRZ2660" s="116"/>
      <c r="FSA2660" s="42"/>
      <c r="FSB2660" s="116"/>
      <c r="FSC2660" s="42"/>
      <c r="FSD2660" s="116"/>
      <c r="FSE2660" s="42"/>
      <c r="FSF2660" s="116"/>
      <c r="FSG2660" s="42"/>
      <c r="FSH2660" s="116"/>
      <c r="FSI2660" s="42"/>
      <c r="FSJ2660" s="116"/>
      <c r="FSK2660" s="42"/>
      <c r="FSL2660" s="116"/>
      <c r="FSM2660" s="42"/>
      <c r="FSN2660" s="116"/>
      <c r="FSO2660" s="42"/>
      <c r="FSP2660" s="116"/>
      <c r="FSQ2660" s="42"/>
      <c r="FSR2660" s="116"/>
      <c r="FSS2660" s="42"/>
      <c r="FST2660" s="116"/>
      <c r="FSU2660" s="42"/>
      <c r="FSV2660" s="116"/>
      <c r="FSW2660" s="42"/>
      <c r="FSX2660" s="116"/>
      <c r="FSY2660" s="42"/>
      <c r="FSZ2660" s="116"/>
      <c r="FTA2660" s="42"/>
      <c r="FTB2660" s="116"/>
      <c r="FTC2660" s="42"/>
      <c r="FTD2660" s="116"/>
      <c r="FTE2660" s="42"/>
      <c r="FTF2660" s="116"/>
      <c r="FTG2660" s="42"/>
      <c r="FTH2660" s="116"/>
      <c r="FTI2660" s="42"/>
      <c r="FTJ2660" s="116"/>
      <c r="FTK2660" s="42"/>
      <c r="FTL2660" s="116"/>
      <c r="FTM2660" s="42"/>
      <c r="FTN2660" s="116"/>
      <c r="FTO2660" s="42"/>
      <c r="FTP2660" s="116"/>
      <c r="FTQ2660" s="42"/>
      <c r="FTR2660" s="116"/>
      <c r="FTS2660" s="42"/>
      <c r="FTT2660" s="116"/>
      <c r="FTU2660" s="42"/>
      <c r="FTV2660" s="116"/>
      <c r="FTW2660" s="42"/>
      <c r="FTX2660" s="116"/>
      <c r="FTY2660" s="42"/>
      <c r="FTZ2660" s="116"/>
      <c r="FUA2660" s="42"/>
      <c r="FUB2660" s="116"/>
      <c r="FUC2660" s="42"/>
      <c r="FUD2660" s="116"/>
      <c r="FUE2660" s="42"/>
      <c r="FUF2660" s="116"/>
      <c r="FUG2660" s="42"/>
      <c r="FUH2660" s="116"/>
      <c r="FUI2660" s="42"/>
      <c r="FUJ2660" s="116"/>
      <c r="FUK2660" s="42"/>
      <c r="FUL2660" s="116"/>
      <c r="FUM2660" s="42"/>
      <c r="FUN2660" s="116"/>
      <c r="FUO2660" s="42"/>
      <c r="FUP2660" s="116"/>
      <c r="FUQ2660" s="42"/>
      <c r="FUR2660" s="116"/>
      <c r="FUS2660" s="42"/>
      <c r="FUT2660" s="116"/>
      <c r="FUU2660" s="42"/>
      <c r="FUV2660" s="116"/>
      <c r="FUW2660" s="42"/>
      <c r="FUX2660" s="116"/>
      <c r="FUY2660" s="42"/>
      <c r="FUZ2660" s="116"/>
      <c r="FVA2660" s="42"/>
      <c r="FVB2660" s="116"/>
      <c r="FVC2660" s="42"/>
      <c r="FVD2660" s="116"/>
      <c r="FVE2660" s="42"/>
      <c r="FVF2660" s="116"/>
      <c r="FVG2660" s="42"/>
      <c r="FVH2660" s="116"/>
      <c r="FVI2660" s="42"/>
      <c r="FVJ2660" s="116"/>
      <c r="FVK2660" s="42"/>
      <c r="FVL2660" s="116"/>
      <c r="FVM2660" s="42"/>
      <c r="FVN2660" s="116"/>
      <c r="FVO2660" s="42"/>
      <c r="FVP2660" s="116"/>
      <c r="FVQ2660" s="42"/>
      <c r="FVR2660" s="116"/>
      <c r="FVS2660" s="42"/>
      <c r="FVT2660" s="116"/>
      <c r="FVU2660" s="42"/>
      <c r="FVV2660" s="116"/>
      <c r="FVW2660" s="42"/>
      <c r="FVX2660" s="116"/>
      <c r="FVY2660" s="42"/>
      <c r="FVZ2660" s="116"/>
      <c r="FWA2660" s="42"/>
      <c r="FWB2660" s="116"/>
      <c r="FWC2660" s="42"/>
      <c r="FWD2660" s="116"/>
      <c r="FWE2660" s="42"/>
      <c r="FWF2660" s="116"/>
      <c r="FWG2660" s="42"/>
      <c r="FWH2660" s="116"/>
      <c r="FWI2660" s="42"/>
      <c r="FWJ2660" s="116"/>
      <c r="FWK2660" s="42"/>
      <c r="FWL2660" s="116"/>
      <c r="FWM2660" s="42"/>
      <c r="FWN2660" s="116"/>
      <c r="FWO2660" s="42"/>
      <c r="FWP2660" s="116"/>
      <c r="FWQ2660" s="42"/>
      <c r="FWR2660" s="116"/>
      <c r="FWS2660" s="42"/>
      <c r="FWT2660" s="116"/>
      <c r="FWU2660" s="42"/>
      <c r="FWV2660" s="116"/>
      <c r="FWW2660" s="42"/>
      <c r="FWX2660" s="116"/>
      <c r="FWY2660" s="42"/>
      <c r="FWZ2660" s="116"/>
      <c r="FXA2660" s="42"/>
      <c r="FXB2660" s="116"/>
      <c r="FXC2660" s="42"/>
      <c r="FXD2660" s="116"/>
      <c r="FXE2660" s="42"/>
      <c r="FXF2660" s="116"/>
      <c r="FXG2660" s="42"/>
      <c r="FXH2660" s="116"/>
      <c r="FXI2660" s="42"/>
      <c r="FXJ2660" s="116"/>
      <c r="FXK2660" s="42"/>
      <c r="FXL2660" s="116"/>
      <c r="FXM2660" s="42"/>
      <c r="FXN2660" s="116"/>
      <c r="FXO2660" s="42"/>
      <c r="FXP2660" s="116"/>
      <c r="FXQ2660" s="42"/>
      <c r="FXR2660" s="116"/>
      <c r="FXS2660" s="42"/>
      <c r="FXT2660" s="116"/>
      <c r="FXU2660" s="42"/>
      <c r="FXV2660" s="116"/>
      <c r="FXW2660" s="42"/>
      <c r="FXX2660" s="116"/>
      <c r="FXY2660" s="42"/>
      <c r="FXZ2660" s="116"/>
      <c r="FYA2660" s="42"/>
      <c r="FYB2660" s="116"/>
      <c r="FYC2660" s="42"/>
      <c r="FYD2660" s="116"/>
      <c r="FYE2660" s="42"/>
      <c r="FYF2660" s="116"/>
      <c r="FYG2660" s="42"/>
      <c r="FYH2660" s="116"/>
      <c r="FYI2660" s="42"/>
      <c r="FYJ2660" s="116"/>
      <c r="FYK2660" s="42"/>
      <c r="FYL2660" s="116"/>
      <c r="FYM2660" s="42"/>
      <c r="FYN2660" s="116"/>
      <c r="FYO2660" s="42"/>
      <c r="FYP2660" s="116"/>
      <c r="FYQ2660" s="42"/>
      <c r="FYR2660" s="116"/>
      <c r="FYS2660" s="42"/>
      <c r="FYT2660" s="116"/>
      <c r="FYU2660" s="42"/>
      <c r="FYV2660" s="116"/>
      <c r="FYW2660" s="42"/>
      <c r="FYX2660" s="116"/>
      <c r="FYY2660" s="42"/>
      <c r="FYZ2660" s="116"/>
      <c r="FZA2660" s="42"/>
      <c r="FZB2660" s="116"/>
      <c r="FZC2660" s="42"/>
      <c r="FZD2660" s="116"/>
      <c r="FZE2660" s="42"/>
      <c r="FZF2660" s="116"/>
      <c r="FZG2660" s="42"/>
      <c r="FZH2660" s="116"/>
      <c r="FZI2660" s="42"/>
      <c r="FZJ2660" s="116"/>
      <c r="FZK2660" s="42"/>
      <c r="FZL2660" s="116"/>
      <c r="FZM2660" s="42"/>
      <c r="FZN2660" s="116"/>
      <c r="FZO2660" s="42"/>
      <c r="FZP2660" s="116"/>
      <c r="FZQ2660" s="42"/>
      <c r="FZR2660" s="116"/>
      <c r="FZS2660" s="42"/>
      <c r="FZT2660" s="116"/>
      <c r="FZU2660" s="42"/>
      <c r="FZV2660" s="116"/>
      <c r="FZW2660" s="42"/>
      <c r="FZX2660" s="116"/>
      <c r="FZY2660" s="42"/>
      <c r="FZZ2660" s="116"/>
      <c r="GAA2660" s="42"/>
      <c r="GAB2660" s="116"/>
      <c r="GAC2660" s="42"/>
      <c r="GAD2660" s="116"/>
      <c r="GAE2660" s="42"/>
      <c r="GAF2660" s="116"/>
      <c r="GAG2660" s="42"/>
      <c r="GAH2660" s="116"/>
      <c r="GAI2660" s="42"/>
      <c r="GAJ2660" s="116"/>
      <c r="GAK2660" s="42"/>
      <c r="GAL2660" s="116"/>
      <c r="GAM2660" s="42"/>
      <c r="GAN2660" s="116"/>
      <c r="GAO2660" s="42"/>
      <c r="GAP2660" s="116"/>
      <c r="GAQ2660" s="42"/>
      <c r="GAR2660" s="116"/>
      <c r="GAS2660" s="42"/>
      <c r="GAT2660" s="116"/>
      <c r="GAU2660" s="42"/>
      <c r="GAV2660" s="116"/>
      <c r="GAW2660" s="42"/>
      <c r="GAX2660" s="116"/>
      <c r="GAY2660" s="42"/>
      <c r="GAZ2660" s="116"/>
      <c r="GBA2660" s="42"/>
      <c r="GBB2660" s="116"/>
      <c r="GBC2660" s="42"/>
      <c r="GBD2660" s="116"/>
      <c r="GBE2660" s="42"/>
      <c r="GBF2660" s="116"/>
      <c r="GBG2660" s="42"/>
      <c r="GBH2660" s="116"/>
      <c r="GBI2660" s="42"/>
      <c r="GBJ2660" s="116"/>
      <c r="GBK2660" s="42"/>
      <c r="GBL2660" s="116"/>
      <c r="GBM2660" s="42"/>
      <c r="GBN2660" s="116"/>
      <c r="GBO2660" s="42"/>
      <c r="GBP2660" s="116"/>
      <c r="GBQ2660" s="42"/>
      <c r="GBR2660" s="116"/>
      <c r="GBS2660" s="42"/>
      <c r="GBT2660" s="116"/>
      <c r="GBU2660" s="42"/>
      <c r="GBV2660" s="116"/>
      <c r="GBW2660" s="42"/>
      <c r="GBX2660" s="116"/>
      <c r="GBY2660" s="42"/>
      <c r="GBZ2660" s="116"/>
      <c r="GCA2660" s="42"/>
      <c r="GCB2660" s="116"/>
      <c r="GCC2660" s="42"/>
      <c r="GCD2660" s="116"/>
      <c r="GCE2660" s="42"/>
      <c r="GCF2660" s="116"/>
      <c r="GCG2660" s="42"/>
      <c r="GCH2660" s="116"/>
      <c r="GCI2660" s="42"/>
      <c r="GCJ2660" s="116"/>
      <c r="GCK2660" s="42"/>
      <c r="GCL2660" s="116"/>
      <c r="GCM2660" s="42"/>
      <c r="GCN2660" s="116"/>
      <c r="GCO2660" s="42"/>
      <c r="GCP2660" s="116"/>
      <c r="GCQ2660" s="42"/>
      <c r="GCR2660" s="116"/>
      <c r="GCS2660" s="42"/>
      <c r="GCT2660" s="116"/>
      <c r="GCU2660" s="42"/>
      <c r="GCV2660" s="116"/>
      <c r="GCW2660" s="42"/>
      <c r="GCX2660" s="116"/>
      <c r="GCY2660" s="42"/>
      <c r="GCZ2660" s="116"/>
      <c r="GDA2660" s="42"/>
      <c r="GDB2660" s="116"/>
      <c r="GDC2660" s="42"/>
      <c r="GDD2660" s="116"/>
      <c r="GDE2660" s="42"/>
      <c r="GDF2660" s="116"/>
      <c r="GDG2660" s="42"/>
      <c r="GDH2660" s="116"/>
      <c r="GDI2660" s="42"/>
      <c r="GDJ2660" s="116"/>
      <c r="GDK2660" s="42"/>
      <c r="GDL2660" s="116"/>
      <c r="GDM2660" s="42"/>
      <c r="GDN2660" s="116"/>
      <c r="GDO2660" s="42"/>
      <c r="GDP2660" s="116"/>
      <c r="GDQ2660" s="42"/>
      <c r="GDR2660" s="116"/>
      <c r="GDS2660" s="42"/>
      <c r="GDT2660" s="116"/>
      <c r="GDU2660" s="42"/>
      <c r="GDV2660" s="116"/>
      <c r="GDW2660" s="42"/>
      <c r="GDX2660" s="116"/>
      <c r="GDY2660" s="42"/>
      <c r="GDZ2660" s="116"/>
      <c r="GEA2660" s="42"/>
      <c r="GEB2660" s="116"/>
      <c r="GEC2660" s="42"/>
      <c r="GED2660" s="116"/>
      <c r="GEE2660" s="42"/>
      <c r="GEF2660" s="116"/>
      <c r="GEG2660" s="42"/>
      <c r="GEH2660" s="116"/>
      <c r="GEI2660" s="42"/>
      <c r="GEJ2660" s="116"/>
      <c r="GEK2660" s="42"/>
      <c r="GEL2660" s="116"/>
      <c r="GEM2660" s="42"/>
      <c r="GEN2660" s="116"/>
      <c r="GEO2660" s="42"/>
      <c r="GEP2660" s="116"/>
      <c r="GEQ2660" s="42"/>
      <c r="GER2660" s="116"/>
      <c r="GES2660" s="42"/>
      <c r="GET2660" s="116"/>
      <c r="GEU2660" s="42"/>
      <c r="GEV2660" s="116"/>
      <c r="GEW2660" s="42"/>
      <c r="GEX2660" s="116"/>
      <c r="GEY2660" s="42"/>
      <c r="GEZ2660" s="116"/>
      <c r="GFA2660" s="42"/>
      <c r="GFB2660" s="116"/>
      <c r="GFC2660" s="42"/>
      <c r="GFD2660" s="116"/>
      <c r="GFE2660" s="42"/>
      <c r="GFF2660" s="116"/>
      <c r="GFG2660" s="42"/>
      <c r="GFH2660" s="116"/>
      <c r="GFI2660" s="42"/>
      <c r="GFJ2660" s="116"/>
      <c r="GFK2660" s="42"/>
      <c r="GFL2660" s="116"/>
      <c r="GFM2660" s="42"/>
      <c r="GFN2660" s="116"/>
      <c r="GFO2660" s="42"/>
      <c r="GFP2660" s="116"/>
      <c r="GFQ2660" s="42"/>
      <c r="GFR2660" s="116"/>
      <c r="GFS2660" s="42"/>
      <c r="GFT2660" s="116"/>
      <c r="GFU2660" s="42"/>
      <c r="GFV2660" s="116"/>
      <c r="GFW2660" s="42"/>
      <c r="GFX2660" s="116"/>
      <c r="GFY2660" s="42"/>
      <c r="GFZ2660" s="116"/>
      <c r="GGA2660" s="42"/>
      <c r="GGB2660" s="116"/>
      <c r="GGC2660" s="42"/>
      <c r="GGD2660" s="116"/>
      <c r="GGE2660" s="42"/>
      <c r="GGF2660" s="116"/>
      <c r="GGG2660" s="42"/>
      <c r="GGH2660" s="116"/>
      <c r="GGI2660" s="42"/>
      <c r="GGJ2660" s="116"/>
      <c r="GGK2660" s="42"/>
      <c r="GGL2660" s="116"/>
      <c r="GGM2660" s="42"/>
      <c r="GGN2660" s="116"/>
      <c r="GGO2660" s="42"/>
      <c r="GGP2660" s="116"/>
      <c r="GGQ2660" s="42"/>
      <c r="GGR2660" s="116"/>
      <c r="GGS2660" s="42"/>
      <c r="GGT2660" s="116"/>
      <c r="GGU2660" s="42"/>
      <c r="GGV2660" s="116"/>
      <c r="GGW2660" s="42"/>
      <c r="GGX2660" s="116"/>
      <c r="GGY2660" s="42"/>
      <c r="GGZ2660" s="116"/>
      <c r="GHA2660" s="42"/>
      <c r="GHB2660" s="116"/>
      <c r="GHC2660" s="42"/>
      <c r="GHD2660" s="116"/>
      <c r="GHE2660" s="42"/>
      <c r="GHF2660" s="116"/>
      <c r="GHG2660" s="42"/>
      <c r="GHH2660" s="116"/>
      <c r="GHI2660" s="42"/>
      <c r="GHJ2660" s="116"/>
      <c r="GHK2660" s="42"/>
      <c r="GHL2660" s="116"/>
      <c r="GHM2660" s="42"/>
      <c r="GHN2660" s="116"/>
      <c r="GHO2660" s="42"/>
      <c r="GHP2660" s="116"/>
      <c r="GHQ2660" s="42"/>
      <c r="GHR2660" s="116"/>
      <c r="GHS2660" s="42"/>
      <c r="GHT2660" s="116"/>
      <c r="GHU2660" s="42"/>
      <c r="GHV2660" s="116"/>
      <c r="GHW2660" s="42"/>
      <c r="GHX2660" s="116"/>
      <c r="GHY2660" s="42"/>
      <c r="GHZ2660" s="116"/>
      <c r="GIA2660" s="42"/>
      <c r="GIB2660" s="116"/>
      <c r="GIC2660" s="42"/>
      <c r="GID2660" s="116"/>
      <c r="GIE2660" s="42"/>
      <c r="GIF2660" s="116"/>
      <c r="GIG2660" s="42"/>
      <c r="GIH2660" s="116"/>
      <c r="GII2660" s="42"/>
      <c r="GIJ2660" s="116"/>
      <c r="GIK2660" s="42"/>
      <c r="GIL2660" s="116"/>
      <c r="GIM2660" s="42"/>
      <c r="GIN2660" s="116"/>
      <c r="GIO2660" s="42"/>
      <c r="GIP2660" s="116"/>
      <c r="GIQ2660" s="42"/>
      <c r="GIR2660" s="116"/>
      <c r="GIS2660" s="42"/>
      <c r="GIT2660" s="116"/>
      <c r="GIU2660" s="42"/>
      <c r="GIV2660" s="116"/>
      <c r="GIW2660" s="42"/>
      <c r="GIX2660" s="116"/>
      <c r="GIY2660" s="42"/>
      <c r="GIZ2660" s="116"/>
      <c r="GJA2660" s="42"/>
      <c r="GJB2660" s="116"/>
      <c r="GJC2660" s="42"/>
      <c r="GJD2660" s="116"/>
      <c r="GJE2660" s="42"/>
      <c r="GJF2660" s="116"/>
      <c r="GJG2660" s="42"/>
      <c r="GJH2660" s="116"/>
      <c r="GJI2660" s="42"/>
      <c r="GJJ2660" s="116"/>
      <c r="GJK2660" s="42"/>
      <c r="GJL2660" s="116"/>
      <c r="GJM2660" s="42"/>
      <c r="GJN2660" s="116"/>
      <c r="GJO2660" s="42"/>
      <c r="GJP2660" s="116"/>
      <c r="GJQ2660" s="42"/>
      <c r="GJR2660" s="116"/>
      <c r="GJS2660" s="42"/>
      <c r="GJT2660" s="116"/>
      <c r="GJU2660" s="42"/>
      <c r="GJV2660" s="116"/>
      <c r="GJW2660" s="42"/>
      <c r="GJX2660" s="116"/>
      <c r="GJY2660" s="42"/>
      <c r="GJZ2660" s="116"/>
      <c r="GKA2660" s="42"/>
      <c r="GKB2660" s="116"/>
      <c r="GKC2660" s="42"/>
      <c r="GKD2660" s="116"/>
      <c r="GKE2660" s="42"/>
      <c r="GKF2660" s="116"/>
      <c r="GKG2660" s="42"/>
      <c r="GKH2660" s="116"/>
      <c r="GKI2660" s="42"/>
      <c r="GKJ2660" s="116"/>
      <c r="GKK2660" s="42"/>
      <c r="GKL2660" s="116"/>
      <c r="GKM2660" s="42"/>
      <c r="GKN2660" s="116"/>
      <c r="GKO2660" s="42"/>
      <c r="GKP2660" s="116"/>
      <c r="GKQ2660" s="42"/>
      <c r="GKR2660" s="116"/>
      <c r="GKS2660" s="42"/>
      <c r="GKT2660" s="116"/>
      <c r="GKU2660" s="42"/>
      <c r="GKV2660" s="116"/>
      <c r="GKW2660" s="42"/>
      <c r="GKX2660" s="116"/>
      <c r="GKY2660" s="42"/>
      <c r="GKZ2660" s="116"/>
      <c r="GLA2660" s="42"/>
      <c r="GLB2660" s="116"/>
      <c r="GLC2660" s="42"/>
      <c r="GLD2660" s="116"/>
      <c r="GLE2660" s="42"/>
      <c r="GLF2660" s="116"/>
      <c r="GLG2660" s="42"/>
      <c r="GLH2660" s="116"/>
      <c r="GLI2660" s="42"/>
      <c r="GLJ2660" s="116"/>
      <c r="GLK2660" s="42"/>
      <c r="GLL2660" s="116"/>
      <c r="GLM2660" s="42"/>
      <c r="GLN2660" s="116"/>
      <c r="GLO2660" s="42"/>
      <c r="GLP2660" s="116"/>
      <c r="GLQ2660" s="42"/>
      <c r="GLR2660" s="116"/>
      <c r="GLS2660" s="42"/>
      <c r="GLT2660" s="116"/>
      <c r="GLU2660" s="42"/>
      <c r="GLV2660" s="116"/>
      <c r="GLW2660" s="42"/>
      <c r="GLX2660" s="116"/>
      <c r="GLY2660" s="42"/>
      <c r="GLZ2660" s="116"/>
      <c r="GMA2660" s="42"/>
      <c r="GMB2660" s="116"/>
      <c r="GMC2660" s="42"/>
      <c r="GMD2660" s="116"/>
      <c r="GME2660" s="42"/>
      <c r="GMF2660" s="116"/>
      <c r="GMG2660" s="42"/>
      <c r="GMH2660" s="116"/>
      <c r="GMI2660" s="42"/>
      <c r="GMJ2660" s="116"/>
      <c r="GMK2660" s="42"/>
      <c r="GML2660" s="116"/>
      <c r="GMM2660" s="42"/>
      <c r="GMN2660" s="116"/>
      <c r="GMO2660" s="42"/>
      <c r="GMP2660" s="116"/>
      <c r="GMQ2660" s="42"/>
      <c r="GMR2660" s="116"/>
      <c r="GMS2660" s="42"/>
      <c r="GMT2660" s="116"/>
      <c r="GMU2660" s="42"/>
      <c r="GMV2660" s="116"/>
      <c r="GMW2660" s="42"/>
      <c r="GMX2660" s="116"/>
      <c r="GMY2660" s="42"/>
      <c r="GMZ2660" s="116"/>
      <c r="GNA2660" s="42"/>
      <c r="GNB2660" s="116"/>
      <c r="GNC2660" s="42"/>
      <c r="GND2660" s="116"/>
      <c r="GNE2660" s="42"/>
      <c r="GNF2660" s="116"/>
      <c r="GNG2660" s="42"/>
      <c r="GNH2660" s="116"/>
      <c r="GNI2660" s="42"/>
      <c r="GNJ2660" s="116"/>
      <c r="GNK2660" s="42"/>
      <c r="GNL2660" s="116"/>
      <c r="GNM2660" s="42"/>
      <c r="GNN2660" s="116"/>
      <c r="GNO2660" s="42"/>
      <c r="GNP2660" s="116"/>
      <c r="GNQ2660" s="42"/>
      <c r="GNR2660" s="116"/>
      <c r="GNS2660" s="42"/>
      <c r="GNT2660" s="116"/>
      <c r="GNU2660" s="42"/>
      <c r="GNV2660" s="116"/>
      <c r="GNW2660" s="42"/>
      <c r="GNX2660" s="116"/>
      <c r="GNY2660" s="42"/>
      <c r="GNZ2660" s="116"/>
      <c r="GOA2660" s="42"/>
      <c r="GOB2660" s="116"/>
      <c r="GOC2660" s="42"/>
      <c r="GOD2660" s="116"/>
      <c r="GOE2660" s="42"/>
      <c r="GOF2660" s="116"/>
      <c r="GOG2660" s="42"/>
      <c r="GOH2660" s="116"/>
      <c r="GOI2660" s="42"/>
      <c r="GOJ2660" s="116"/>
      <c r="GOK2660" s="42"/>
      <c r="GOL2660" s="116"/>
      <c r="GOM2660" s="42"/>
      <c r="GON2660" s="116"/>
      <c r="GOO2660" s="42"/>
      <c r="GOP2660" s="116"/>
      <c r="GOQ2660" s="42"/>
      <c r="GOR2660" s="116"/>
      <c r="GOS2660" s="42"/>
      <c r="GOT2660" s="116"/>
      <c r="GOU2660" s="42"/>
      <c r="GOV2660" s="116"/>
      <c r="GOW2660" s="42"/>
      <c r="GOX2660" s="116"/>
      <c r="GOY2660" s="42"/>
      <c r="GOZ2660" s="116"/>
      <c r="GPA2660" s="42"/>
      <c r="GPB2660" s="116"/>
      <c r="GPC2660" s="42"/>
      <c r="GPD2660" s="116"/>
      <c r="GPE2660" s="42"/>
      <c r="GPF2660" s="116"/>
      <c r="GPG2660" s="42"/>
      <c r="GPH2660" s="116"/>
      <c r="GPI2660" s="42"/>
      <c r="GPJ2660" s="116"/>
      <c r="GPK2660" s="42"/>
      <c r="GPL2660" s="116"/>
      <c r="GPM2660" s="42"/>
      <c r="GPN2660" s="116"/>
      <c r="GPO2660" s="42"/>
      <c r="GPP2660" s="116"/>
      <c r="GPQ2660" s="42"/>
      <c r="GPR2660" s="116"/>
      <c r="GPS2660" s="42"/>
      <c r="GPT2660" s="116"/>
      <c r="GPU2660" s="42"/>
      <c r="GPV2660" s="116"/>
      <c r="GPW2660" s="42"/>
      <c r="GPX2660" s="116"/>
      <c r="GPY2660" s="42"/>
      <c r="GPZ2660" s="116"/>
      <c r="GQA2660" s="42"/>
      <c r="GQB2660" s="116"/>
      <c r="GQC2660" s="42"/>
      <c r="GQD2660" s="116"/>
      <c r="GQE2660" s="42"/>
      <c r="GQF2660" s="116"/>
      <c r="GQG2660" s="42"/>
      <c r="GQH2660" s="116"/>
      <c r="GQI2660" s="42"/>
      <c r="GQJ2660" s="116"/>
      <c r="GQK2660" s="42"/>
      <c r="GQL2660" s="116"/>
      <c r="GQM2660" s="42"/>
      <c r="GQN2660" s="116"/>
      <c r="GQO2660" s="42"/>
      <c r="GQP2660" s="116"/>
      <c r="GQQ2660" s="42"/>
      <c r="GQR2660" s="116"/>
      <c r="GQS2660" s="42"/>
      <c r="GQT2660" s="116"/>
      <c r="GQU2660" s="42"/>
      <c r="GQV2660" s="116"/>
      <c r="GQW2660" s="42"/>
      <c r="GQX2660" s="116"/>
      <c r="GQY2660" s="42"/>
      <c r="GQZ2660" s="116"/>
      <c r="GRA2660" s="42"/>
      <c r="GRB2660" s="116"/>
      <c r="GRC2660" s="42"/>
      <c r="GRD2660" s="116"/>
      <c r="GRE2660" s="42"/>
      <c r="GRF2660" s="116"/>
      <c r="GRG2660" s="42"/>
      <c r="GRH2660" s="116"/>
      <c r="GRI2660" s="42"/>
      <c r="GRJ2660" s="116"/>
      <c r="GRK2660" s="42"/>
      <c r="GRL2660" s="116"/>
      <c r="GRM2660" s="42"/>
      <c r="GRN2660" s="116"/>
      <c r="GRO2660" s="42"/>
      <c r="GRP2660" s="116"/>
      <c r="GRQ2660" s="42"/>
      <c r="GRR2660" s="116"/>
      <c r="GRS2660" s="42"/>
      <c r="GRT2660" s="116"/>
      <c r="GRU2660" s="42"/>
      <c r="GRV2660" s="116"/>
      <c r="GRW2660" s="42"/>
      <c r="GRX2660" s="116"/>
      <c r="GRY2660" s="42"/>
      <c r="GRZ2660" s="116"/>
      <c r="GSA2660" s="42"/>
      <c r="GSB2660" s="116"/>
      <c r="GSC2660" s="42"/>
      <c r="GSD2660" s="116"/>
      <c r="GSE2660" s="42"/>
      <c r="GSF2660" s="116"/>
      <c r="GSG2660" s="42"/>
      <c r="GSH2660" s="116"/>
      <c r="GSI2660" s="42"/>
      <c r="GSJ2660" s="116"/>
      <c r="GSK2660" s="42"/>
      <c r="GSL2660" s="116"/>
      <c r="GSM2660" s="42"/>
      <c r="GSN2660" s="116"/>
      <c r="GSO2660" s="42"/>
      <c r="GSP2660" s="116"/>
      <c r="GSQ2660" s="42"/>
      <c r="GSR2660" s="116"/>
      <c r="GSS2660" s="42"/>
      <c r="GST2660" s="116"/>
      <c r="GSU2660" s="42"/>
      <c r="GSV2660" s="116"/>
      <c r="GSW2660" s="42"/>
      <c r="GSX2660" s="116"/>
      <c r="GSY2660" s="42"/>
      <c r="GSZ2660" s="116"/>
      <c r="GTA2660" s="42"/>
      <c r="GTB2660" s="116"/>
      <c r="GTC2660" s="42"/>
      <c r="GTD2660" s="116"/>
      <c r="GTE2660" s="42"/>
      <c r="GTF2660" s="116"/>
      <c r="GTG2660" s="42"/>
      <c r="GTH2660" s="116"/>
      <c r="GTI2660" s="42"/>
      <c r="GTJ2660" s="116"/>
      <c r="GTK2660" s="42"/>
      <c r="GTL2660" s="116"/>
      <c r="GTM2660" s="42"/>
      <c r="GTN2660" s="116"/>
      <c r="GTO2660" s="42"/>
      <c r="GTP2660" s="116"/>
      <c r="GTQ2660" s="42"/>
      <c r="GTR2660" s="116"/>
      <c r="GTS2660" s="42"/>
      <c r="GTT2660" s="116"/>
      <c r="GTU2660" s="42"/>
      <c r="GTV2660" s="116"/>
      <c r="GTW2660" s="42"/>
      <c r="GTX2660" s="116"/>
      <c r="GTY2660" s="42"/>
      <c r="GTZ2660" s="116"/>
      <c r="GUA2660" s="42"/>
      <c r="GUB2660" s="116"/>
      <c r="GUC2660" s="42"/>
      <c r="GUD2660" s="116"/>
      <c r="GUE2660" s="42"/>
      <c r="GUF2660" s="116"/>
      <c r="GUG2660" s="42"/>
      <c r="GUH2660" s="116"/>
      <c r="GUI2660" s="42"/>
      <c r="GUJ2660" s="116"/>
      <c r="GUK2660" s="42"/>
      <c r="GUL2660" s="116"/>
      <c r="GUM2660" s="42"/>
      <c r="GUN2660" s="116"/>
      <c r="GUO2660" s="42"/>
      <c r="GUP2660" s="116"/>
      <c r="GUQ2660" s="42"/>
      <c r="GUR2660" s="116"/>
      <c r="GUS2660" s="42"/>
      <c r="GUT2660" s="116"/>
      <c r="GUU2660" s="42"/>
      <c r="GUV2660" s="116"/>
      <c r="GUW2660" s="42"/>
      <c r="GUX2660" s="116"/>
      <c r="GUY2660" s="42"/>
      <c r="GUZ2660" s="116"/>
      <c r="GVA2660" s="42"/>
      <c r="GVB2660" s="116"/>
      <c r="GVC2660" s="42"/>
      <c r="GVD2660" s="116"/>
      <c r="GVE2660" s="42"/>
      <c r="GVF2660" s="116"/>
      <c r="GVG2660" s="42"/>
      <c r="GVH2660" s="116"/>
      <c r="GVI2660" s="42"/>
      <c r="GVJ2660" s="116"/>
      <c r="GVK2660" s="42"/>
      <c r="GVL2660" s="116"/>
      <c r="GVM2660" s="42"/>
      <c r="GVN2660" s="116"/>
      <c r="GVO2660" s="42"/>
      <c r="GVP2660" s="116"/>
      <c r="GVQ2660" s="42"/>
      <c r="GVR2660" s="116"/>
      <c r="GVS2660" s="42"/>
      <c r="GVT2660" s="116"/>
      <c r="GVU2660" s="42"/>
      <c r="GVV2660" s="116"/>
      <c r="GVW2660" s="42"/>
      <c r="GVX2660" s="116"/>
      <c r="GVY2660" s="42"/>
      <c r="GVZ2660" s="116"/>
      <c r="GWA2660" s="42"/>
      <c r="GWB2660" s="116"/>
      <c r="GWC2660" s="42"/>
      <c r="GWD2660" s="116"/>
      <c r="GWE2660" s="42"/>
      <c r="GWF2660" s="116"/>
      <c r="GWG2660" s="42"/>
      <c r="GWH2660" s="116"/>
      <c r="GWI2660" s="42"/>
      <c r="GWJ2660" s="116"/>
      <c r="GWK2660" s="42"/>
      <c r="GWL2660" s="116"/>
      <c r="GWM2660" s="42"/>
      <c r="GWN2660" s="116"/>
      <c r="GWO2660" s="42"/>
      <c r="GWP2660" s="116"/>
      <c r="GWQ2660" s="42"/>
      <c r="GWR2660" s="116"/>
      <c r="GWS2660" s="42"/>
      <c r="GWT2660" s="116"/>
      <c r="GWU2660" s="42"/>
      <c r="GWV2660" s="116"/>
      <c r="GWW2660" s="42"/>
      <c r="GWX2660" s="116"/>
      <c r="GWY2660" s="42"/>
      <c r="GWZ2660" s="116"/>
      <c r="GXA2660" s="42"/>
      <c r="GXB2660" s="116"/>
      <c r="GXC2660" s="42"/>
      <c r="GXD2660" s="116"/>
      <c r="GXE2660" s="42"/>
      <c r="GXF2660" s="116"/>
      <c r="GXG2660" s="42"/>
      <c r="GXH2660" s="116"/>
      <c r="GXI2660" s="42"/>
      <c r="GXJ2660" s="116"/>
      <c r="GXK2660" s="42"/>
      <c r="GXL2660" s="116"/>
      <c r="GXM2660" s="42"/>
      <c r="GXN2660" s="116"/>
      <c r="GXO2660" s="42"/>
      <c r="GXP2660" s="116"/>
      <c r="GXQ2660" s="42"/>
      <c r="GXR2660" s="116"/>
      <c r="GXS2660" s="42"/>
      <c r="GXT2660" s="116"/>
      <c r="GXU2660" s="42"/>
      <c r="GXV2660" s="116"/>
      <c r="GXW2660" s="42"/>
      <c r="GXX2660" s="116"/>
      <c r="GXY2660" s="42"/>
      <c r="GXZ2660" s="116"/>
      <c r="GYA2660" s="42"/>
      <c r="GYB2660" s="116"/>
      <c r="GYC2660" s="42"/>
      <c r="GYD2660" s="116"/>
      <c r="GYE2660" s="42"/>
      <c r="GYF2660" s="116"/>
      <c r="GYG2660" s="42"/>
      <c r="GYH2660" s="116"/>
      <c r="GYI2660" s="42"/>
      <c r="GYJ2660" s="116"/>
      <c r="GYK2660" s="42"/>
      <c r="GYL2660" s="116"/>
      <c r="GYM2660" s="42"/>
      <c r="GYN2660" s="116"/>
      <c r="GYO2660" s="42"/>
      <c r="GYP2660" s="116"/>
      <c r="GYQ2660" s="42"/>
      <c r="GYR2660" s="116"/>
      <c r="GYS2660" s="42"/>
      <c r="GYT2660" s="116"/>
      <c r="GYU2660" s="42"/>
      <c r="GYV2660" s="116"/>
      <c r="GYW2660" s="42"/>
      <c r="GYX2660" s="116"/>
      <c r="GYY2660" s="42"/>
      <c r="GYZ2660" s="116"/>
      <c r="GZA2660" s="42"/>
      <c r="GZB2660" s="116"/>
      <c r="GZC2660" s="42"/>
      <c r="GZD2660" s="116"/>
      <c r="GZE2660" s="42"/>
      <c r="GZF2660" s="116"/>
      <c r="GZG2660" s="42"/>
      <c r="GZH2660" s="116"/>
      <c r="GZI2660" s="42"/>
      <c r="GZJ2660" s="116"/>
      <c r="GZK2660" s="42"/>
      <c r="GZL2660" s="116"/>
      <c r="GZM2660" s="42"/>
      <c r="GZN2660" s="116"/>
      <c r="GZO2660" s="42"/>
      <c r="GZP2660" s="116"/>
      <c r="GZQ2660" s="42"/>
      <c r="GZR2660" s="116"/>
      <c r="GZS2660" s="42"/>
      <c r="GZT2660" s="116"/>
      <c r="GZU2660" s="42"/>
      <c r="GZV2660" s="116"/>
      <c r="GZW2660" s="42"/>
      <c r="GZX2660" s="116"/>
      <c r="GZY2660" s="42"/>
      <c r="GZZ2660" s="116"/>
      <c r="HAA2660" s="42"/>
      <c r="HAB2660" s="116"/>
      <c r="HAC2660" s="42"/>
      <c r="HAD2660" s="116"/>
      <c r="HAE2660" s="42"/>
      <c r="HAF2660" s="116"/>
      <c r="HAG2660" s="42"/>
      <c r="HAH2660" s="116"/>
      <c r="HAI2660" s="42"/>
      <c r="HAJ2660" s="116"/>
      <c r="HAK2660" s="42"/>
      <c r="HAL2660" s="116"/>
      <c r="HAM2660" s="42"/>
      <c r="HAN2660" s="116"/>
      <c r="HAO2660" s="42"/>
      <c r="HAP2660" s="116"/>
      <c r="HAQ2660" s="42"/>
      <c r="HAR2660" s="116"/>
      <c r="HAS2660" s="42"/>
      <c r="HAT2660" s="116"/>
      <c r="HAU2660" s="42"/>
      <c r="HAV2660" s="116"/>
      <c r="HAW2660" s="42"/>
      <c r="HAX2660" s="116"/>
      <c r="HAY2660" s="42"/>
      <c r="HAZ2660" s="116"/>
      <c r="HBA2660" s="42"/>
      <c r="HBB2660" s="116"/>
      <c r="HBC2660" s="42"/>
      <c r="HBD2660" s="116"/>
      <c r="HBE2660" s="42"/>
      <c r="HBF2660" s="116"/>
      <c r="HBG2660" s="42"/>
      <c r="HBH2660" s="116"/>
      <c r="HBI2660" s="42"/>
      <c r="HBJ2660" s="116"/>
      <c r="HBK2660" s="42"/>
      <c r="HBL2660" s="116"/>
      <c r="HBM2660" s="42"/>
      <c r="HBN2660" s="116"/>
      <c r="HBO2660" s="42"/>
      <c r="HBP2660" s="116"/>
      <c r="HBQ2660" s="42"/>
      <c r="HBR2660" s="116"/>
      <c r="HBS2660" s="42"/>
      <c r="HBT2660" s="116"/>
      <c r="HBU2660" s="42"/>
      <c r="HBV2660" s="116"/>
      <c r="HBW2660" s="42"/>
      <c r="HBX2660" s="116"/>
      <c r="HBY2660" s="42"/>
      <c r="HBZ2660" s="116"/>
      <c r="HCA2660" s="42"/>
      <c r="HCB2660" s="116"/>
      <c r="HCC2660" s="42"/>
      <c r="HCD2660" s="116"/>
      <c r="HCE2660" s="42"/>
      <c r="HCF2660" s="116"/>
      <c r="HCG2660" s="42"/>
      <c r="HCH2660" s="116"/>
      <c r="HCI2660" s="42"/>
      <c r="HCJ2660" s="116"/>
      <c r="HCK2660" s="42"/>
      <c r="HCL2660" s="116"/>
      <c r="HCM2660" s="42"/>
      <c r="HCN2660" s="116"/>
      <c r="HCO2660" s="42"/>
      <c r="HCP2660" s="116"/>
      <c r="HCQ2660" s="42"/>
      <c r="HCR2660" s="116"/>
      <c r="HCS2660" s="42"/>
      <c r="HCT2660" s="116"/>
      <c r="HCU2660" s="42"/>
      <c r="HCV2660" s="116"/>
      <c r="HCW2660" s="42"/>
      <c r="HCX2660" s="116"/>
      <c r="HCY2660" s="42"/>
      <c r="HCZ2660" s="116"/>
      <c r="HDA2660" s="42"/>
      <c r="HDB2660" s="116"/>
      <c r="HDC2660" s="42"/>
      <c r="HDD2660" s="116"/>
      <c r="HDE2660" s="42"/>
      <c r="HDF2660" s="116"/>
      <c r="HDG2660" s="42"/>
      <c r="HDH2660" s="116"/>
      <c r="HDI2660" s="42"/>
      <c r="HDJ2660" s="116"/>
      <c r="HDK2660" s="42"/>
      <c r="HDL2660" s="116"/>
      <c r="HDM2660" s="42"/>
      <c r="HDN2660" s="116"/>
      <c r="HDO2660" s="42"/>
      <c r="HDP2660" s="116"/>
      <c r="HDQ2660" s="42"/>
      <c r="HDR2660" s="116"/>
      <c r="HDS2660" s="42"/>
      <c r="HDT2660" s="116"/>
      <c r="HDU2660" s="42"/>
      <c r="HDV2660" s="116"/>
      <c r="HDW2660" s="42"/>
      <c r="HDX2660" s="116"/>
      <c r="HDY2660" s="42"/>
      <c r="HDZ2660" s="116"/>
      <c r="HEA2660" s="42"/>
      <c r="HEB2660" s="116"/>
      <c r="HEC2660" s="42"/>
      <c r="HED2660" s="116"/>
      <c r="HEE2660" s="42"/>
      <c r="HEF2660" s="116"/>
      <c r="HEG2660" s="42"/>
      <c r="HEH2660" s="116"/>
      <c r="HEI2660" s="42"/>
      <c r="HEJ2660" s="116"/>
      <c r="HEK2660" s="42"/>
      <c r="HEL2660" s="116"/>
      <c r="HEM2660" s="42"/>
      <c r="HEN2660" s="116"/>
      <c r="HEO2660" s="42"/>
      <c r="HEP2660" s="116"/>
      <c r="HEQ2660" s="42"/>
      <c r="HER2660" s="116"/>
      <c r="HES2660" s="42"/>
      <c r="HET2660" s="116"/>
      <c r="HEU2660" s="42"/>
      <c r="HEV2660" s="116"/>
      <c r="HEW2660" s="42"/>
      <c r="HEX2660" s="116"/>
      <c r="HEY2660" s="42"/>
      <c r="HEZ2660" s="116"/>
      <c r="HFA2660" s="42"/>
      <c r="HFB2660" s="116"/>
      <c r="HFC2660" s="42"/>
      <c r="HFD2660" s="116"/>
      <c r="HFE2660" s="42"/>
      <c r="HFF2660" s="116"/>
      <c r="HFG2660" s="42"/>
      <c r="HFH2660" s="116"/>
      <c r="HFI2660" s="42"/>
      <c r="HFJ2660" s="116"/>
      <c r="HFK2660" s="42"/>
      <c r="HFL2660" s="116"/>
      <c r="HFM2660" s="42"/>
      <c r="HFN2660" s="116"/>
      <c r="HFO2660" s="42"/>
      <c r="HFP2660" s="116"/>
      <c r="HFQ2660" s="42"/>
      <c r="HFR2660" s="116"/>
      <c r="HFS2660" s="42"/>
      <c r="HFT2660" s="116"/>
      <c r="HFU2660" s="42"/>
      <c r="HFV2660" s="116"/>
      <c r="HFW2660" s="42"/>
      <c r="HFX2660" s="116"/>
      <c r="HFY2660" s="42"/>
      <c r="HFZ2660" s="116"/>
      <c r="HGA2660" s="42"/>
      <c r="HGB2660" s="116"/>
      <c r="HGC2660" s="42"/>
      <c r="HGD2660" s="116"/>
      <c r="HGE2660" s="42"/>
      <c r="HGF2660" s="116"/>
      <c r="HGG2660" s="42"/>
      <c r="HGH2660" s="116"/>
      <c r="HGI2660" s="42"/>
      <c r="HGJ2660" s="116"/>
      <c r="HGK2660" s="42"/>
      <c r="HGL2660" s="116"/>
      <c r="HGM2660" s="42"/>
      <c r="HGN2660" s="116"/>
      <c r="HGO2660" s="42"/>
      <c r="HGP2660" s="116"/>
      <c r="HGQ2660" s="42"/>
      <c r="HGR2660" s="116"/>
      <c r="HGS2660" s="42"/>
      <c r="HGT2660" s="116"/>
      <c r="HGU2660" s="42"/>
      <c r="HGV2660" s="116"/>
      <c r="HGW2660" s="42"/>
      <c r="HGX2660" s="116"/>
      <c r="HGY2660" s="42"/>
      <c r="HGZ2660" s="116"/>
      <c r="HHA2660" s="42"/>
      <c r="HHB2660" s="116"/>
      <c r="HHC2660" s="42"/>
      <c r="HHD2660" s="116"/>
      <c r="HHE2660" s="42"/>
      <c r="HHF2660" s="116"/>
      <c r="HHG2660" s="42"/>
      <c r="HHH2660" s="116"/>
      <c r="HHI2660" s="42"/>
      <c r="HHJ2660" s="116"/>
      <c r="HHK2660" s="42"/>
      <c r="HHL2660" s="116"/>
      <c r="HHM2660" s="42"/>
      <c r="HHN2660" s="116"/>
      <c r="HHO2660" s="42"/>
      <c r="HHP2660" s="116"/>
      <c r="HHQ2660" s="42"/>
      <c r="HHR2660" s="116"/>
      <c r="HHS2660" s="42"/>
      <c r="HHT2660" s="116"/>
      <c r="HHU2660" s="42"/>
      <c r="HHV2660" s="116"/>
      <c r="HHW2660" s="42"/>
      <c r="HHX2660" s="116"/>
      <c r="HHY2660" s="42"/>
      <c r="HHZ2660" s="116"/>
      <c r="HIA2660" s="42"/>
      <c r="HIB2660" s="116"/>
      <c r="HIC2660" s="42"/>
      <c r="HID2660" s="116"/>
      <c r="HIE2660" s="42"/>
      <c r="HIF2660" s="116"/>
      <c r="HIG2660" s="42"/>
      <c r="HIH2660" s="116"/>
      <c r="HII2660" s="42"/>
      <c r="HIJ2660" s="116"/>
      <c r="HIK2660" s="42"/>
      <c r="HIL2660" s="116"/>
      <c r="HIM2660" s="42"/>
      <c r="HIN2660" s="116"/>
      <c r="HIO2660" s="42"/>
      <c r="HIP2660" s="116"/>
      <c r="HIQ2660" s="42"/>
      <c r="HIR2660" s="116"/>
      <c r="HIS2660" s="42"/>
      <c r="HIT2660" s="116"/>
      <c r="HIU2660" s="42"/>
      <c r="HIV2660" s="116"/>
      <c r="HIW2660" s="42"/>
      <c r="HIX2660" s="116"/>
      <c r="HIY2660" s="42"/>
      <c r="HIZ2660" s="116"/>
      <c r="HJA2660" s="42"/>
      <c r="HJB2660" s="116"/>
      <c r="HJC2660" s="42"/>
      <c r="HJD2660" s="116"/>
      <c r="HJE2660" s="42"/>
      <c r="HJF2660" s="116"/>
      <c r="HJG2660" s="42"/>
      <c r="HJH2660" s="116"/>
      <c r="HJI2660" s="42"/>
      <c r="HJJ2660" s="116"/>
      <c r="HJK2660" s="42"/>
      <c r="HJL2660" s="116"/>
      <c r="HJM2660" s="42"/>
      <c r="HJN2660" s="116"/>
      <c r="HJO2660" s="42"/>
      <c r="HJP2660" s="116"/>
      <c r="HJQ2660" s="42"/>
      <c r="HJR2660" s="116"/>
      <c r="HJS2660" s="42"/>
      <c r="HJT2660" s="116"/>
      <c r="HJU2660" s="42"/>
      <c r="HJV2660" s="116"/>
      <c r="HJW2660" s="42"/>
      <c r="HJX2660" s="116"/>
      <c r="HJY2660" s="42"/>
      <c r="HJZ2660" s="116"/>
      <c r="HKA2660" s="42"/>
      <c r="HKB2660" s="116"/>
      <c r="HKC2660" s="42"/>
      <c r="HKD2660" s="116"/>
      <c r="HKE2660" s="42"/>
      <c r="HKF2660" s="116"/>
      <c r="HKG2660" s="42"/>
      <c r="HKH2660" s="116"/>
      <c r="HKI2660" s="42"/>
      <c r="HKJ2660" s="116"/>
      <c r="HKK2660" s="42"/>
      <c r="HKL2660" s="116"/>
      <c r="HKM2660" s="42"/>
      <c r="HKN2660" s="116"/>
      <c r="HKO2660" s="42"/>
      <c r="HKP2660" s="116"/>
      <c r="HKQ2660" s="42"/>
      <c r="HKR2660" s="116"/>
      <c r="HKS2660" s="42"/>
      <c r="HKT2660" s="116"/>
      <c r="HKU2660" s="42"/>
      <c r="HKV2660" s="116"/>
      <c r="HKW2660" s="42"/>
      <c r="HKX2660" s="116"/>
      <c r="HKY2660" s="42"/>
      <c r="HKZ2660" s="116"/>
      <c r="HLA2660" s="42"/>
      <c r="HLB2660" s="116"/>
      <c r="HLC2660" s="42"/>
      <c r="HLD2660" s="116"/>
      <c r="HLE2660" s="42"/>
      <c r="HLF2660" s="116"/>
      <c r="HLG2660" s="42"/>
      <c r="HLH2660" s="116"/>
      <c r="HLI2660" s="42"/>
      <c r="HLJ2660" s="116"/>
      <c r="HLK2660" s="42"/>
      <c r="HLL2660" s="116"/>
      <c r="HLM2660" s="42"/>
      <c r="HLN2660" s="116"/>
      <c r="HLO2660" s="42"/>
      <c r="HLP2660" s="116"/>
      <c r="HLQ2660" s="42"/>
      <c r="HLR2660" s="116"/>
      <c r="HLS2660" s="42"/>
      <c r="HLT2660" s="116"/>
      <c r="HLU2660" s="42"/>
      <c r="HLV2660" s="116"/>
      <c r="HLW2660" s="42"/>
      <c r="HLX2660" s="116"/>
      <c r="HLY2660" s="42"/>
      <c r="HLZ2660" s="116"/>
      <c r="HMA2660" s="42"/>
      <c r="HMB2660" s="116"/>
      <c r="HMC2660" s="42"/>
      <c r="HMD2660" s="116"/>
      <c r="HME2660" s="42"/>
      <c r="HMF2660" s="116"/>
      <c r="HMG2660" s="42"/>
      <c r="HMH2660" s="116"/>
      <c r="HMI2660" s="42"/>
      <c r="HMJ2660" s="116"/>
      <c r="HMK2660" s="42"/>
      <c r="HML2660" s="116"/>
      <c r="HMM2660" s="42"/>
      <c r="HMN2660" s="116"/>
      <c r="HMO2660" s="42"/>
      <c r="HMP2660" s="116"/>
      <c r="HMQ2660" s="42"/>
      <c r="HMR2660" s="116"/>
      <c r="HMS2660" s="42"/>
      <c r="HMT2660" s="116"/>
      <c r="HMU2660" s="42"/>
      <c r="HMV2660" s="116"/>
      <c r="HMW2660" s="42"/>
      <c r="HMX2660" s="116"/>
      <c r="HMY2660" s="42"/>
      <c r="HMZ2660" s="116"/>
      <c r="HNA2660" s="42"/>
      <c r="HNB2660" s="116"/>
      <c r="HNC2660" s="42"/>
      <c r="HND2660" s="116"/>
      <c r="HNE2660" s="42"/>
      <c r="HNF2660" s="116"/>
      <c r="HNG2660" s="42"/>
      <c r="HNH2660" s="116"/>
      <c r="HNI2660" s="42"/>
      <c r="HNJ2660" s="116"/>
      <c r="HNK2660" s="42"/>
      <c r="HNL2660" s="116"/>
      <c r="HNM2660" s="42"/>
      <c r="HNN2660" s="116"/>
      <c r="HNO2660" s="42"/>
      <c r="HNP2660" s="116"/>
      <c r="HNQ2660" s="42"/>
      <c r="HNR2660" s="116"/>
      <c r="HNS2660" s="42"/>
      <c r="HNT2660" s="116"/>
      <c r="HNU2660" s="42"/>
      <c r="HNV2660" s="116"/>
      <c r="HNW2660" s="42"/>
      <c r="HNX2660" s="116"/>
      <c r="HNY2660" s="42"/>
      <c r="HNZ2660" s="116"/>
      <c r="HOA2660" s="42"/>
      <c r="HOB2660" s="116"/>
      <c r="HOC2660" s="42"/>
      <c r="HOD2660" s="116"/>
      <c r="HOE2660" s="42"/>
      <c r="HOF2660" s="116"/>
      <c r="HOG2660" s="42"/>
      <c r="HOH2660" s="116"/>
      <c r="HOI2660" s="42"/>
      <c r="HOJ2660" s="116"/>
      <c r="HOK2660" s="42"/>
      <c r="HOL2660" s="116"/>
      <c r="HOM2660" s="42"/>
      <c r="HON2660" s="116"/>
      <c r="HOO2660" s="42"/>
      <c r="HOP2660" s="116"/>
      <c r="HOQ2660" s="42"/>
      <c r="HOR2660" s="116"/>
      <c r="HOS2660" s="42"/>
      <c r="HOT2660" s="116"/>
      <c r="HOU2660" s="42"/>
      <c r="HOV2660" s="116"/>
      <c r="HOW2660" s="42"/>
      <c r="HOX2660" s="116"/>
      <c r="HOY2660" s="42"/>
      <c r="HOZ2660" s="116"/>
      <c r="HPA2660" s="42"/>
      <c r="HPB2660" s="116"/>
      <c r="HPC2660" s="42"/>
      <c r="HPD2660" s="116"/>
      <c r="HPE2660" s="42"/>
      <c r="HPF2660" s="116"/>
      <c r="HPG2660" s="42"/>
      <c r="HPH2660" s="116"/>
      <c r="HPI2660" s="42"/>
      <c r="HPJ2660" s="116"/>
      <c r="HPK2660" s="42"/>
      <c r="HPL2660" s="116"/>
      <c r="HPM2660" s="42"/>
      <c r="HPN2660" s="116"/>
      <c r="HPO2660" s="42"/>
      <c r="HPP2660" s="116"/>
      <c r="HPQ2660" s="42"/>
      <c r="HPR2660" s="116"/>
      <c r="HPS2660" s="42"/>
      <c r="HPT2660" s="116"/>
      <c r="HPU2660" s="42"/>
      <c r="HPV2660" s="116"/>
      <c r="HPW2660" s="42"/>
      <c r="HPX2660" s="116"/>
      <c r="HPY2660" s="42"/>
      <c r="HPZ2660" s="116"/>
      <c r="HQA2660" s="42"/>
      <c r="HQB2660" s="116"/>
      <c r="HQC2660" s="42"/>
      <c r="HQD2660" s="116"/>
      <c r="HQE2660" s="42"/>
      <c r="HQF2660" s="116"/>
      <c r="HQG2660" s="42"/>
      <c r="HQH2660" s="116"/>
      <c r="HQI2660" s="42"/>
      <c r="HQJ2660" s="116"/>
      <c r="HQK2660" s="42"/>
      <c r="HQL2660" s="116"/>
      <c r="HQM2660" s="42"/>
      <c r="HQN2660" s="116"/>
      <c r="HQO2660" s="42"/>
      <c r="HQP2660" s="116"/>
      <c r="HQQ2660" s="42"/>
      <c r="HQR2660" s="116"/>
      <c r="HQS2660" s="42"/>
      <c r="HQT2660" s="116"/>
      <c r="HQU2660" s="42"/>
      <c r="HQV2660" s="116"/>
      <c r="HQW2660" s="42"/>
      <c r="HQX2660" s="116"/>
      <c r="HQY2660" s="42"/>
      <c r="HQZ2660" s="116"/>
      <c r="HRA2660" s="42"/>
      <c r="HRB2660" s="116"/>
      <c r="HRC2660" s="42"/>
      <c r="HRD2660" s="116"/>
      <c r="HRE2660" s="42"/>
      <c r="HRF2660" s="116"/>
      <c r="HRG2660" s="42"/>
      <c r="HRH2660" s="116"/>
      <c r="HRI2660" s="42"/>
      <c r="HRJ2660" s="116"/>
      <c r="HRK2660" s="42"/>
      <c r="HRL2660" s="116"/>
      <c r="HRM2660" s="42"/>
      <c r="HRN2660" s="116"/>
      <c r="HRO2660" s="42"/>
      <c r="HRP2660" s="116"/>
      <c r="HRQ2660" s="42"/>
      <c r="HRR2660" s="116"/>
      <c r="HRS2660" s="42"/>
      <c r="HRT2660" s="116"/>
      <c r="HRU2660" s="42"/>
      <c r="HRV2660" s="116"/>
      <c r="HRW2660" s="42"/>
      <c r="HRX2660" s="116"/>
      <c r="HRY2660" s="42"/>
      <c r="HRZ2660" s="116"/>
      <c r="HSA2660" s="42"/>
      <c r="HSB2660" s="116"/>
      <c r="HSC2660" s="42"/>
      <c r="HSD2660" s="116"/>
      <c r="HSE2660" s="42"/>
      <c r="HSF2660" s="116"/>
      <c r="HSG2660" s="42"/>
      <c r="HSH2660" s="116"/>
      <c r="HSI2660" s="42"/>
      <c r="HSJ2660" s="116"/>
      <c r="HSK2660" s="42"/>
      <c r="HSL2660" s="116"/>
      <c r="HSM2660" s="42"/>
      <c r="HSN2660" s="116"/>
      <c r="HSO2660" s="42"/>
      <c r="HSP2660" s="116"/>
      <c r="HSQ2660" s="42"/>
      <c r="HSR2660" s="116"/>
      <c r="HSS2660" s="42"/>
      <c r="HST2660" s="116"/>
      <c r="HSU2660" s="42"/>
      <c r="HSV2660" s="116"/>
      <c r="HSW2660" s="42"/>
      <c r="HSX2660" s="116"/>
      <c r="HSY2660" s="42"/>
      <c r="HSZ2660" s="116"/>
      <c r="HTA2660" s="42"/>
      <c r="HTB2660" s="116"/>
      <c r="HTC2660" s="42"/>
      <c r="HTD2660" s="116"/>
      <c r="HTE2660" s="42"/>
      <c r="HTF2660" s="116"/>
      <c r="HTG2660" s="42"/>
      <c r="HTH2660" s="116"/>
      <c r="HTI2660" s="42"/>
      <c r="HTJ2660" s="116"/>
      <c r="HTK2660" s="42"/>
      <c r="HTL2660" s="116"/>
      <c r="HTM2660" s="42"/>
      <c r="HTN2660" s="116"/>
      <c r="HTO2660" s="42"/>
      <c r="HTP2660" s="116"/>
      <c r="HTQ2660" s="42"/>
      <c r="HTR2660" s="116"/>
      <c r="HTS2660" s="42"/>
      <c r="HTT2660" s="116"/>
      <c r="HTU2660" s="42"/>
      <c r="HTV2660" s="116"/>
      <c r="HTW2660" s="42"/>
      <c r="HTX2660" s="116"/>
      <c r="HTY2660" s="42"/>
      <c r="HTZ2660" s="116"/>
      <c r="HUA2660" s="42"/>
      <c r="HUB2660" s="116"/>
      <c r="HUC2660" s="42"/>
      <c r="HUD2660" s="116"/>
      <c r="HUE2660" s="42"/>
      <c r="HUF2660" s="116"/>
      <c r="HUG2660" s="42"/>
      <c r="HUH2660" s="116"/>
      <c r="HUI2660" s="42"/>
      <c r="HUJ2660" s="116"/>
      <c r="HUK2660" s="42"/>
      <c r="HUL2660" s="116"/>
      <c r="HUM2660" s="42"/>
      <c r="HUN2660" s="116"/>
      <c r="HUO2660" s="42"/>
      <c r="HUP2660" s="116"/>
      <c r="HUQ2660" s="42"/>
      <c r="HUR2660" s="116"/>
      <c r="HUS2660" s="42"/>
      <c r="HUT2660" s="116"/>
      <c r="HUU2660" s="42"/>
      <c r="HUV2660" s="116"/>
      <c r="HUW2660" s="42"/>
      <c r="HUX2660" s="116"/>
      <c r="HUY2660" s="42"/>
      <c r="HUZ2660" s="116"/>
      <c r="HVA2660" s="42"/>
      <c r="HVB2660" s="116"/>
      <c r="HVC2660" s="42"/>
      <c r="HVD2660" s="116"/>
      <c r="HVE2660" s="42"/>
      <c r="HVF2660" s="116"/>
      <c r="HVG2660" s="42"/>
      <c r="HVH2660" s="116"/>
      <c r="HVI2660" s="42"/>
      <c r="HVJ2660" s="116"/>
      <c r="HVK2660" s="42"/>
      <c r="HVL2660" s="116"/>
      <c r="HVM2660" s="42"/>
      <c r="HVN2660" s="116"/>
      <c r="HVO2660" s="42"/>
      <c r="HVP2660" s="116"/>
      <c r="HVQ2660" s="42"/>
      <c r="HVR2660" s="116"/>
      <c r="HVS2660" s="42"/>
      <c r="HVT2660" s="116"/>
      <c r="HVU2660" s="42"/>
      <c r="HVV2660" s="116"/>
      <c r="HVW2660" s="42"/>
      <c r="HVX2660" s="116"/>
      <c r="HVY2660" s="42"/>
      <c r="HVZ2660" s="116"/>
      <c r="HWA2660" s="42"/>
      <c r="HWB2660" s="116"/>
      <c r="HWC2660" s="42"/>
      <c r="HWD2660" s="116"/>
      <c r="HWE2660" s="42"/>
      <c r="HWF2660" s="116"/>
      <c r="HWG2660" s="42"/>
      <c r="HWH2660" s="116"/>
      <c r="HWI2660" s="42"/>
      <c r="HWJ2660" s="116"/>
      <c r="HWK2660" s="42"/>
      <c r="HWL2660" s="116"/>
      <c r="HWM2660" s="42"/>
      <c r="HWN2660" s="116"/>
      <c r="HWO2660" s="42"/>
      <c r="HWP2660" s="116"/>
      <c r="HWQ2660" s="42"/>
      <c r="HWR2660" s="116"/>
      <c r="HWS2660" s="42"/>
      <c r="HWT2660" s="116"/>
      <c r="HWU2660" s="42"/>
      <c r="HWV2660" s="116"/>
      <c r="HWW2660" s="42"/>
      <c r="HWX2660" s="116"/>
      <c r="HWY2660" s="42"/>
      <c r="HWZ2660" s="116"/>
      <c r="HXA2660" s="42"/>
      <c r="HXB2660" s="116"/>
      <c r="HXC2660" s="42"/>
      <c r="HXD2660" s="116"/>
      <c r="HXE2660" s="42"/>
      <c r="HXF2660" s="116"/>
      <c r="HXG2660" s="42"/>
      <c r="HXH2660" s="116"/>
      <c r="HXI2660" s="42"/>
      <c r="HXJ2660" s="116"/>
      <c r="HXK2660" s="42"/>
      <c r="HXL2660" s="116"/>
      <c r="HXM2660" s="42"/>
      <c r="HXN2660" s="116"/>
      <c r="HXO2660" s="42"/>
      <c r="HXP2660" s="116"/>
      <c r="HXQ2660" s="42"/>
      <c r="HXR2660" s="116"/>
      <c r="HXS2660" s="42"/>
      <c r="HXT2660" s="116"/>
      <c r="HXU2660" s="42"/>
      <c r="HXV2660" s="116"/>
      <c r="HXW2660" s="42"/>
      <c r="HXX2660" s="116"/>
      <c r="HXY2660" s="42"/>
      <c r="HXZ2660" s="116"/>
      <c r="HYA2660" s="42"/>
      <c r="HYB2660" s="116"/>
      <c r="HYC2660" s="42"/>
      <c r="HYD2660" s="116"/>
      <c r="HYE2660" s="42"/>
      <c r="HYF2660" s="116"/>
      <c r="HYG2660" s="42"/>
      <c r="HYH2660" s="116"/>
      <c r="HYI2660" s="42"/>
      <c r="HYJ2660" s="116"/>
      <c r="HYK2660" s="42"/>
      <c r="HYL2660" s="116"/>
      <c r="HYM2660" s="42"/>
      <c r="HYN2660" s="116"/>
      <c r="HYO2660" s="42"/>
      <c r="HYP2660" s="116"/>
      <c r="HYQ2660" s="42"/>
      <c r="HYR2660" s="116"/>
      <c r="HYS2660" s="42"/>
      <c r="HYT2660" s="116"/>
      <c r="HYU2660" s="42"/>
      <c r="HYV2660" s="116"/>
      <c r="HYW2660" s="42"/>
      <c r="HYX2660" s="116"/>
      <c r="HYY2660" s="42"/>
      <c r="HYZ2660" s="116"/>
      <c r="HZA2660" s="42"/>
      <c r="HZB2660" s="116"/>
      <c r="HZC2660" s="42"/>
      <c r="HZD2660" s="116"/>
      <c r="HZE2660" s="42"/>
      <c r="HZF2660" s="116"/>
      <c r="HZG2660" s="42"/>
      <c r="HZH2660" s="116"/>
      <c r="HZI2660" s="42"/>
      <c r="HZJ2660" s="116"/>
      <c r="HZK2660" s="42"/>
      <c r="HZL2660" s="116"/>
      <c r="HZM2660" s="42"/>
      <c r="HZN2660" s="116"/>
      <c r="HZO2660" s="42"/>
      <c r="HZP2660" s="116"/>
      <c r="HZQ2660" s="42"/>
      <c r="HZR2660" s="116"/>
      <c r="HZS2660" s="42"/>
      <c r="HZT2660" s="116"/>
      <c r="HZU2660" s="42"/>
      <c r="HZV2660" s="116"/>
      <c r="HZW2660" s="42"/>
      <c r="HZX2660" s="116"/>
      <c r="HZY2660" s="42"/>
      <c r="HZZ2660" s="116"/>
      <c r="IAA2660" s="42"/>
      <c r="IAB2660" s="116"/>
      <c r="IAC2660" s="42"/>
      <c r="IAD2660" s="116"/>
      <c r="IAE2660" s="42"/>
      <c r="IAF2660" s="116"/>
      <c r="IAG2660" s="42"/>
      <c r="IAH2660" s="116"/>
      <c r="IAI2660" s="42"/>
      <c r="IAJ2660" s="116"/>
      <c r="IAK2660" s="42"/>
      <c r="IAL2660" s="116"/>
      <c r="IAM2660" s="42"/>
      <c r="IAN2660" s="116"/>
      <c r="IAO2660" s="42"/>
      <c r="IAP2660" s="116"/>
      <c r="IAQ2660" s="42"/>
      <c r="IAR2660" s="116"/>
      <c r="IAS2660" s="42"/>
      <c r="IAT2660" s="116"/>
      <c r="IAU2660" s="42"/>
      <c r="IAV2660" s="116"/>
      <c r="IAW2660" s="42"/>
      <c r="IAX2660" s="116"/>
      <c r="IAY2660" s="42"/>
      <c r="IAZ2660" s="116"/>
      <c r="IBA2660" s="42"/>
      <c r="IBB2660" s="116"/>
      <c r="IBC2660" s="42"/>
      <c r="IBD2660" s="116"/>
      <c r="IBE2660" s="42"/>
      <c r="IBF2660" s="116"/>
      <c r="IBG2660" s="42"/>
      <c r="IBH2660" s="116"/>
      <c r="IBI2660" s="42"/>
      <c r="IBJ2660" s="116"/>
      <c r="IBK2660" s="42"/>
      <c r="IBL2660" s="116"/>
      <c r="IBM2660" s="42"/>
      <c r="IBN2660" s="116"/>
      <c r="IBO2660" s="42"/>
      <c r="IBP2660" s="116"/>
      <c r="IBQ2660" s="42"/>
      <c r="IBR2660" s="116"/>
      <c r="IBS2660" s="42"/>
      <c r="IBT2660" s="116"/>
      <c r="IBU2660" s="42"/>
      <c r="IBV2660" s="116"/>
      <c r="IBW2660" s="42"/>
      <c r="IBX2660" s="116"/>
      <c r="IBY2660" s="42"/>
      <c r="IBZ2660" s="116"/>
      <c r="ICA2660" s="42"/>
      <c r="ICB2660" s="116"/>
      <c r="ICC2660" s="42"/>
      <c r="ICD2660" s="116"/>
      <c r="ICE2660" s="42"/>
      <c r="ICF2660" s="116"/>
      <c r="ICG2660" s="42"/>
      <c r="ICH2660" s="116"/>
      <c r="ICI2660" s="42"/>
      <c r="ICJ2660" s="116"/>
      <c r="ICK2660" s="42"/>
      <c r="ICL2660" s="116"/>
      <c r="ICM2660" s="42"/>
      <c r="ICN2660" s="116"/>
      <c r="ICO2660" s="42"/>
      <c r="ICP2660" s="116"/>
      <c r="ICQ2660" s="42"/>
      <c r="ICR2660" s="116"/>
      <c r="ICS2660" s="42"/>
      <c r="ICT2660" s="116"/>
      <c r="ICU2660" s="42"/>
      <c r="ICV2660" s="116"/>
      <c r="ICW2660" s="42"/>
      <c r="ICX2660" s="116"/>
      <c r="ICY2660" s="42"/>
      <c r="ICZ2660" s="116"/>
      <c r="IDA2660" s="42"/>
      <c r="IDB2660" s="116"/>
      <c r="IDC2660" s="42"/>
      <c r="IDD2660" s="116"/>
      <c r="IDE2660" s="42"/>
      <c r="IDF2660" s="116"/>
      <c r="IDG2660" s="42"/>
      <c r="IDH2660" s="116"/>
      <c r="IDI2660" s="42"/>
      <c r="IDJ2660" s="116"/>
      <c r="IDK2660" s="42"/>
      <c r="IDL2660" s="116"/>
      <c r="IDM2660" s="42"/>
      <c r="IDN2660" s="116"/>
      <c r="IDO2660" s="42"/>
      <c r="IDP2660" s="116"/>
      <c r="IDQ2660" s="42"/>
      <c r="IDR2660" s="116"/>
      <c r="IDS2660" s="42"/>
      <c r="IDT2660" s="116"/>
      <c r="IDU2660" s="42"/>
      <c r="IDV2660" s="116"/>
      <c r="IDW2660" s="42"/>
      <c r="IDX2660" s="116"/>
      <c r="IDY2660" s="42"/>
      <c r="IDZ2660" s="116"/>
      <c r="IEA2660" s="42"/>
      <c r="IEB2660" s="116"/>
      <c r="IEC2660" s="42"/>
      <c r="IED2660" s="116"/>
      <c r="IEE2660" s="42"/>
      <c r="IEF2660" s="116"/>
      <c r="IEG2660" s="42"/>
      <c r="IEH2660" s="116"/>
      <c r="IEI2660" s="42"/>
      <c r="IEJ2660" s="116"/>
      <c r="IEK2660" s="42"/>
      <c r="IEL2660" s="116"/>
      <c r="IEM2660" s="42"/>
      <c r="IEN2660" s="116"/>
      <c r="IEO2660" s="42"/>
      <c r="IEP2660" s="116"/>
      <c r="IEQ2660" s="42"/>
      <c r="IER2660" s="116"/>
      <c r="IES2660" s="42"/>
      <c r="IET2660" s="116"/>
      <c r="IEU2660" s="42"/>
      <c r="IEV2660" s="116"/>
      <c r="IEW2660" s="42"/>
      <c r="IEX2660" s="116"/>
      <c r="IEY2660" s="42"/>
      <c r="IEZ2660" s="116"/>
      <c r="IFA2660" s="42"/>
      <c r="IFB2660" s="116"/>
      <c r="IFC2660" s="42"/>
      <c r="IFD2660" s="116"/>
      <c r="IFE2660" s="42"/>
      <c r="IFF2660" s="116"/>
      <c r="IFG2660" s="42"/>
      <c r="IFH2660" s="116"/>
      <c r="IFI2660" s="42"/>
      <c r="IFJ2660" s="116"/>
      <c r="IFK2660" s="42"/>
      <c r="IFL2660" s="116"/>
      <c r="IFM2660" s="42"/>
      <c r="IFN2660" s="116"/>
      <c r="IFO2660" s="42"/>
      <c r="IFP2660" s="116"/>
      <c r="IFQ2660" s="42"/>
      <c r="IFR2660" s="116"/>
      <c r="IFS2660" s="42"/>
      <c r="IFT2660" s="116"/>
      <c r="IFU2660" s="42"/>
      <c r="IFV2660" s="116"/>
      <c r="IFW2660" s="42"/>
      <c r="IFX2660" s="116"/>
      <c r="IFY2660" s="42"/>
      <c r="IFZ2660" s="116"/>
      <c r="IGA2660" s="42"/>
      <c r="IGB2660" s="116"/>
      <c r="IGC2660" s="42"/>
      <c r="IGD2660" s="116"/>
      <c r="IGE2660" s="42"/>
      <c r="IGF2660" s="116"/>
      <c r="IGG2660" s="42"/>
      <c r="IGH2660" s="116"/>
      <c r="IGI2660" s="42"/>
      <c r="IGJ2660" s="116"/>
      <c r="IGK2660" s="42"/>
      <c r="IGL2660" s="116"/>
      <c r="IGM2660" s="42"/>
      <c r="IGN2660" s="116"/>
      <c r="IGO2660" s="42"/>
      <c r="IGP2660" s="116"/>
      <c r="IGQ2660" s="42"/>
      <c r="IGR2660" s="116"/>
      <c r="IGS2660" s="42"/>
      <c r="IGT2660" s="116"/>
      <c r="IGU2660" s="42"/>
      <c r="IGV2660" s="116"/>
      <c r="IGW2660" s="42"/>
      <c r="IGX2660" s="116"/>
      <c r="IGY2660" s="42"/>
      <c r="IGZ2660" s="116"/>
      <c r="IHA2660" s="42"/>
      <c r="IHB2660" s="116"/>
      <c r="IHC2660" s="42"/>
      <c r="IHD2660" s="116"/>
      <c r="IHE2660" s="42"/>
      <c r="IHF2660" s="116"/>
      <c r="IHG2660" s="42"/>
      <c r="IHH2660" s="116"/>
      <c r="IHI2660" s="42"/>
      <c r="IHJ2660" s="116"/>
      <c r="IHK2660" s="42"/>
      <c r="IHL2660" s="116"/>
      <c r="IHM2660" s="42"/>
      <c r="IHN2660" s="116"/>
      <c r="IHO2660" s="42"/>
      <c r="IHP2660" s="116"/>
      <c r="IHQ2660" s="42"/>
      <c r="IHR2660" s="116"/>
      <c r="IHS2660" s="42"/>
      <c r="IHT2660" s="116"/>
      <c r="IHU2660" s="42"/>
      <c r="IHV2660" s="116"/>
      <c r="IHW2660" s="42"/>
      <c r="IHX2660" s="116"/>
      <c r="IHY2660" s="42"/>
      <c r="IHZ2660" s="116"/>
      <c r="IIA2660" s="42"/>
      <c r="IIB2660" s="116"/>
      <c r="IIC2660" s="42"/>
      <c r="IID2660" s="116"/>
      <c r="IIE2660" s="42"/>
      <c r="IIF2660" s="116"/>
      <c r="IIG2660" s="42"/>
      <c r="IIH2660" s="116"/>
      <c r="III2660" s="42"/>
      <c r="IIJ2660" s="116"/>
      <c r="IIK2660" s="42"/>
      <c r="IIL2660" s="116"/>
      <c r="IIM2660" s="42"/>
      <c r="IIN2660" s="116"/>
      <c r="IIO2660" s="42"/>
      <c r="IIP2660" s="116"/>
      <c r="IIQ2660" s="42"/>
      <c r="IIR2660" s="116"/>
      <c r="IIS2660" s="42"/>
      <c r="IIT2660" s="116"/>
      <c r="IIU2660" s="42"/>
      <c r="IIV2660" s="116"/>
      <c r="IIW2660" s="42"/>
      <c r="IIX2660" s="116"/>
      <c r="IIY2660" s="42"/>
      <c r="IIZ2660" s="116"/>
      <c r="IJA2660" s="42"/>
      <c r="IJB2660" s="116"/>
      <c r="IJC2660" s="42"/>
      <c r="IJD2660" s="116"/>
      <c r="IJE2660" s="42"/>
      <c r="IJF2660" s="116"/>
      <c r="IJG2660" s="42"/>
      <c r="IJH2660" s="116"/>
      <c r="IJI2660" s="42"/>
      <c r="IJJ2660" s="116"/>
      <c r="IJK2660" s="42"/>
      <c r="IJL2660" s="116"/>
      <c r="IJM2660" s="42"/>
      <c r="IJN2660" s="116"/>
      <c r="IJO2660" s="42"/>
      <c r="IJP2660" s="116"/>
      <c r="IJQ2660" s="42"/>
      <c r="IJR2660" s="116"/>
      <c r="IJS2660" s="42"/>
      <c r="IJT2660" s="116"/>
      <c r="IJU2660" s="42"/>
      <c r="IJV2660" s="116"/>
      <c r="IJW2660" s="42"/>
      <c r="IJX2660" s="116"/>
      <c r="IJY2660" s="42"/>
      <c r="IJZ2660" s="116"/>
      <c r="IKA2660" s="42"/>
      <c r="IKB2660" s="116"/>
      <c r="IKC2660" s="42"/>
      <c r="IKD2660" s="116"/>
      <c r="IKE2660" s="42"/>
      <c r="IKF2660" s="116"/>
      <c r="IKG2660" s="42"/>
      <c r="IKH2660" s="116"/>
      <c r="IKI2660" s="42"/>
      <c r="IKJ2660" s="116"/>
      <c r="IKK2660" s="42"/>
      <c r="IKL2660" s="116"/>
      <c r="IKM2660" s="42"/>
      <c r="IKN2660" s="116"/>
      <c r="IKO2660" s="42"/>
      <c r="IKP2660" s="116"/>
      <c r="IKQ2660" s="42"/>
      <c r="IKR2660" s="116"/>
      <c r="IKS2660" s="42"/>
      <c r="IKT2660" s="116"/>
      <c r="IKU2660" s="42"/>
      <c r="IKV2660" s="116"/>
      <c r="IKW2660" s="42"/>
      <c r="IKX2660" s="116"/>
      <c r="IKY2660" s="42"/>
      <c r="IKZ2660" s="116"/>
      <c r="ILA2660" s="42"/>
      <c r="ILB2660" s="116"/>
      <c r="ILC2660" s="42"/>
      <c r="ILD2660" s="116"/>
      <c r="ILE2660" s="42"/>
      <c r="ILF2660" s="116"/>
      <c r="ILG2660" s="42"/>
      <c r="ILH2660" s="116"/>
      <c r="ILI2660" s="42"/>
      <c r="ILJ2660" s="116"/>
      <c r="ILK2660" s="42"/>
      <c r="ILL2660" s="116"/>
      <c r="ILM2660" s="42"/>
      <c r="ILN2660" s="116"/>
      <c r="ILO2660" s="42"/>
      <c r="ILP2660" s="116"/>
      <c r="ILQ2660" s="42"/>
      <c r="ILR2660" s="116"/>
      <c r="ILS2660" s="42"/>
      <c r="ILT2660" s="116"/>
      <c r="ILU2660" s="42"/>
      <c r="ILV2660" s="116"/>
      <c r="ILW2660" s="42"/>
      <c r="ILX2660" s="116"/>
      <c r="ILY2660" s="42"/>
      <c r="ILZ2660" s="116"/>
      <c r="IMA2660" s="42"/>
      <c r="IMB2660" s="116"/>
      <c r="IMC2660" s="42"/>
      <c r="IMD2660" s="116"/>
      <c r="IME2660" s="42"/>
      <c r="IMF2660" s="116"/>
      <c r="IMG2660" s="42"/>
      <c r="IMH2660" s="116"/>
      <c r="IMI2660" s="42"/>
      <c r="IMJ2660" s="116"/>
      <c r="IMK2660" s="42"/>
      <c r="IML2660" s="116"/>
      <c r="IMM2660" s="42"/>
      <c r="IMN2660" s="116"/>
      <c r="IMO2660" s="42"/>
      <c r="IMP2660" s="116"/>
      <c r="IMQ2660" s="42"/>
      <c r="IMR2660" s="116"/>
      <c r="IMS2660" s="42"/>
      <c r="IMT2660" s="116"/>
      <c r="IMU2660" s="42"/>
      <c r="IMV2660" s="116"/>
      <c r="IMW2660" s="42"/>
      <c r="IMX2660" s="116"/>
      <c r="IMY2660" s="42"/>
      <c r="IMZ2660" s="116"/>
      <c r="INA2660" s="42"/>
      <c r="INB2660" s="116"/>
      <c r="INC2660" s="42"/>
      <c r="IND2660" s="116"/>
      <c r="INE2660" s="42"/>
      <c r="INF2660" s="116"/>
      <c r="ING2660" s="42"/>
      <c r="INH2660" s="116"/>
      <c r="INI2660" s="42"/>
      <c r="INJ2660" s="116"/>
      <c r="INK2660" s="42"/>
      <c r="INL2660" s="116"/>
      <c r="INM2660" s="42"/>
      <c r="INN2660" s="116"/>
      <c r="INO2660" s="42"/>
      <c r="INP2660" s="116"/>
      <c r="INQ2660" s="42"/>
      <c r="INR2660" s="116"/>
      <c r="INS2660" s="42"/>
      <c r="INT2660" s="116"/>
      <c r="INU2660" s="42"/>
      <c r="INV2660" s="116"/>
      <c r="INW2660" s="42"/>
      <c r="INX2660" s="116"/>
      <c r="INY2660" s="42"/>
      <c r="INZ2660" s="116"/>
      <c r="IOA2660" s="42"/>
      <c r="IOB2660" s="116"/>
      <c r="IOC2660" s="42"/>
      <c r="IOD2660" s="116"/>
      <c r="IOE2660" s="42"/>
      <c r="IOF2660" s="116"/>
      <c r="IOG2660" s="42"/>
      <c r="IOH2660" s="116"/>
      <c r="IOI2660" s="42"/>
      <c r="IOJ2660" s="116"/>
      <c r="IOK2660" s="42"/>
      <c r="IOL2660" s="116"/>
      <c r="IOM2660" s="42"/>
      <c r="ION2660" s="116"/>
      <c r="IOO2660" s="42"/>
      <c r="IOP2660" s="116"/>
      <c r="IOQ2660" s="42"/>
      <c r="IOR2660" s="116"/>
      <c r="IOS2660" s="42"/>
      <c r="IOT2660" s="116"/>
      <c r="IOU2660" s="42"/>
      <c r="IOV2660" s="116"/>
      <c r="IOW2660" s="42"/>
      <c r="IOX2660" s="116"/>
      <c r="IOY2660" s="42"/>
      <c r="IOZ2660" s="116"/>
      <c r="IPA2660" s="42"/>
      <c r="IPB2660" s="116"/>
      <c r="IPC2660" s="42"/>
      <c r="IPD2660" s="116"/>
      <c r="IPE2660" s="42"/>
      <c r="IPF2660" s="116"/>
      <c r="IPG2660" s="42"/>
      <c r="IPH2660" s="116"/>
      <c r="IPI2660" s="42"/>
      <c r="IPJ2660" s="116"/>
      <c r="IPK2660" s="42"/>
      <c r="IPL2660" s="116"/>
      <c r="IPM2660" s="42"/>
      <c r="IPN2660" s="116"/>
      <c r="IPO2660" s="42"/>
      <c r="IPP2660" s="116"/>
      <c r="IPQ2660" s="42"/>
      <c r="IPR2660" s="116"/>
      <c r="IPS2660" s="42"/>
      <c r="IPT2660" s="116"/>
      <c r="IPU2660" s="42"/>
      <c r="IPV2660" s="116"/>
      <c r="IPW2660" s="42"/>
      <c r="IPX2660" s="116"/>
      <c r="IPY2660" s="42"/>
      <c r="IPZ2660" s="116"/>
      <c r="IQA2660" s="42"/>
      <c r="IQB2660" s="116"/>
      <c r="IQC2660" s="42"/>
      <c r="IQD2660" s="116"/>
      <c r="IQE2660" s="42"/>
      <c r="IQF2660" s="116"/>
      <c r="IQG2660" s="42"/>
      <c r="IQH2660" s="116"/>
      <c r="IQI2660" s="42"/>
      <c r="IQJ2660" s="116"/>
      <c r="IQK2660" s="42"/>
      <c r="IQL2660" s="116"/>
      <c r="IQM2660" s="42"/>
      <c r="IQN2660" s="116"/>
      <c r="IQO2660" s="42"/>
      <c r="IQP2660" s="116"/>
      <c r="IQQ2660" s="42"/>
      <c r="IQR2660" s="116"/>
      <c r="IQS2660" s="42"/>
      <c r="IQT2660" s="116"/>
      <c r="IQU2660" s="42"/>
      <c r="IQV2660" s="116"/>
      <c r="IQW2660" s="42"/>
      <c r="IQX2660" s="116"/>
      <c r="IQY2660" s="42"/>
      <c r="IQZ2660" s="116"/>
      <c r="IRA2660" s="42"/>
      <c r="IRB2660" s="116"/>
      <c r="IRC2660" s="42"/>
      <c r="IRD2660" s="116"/>
      <c r="IRE2660" s="42"/>
      <c r="IRF2660" s="116"/>
      <c r="IRG2660" s="42"/>
      <c r="IRH2660" s="116"/>
      <c r="IRI2660" s="42"/>
      <c r="IRJ2660" s="116"/>
      <c r="IRK2660" s="42"/>
      <c r="IRL2660" s="116"/>
      <c r="IRM2660" s="42"/>
      <c r="IRN2660" s="116"/>
      <c r="IRO2660" s="42"/>
      <c r="IRP2660" s="116"/>
      <c r="IRQ2660" s="42"/>
      <c r="IRR2660" s="116"/>
      <c r="IRS2660" s="42"/>
      <c r="IRT2660" s="116"/>
      <c r="IRU2660" s="42"/>
      <c r="IRV2660" s="116"/>
      <c r="IRW2660" s="42"/>
      <c r="IRX2660" s="116"/>
      <c r="IRY2660" s="42"/>
      <c r="IRZ2660" s="116"/>
      <c r="ISA2660" s="42"/>
      <c r="ISB2660" s="116"/>
      <c r="ISC2660" s="42"/>
      <c r="ISD2660" s="116"/>
      <c r="ISE2660" s="42"/>
      <c r="ISF2660" s="116"/>
      <c r="ISG2660" s="42"/>
      <c r="ISH2660" s="116"/>
      <c r="ISI2660" s="42"/>
      <c r="ISJ2660" s="116"/>
      <c r="ISK2660" s="42"/>
      <c r="ISL2660" s="116"/>
      <c r="ISM2660" s="42"/>
      <c r="ISN2660" s="116"/>
      <c r="ISO2660" s="42"/>
      <c r="ISP2660" s="116"/>
      <c r="ISQ2660" s="42"/>
      <c r="ISR2660" s="116"/>
      <c r="ISS2660" s="42"/>
      <c r="IST2660" s="116"/>
      <c r="ISU2660" s="42"/>
      <c r="ISV2660" s="116"/>
      <c r="ISW2660" s="42"/>
      <c r="ISX2660" s="116"/>
      <c r="ISY2660" s="42"/>
      <c r="ISZ2660" s="116"/>
      <c r="ITA2660" s="42"/>
      <c r="ITB2660" s="116"/>
      <c r="ITC2660" s="42"/>
      <c r="ITD2660" s="116"/>
      <c r="ITE2660" s="42"/>
      <c r="ITF2660" s="116"/>
      <c r="ITG2660" s="42"/>
      <c r="ITH2660" s="116"/>
      <c r="ITI2660" s="42"/>
      <c r="ITJ2660" s="116"/>
      <c r="ITK2660" s="42"/>
      <c r="ITL2660" s="116"/>
      <c r="ITM2660" s="42"/>
      <c r="ITN2660" s="116"/>
      <c r="ITO2660" s="42"/>
      <c r="ITP2660" s="116"/>
      <c r="ITQ2660" s="42"/>
      <c r="ITR2660" s="116"/>
      <c r="ITS2660" s="42"/>
      <c r="ITT2660" s="116"/>
      <c r="ITU2660" s="42"/>
      <c r="ITV2660" s="116"/>
      <c r="ITW2660" s="42"/>
      <c r="ITX2660" s="116"/>
      <c r="ITY2660" s="42"/>
      <c r="ITZ2660" s="116"/>
      <c r="IUA2660" s="42"/>
      <c r="IUB2660" s="116"/>
      <c r="IUC2660" s="42"/>
      <c r="IUD2660" s="116"/>
      <c r="IUE2660" s="42"/>
      <c r="IUF2660" s="116"/>
      <c r="IUG2660" s="42"/>
      <c r="IUH2660" s="116"/>
      <c r="IUI2660" s="42"/>
      <c r="IUJ2660" s="116"/>
      <c r="IUK2660" s="42"/>
      <c r="IUL2660" s="116"/>
      <c r="IUM2660" s="42"/>
      <c r="IUN2660" s="116"/>
      <c r="IUO2660" s="42"/>
      <c r="IUP2660" s="116"/>
      <c r="IUQ2660" s="42"/>
      <c r="IUR2660" s="116"/>
      <c r="IUS2660" s="42"/>
      <c r="IUT2660" s="116"/>
      <c r="IUU2660" s="42"/>
      <c r="IUV2660" s="116"/>
      <c r="IUW2660" s="42"/>
      <c r="IUX2660" s="116"/>
      <c r="IUY2660" s="42"/>
      <c r="IUZ2660" s="116"/>
      <c r="IVA2660" s="42"/>
      <c r="IVB2660" s="116"/>
      <c r="IVC2660" s="42"/>
      <c r="IVD2660" s="116"/>
      <c r="IVE2660" s="42"/>
      <c r="IVF2660" s="116"/>
      <c r="IVG2660" s="42"/>
      <c r="IVH2660" s="116"/>
      <c r="IVI2660" s="42"/>
      <c r="IVJ2660" s="116"/>
      <c r="IVK2660" s="42"/>
      <c r="IVL2660" s="116"/>
      <c r="IVM2660" s="42"/>
      <c r="IVN2660" s="116"/>
      <c r="IVO2660" s="42"/>
      <c r="IVP2660" s="116"/>
      <c r="IVQ2660" s="42"/>
      <c r="IVR2660" s="116"/>
      <c r="IVS2660" s="42"/>
      <c r="IVT2660" s="116"/>
      <c r="IVU2660" s="42"/>
      <c r="IVV2660" s="116"/>
      <c r="IVW2660" s="42"/>
      <c r="IVX2660" s="116"/>
      <c r="IVY2660" s="42"/>
      <c r="IVZ2660" s="116"/>
      <c r="IWA2660" s="42"/>
      <c r="IWB2660" s="116"/>
      <c r="IWC2660" s="42"/>
      <c r="IWD2660" s="116"/>
      <c r="IWE2660" s="42"/>
      <c r="IWF2660" s="116"/>
      <c r="IWG2660" s="42"/>
      <c r="IWH2660" s="116"/>
      <c r="IWI2660" s="42"/>
      <c r="IWJ2660" s="116"/>
      <c r="IWK2660" s="42"/>
      <c r="IWL2660" s="116"/>
      <c r="IWM2660" s="42"/>
      <c r="IWN2660" s="116"/>
      <c r="IWO2660" s="42"/>
      <c r="IWP2660" s="116"/>
      <c r="IWQ2660" s="42"/>
      <c r="IWR2660" s="116"/>
      <c r="IWS2660" s="42"/>
      <c r="IWT2660" s="116"/>
      <c r="IWU2660" s="42"/>
      <c r="IWV2660" s="116"/>
      <c r="IWW2660" s="42"/>
      <c r="IWX2660" s="116"/>
      <c r="IWY2660" s="42"/>
      <c r="IWZ2660" s="116"/>
      <c r="IXA2660" s="42"/>
      <c r="IXB2660" s="116"/>
      <c r="IXC2660" s="42"/>
      <c r="IXD2660" s="116"/>
      <c r="IXE2660" s="42"/>
      <c r="IXF2660" s="116"/>
      <c r="IXG2660" s="42"/>
      <c r="IXH2660" s="116"/>
      <c r="IXI2660" s="42"/>
      <c r="IXJ2660" s="116"/>
      <c r="IXK2660" s="42"/>
      <c r="IXL2660" s="116"/>
      <c r="IXM2660" s="42"/>
      <c r="IXN2660" s="116"/>
      <c r="IXO2660" s="42"/>
      <c r="IXP2660" s="116"/>
      <c r="IXQ2660" s="42"/>
      <c r="IXR2660" s="116"/>
      <c r="IXS2660" s="42"/>
      <c r="IXT2660" s="116"/>
      <c r="IXU2660" s="42"/>
      <c r="IXV2660" s="116"/>
      <c r="IXW2660" s="42"/>
      <c r="IXX2660" s="116"/>
      <c r="IXY2660" s="42"/>
      <c r="IXZ2660" s="116"/>
      <c r="IYA2660" s="42"/>
      <c r="IYB2660" s="116"/>
      <c r="IYC2660" s="42"/>
      <c r="IYD2660" s="116"/>
      <c r="IYE2660" s="42"/>
      <c r="IYF2660" s="116"/>
      <c r="IYG2660" s="42"/>
      <c r="IYH2660" s="116"/>
      <c r="IYI2660" s="42"/>
      <c r="IYJ2660" s="116"/>
      <c r="IYK2660" s="42"/>
      <c r="IYL2660" s="116"/>
      <c r="IYM2660" s="42"/>
      <c r="IYN2660" s="116"/>
      <c r="IYO2660" s="42"/>
      <c r="IYP2660" s="116"/>
      <c r="IYQ2660" s="42"/>
      <c r="IYR2660" s="116"/>
      <c r="IYS2660" s="42"/>
      <c r="IYT2660" s="116"/>
      <c r="IYU2660" s="42"/>
      <c r="IYV2660" s="116"/>
      <c r="IYW2660" s="42"/>
      <c r="IYX2660" s="116"/>
      <c r="IYY2660" s="42"/>
      <c r="IYZ2660" s="116"/>
      <c r="IZA2660" s="42"/>
      <c r="IZB2660" s="116"/>
      <c r="IZC2660" s="42"/>
      <c r="IZD2660" s="116"/>
      <c r="IZE2660" s="42"/>
      <c r="IZF2660" s="116"/>
      <c r="IZG2660" s="42"/>
      <c r="IZH2660" s="116"/>
      <c r="IZI2660" s="42"/>
      <c r="IZJ2660" s="116"/>
      <c r="IZK2660" s="42"/>
      <c r="IZL2660" s="116"/>
      <c r="IZM2660" s="42"/>
      <c r="IZN2660" s="116"/>
      <c r="IZO2660" s="42"/>
      <c r="IZP2660" s="116"/>
      <c r="IZQ2660" s="42"/>
      <c r="IZR2660" s="116"/>
      <c r="IZS2660" s="42"/>
      <c r="IZT2660" s="116"/>
      <c r="IZU2660" s="42"/>
      <c r="IZV2660" s="116"/>
      <c r="IZW2660" s="42"/>
      <c r="IZX2660" s="116"/>
      <c r="IZY2660" s="42"/>
      <c r="IZZ2660" s="116"/>
      <c r="JAA2660" s="42"/>
      <c r="JAB2660" s="116"/>
      <c r="JAC2660" s="42"/>
      <c r="JAD2660" s="116"/>
      <c r="JAE2660" s="42"/>
      <c r="JAF2660" s="116"/>
      <c r="JAG2660" s="42"/>
      <c r="JAH2660" s="116"/>
      <c r="JAI2660" s="42"/>
      <c r="JAJ2660" s="116"/>
      <c r="JAK2660" s="42"/>
      <c r="JAL2660" s="116"/>
      <c r="JAM2660" s="42"/>
      <c r="JAN2660" s="116"/>
      <c r="JAO2660" s="42"/>
      <c r="JAP2660" s="116"/>
      <c r="JAQ2660" s="42"/>
      <c r="JAR2660" s="116"/>
      <c r="JAS2660" s="42"/>
      <c r="JAT2660" s="116"/>
      <c r="JAU2660" s="42"/>
      <c r="JAV2660" s="116"/>
      <c r="JAW2660" s="42"/>
      <c r="JAX2660" s="116"/>
      <c r="JAY2660" s="42"/>
      <c r="JAZ2660" s="116"/>
      <c r="JBA2660" s="42"/>
      <c r="JBB2660" s="116"/>
      <c r="JBC2660" s="42"/>
      <c r="JBD2660" s="116"/>
      <c r="JBE2660" s="42"/>
      <c r="JBF2660" s="116"/>
      <c r="JBG2660" s="42"/>
      <c r="JBH2660" s="116"/>
      <c r="JBI2660" s="42"/>
      <c r="JBJ2660" s="116"/>
      <c r="JBK2660" s="42"/>
      <c r="JBL2660" s="116"/>
      <c r="JBM2660" s="42"/>
      <c r="JBN2660" s="116"/>
      <c r="JBO2660" s="42"/>
      <c r="JBP2660" s="116"/>
      <c r="JBQ2660" s="42"/>
      <c r="JBR2660" s="116"/>
      <c r="JBS2660" s="42"/>
      <c r="JBT2660" s="116"/>
      <c r="JBU2660" s="42"/>
      <c r="JBV2660" s="116"/>
      <c r="JBW2660" s="42"/>
      <c r="JBX2660" s="116"/>
      <c r="JBY2660" s="42"/>
      <c r="JBZ2660" s="116"/>
      <c r="JCA2660" s="42"/>
      <c r="JCB2660" s="116"/>
      <c r="JCC2660" s="42"/>
      <c r="JCD2660" s="116"/>
      <c r="JCE2660" s="42"/>
      <c r="JCF2660" s="116"/>
      <c r="JCG2660" s="42"/>
      <c r="JCH2660" s="116"/>
      <c r="JCI2660" s="42"/>
      <c r="JCJ2660" s="116"/>
      <c r="JCK2660" s="42"/>
      <c r="JCL2660" s="116"/>
      <c r="JCM2660" s="42"/>
      <c r="JCN2660" s="116"/>
      <c r="JCO2660" s="42"/>
      <c r="JCP2660" s="116"/>
      <c r="JCQ2660" s="42"/>
      <c r="JCR2660" s="116"/>
      <c r="JCS2660" s="42"/>
      <c r="JCT2660" s="116"/>
      <c r="JCU2660" s="42"/>
      <c r="JCV2660" s="116"/>
      <c r="JCW2660" s="42"/>
      <c r="JCX2660" s="116"/>
      <c r="JCY2660" s="42"/>
      <c r="JCZ2660" s="116"/>
      <c r="JDA2660" s="42"/>
      <c r="JDB2660" s="116"/>
      <c r="JDC2660" s="42"/>
      <c r="JDD2660" s="116"/>
      <c r="JDE2660" s="42"/>
      <c r="JDF2660" s="116"/>
      <c r="JDG2660" s="42"/>
      <c r="JDH2660" s="116"/>
      <c r="JDI2660" s="42"/>
      <c r="JDJ2660" s="116"/>
      <c r="JDK2660" s="42"/>
      <c r="JDL2660" s="116"/>
      <c r="JDM2660" s="42"/>
      <c r="JDN2660" s="116"/>
      <c r="JDO2660" s="42"/>
      <c r="JDP2660" s="116"/>
      <c r="JDQ2660" s="42"/>
      <c r="JDR2660" s="116"/>
      <c r="JDS2660" s="42"/>
      <c r="JDT2660" s="116"/>
      <c r="JDU2660" s="42"/>
      <c r="JDV2660" s="116"/>
      <c r="JDW2660" s="42"/>
      <c r="JDX2660" s="116"/>
      <c r="JDY2660" s="42"/>
      <c r="JDZ2660" s="116"/>
      <c r="JEA2660" s="42"/>
      <c r="JEB2660" s="116"/>
      <c r="JEC2660" s="42"/>
      <c r="JED2660" s="116"/>
      <c r="JEE2660" s="42"/>
      <c r="JEF2660" s="116"/>
      <c r="JEG2660" s="42"/>
      <c r="JEH2660" s="116"/>
      <c r="JEI2660" s="42"/>
      <c r="JEJ2660" s="116"/>
      <c r="JEK2660" s="42"/>
      <c r="JEL2660" s="116"/>
      <c r="JEM2660" s="42"/>
      <c r="JEN2660" s="116"/>
      <c r="JEO2660" s="42"/>
      <c r="JEP2660" s="116"/>
      <c r="JEQ2660" s="42"/>
      <c r="JER2660" s="116"/>
      <c r="JES2660" s="42"/>
      <c r="JET2660" s="116"/>
      <c r="JEU2660" s="42"/>
      <c r="JEV2660" s="116"/>
      <c r="JEW2660" s="42"/>
      <c r="JEX2660" s="116"/>
      <c r="JEY2660" s="42"/>
      <c r="JEZ2660" s="116"/>
      <c r="JFA2660" s="42"/>
      <c r="JFB2660" s="116"/>
      <c r="JFC2660" s="42"/>
      <c r="JFD2660" s="116"/>
      <c r="JFE2660" s="42"/>
      <c r="JFF2660" s="116"/>
      <c r="JFG2660" s="42"/>
      <c r="JFH2660" s="116"/>
      <c r="JFI2660" s="42"/>
      <c r="JFJ2660" s="116"/>
      <c r="JFK2660" s="42"/>
      <c r="JFL2660" s="116"/>
      <c r="JFM2660" s="42"/>
      <c r="JFN2660" s="116"/>
      <c r="JFO2660" s="42"/>
      <c r="JFP2660" s="116"/>
      <c r="JFQ2660" s="42"/>
      <c r="JFR2660" s="116"/>
      <c r="JFS2660" s="42"/>
      <c r="JFT2660" s="116"/>
      <c r="JFU2660" s="42"/>
      <c r="JFV2660" s="116"/>
      <c r="JFW2660" s="42"/>
      <c r="JFX2660" s="116"/>
      <c r="JFY2660" s="42"/>
      <c r="JFZ2660" s="116"/>
      <c r="JGA2660" s="42"/>
      <c r="JGB2660" s="116"/>
      <c r="JGC2660" s="42"/>
      <c r="JGD2660" s="116"/>
      <c r="JGE2660" s="42"/>
      <c r="JGF2660" s="116"/>
      <c r="JGG2660" s="42"/>
      <c r="JGH2660" s="116"/>
      <c r="JGI2660" s="42"/>
      <c r="JGJ2660" s="116"/>
      <c r="JGK2660" s="42"/>
      <c r="JGL2660" s="116"/>
      <c r="JGM2660" s="42"/>
      <c r="JGN2660" s="116"/>
      <c r="JGO2660" s="42"/>
      <c r="JGP2660" s="116"/>
      <c r="JGQ2660" s="42"/>
      <c r="JGR2660" s="116"/>
      <c r="JGS2660" s="42"/>
      <c r="JGT2660" s="116"/>
      <c r="JGU2660" s="42"/>
      <c r="JGV2660" s="116"/>
      <c r="JGW2660" s="42"/>
      <c r="JGX2660" s="116"/>
      <c r="JGY2660" s="42"/>
      <c r="JGZ2660" s="116"/>
      <c r="JHA2660" s="42"/>
      <c r="JHB2660" s="116"/>
      <c r="JHC2660" s="42"/>
      <c r="JHD2660" s="116"/>
      <c r="JHE2660" s="42"/>
      <c r="JHF2660" s="116"/>
      <c r="JHG2660" s="42"/>
      <c r="JHH2660" s="116"/>
      <c r="JHI2660" s="42"/>
      <c r="JHJ2660" s="116"/>
      <c r="JHK2660" s="42"/>
      <c r="JHL2660" s="116"/>
      <c r="JHM2660" s="42"/>
      <c r="JHN2660" s="116"/>
      <c r="JHO2660" s="42"/>
      <c r="JHP2660" s="116"/>
      <c r="JHQ2660" s="42"/>
      <c r="JHR2660" s="116"/>
      <c r="JHS2660" s="42"/>
      <c r="JHT2660" s="116"/>
      <c r="JHU2660" s="42"/>
      <c r="JHV2660" s="116"/>
      <c r="JHW2660" s="42"/>
      <c r="JHX2660" s="116"/>
      <c r="JHY2660" s="42"/>
      <c r="JHZ2660" s="116"/>
      <c r="JIA2660" s="42"/>
      <c r="JIB2660" s="116"/>
      <c r="JIC2660" s="42"/>
      <c r="JID2660" s="116"/>
      <c r="JIE2660" s="42"/>
      <c r="JIF2660" s="116"/>
      <c r="JIG2660" s="42"/>
      <c r="JIH2660" s="116"/>
      <c r="JII2660" s="42"/>
      <c r="JIJ2660" s="116"/>
      <c r="JIK2660" s="42"/>
      <c r="JIL2660" s="116"/>
      <c r="JIM2660" s="42"/>
      <c r="JIN2660" s="116"/>
      <c r="JIO2660" s="42"/>
      <c r="JIP2660" s="116"/>
      <c r="JIQ2660" s="42"/>
      <c r="JIR2660" s="116"/>
      <c r="JIS2660" s="42"/>
      <c r="JIT2660" s="116"/>
      <c r="JIU2660" s="42"/>
      <c r="JIV2660" s="116"/>
      <c r="JIW2660" s="42"/>
      <c r="JIX2660" s="116"/>
      <c r="JIY2660" s="42"/>
      <c r="JIZ2660" s="116"/>
      <c r="JJA2660" s="42"/>
      <c r="JJB2660" s="116"/>
      <c r="JJC2660" s="42"/>
      <c r="JJD2660" s="116"/>
      <c r="JJE2660" s="42"/>
      <c r="JJF2660" s="116"/>
      <c r="JJG2660" s="42"/>
      <c r="JJH2660" s="116"/>
      <c r="JJI2660" s="42"/>
      <c r="JJJ2660" s="116"/>
      <c r="JJK2660" s="42"/>
      <c r="JJL2660" s="116"/>
      <c r="JJM2660" s="42"/>
      <c r="JJN2660" s="116"/>
      <c r="JJO2660" s="42"/>
      <c r="JJP2660" s="116"/>
      <c r="JJQ2660" s="42"/>
      <c r="JJR2660" s="116"/>
      <c r="JJS2660" s="42"/>
      <c r="JJT2660" s="116"/>
      <c r="JJU2660" s="42"/>
      <c r="JJV2660" s="116"/>
      <c r="JJW2660" s="42"/>
      <c r="JJX2660" s="116"/>
      <c r="JJY2660" s="42"/>
      <c r="JJZ2660" s="116"/>
      <c r="JKA2660" s="42"/>
      <c r="JKB2660" s="116"/>
      <c r="JKC2660" s="42"/>
      <c r="JKD2660" s="116"/>
      <c r="JKE2660" s="42"/>
      <c r="JKF2660" s="116"/>
      <c r="JKG2660" s="42"/>
      <c r="JKH2660" s="116"/>
      <c r="JKI2660" s="42"/>
      <c r="JKJ2660" s="116"/>
      <c r="JKK2660" s="42"/>
      <c r="JKL2660" s="116"/>
      <c r="JKM2660" s="42"/>
      <c r="JKN2660" s="116"/>
      <c r="JKO2660" s="42"/>
      <c r="JKP2660" s="116"/>
      <c r="JKQ2660" s="42"/>
      <c r="JKR2660" s="116"/>
      <c r="JKS2660" s="42"/>
      <c r="JKT2660" s="116"/>
      <c r="JKU2660" s="42"/>
      <c r="JKV2660" s="116"/>
      <c r="JKW2660" s="42"/>
      <c r="JKX2660" s="116"/>
      <c r="JKY2660" s="42"/>
      <c r="JKZ2660" s="116"/>
      <c r="JLA2660" s="42"/>
      <c r="JLB2660" s="116"/>
      <c r="JLC2660" s="42"/>
      <c r="JLD2660" s="116"/>
      <c r="JLE2660" s="42"/>
      <c r="JLF2660" s="116"/>
      <c r="JLG2660" s="42"/>
      <c r="JLH2660" s="116"/>
      <c r="JLI2660" s="42"/>
      <c r="JLJ2660" s="116"/>
      <c r="JLK2660" s="42"/>
      <c r="JLL2660" s="116"/>
      <c r="JLM2660" s="42"/>
      <c r="JLN2660" s="116"/>
      <c r="JLO2660" s="42"/>
      <c r="JLP2660" s="116"/>
      <c r="JLQ2660" s="42"/>
      <c r="JLR2660" s="116"/>
      <c r="JLS2660" s="42"/>
      <c r="JLT2660" s="116"/>
      <c r="JLU2660" s="42"/>
      <c r="JLV2660" s="116"/>
      <c r="JLW2660" s="42"/>
      <c r="JLX2660" s="116"/>
      <c r="JLY2660" s="42"/>
      <c r="JLZ2660" s="116"/>
      <c r="JMA2660" s="42"/>
      <c r="JMB2660" s="116"/>
      <c r="JMC2660" s="42"/>
      <c r="JMD2660" s="116"/>
      <c r="JME2660" s="42"/>
      <c r="JMF2660" s="116"/>
      <c r="JMG2660" s="42"/>
      <c r="JMH2660" s="116"/>
      <c r="JMI2660" s="42"/>
      <c r="JMJ2660" s="116"/>
      <c r="JMK2660" s="42"/>
      <c r="JML2660" s="116"/>
      <c r="JMM2660" s="42"/>
      <c r="JMN2660" s="116"/>
      <c r="JMO2660" s="42"/>
      <c r="JMP2660" s="116"/>
      <c r="JMQ2660" s="42"/>
      <c r="JMR2660" s="116"/>
      <c r="JMS2660" s="42"/>
      <c r="JMT2660" s="116"/>
      <c r="JMU2660" s="42"/>
      <c r="JMV2660" s="116"/>
      <c r="JMW2660" s="42"/>
      <c r="JMX2660" s="116"/>
      <c r="JMY2660" s="42"/>
      <c r="JMZ2660" s="116"/>
      <c r="JNA2660" s="42"/>
      <c r="JNB2660" s="116"/>
      <c r="JNC2660" s="42"/>
      <c r="JND2660" s="116"/>
      <c r="JNE2660" s="42"/>
      <c r="JNF2660" s="116"/>
      <c r="JNG2660" s="42"/>
      <c r="JNH2660" s="116"/>
      <c r="JNI2660" s="42"/>
      <c r="JNJ2660" s="116"/>
      <c r="JNK2660" s="42"/>
      <c r="JNL2660" s="116"/>
      <c r="JNM2660" s="42"/>
      <c r="JNN2660" s="116"/>
      <c r="JNO2660" s="42"/>
      <c r="JNP2660" s="116"/>
      <c r="JNQ2660" s="42"/>
      <c r="JNR2660" s="116"/>
      <c r="JNS2660" s="42"/>
      <c r="JNT2660" s="116"/>
      <c r="JNU2660" s="42"/>
      <c r="JNV2660" s="116"/>
      <c r="JNW2660" s="42"/>
      <c r="JNX2660" s="116"/>
      <c r="JNY2660" s="42"/>
      <c r="JNZ2660" s="116"/>
      <c r="JOA2660" s="42"/>
      <c r="JOB2660" s="116"/>
      <c r="JOC2660" s="42"/>
      <c r="JOD2660" s="116"/>
      <c r="JOE2660" s="42"/>
      <c r="JOF2660" s="116"/>
      <c r="JOG2660" s="42"/>
      <c r="JOH2660" s="116"/>
      <c r="JOI2660" s="42"/>
      <c r="JOJ2660" s="116"/>
      <c r="JOK2660" s="42"/>
      <c r="JOL2660" s="116"/>
      <c r="JOM2660" s="42"/>
      <c r="JON2660" s="116"/>
      <c r="JOO2660" s="42"/>
      <c r="JOP2660" s="116"/>
      <c r="JOQ2660" s="42"/>
      <c r="JOR2660" s="116"/>
      <c r="JOS2660" s="42"/>
      <c r="JOT2660" s="116"/>
      <c r="JOU2660" s="42"/>
      <c r="JOV2660" s="116"/>
      <c r="JOW2660" s="42"/>
      <c r="JOX2660" s="116"/>
      <c r="JOY2660" s="42"/>
      <c r="JOZ2660" s="116"/>
      <c r="JPA2660" s="42"/>
      <c r="JPB2660" s="116"/>
      <c r="JPC2660" s="42"/>
      <c r="JPD2660" s="116"/>
      <c r="JPE2660" s="42"/>
      <c r="JPF2660" s="116"/>
      <c r="JPG2660" s="42"/>
      <c r="JPH2660" s="116"/>
      <c r="JPI2660" s="42"/>
      <c r="JPJ2660" s="116"/>
      <c r="JPK2660" s="42"/>
      <c r="JPL2660" s="116"/>
      <c r="JPM2660" s="42"/>
      <c r="JPN2660" s="116"/>
      <c r="JPO2660" s="42"/>
      <c r="JPP2660" s="116"/>
      <c r="JPQ2660" s="42"/>
      <c r="JPR2660" s="116"/>
      <c r="JPS2660" s="42"/>
      <c r="JPT2660" s="116"/>
      <c r="JPU2660" s="42"/>
      <c r="JPV2660" s="116"/>
      <c r="JPW2660" s="42"/>
      <c r="JPX2660" s="116"/>
      <c r="JPY2660" s="42"/>
      <c r="JPZ2660" s="116"/>
      <c r="JQA2660" s="42"/>
      <c r="JQB2660" s="116"/>
      <c r="JQC2660" s="42"/>
      <c r="JQD2660" s="116"/>
      <c r="JQE2660" s="42"/>
      <c r="JQF2660" s="116"/>
      <c r="JQG2660" s="42"/>
      <c r="JQH2660" s="116"/>
      <c r="JQI2660" s="42"/>
      <c r="JQJ2660" s="116"/>
      <c r="JQK2660" s="42"/>
      <c r="JQL2660" s="116"/>
      <c r="JQM2660" s="42"/>
      <c r="JQN2660" s="116"/>
      <c r="JQO2660" s="42"/>
      <c r="JQP2660" s="116"/>
      <c r="JQQ2660" s="42"/>
      <c r="JQR2660" s="116"/>
      <c r="JQS2660" s="42"/>
      <c r="JQT2660" s="116"/>
      <c r="JQU2660" s="42"/>
      <c r="JQV2660" s="116"/>
      <c r="JQW2660" s="42"/>
      <c r="JQX2660" s="116"/>
      <c r="JQY2660" s="42"/>
      <c r="JQZ2660" s="116"/>
      <c r="JRA2660" s="42"/>
      <c r="JRB2660" s="116"/>
      <c r="JRC2660" s="42"/>
      <c r="JRD2660" s="116"/>
      <c r="JRE2660" s="42"/>
      <c r="JRF2660" s="116"/>
      <c r="JRG2660" s="42"/>
      <c r="JRH2660" s="116"/>
      <c r="JRI2660" s="42"/>
      <c r="JRJ2660" s="116"/>
      <c r="JRK2660" s="42"/>
      <c r="JRL2660" s="116"/>
      <c r="JRM2660" s="42"/>
      <c r="JRN2660" s="116"/>
      <c r="JRO2660" s="42"/>
      <c r="JRP2660" s="116"/>
      <c r="JRQ2660" s="42"/>
      <c r="JRR2660" s="116"/>
      <c r="JRS2660" s="42"/>
      <c r="JRT2660" s="116"/>
      <c r="JRU2660" s="42"/>
      <c r="JRV2660" s="116"/>
      <c r="JRW2660" s="42"/>
      <c r="JRX2660" s="116"/>
      <c r="JRY2660" s="42"/>
      <c r="JRZ2660" s="116"/>
      <c r="JSA2660" s="42"/>
      <c r="JSB2660" s="116"/>
      <c r="JSC2660" s="42"/>
      <c r="JSD2660" s="116"/>
      <c r="JSE2660" s="42"/>
      <c r="JSF2660" s="116"/>
      <c r="JSG2660" s="42"/>
      <c r="JSH2660" s="116"/>
      <c r="JSI2660" s="42"/>
      <c r="JSJ2660" s="116"/>
      <c r="JSK2660" s="42"/>
      <c r="JSL2660" s="116"/>
      <c r="JSM2660" s="42"/>
      <c r="JSN2660" s="116"/>
      <c r="JSO2660" s="42"/>
      <c r="JSP2660" s="116"/>
      <c r="JSQ2660" s="42"/>
      <c r="JSR2660" s="116"/>
      <c r="JSS2660" s="42"/>
      <c r="JST2660" s="116"/>
      <c r="JSU2660" s="42"/>
      <c r="JSV2660" s="116"/>
      <c r="JSW2660" s="42"/>
      <c r="JSX2660" s="116"/>
      <c r="JSY2660" s="42"/>
      <c r="JSZ2660" s="116"/>
      <c r="JTA2660" s="42"/>
      <c r="JTB2660" s="116"/>
      <c r="JTC2660" s="42"/>
      <c r="JTD2660" s="116"/>
      <c r="JTE2660" s="42"/>
      <c r="JTF2660" s="116"/>
      <c r="JTG2660" s="42"/>
      <c r="JTH2660" s="116"/>
      <c r="JTI2660" s="42"/>
      <c r="JTJ2660" s="116"/>
      <c r="JTK2660" s="42"/>
      <c r="JTL2660" s="116"/>
      <c r="JTM2660" s="42"/>
      <c r="JTN2660" s="116"/>
      <c r="JTO2660" s="42"/>
      <c r="JTP2660" s="116"/>
      <c r="JTQ2660" s="42"/>
      <c r="JTR2660" s="116"/>
      <c r="JTS2660" s="42"/>
      <c r="JTT2660" s="116"/>
      <c r="JTU2660" s="42"/>
      <c r="JTV2660" s="116"/>
      <c r="JTW2660" s="42"/>
      <c r="JTX2660" s="116"/>
      <c r="JTY2660" s="42"/>
      <c r="JTZ2660" s="116"/>
      <c r="JUA2660" s="42"/>
      <c r="JUB2660" s="116"/>
      <c r="JUC2660" s="42"/>
      <c r="JUD2660" s="116"/>
      <c r="JUE2660" s="42"/>
      <c r="JUF2660" s="116"/>
      <c r="JUG2660" s="42"/>
      <c r="JUH2660" s="116"/>
      <c r="JUI2660" s="42"/>
      <c r="JUJ2660" s="116"/>
      <c r="JUK2660" s="42"/>
      <c r="JUL2660" s="116"/>
      <c r="JUM2660" s="42"/>
      <c r="JUN2660" s="116"/>
      <c r="JUO2660" s="42"/>
      <c r="JUP2660" s="116"/>
      <c r="JUQ2660" s="42"/>
      <c r="JUR2660" s="116"/>
      <c r="JUS2660" s="42"/>
      <c r="JUT2660" s="116"/>
      <c r="JUU2660" s="42"/>
      <c r="JUV2660" s="116"/>
      <c r="JUW2660" s="42"/>
      <c r="JUX2660" s="116"/>
      <c r="JUY2660" s="42"/>
      <c r="JUZ2660" s="116"/>
      <c r="JVA2660" s="42"/>
      <c r="JVB2660" s="116"/>
      <c r="JVC2660" s="42"/>
      <c r="JVD2660" s="116"/>
      <c r="JVE2660" s="42"/>
      <c r="JVF2660" s="116"/>
      <c r="JVG2660" s="42"/>
      <c r="JVH2660" s="116"/>
      <c r="JVI2660" s="42"/>
      <c r="JVJ2660" s="116"/>
      <c r="JVK2660" s="42"/>
      <c r="JVL2660" s="116"/>
      <c r="JVM2660" s="42"/>
      <c r="JVN2660" s="116"/>
      <c r="JVO2660" s="42"/>
      <c r="JVP2660" s="116"/>
      <c r="JVQ2660" s="42"/>
      <c r="JVR2660" s="116"/>
      <c r="JVS2660" s="42"/>
      <c r="JVT2660" s="116"/>
      <c r="JVU2660" s="42"/>
      <c r="JVV2660" s="116"/>
      <c r="JVW2660" s="42"/>
      <c r="JVX2660" s="116"/>
      <c r="JVY2660" s="42"/>
      <c r="JVZ2660" s="116"/>
      <c r="JWA2660" s="42"/>
      <c r="JWB2660" s="116"/>
      <c r="JWC2660" s="42"/>
      <c r="JWD2660" s="116"/>
      <c r="JWE2660" s="42"/>
      <c r="JWF2660" s="116"/>
      <c r="JWG2660" s="42"/>
      <c r="JWH2660" s="116"/>
      <c r="JWI2660" s="42"/>
      <c r="JWJ2660" s="116"/>
      <c r="JWK2660" s="42"/>
      <c r="JWL2660" s="116"/>
      <c r="JWM2660" s="42"/>
      <c r="JWN2660" s="116"/>
      <c r="JWO2660" s="42"/>
      <c r="JWP2660" s="116"/>
      <c r="JWQ2660" s="42"/>
      <c r="JWR2660" s="116"/>
      <c r="JWS2660" s="42"/>
      <c r="JWT2660" s="116"/>
      <c r="JWU2660" s="42"/>
      <c r="JWV2660" s="116"/>
      <c r="JWW2660" s="42"/>
      <c r="JWX2660" s="116"/>
      <c r="JWY2660" s="42"/>
      <c r="JWZ2660" s="116"/>
      <c r="JXA2660" s="42"/>
      <c r="JXB2660" s="116"/>
      <c r="JXC2660" s="42"/>
      <c r="JXD2660" s="116"/>
      <c r="JXE2660" s="42"/>
      <c r="JXF2660" s="116"/>
      <c r="JXG2660" s="42"/>
      <c r="JXH2660" s="116"/>
      <c r="JXI2660" s="42"/>
      <c r="JXJ2660" s="116"/>
      <c r="JXK2660" s="42"/>
      <c r="JXL2660" s="116"/>
      <c r="JXM2660" s="42"/>
      <c r="JXN2660" s="116"/>
      <c r="JXO2660" s="42"/>
      <c r="JXP2660" s="116"/>
      <c r="JXQ2660" s="42"/>
      <c r="JXR2660" s="116"/>
      <c r="JXS2660" s="42"/>
      <c r="JXT2660" s="116"/>
      <c r="JXU2660" s="42"/>
      <c r="JXV2660" s="116"/>
      <c r="JXW2660" s="42"/>
      <c r="JXX2660" s="116"/>
      <c r="JXY2660" s="42"/>
      <c r="JXZ2660" s="116"/>
      <c r="JYA2660" s="42"/>
      <c r="JYB2660" s="116"/>
      <c r="JYC2660" s="42"/>
      <c r="JYD2660" s="116"/>
      <c r="JYE2660" s="42"/>
      <c r="JYF2660" s="116"/>
      <c r="JYG2660" s="42"/>
      <c r="JYH2660" s="116"/>
      <c r="JYI2660" s="42"/>
      <c r="JYJ2660" s="116"/>
      <c r="JYK2660" s="42"/>
      <c r="JYL2660" s="116"/>
      <c r="JYM2660" s="42"/>
      <c r="JYN2660" s="116"/>
      <c r="JYO2660" s="42"/>
      <c r="JYP2660" s="116"/>
      <c r="JYQ2660" s="42"/>
      <c r="JYR2660" s="116"/>
      <c r="JYS2660" s="42"/>
      <c r="JYT2660" s="116"/>
      <c r="JYU2660" s="42"/>
      <c r="JYV2660" s="116"/>
      <c r="JYW2660" s="42"/>
      <c r="JYX2660" s="116"/>
      <c r="JYY2660" s="42"/>
      <c r="JYZ2660" s="116"/>
      <c r="JZA2660" s="42"/>
      <c r="JZB2660" s="116"/>
      <c r="JZC2660" s="42"/>
      <c r="JZD2660" s="116"/>
      <c r="JZE2660" s="42"/>
      <c r="JZF2660" s="116"/>
      <c r="JZG2660" s="42"/>
      <c r="JZH2660" s="116"/>
      <c r="JZI2660" s="42"/>
      <c r="JZJ2660" s="116"/>
      <c r="JZK2660" s="42"/>
      <c r="JZL2660" s="116"/>
      <c r="JZM2660" s="42"/>
      <c r="JZN2660" s="116"/>
      <c r="JZO2660" s="42"/>
      <c r="JZP2660" s="116"/>
      <c r="JZQ2660" s="42"/>
      <c r="JZR2660" s="116"/>
      <c r="JZS2660" s="42"/>
      <c r="JZT2660" s="116"/>
      <c r="JZU2660" s="42"/>
      <c r="JZV2660" s="116"/>
      <c r="JZW2660" s="42"/>
      <c r="JZX2660" s="116"/>
      <c r="JZY2660" s="42"/>
      <c r="JZZ2660" s="116"/>
      <c r="KAA2660" s="42"/>
      <c r="KAB2660" s="116"/>
      <c r="KAC2660" s="42"/>
      <c r="KAD2660" s="116"/>
      <c r="KAE2660" s="42"/>
      <c r="KAF2660" s="116"/>
      <c r="KAG2660" s="42"/>
      <c r="KAH2660" s="116"/>
      <c r="KAI2660" s="42"/>
      <c r="KAJ2660" s="116"/>
      <c r="KAK2660" s="42"/>
      <c r="KAL2660" s="116"/>
      <c r="KAM2660" s="42"/>
      <c r="KAN2660" s="116"/>
      <c r="KAO2660" s="42"/>
      <c r="KAP2660" s="116"/>
      <c r="KAQ2660" s="42"/>
      <c r="KAR2660" s="116"/>
      <c r="KAS2660" s="42"/>
      <c r="KAT2660" s="116"/>
      <c r="KAU2660" s="42"/>
      <c r="KAV2660" s="116"/>
      <c r="KAW2660" s="42"/>
      <c r="KAX2660" s="116"/>
      <c r="KAY2660" s="42"/>
      <c r="KAZ2660" s="116"/>
      <c r="KBA2660" s="42"/>
      <c r="KBB2660" s="116"/>
      <c r="KBC2660" s="42"/>
      <c r="KBD2660" s="116"/>
      <c r="KBE2660" s="42"/>
      <c r="KBF2660" s="116"/>
      <c r="KBG2660" s="42"/>
      <c r="KBH2660" s="116"/>
      <c r="KBI2660" s="42"/>
      <c r="KBJ2660" s="116"/>
      <c r="KBK2660" s="42"/>
      <c r="KBL2660" s="116"/>
      <c r="KBM2660" s="42"/>
      <c r="KBN2660" s="116"/>
      <c r="KBO2660" s="42"/>
      <c r="KBP2660" s="116"/>
      <c r="KBQ2660" s="42"/>
      <c r="KBR2660" s="116"/>
      <c r="KBS2660" s="42"/>
      <c r="KBT2660" s="116"/>
      <c r="KBU2660" s="42"/>
      <c r="KBV2660" s="116"/>
      <c r="KBW2660" s="42"/>
      <c r="KBX2660" s="116"/>
      <c r="KBY2660" s="42"/>
      <c r="KBZ2660" s="116"/>
      <c r="KCA2660" s="42"/>
      <c r="KCB2660" s="116"/>
      <c r="KCC2660" s="42"/>
      <c r="KCD2660" s="116"/>
      <c r="KCE2660" s="42"/>
      <c r="KCF2660" s="116"/>
      <c r="KCG2660" s="42"/>
      <c r="KCH2660" s="116"/>
      <c r="KCI2660" s="42"/>
      <c r="KCJ2660" s="116"/>
      <c r="KCK2660" s="42"/>
      <c r="KCL2660" s="116"/>
      <c r="KCM2660" s="42"/>
      <c r="KCN2660" s="116"/>
      <c r="KCO2660" s="42"/>
      <c r="KCP2660" s="116"/>
      <c r="KCQ2660" s="42"/>
      <c r="KCR2660" s="116"/>
      <c r="KCS2660" s="42"/>
      <c r="KCT2660" s="116"/>
      <c r="KCU2660" s="42"/>
      <c r="KCV2660" s="116"/>
      <c r="KCW2660" s="42"/>
      <c r="KCX2660" s="116"/>
      <c r="KCY2660" s="42"/>
      <c r="KCZ2660" s="116"/>
      <c r="KDA2660" s="42"/>
      <c r="KDB2660" s="116"/>
      <c r="KDC2660" s="42"/>
      <c r="KDD2660" s="116"/>
      <c r="KDE2660" s="42"/>
      <c r="KDF2660" s="116"/>
      <c r="KDG2660" s="42"/>
      <c r="KDH2660" s="116"/>
      <c r="KDI2660" s="42"/>
      <c r="KDJ2660" s="116"/>
      <c r="KDK2660" s="42"/>
      <c r="KDL2660" s="116"/>
      <c r="KDM2660" s="42"/>
      <c r="KDN2660" s="116"/>
      <c r="KDO2660" s="42"/>
      <c r="KDP2660" s="116"/>
      <c r="KDQ2660" s="42"/>
      <c r="KDR2660" s="116"/>
      <c r="KDS2660" s="42"/>
      <c r="KDT2660" s="116"/>
      <c r="KDU2660" s="42"/>
      <c r="KDV2660" s="116"/>
      <c r="KDW2660" s="42"/>
      <c r="KDX2660" s="116"/>
      <c r="KDY2660" s="42"/>
      <c r="KDZ2660" s="116"/>
      <c r="KEA2660" s="42"/>
      <c r="KEB2660" s="116"/>
      <c r="KEC2660" s="42"/>
      <c r="KED2660" s="116"/>
      <c r="KEE2660" s="42"/>
      <c r="KEF2660" s="116"/>
      <c r="KEG2660" s="42"/>
      <c r="KEH2660" s="116"/>
      <c r="KEI2660" s="42"/>
      <c r="KEJ2660" s="116"/>
      <c r="KEK2660" s="42"/>
      <c r="KEL2660" s="116"/>
      <c r="KEM2660" s="42"/>
      <c r="KEN2660" s="116"/>
      <c r="KEO2660" s="42"/>
      <c r="KEP2660" s="116"/>
      <c r="KEQ2660" s="42"/>
      <c r="KER2660" s="116"/>
      <c r="KES2660" s="42"/>
      <c r="KET2660" s="116"/>
      <c r="KEU2660" s="42"/>
      <c r="KEV2660" s="116"/>
      <c r="KEW2660" s="42"/>
      <c r="KEX2660" s="116"/>
      <c r="KEY2660" s="42"/>
      <c r="KEZ2660" s="116"/>
      <c r="KFA2660" s="42"/>
      <c r="KFB2660" s="116"/>
      <c r="KFC2660" s="42"/>
      <c r="KFD2660" s="116"/>
      <c r="KFE2660" s="42"/>
      <c r="KFF2660" s="116"/>
      <c r="KFG2660" s="42"/>
      <c r="KFH2660" s="116"/>
      <c r="KFI2660" s="42"/>
      <c r="KFJ2660" s="116"/>
      <c r="KFK2660" s="42"/>
      <c r="KFL2660" s="116"/>
      <c r="KFM2660" s="42"/>
      <c r="KFN2660" s="116"/>
      <c r="KFO2660" s="42"/>
      <c r="KFP2660" s="116"/>
      <c r="KFQ2660" s="42"/>
      <c r="KFR2660" s="116"/>
      <c r="KFS2660" s="42"/>
      <c r="KFT2660" s="116"/>
      <c r="KFU2660" s="42"/>
      <c r="KFV2660" s="116"/>
      <c r="KFW2660" s="42"/>
      <c r="KFX2660" s="116"/>
      <c r="KFY2660" s="42"/>
      <c r="KFZ2660" s="116"/>
      <c r="KGA2660" s="42"/>
      <c r="KGB2660" s="116"/>
      <c r="KGC2660" s="42"/>
      <c r="KGD2660" s="116"/>
      <c r="KGE2660" s="42"/>
      <c r="KGF2660" s="116"/>
      <c r="KGG2660" s="42"/>
      <c r="KGH2660" s="116"/>
      <c r="KGI2660" s="42"/>
      <c r="KGJ2660" s="116"/>
      <c r="KGK2660" s="42"/>
      <c r="KGL2660" s="116"/>
      <c r="KGM2660" s="42"/>
      <c r="KGN2660" s="116"/>
      <c r="KGO2660" s="42"/>
      <c r="KGP2660" s="116"/>
      <c r="KGQ2660" s="42"/>
      <c r="KGR2660" s="116"/>
      <c r="KGS2660" s="42"/>
      <c r="KGT2660" s="116"/>
      <c r="KGU2660" s="42"/>
      <c r="KGV2660" s="116"/>
      <c r="KGW2660" s="42"/>
      <c r="KGX2660" s="116"/>
      <c r="KGY2660" s="42"/>
      <c r="KGZ2660" s="116"/>
      <c r="KHA2660" s="42"/>
      <c r="KHB2660" s="116"/>
      <c r="KHC2660" s="42"/>
      <c r="KHD2660" s="116"/>
      <c r="KHE2660" s="42"/>
      <c r="KHF2660" s="116"/>
      <c r="KHG2660" s="42"/>
      <c r="KHH2660" s="116"/>
      <c r="KHI2660" s="42"/>
      <c r="KHJ2660" s="116"/>
      <c r="KHK2660" s="42"/>
      <c r="KHL2660" s="116"/>
      <c r="KHM2660" s="42"/>
      <c r="KHN2660" s="116"/>
      <c r="KHO2660" s="42"/>
      <c r="KHP2660" s="116"/>
      <c r="KHQ2660" s="42"/>
      <c r="KHR2660" s="116"/>
      <c r="KHS2660" s="42"/>
      <c r="KHT2660" s="116"/>
      <c r="KHU2660" s="42"/>
      <c r="KHV2660" s="116"/>
      <c r="KHW2660" s="42"/>
      <c r="KHX2660" s="116"/>
      <c r="KHY2660" s="42"/>
      <c r="KHZ2660" s="116"/>
      <c r="KIA2660" s="42"/>
      <c r="KIB2660" s="116"/>
      <c r="KIC2660" s="42"/>
      <c r="KID2660" s="116"/>
      <c r="KIE2660" s="42"/>
      <c r="KIF2660" s="116"/>
      <c r="KIG2660" s="42"/>
      <c r="KIH2660" s="116"/>
      <c r="KII2660" s="42"/>
      <c r="KIJ2660" s="116"/>
      <c r="KIK2660" s="42"/>
      <c r="KIL2660" s="116"/>
      <c r="KIM2660" s="42"/>
      <c r="KIN2660" s="116"/>
      <c r="KIO2660" s="42"/>
      <c r="KIP2660" s="116"/>
      <c r="KIQ2660" s="42"/>
      <c r="KIR2660" s="116"/>
      <c r="KIS2660" s="42"/>
      <c r="KIT2660" s="116"/>
      <c r="KIU2660" s="42"/>
      <c r="KIV2660" s="116"/>
      <c r="KIW2660" s="42"/>
      <c r="KIX2660" s="116"/>
      <c r="KIY2660" s="42"/>
      <c r="KIZ2660" s="116"/>
      <c r="KJA2660" s="42"/>
      <c r="KJB2660" s="116"/>
      <c r="KJC2660" s="42"/>
      <c r="KJD2660" s="116"/>
      <c r="KJE2660" s="42"/>
      <c r="KJF2660" s="116"/>
      <c r="KJG2660" s="42"/>
      <c r="KJH2660" s="116"/>
      <c r="KJI2660" s="42"/>
      <c r="KJJ2660" s="116"/>
      <c r="KJK2660" s="42"/>
      <c r="KJL2660" s="116"/>
      <c r="KJM2660" s="42"/>
      <c r="KJN2660" s="116"/>
      <c r="KJO2660" s="42"/>
      <c r="KJP2660" s="116"/>
      <c r="KJQ2660" s="42"/>
      <c r="KJR2660" s="116"/>
      <c r="KJS2660" s="42"/>
      <c r="KJT2660" s="116"/>
      <c r="KJU2660" s="42"/>
      <c r="KJV2660" s="116"/>
      <c r="KJW2660" s="42"/>
      <c r="KJX2660" s="116"/>
      <c r="KJY2660" s="42"/>
      <c r="KJZ2660" s="116"/>
      <c r="KKA2660" s="42"/>
      <c r="KKB2660" s="116"/>
      <c r="KKC2660" s="42"/>
      <c r="KKD2660" s="116"/>
      <c r="KKE2660" s="42"/>
      <c r="KKF2660" s="116"/>
      <c r="KKG2660" s="42"/>
      <c r="KKH2660" s="116"/>
      <c r="KKI2660" s="42"/>
      <c r="KKJ2660" s="116"/>
      <c r="KKK2660" s="42"/>
      <c r="KKL2660" s="116"/>
      <c r="KKM2660" s="42"/>
      <c r="KKN2660" s="116"/>
      <c r="KKO2660" s="42"/>
      <c r="KKP2660" s="116"/>
      <c r="KKQ2660" s="42"/>
      <c r="KKR2660" s="116"/>
      <c r="KKS2660" s="42"/>
      <c r="KKT2660" s="116"/>
      <c r="KKU2660" s="42"/>
      <c r="KKV2660" s="116"/>
      <c r="KKW2660" s="42"/>
      <c r="KKX2660" s="116"/>
      <c r="KKY2660" s="42"/>
      <c r="KKZ2660" s="116"/>
      <c r="KLA2660" s="42"/>
      <c r="KLB2660" s="116"/>
      <c r="KLC2660" s="42"/>
      <c r="KLD2660" s="116"/>
      <c r="KLE2660" s="42"/>
      <c r="KLF2660" s="116"/>
      <c r="KLG2660" s="42"/>
      <c r="KLH2660" s="116"/>
      <c r="KLI2660" s="42"/>
      <c r="KLJ2660" s="116"/>
      <c r="KLK2660" s="42"/>
      <c r="KLL2660" s="116"/>
      <c r="KLM2660" s="42"/>
      <c r="KLN2660" s="116"/>
      <c r="KLO2660" s="42"/>
      <c r="KLP2660" s="116"/>
      <c r="KLQ2660" s="42"/>
      <c r="KLR2660" s="116"/>
      <c r="KLS2660" s="42"/>
      <c r="KLT2660" s="116"/>
      <c r="KLU2660" s="42"/>
      <c r="KLV2660" s="116"/>
      <c r="KLW2660" s="42"/>
      <c r="KLX2660" s="116"/>
      <c r="KLY2660" s="42"/>
      <c r="KLZ2660" s="116"/>
      <c r="KMA2660" s="42"/>
      <c r="KMB2660" s="116"/>
      <c r="KMC2660" s="42"/>
      <c r="KMD2660" s="116"/>
      <c r="KME2660" s="42"/>
      <c r="KMF2660" s="116"/>
      <c r="KMG2660" s="42"/>
      <c r="KMH2660" s="116"/>
      <c r="KMI2660" s="42"/>
      <c r="KMJ2660" s="116"/>
      <c r="KMK2660" s="42"/>
      <c r="KML2660" s="116"/>
      <c r="KMM2660" s="42"/>
      <c r="KMN2660" s="116"/>
      <c r="KMO2660" s="42"/>
      <c r="KMP2660" s="116"/>
      <c r="KMQ2660" s="42"/>
      <c r="KMR2660" s="116"/>
      <c r="KMS2660" s="42"/>
      <c r="KMT2660" s="116"/>
      <c r="KMU2660" s="42"/>
      <c r="KMV2660" s="116"/>
      <c r="KMW2660" s="42"/>
      <c r="KMX2660" s="116"/>
      <c r="KMY2660" s="42"/>
      <c r="KMZ2660" s="116"/>
      <c r="KNA2660" s="42"/>
      <c r="KNB2660" s="116"/>
      <c r="KNC2660" s="42"/>
      <c r="KND2660" s="116"/>
      <c r="KNE2660" s="42"/>
      <c r="KNF2660" s="116"/>
      <c r="KNG2660" s="42"/>
      <c r="KNH2660" s="116"/>
      <c r="KNI2660" s="42"/>
      <c r="KNJ2660" s="116"/>
      <c r="KNK2660" s="42"/>
      <c r="KNL2660" s="116"/>
      <c r="KNM2660" s="42"/>
      <c r="KNN2660" s="116"/>
      <c r="KNO2660" s="42"/>
      <c r="KNP2660" s="116"/>
      <c r="KNQ2660" s="42"/>
      <c r="KNR2660" s="116"/>
      <c r="KNS2660" s="42"/>
      <c r="KNT2660" s="116"/>
      <c r="KNU2660" s="42"/>
      <c r="KNV2660" s="116"/>
      <c r="KNW2660" s="42"/>
      <c r="KNX2660" s="116"/>
      <c r="KNY2660" s="42"/>
      <c r="KNZ2660" s="116"/>
      <c r="KOA2660" s="42"/>
      <c r="KOB2660" s="116"/>
      <c r="KOC2660" s="42"/>
      <c r="KOD2660" s="116"/>
      <c r="KOE2660" s="42"/>
      <c r="KOF2660" s="116"/>
      <c r="KOG2660" s="42"/>
      <c r="KOH2660" s="116"/>
      <c r="KOI2660" s="42"/>
      <c r="KOJ2660" s="116"/>
      <c r="KOK2660" s="42"/>
      <c r="KOL2660" s="116"/>
      <c r="KOM2660" s="42"/>
      <c r="KON2660" s="116"/>
      <c r="KOO2660" s="42"/>
      <c r="KOP2660" s="116"/>
      <c r="KOQ2660" s="42"/>
      <c r="KOR2660" s="116"/>
      <c r="KOS2660" s="42"/>
      <c r="KOT2660" s="116"/>
      <c r="KOU2660" s="42"/>
      <c r="KOV2660" s="116"/>
      <c r="KOW2660" s="42"/>
      <c r="KOX2660" s="116"/>
      <c r="KOY2660" s="42"/>
      <c r="KOZ2660" s="116"/>
      <c r="KPA2660" s="42"/>
      <c r="KPB2660" s="116"/>
      <c r="KPC2660" s="42"/>
      <c r="KPD2660" s="116"/>
      <c r="KPE2660" s="42"/>
      <c r="KPF2660" s="116"/>
      <c r="KPG2660" s="42"/>
      <c r="KPH2660" s="116"/>
      <c r="KPI2660" s="42"/>
      <c r="KPJ2660" s="116"/>
      <c r="KPK2660" s="42"/>
      <c r="KPL2660" s="116"/>
      <c r="KPM2660" s="42"/>
      <c r="KPN2660" s="116"/>
      <c r="KPO2660" s="42"/>
      <c r="KPP2660" s="116"/>
      <c r="KPQ2660" s="42"/>
      <c r="KPR2660" s="116"/>
      <c r="KPS2660" s="42"/>
      <c r="KPT2660" s="116"/>
      <c r="KPU2660" s="42"/>
      <c r="KPV2660" s="116"/>
      <c r="KPW2660" s="42"/>
      <c r="KPX2660" s="116"/>
      <c r="KPY2660" s="42"/>
      <c r="KPZ2660" s="116"/>
      <c r="KQA2660" s="42"/>
      <c r="KQB2660" s="116"/>
      <c r="KQC2660" s="42"/>
      <c r="KQD2660" s="116"/>
      <c r="KQE2660" s="42"/>
      <c r="KQF2660" s="116"/>
      <c r="KQG2660" s="42"/>
      <c r="KQH2660" s="116"/>
      <c r="KQI2660" s="42"/>
      <c r="KQJ2660" s="116"/>
      <c r="KQK2660" s="42"/>
      <c r="KQL2660" s="116"/>
      <c r="KQM2660" s="42"/>
      <c r="KQN2660" s="116"/>
      <c r="KQO2660" s="42"/>
      <c r="KQP2660" s="116"/>
      <c r="KQQ2660" s="42"/>
      <c r="KQR2660" s="116"/>
      <c r="KQS2660" s="42"/>
      <c r="KQT2660" s="116"/>
      <c r="KQU2660" s="42"/>
      <c r="KQV2660" s="116"/>
      <c r="KQW2660" s="42"/>
      <c r="KQX2660" s="116"/>
      <c r="KQY2660" s="42"/>
      <c r="KQZ2660" s="116"/>
      <c r="KRA2660" s="42"/>
      <c r="KRB2660" s="116"/>
      <c r="KRC2660" s="42"/>
      <c r="KRD2660" s="116"/>
      <c r="KRE2660" s="42"/>
      <c r="KRF2660" s="116"/>
      <c r="KRG2660" s="42"/>
      <c r="KRH2660" s="116"/>
      <c r="KRI2660" s="42"/>
      <c r="KRJ2660" s="116"/>
      <c r="KRK2660" s="42"/>
      <c r="KRL2660" s="116"/>
      <c r="KRM2660" s="42"/>
      <c r="KRN2660" s="116"/>
      <c r="KRO2660" s="42"/>
      <c r="KRP2660" s="116"/>
      <c r="KRQ2660" s="42"/>
      <c r="KRR2660" s="116"/>
      <c r="KRS2660" s="42"/>
      <c r="KRT2660" s="116"/>
      <c r="KRU2660" s="42"/>
      <c r="KRV2660" s="116"/>
      <c r="KRW2660" s="42"/>
      <c r="KRX2660" s="116"/>
      <c r="KRY2660" s="42"/>
      <c r="KRZ2660" s="116"/>
      <c r="KSA2660" s="42"/>
      <c r="KSB2660" s="116"/>
      <c r="KSC2660" s="42"/>
      <c r="KSD2660" s="116"/>
      <c r="KSE2660" s="42"/>
      <c r="KSF2660" s="116"/>
      <c r="KSG2660" s="42"/>
      <c r="KSH2660" s="116"/>
      <c r="KSI2660" s="42"/>
      <c r="KSJ2660" s="116"/>
      <c r="KSK2660" s="42"/>
      <c r="KSL2660" s="116"/>
      <c r="KSM2660" s="42"/>
      <c r="KSN2660" s="116"/>
      <c r="KSO2660" s="42"/>
      <c r="KSP2660" s="116"/>
      <c r="KSQ2660" s="42"/>
      <c r="KSR2660" s="116"/>
      <c r="KSS2660" s="42"/>
      <c r="KST2660" s="116"/>
      <c r="KSU2660" s="42"/>
      <c r="KSV2660" s="116"/>
      <c r="KSW2660" s="42"/>
      <c r="KSX2660" s="116"/>
      <c r="KSY2660" s="42"/>
      <c r="KSZ2660" s="116"/>
      <c r="KTA2660" s="42"/>
      <c r="KTB2660" s="116"/>
      <c r="KTC2660" s="42"/>
      <c r="KTD2660" s="116"/>
      <c r="KTE2660" s="42"/>
      <c r="KTF2660" s="116"/>
      <c r="KTG2660" s="42"/>
      <c r="KTH2660" s="116"/>
      <c r="KTI2660" s="42"/>
      <c r="KTJ2660" s="116"/>
      <c r="KTK2660" s="42"/>
      <c r="KTL2660" s="116"/>
      <c r="KTM2660" s="42"/>
      <c r="KTN2660" s="116"/>
      <c r="KTO2660" s="42"/>
      <c r="KTP2660" s="116"/>
      <c r="KTQ2660" s="42"/>
      <c r="KTR2660" s="116"/>
      <c r="KTS2660" s="42"/>
      <c r="KTT2660" s="116"/>
      <c r="KTU2660" s="42"/>
      <c r="KTV2660" s="116"/>
      <c r="KTW2660" s="42"/>
      <c r="KTX2660" s="116"/>
      <c r="KTY2660" s="42"/>
      <c r="KTZ2660" s="116"/>
      <c r="KUA2660" s="42"/>
      <c r="KUB2660" s="116"/>
      <c r="KUC2660" s="42"/>
      <c r="KUD2660" s="116"/>
      <c r="KUE2660" s="42"/>
      <c r="KUF2660" s="116"/>
      <c r="KUG2660" s="42"/>
      <c r="KUH2660" s="116"/>
      <c r="KUI2660" s="42"/>
      <c r="KUJ2660" s="116"/>
      <c r="KUK2660" s="42"/>
      <c r="KUL2660" s="116"/>
      <c r="KUM2660" s="42"/>
      <c r="KUN2660" s="116"/>
      <c r="KUO2660" s="42"/>
      <c r="KUP2660" s="116"/>
      <c r="KUQ2660" s="42"/>
      <c r="KUR2660" s="116"/>
      <c r="KUS2660" s="42"/>
      <c r="KUT2660" s="116"/>
      <c r="KUU2660" s="42"/>
      <c r="KUV2660" s="116"/>
      <c r="KUW2660" s="42"/>
      <c r="KUX2660" s="116"/>
      <c r="KUY2660" s="42"/>
      <c r="KUZ2660" s="116"/>
      <c r="KVA2660" s="42"/>
      <c r="KVB2660" s="116"/>
      <c r="KVC2660" s="42"/>
      <c r="KVD2660" s="116"/>
      <c r="KVE2660" s="42"/>
      <c r="KVF2660" s="116"/>
      <c r="KVG2660" s="42"/>
      <c r="KVH2660" s="116"/>
      <c r="KVI2660" s="42"/>
      <c r="KVJ2660" s="116"/>
      <c r="KVK2660" s="42"/>
      <c r="KVL2660" s="116"/>
      <c r="KVM2660" s="42"/>
      <c r="KVN2660" s="116"/>
      <c r="KVO2660" s="42"/>
      <c r="KVP2660" s="116"/>
      <c r="KVQ2660" s="42"/>
      <c r="KVR2660" s="116"/>
      <c r="KVS2660" s="42"/>
      <c r="KVT2660" s="116"/>
      <c r="KVU2660" s="42"/>
      <c r="KVV2660" s="116"/>
      <c r="KVW2660" s="42"/>
      <c r="KVX2660" s="116"/>
      <c r="KVY2660" s="42"/>
      <c r="KVZ2660" s="116"/>
      <c r="KWA2660" s="42"/>
      <c r="KWB2660" s="116"/>
      <c r="KWC2660" s="42"/>
      <c r="KWD2660" s="116"/>
      <c r="KWE2660" s="42"/>
      <c r="KWF2660" s="116"/>
      <c r="KWG2660" s="42"/>
      <c r="KWH2660" s="116"/>
      <c r="KWI2660" s="42"/>
      <c r="KWJ2660" s="116"/>
      <c r="KWK2660" s="42"/>
      <c r="KWL2660" s="116"/>
      <c r="KWM2660" s="42"/>
      <c r="KWN2660" s="116"/>
      <c r="KWO2660" s="42"/>
      <c r="KWP2660" s="116"/>
      <c r="KWQ2660" s="42"/>
      <c r="KWR2660" s="116"/>
      <c r="KWS2660" s="42"/>
      <c r="KWT2660" s="116"/>
      <c r="KWU2660" s="42"/>
      <c r="KWV2660" s="116"/>
      <c r="KWW2660" s="42"/>
      <c r="KWX2660" s="116"/>
      <c r="KWY2660" s="42"/>
      <c r="KWZ2660" s="116"/>
      <c r="KXA2660" s="42"/>
      <c r="KXB2660" s="116"/>
      <c r="KXC2660" s="42"/>
      <c r="KXD2660" s="116"/>
      <c r="KXE2660" s="42"/>
      <c r="KXF2660" s="116"/>
      <c r="KXG2660" s="42"/>
      <c r="KXH2660" s="116"/>
      <c r="KXI2660" s="42"/>
      <c r="KXJ2660" s="116"/>
      <c r="KXK2660" s="42"/>
      <c r="KXL2660" s="116"/>
      <c r="KXM2660" s="42"/>
      <c r="KXN2660" s="116"/>
      <c r="KXO2660" s="42"/>
      <c r="KXP2660" s="116"/>
      <c r="KXQ2660" s="42"/>
      <c r="KXR2660" s="116"/>
      <c r="KXS2660" s="42"/>
      <c r="KXT2660" s="116"/>
      <c r="KXU2660" s="42"/>
      <c r="KXV2660" s="116"/>
      <c r="KXW2660" s="42"/>
      <c r="KXX2660" s="116"/>
      <c r="KXY2660" s="42"/>
      <c r="KXZ2660" s="116"/>
      <c r="KYA2660" s="42"/>
      <c r="KYB2660" s="116"/>
      <c r="KYC2660" s="42"/>
      <c r="KYD2660" s="116"/>
      <c r="KYE2660" s="42"/>
      <c r="KYF2660" s="116"/>
      <c r="KYG2660" s="42"/>
      <c r="KYH2660" s="116"/>
      <c r="KYI2660" s="42"/>
      <c r="KYJ2660" s="116"/>
      <c r="KYK2660" s="42"/>
      <c r="KYL2660" s="116"/>
      <c r="KYM2660" s="42"/>
      <c r="KYN2660" s="116"/>
      <c r="KYO2660" s="42"/>
      <c r="KYP2660" s="116"/>
      <c r="KYQ2660" s="42"/>
      <c r="KYR2660" s="116"/>
      <c r="KYS2660" s="42"/>
      <c r="KYT2660" s="116"/>
      <c r="KYU2660" s="42"/>
      <c r="KYV2660" s="116"/>
      <c r="KYW2660" s="42"/>
      <c r="KYX2660" s="116"/>
      <c r="KYY2660" s="42"/>
      <c r="KYZ2660" s="116"/>
      <c r="KZA2660" s="42"/>
      <c r="KZB2660" s="116"/>
      <c r="KZC2660" s="42"/>
      <c r="KZD2660" s="116"/>
      <c r="KZE2660" s="42"/>
      <c r="KZF2660" s="116"/>
      <c r="KZG2660" s="42"/>
      <c r="KZH2660" s="116"/>
      <c r="KZI2660" s="42"/>
      <c r="KZJ2660" s="116"/>
      <c r="KZK2660" s="42"/>
      <c r="KZL2660" s="116"/>
      <c r="KZM2660" s="42"/>
      <c r="KZN2660" s="116"/>
      <c r="KZO2660" s="42"/>
      <c r="KZP2660" s="116"/>
      <c r="KZQ2660" s="42"/>
      <c r="KZR2660" s="116"/>
      <c r="KZS2660" s="42"/>
      <c r="KZT2660" s="116"/>
      <c r="KZU2660" s="42"/>
      <c r="KZV2660" s="116"/>
      <c r="KZW2660" s="42"/>
      <c r="KZX2660" s="116"/>
      <c r="KZY2660" s="42"/>
      <c r="KZZ2660" s="116"/>
      <c r="LAA2660" s="42"/>
      <c r="LAB2660" s="116"/>
      <c r="LAC2660" s="42"/>
      <c r="LAD2660" s="116"/>
      <c r="LAE2660" s="42"/>
      <c r="LAF2660" s="116"/>
      <c r="LAG2660" s="42"/>
      <c r="LAH2660" s="116"/>
      <c r="LAI2660" s="42"/>
      <c r="LAJ2660" s="116"/>
      <c r="LAK2660" s="42"/>
      <c r="LAL2660" s="116"/>
      <c r="LAM2660" s="42"/>
      <c r="LAN2660" s="116"/>
      <c r="LAO2660" s="42"/>
      <c r="LAP2660" s="116"/>
      <c r="LAQ2660" s="42"/>
      <c r="LAR2660" s="116"/>
      <c r="LAS2660" s="42"/>
      <c r="LAT2660" s="116"/>
      <c r="LAU2660" s="42"/>
      <c r="LAV2660" s="116"/>
      <c r="LAW2660" s="42"/>
      <c r="LAX2660" s="116"/>
      <c r="LAY2660" s="42"/>
      <c r="LAZ2660" s="116"/>
      <c r="LBA2660" s="42"/>
      <c r="LBB2660" s="116"/>
      <c r="LBC2660" s="42"/>
      <c r="LBD2660" s="116"/>
      <c r="LBE2660" s="42"/>
      <c r="LBF2660" s="116"/>
      <c r="LBG2660" s="42"/>
      <c r="LBH2660" s="116"/>
      <c r="LBI2660" s="42"/>
      <c r="LBJ2660" s="116"/>
      <c r="LBK2660" s="42"/>
      <c r="LBL2660" s="116"/>
      <c r="LBM2660" s="42"/>
      <c r="LBN2660" s="116"/>
      <c r="LBO2660" s="42"/>
      <c r="LBP2660" s="116"/>
      <c r="LBQ2660" s="42"/>
      <c r="LBR2660" s="116"/>
      <c r="LBS2660" s="42"/>
      <c r="LBT2660" s="116"/>
      <c r="LBU2660" s="42"/>
      <c r="LBV2660" s="116"/>
      <c r="LBW2660" s="42"/>
      <c r="LBX2660" s="116"/>
      <c r="LBY2660" s="42"/>
      <c r="LBZ2660" s="116"/>
      <c r="LCA2660" s="42"/>
      <c r="LCB2660" s="116"/>
      <c r="LCC2660" s="42"/>
      <c r="LCD2660" s="116"/>
      <c r="LCE2660" s="42"/>
      <c r="LCF2660" s="116"/>
      <c r="LCG2660" s="42"/>
      <c r="LCH2660" s="116"/>
      <c r="LCI2660" s="42"/>
      <c r="LCJ2660" s="116"/>
      <c r="LCK2660" s="42"/>
      <c r="LCL2660" s="116"/>
      <c r="LCM2660" s="42"/>
      <c r="LCN2660" s="116"/>
      <c r="LCO2660" s="42"/>
      <c r="LCP2660" s="116"/>
      <c r="LCQ2660" s="42"/>
      <c r="LCR2660" s="116"/>
      <c r="LCS2660" s="42"/>
      <c r="LCT2660" s="116"/>
      <c r="LCU2660" s="42"/>
      <c r="LCV2660" s="116"/>
      <c r="LCW2660" s="42"/>
      <c r="LCX2660" s="116"/>
      <c r="LCY2660" s="42"/>
      <c r="LCZ2660" s="116"/>
      <c r="LDA2660" s="42"/>
      <c r="LDB2660" s="116"/>
      <c r="LDC2660" s="42"/>
      <c r="LDD2660" s="116"/>
      <c r="LDE2660" s="42"/>
      <c r="LDF2660" s="116"/>
      <c r="LDG2660" s="42"/>
      <c r="LDH2660" s="116"/>
      <c r="LDI2660" s="42"/>
      <c r="LDJ2660" s="116"/>
      <c r="LDK2660" s="42"/>
      <c r="LDL2660" s="116"/>
      <c r="LDM2660" s="42"/>
      <c r="LDN2660" s="116"/>
      <c r="LDO2660" s="42"/>
      <c r="LDP2660" s="116"/>
      <c r="LDQ2660" s="42"/>
      <c r="LDR2660" s="116"/>
      <c r="LDS2660" s="42"/>
      <c r="LDT2660" s="116"/>
      <c r="LDU2660" s="42"/>
      <c r="LDV2660" s="116"/>
      <c r="LDW2660" s="42"/>
      <c r="LDX2660" s="116"/>
      <c r="LDY2660" s="42"/>
      <c r="LDZ2660" s="116"/>
      <c r="LEA2660" s="42"/>
      <c r="LEB2660" s="116"/>
      <c r="LEC2660" s="42"/>
      <c r="LED2660" s="116"/>
      <c r="LEE2660" s="42"/>
      <c r="LEF2660" s="116"/>
      <c r="LEG2660" s="42"/>
      <c r="LEH2660" s="116"/>
      <c r="LEI2660" s="42"/>
      <c r="LEJ2660" s="116"/>
      <c r="LEK2660" s="42"/>
      <c r="LEL2660" s="116"/>
      <c r="LEM2660" s="42"/>
      <c r="LEN2660" s="116"/>
      <c r="LEO2660" s="42"/>
      <c r="LEP2660" s="116"/>
      <c r="LEQ2660" s="42"/>
      <c r="LER2660" s="116"/>
      <c r="LES2660" s="42"/>
      <c r="LET2660" s="116"/>
      <c r="LEU2660" s="42"/>
      <c r="LEV2660" s="116"/>
      <c r="LEW2660" s="42"/>
      <c r="LEX2660" s="116"/>
      <c r="LEY2660" s="42"/>
      <c r="LEZ2660" s="116"/>
      <c r="LFA2660" s="42"/>
      <c r="LFB2660" s="116"/>
      <c r="LFC2660" s="42"/>
      <c r="LFD2660" s="116"/>
      <c r="LFE2660" s="42"/>
      <c r="LFF2660" s="116"/>
      <c r="LFG2660" s="42"/>
      <c r="LFH2660" s="116"/>
      <c r="LFI2660" s="42"/>
      <c r="LFJ2660" s="116"/>
      <c r="LFK2660" s="42"/>
      <c r="LFL2660" s="116"/>
      <c r="LFM2660" s="42"/>
      <c r="LFN2660" s="116"/>
      <c r="LFO2660" s="42"/>
      <c r="LFP2660" s="116"/>
      <c r="LFQ2660" s="42"/>
      <c r="LFR2660" s="116"/>
      <c r="LFS2660" s="42"/>
      <c r="LFT2660" s="116"/>
      <c r="LFU2660" s="42"/>
      <c r="LFV2660" s="116"/>
      <c r="LFW2660" s="42"/>
      <c r="LFX2660" s="116"/>
      <c r="LFY2660" s="42"/>
      <c r="LFZ2660" s="116"/>
      <c r="LGA2660" s="42"/>
      <c r="LGB2660" s="116"/>
      <c r="LGC2660" s="42"/>
      <c r="LGD2660" s="116"/>
      <c r="LGE2660" s="42"/>
      <c r="LGF2660" s="116"/>
      <c r="LGG2660" s="42"/>
      <c r="LGH2660" s="116"/>
      <c r="LGI2660" s="42"/>
      <c r="LGJ2660" s="116"/>
      <c r="LGK2660" s="42"/>
      <c r="LGL2660" s="116"/>
      <c r="LGM2660" s="42"/>
      <c r="LGN2660" s="116"/>
      <c r="LGO2660" s="42"/>
      <c r="LGP2660" s="116"/>
      <c r="LGQ2660" s="42"/>
      <c r="LGR2660" s="116"/>
      <c r="LGS2660" s="42"/>
      <c r="LGT2660" s="116"/>
      <c r="LGU2660" s="42"/>
      <c r="LGV2660" s="116"/>
      <c r="LGW2660" s="42"/>
      <c r="LGX2660" s="116"/>
      <c r="LGY2660" s="42"/>
      <c r="LGZ2660" s="116"/>
      <c r="LHA2660" s="42"/>
      <c r="LHB2660" s="116"/>
      <c r="LHC2660" s="42"/>
      <c r="LHD2660" s="116"/>
      <c r="LHE2660" s="42"/>
      <c r="LHF2660" s="116"/>
      <c r="LHG2660" s="42"/>
      <c r="LHH2660" s="116"/>
      <c r="LHI2660" s="42"/>
      <c r="LHJ2660" s="116"/>
      <c r="LHK2660" s="42"/>
      <c r="LHL2660" s="116"/>
      <c r="LHM2660" s="42"/>
      <c r="LHN2660" s="116"/>
      <c r="LHO2660" s="42"/>
      <c r="LHP2660" s="116"/>
      <c r="LHQ2660" s="42"/>
      <c r="LHR2660" s="116"/>
      <c r="LHS2660" s="42"/>
      <c r="LHT2660" s="116"/>
      <c r="LHU2660" s="42"/>
      <c r="LHV2660" s="116"/>
      <c r="LHW2660" s="42"/>
      <c r="LHX2660" s="116"/>
      <c r="LHY2660" s="42"/>
      <c r="LHZ2660" s="116"/>
      <c r="LIA2660" s="42"/>
      <c r="LIB2660" s="116"/>
      <c r="LIC2660" s="42"/>
      <c r="LID2660" s="116"/>
      <c r="LIE2660" s="42"/>
      <c r="LIF2660" s="116"/>
      <c r="LIG2660" s="42"/>
      <c r="LIH2660" s="116"/>
      <c r="LII2660" s="42"/>
      <c r="LIJ2660" s="116"/>
      <c r="LIK2660" s="42"/>
      <c r="LIL2660" s="116"/>
      <c r="LIM2660" s="42"/>
      <c r="LIN2660" s="116"/>
      <c r="LIO2660" s="42"/>
      <c r="LIP2660" s="116"/>
      <c r="LIQ2660" s="42"/>
      <c r="LIR2660" s="116"/>
      <c r="LIS2660" s="42"/>
      <c r="LIT2660" s="116"/>
      <c r="LIU2660" s="42"/>
      <c r="LIV2660" s="116"/>
      <c r="LIW2660" s="42"/>
      <c r="LIX2660" s="116"/>
      <c r="LIY2660" s="42"/>
      <c r="LIZ2660" s="116"/>
      <c r="LJA2660" s="42"/>
      <c r="LJB2660" s="116"/>
      <c r="LJC2660" s="42"/>
      <c r="LJD2660" s="116"/>
      <c r="LJE2660" s="42"/>
      <c r="LJF2660" s="116"/>
      <c r="LJG2660" s="42"/>
      <c r="LJH2660" s="116"/>
      <c r="LJI2660" s="42"/>
      <c r="LJJ2660" s="116"/>
      <c r="LJK2660" s="42"/>
      <c r="LJL2660" s="116"/>
      <c r="LJM2660" s="42"/>
      <c r="LJN2660" s="116"/>
      <c r="LJO2660" s="42"/>
      <c r="LJP2660" s="116"/>
      <c r="LJQ2660" s="42"/>
      <c r="LJR2660" s="116"/>
      <c r="LJS2660" s="42"/>
      <c r="LJT2660" s="116"/>
      <c r="LJU2660" s="42"/>
      <c r="LJV2660" s="116"/>
      <c r="LJW2660" s="42"/>
      <c r="LJX2660" s="116"/>
      <c r="LJY2660" s="42"/>
      <c r="LJZ2660" s="116"/>
      <c r="LKA2660" s="42"/>
      <c r="LKB2660" s="116"/>
      <c r="LKC2660" s="42"/>
      <c r="LKD2660" s="116"/>
      <c r="LKE2660" s="42"/>
      <c r="LKF2660" s="116"/>
      <c r="LKG2660" s="42"/>
      <c r="LKH2660" s="116"/>
      <c r="LKI2660" s="42"/>
      <c r="LKJ2660" s="116"/>
      <c r="LKK2660" s="42"/>
      <c r="LKL2660" s="116"/>
      <c r="LKM2660" s="42"/>
      <c r="LKN2660" s="116"/>
      <c r="LKO2660" s="42"/>
      <c r="LKP2660" s="116"/>
      <c r="LKQ2660" s="42"/>
      <c r="LKR2660" s="116"/>
      <c r="LKS2660" s="42"/>
      <c r="LKT2660" s="116"/>
      <c r="LKU2660" s="42"/>
      <c r="LKV2660" s="116"/>
      <c r="LKW2660" s="42"/>
      <c r="LKX2660" s="116"/>
      <c r="LKY2660" s="42"/>
      <c r="LKZ2660" s="116"/>
      <c r="LLA2660" s="42"/>
      <c r="LLB2660" s="116"/>
      <c r="LLC2660" s="42"/>
      <c r="LLD2660" s="116"/>
      <c r="LLE2660" s="42"/>
      <c r="LLF2660" s="116"/>
      <c r="LLG2660" s="42"/>
      <c r="LLH2660" s="116"/>
      <c r="LLI2660" s="42"/>
      <c r="LLJ2660" s="116"/>
      <c r="LLK2660" s="42"/>
      <c r="LLL2660" s="116"/>
      <c r="LLM2660" s="42"/>
      <c r="LLN2660" s="116"/>
      <c r="LLO2660" s="42"/>
      <c r="LLP2660" s="116"/>
      <c r="LLQ2660" s="42"/>
      <c r="LLR2660" s="116"/>
      <c r="LLS2660" s="42"/>
      <c r="LLT2660" s="116"/>
      <c r="LLU2660" s="42"/>
      <c r="LLV2660" s="116"/>
      <c r="LLW2660" s="42"/>
      <c r="LLX2660" s="116"/>
      <c r="LLY2660" s="42"/>
      <c r="LLZ2660" s="116"/>
      <c r="LMA2660" s="42"/>
      <c r="LMB2660" s="116"/>
      <c r="LMC2660" s="42"/>
      <c r="LMD2660" s="116"/>
      <c r="LME2660" s="42"/>
      <c r="LMF2660" s="116"/>
      <c r="LMG2660" s="42"/>
      <c r="LMH2660" s="116"/>
      <c r="LMI2660" s="42"/>
      <c r="LMJ2660" s="116"/>
      <c r="LMK2660" s="42"/>
      <c r="LML2660" s="116"/>
      <c r="LMM2660" s="42"/>
      <c r="LMN2660" s="116"/>
      <c r="LMO2660" s="42"/>
      <c r="LMP2660" s="116"/>
      <c r="LMQ2660" s="42"/>
      <c r="LMR2660" s="116"/>
      <c r="LMS2660" s="42"/>
      <c r="LMT2660" s="116"/>
      <c r="LMU2660" s="42"/>
      <c r="LMV2660" s="116"/>
      <c r="LMW2660" s="42"/>
      <c r="LMX2660" s="116"/>
      <c r="LMY2660" s="42"/>
      <c r="LMZ2660" s="116"/>
      <c r="LNA2660" s="42"/>
      <c r="LNB2660" s="116"/>
      <c r="LNC2660" s="42"/>
      <c r="LND2660" s="116"/>
      <c r="LNE2660" s="42"/>
      <c r="LNF2660" s="116"/>
      <c r="LNG2660" s="42"/>
      <c r="LNH2660" s="116"/>
      <c r="LNI2660" s="42"/>
      <c r="LNJ2660" s="116"/>
      <c r="LNK2660" s="42"/>
      <c r="LNL2660" s="116"/>
      <c r="LNM2660" s="42"/>
      <c r="LNN2660" s="116"/>
      <c r="LNO2660" s="42"/>
      <c r="LNP2660" s="116"/>
      <c r="LNQ2660" s="42"/>
      <c r="LNR2660" s="116"/>
      <c r="LNS2660" s="42"/>
      <c r="LNT2660" s="116"/>
      <c r="LNU2660" s="42"/>
      <c r="LNV2660" s="116"/>
      <c r="LNW2660" s="42"/>
      <c r="LNX2660" s="116"/>
      <c r="LNY2660" s="42"/>
      <c r="LNZ2660" s="116"/>
      <c r="LOA2660" s="42"/>
      <c r="LOB2660" s="116"/>
      <c r="LOC2660" s="42"/>
      <c r="LOD2660" s="116"/>
      <c r="LOE2660" s="42"/>
      <c r="LOF2660" s="116"/>
      <c r="LOG2660" s="42"/>
      <c r="LOH2660" s="116"/>
      <c r="LOI2660" s="42"/>
      <c r="LOJ2660" s="116"/>
      <c r="LOK2660" s="42"/>
      <c r="LOL2660" s="116"/>
      <c r="LOM2660" s="42"/>
      <c r="LON2660" s="116"/>
      <c r="LOO2660" s="42"/>
      <c r="LOP2660" s="116"/>
      <c r="LOQ2660" s="42"/>
      <c r="LOR2660" s="116"/>
      <c r="LOS2660" s="42"/>
      <c r="LOT2660" s="116"/>
      <c r="LOU2660" s="42"/>
      <c r="LOV2660" s="116"/>
      <c r="LOW2660" s="42"/>
      <c r="LOX2660" s="116"/>
      <c r="LOY2660" s="42"/>
      <c r="LOZ2660" s="116"/>
      <c r="LPA2660" s="42"/>
      <c r="LPB2660" s="116"/>
      <c r="LPC2660" s="42"/>
      <c r="LPD2660" s="116"/>
      <c r="LPE2660" s="42"/>
      <c r="LPF2660" s="116"/>
      <c r="LPG2660" s="42"/>
      <c r="LPH2660" s="116"/>
      <c r="LPI2660" s="42"/>
      <c r="LPJ2660" s="116"/>
      <c r="LPK2660" s="42"/>
      <c r="LPL2660" s="116"/>
      <c r="LPM2660" s="42"/>
      <c r="LPN2660" s="116"/>
      <c r="LPO2660" s="42"/>
      <c r="LPP2660" s="116"/>
      <c r="LPQ2660" s="42"/>
      <c r="LPR2660" s="116"/>
      <c r="LPS2660" s="42"/>
      <c r="LPT2660" s="116"/>
      <c r="LPU2660" s="42"/>
      <c r="LPV2660" s="116"/>
      <c r="LPW2660" s="42"/>
      <c r="LPX2660" s="116"/>
      <c r="LPY2660" s="42"/>
      <c r="LPZ2660" s="116"/>
      <c r="LQA2660" s="42"/>
      <c r="LQB2660" s="116"/>
      <c r="LQC2660" s="42"/>
      <c r="LQD2660" s="116"/>
      <c r="LQE2660" s="42"/>
      <c r="LQF2660" s="116"/>
      <c r="LQG2660" s="42"/>
      <c r="LQH2660" s="116"/>
      <c r="LQI2660" s="42"/>
      <c r="LQJ2660" s="116"/>
      <c r="LQK2660" s="42"/>
      <c r="LQL2660" s="116"/>
      <c r="LQM2660" s="42"/>
      <c r="LQN2660" s="116"/>
      <c r="LQO2660" s="42"/>
      <c r="LQP2660" s="116"/>
      <c r="LQQ2660" s="42"/>
      <c r="LQR2660" s="116"/>
      <c r="LQS2660" s="42"/>
      <c r="LQT2660" s="116"/>
      <c r="LQU2660" s="42"/>
      <c r="LQV2660" s="116"/>
      <c r="LQW2660" s="42"/>
      <c r="LQX2660" s="116"/>
      <c r="LQY2660" s="42"/>
      <c r="LQZ2660" s="116"/>
      <c r="LRA2660" s="42"/>
      <c r="LRB2660" s="116"/>
      <c r="LRC2660" s="42"/>
      <c r="LRD2660" s="116"/>
      <c r="LRE2660" s="42"/>
      <c r="LRF2660" s="116"/>
      <c r="LRG2660" s="42"/>
      <c r="LRH2660" s="116"/>
      <c r="LRI2660" s="42"/>
      <c r="LRJ2660" s="116"/>
      <c r="LRK2660" s="42"/>
      <c r="LRL2660" s="116"/>
      <c r="LRM2660" s="42"/>
      <c r="LRN2660" s="116"/>
      <c r="LRO2660" s="42"/>
      <c r="LRP2660" s="116"/>
      <c r="LRQ2660" s="42"/>
      <c r="LRR2660" s="116"/>
      <c r="LRS2660" s="42"/>
      <c r="LRT2660" s="116"/>
      <c r="LRU2660" s="42"/>
      <c r="LRV2660" s="116"/>
      <c r="LRW2660" s="42"/>
      <c r="LRX2660" s="116"/>
      <c r="LRY2660" s="42"/>
      <c r="LRZ2660" s="116"/>
      <c r="LSA2660" s="42"/>
      <c r="LSB2660" s="116"/>
      <c r="LSC2660" s="42"/>
      <c r="LSD2660" s="116"/>
      <c r="LSE2660" s="42"/>
      <c r="LSF2660" s="116"/>
      <c r="LSG2660" s="42"/>
      <c r="LSH2660" s="116"/>
      <c r="LSI2660" s="42"/>
      <c r="LSJ2660" s="116"/>
      <c r="LSK2660" s="42"/>
      <c r="LSL2660" s="116"/>
      <c r="LSM2660" s="42"/>
      <c r="LSN2660" s="116"/>
      <c r="LSO2660" s="42"/>
      <c r="LSP2660" s="116"/>
      <c r="LSQ2660" s="42"/>
      <c r="LSR2660" s="116"/>
      <c r="LSS2660" s="42"/>
      <c r="LST2660" s="116"/>
      <c r="LSU2660" s="42"/>
      <c r="LSV2660" s="116"/>
      <c r="LSW2660" s="42"/>
      <c r="LSX2660" s="116"/>
      <c r="LSY2660" s="42"/>
      <c r="LSZ2660" s="116"/>
      <c r="LTA2660" s="42"/>
      <c r="LTB2660" s="116"/>
      <c r="LTC2660" s="42"/>
      <c r="LTD2660" s="116"/>
      <c r="LTE2660" s="42"/>
      <c r="LTF2660" s="116"/>
      <c r="LTG2660" s="42"/>
      <c r="LTH2660" s="116"/>
      <c r="LTI2660" s="42"/>
      <c r="LTJ2660" s="116"/>
      <c r="LTK2660" s="42"/>
      <c r="LTL2660" s="116"/>
      <c r="LTM2660" s="42"/>
      <c r="LTN2660" s="116"/>
      <c r="LTO2660" s="42"/>
      <c r="LTP2660" s="116"/>
      <c r="LTQ2660" s="42"/>
      <c r="LTR2660" s="116"/>
      <c r="LTS2660" s="42"/>
      <c r="LTT2660" s="116"/>
      <c r="LTU2660" s="42"/>
      <c r="LTV2660" s="116"/>
      <c r="LTW2660" s="42"/>
      <c r="LTX2660" s="116"/>
      <c r="LTY2660" s="42"/>
      <c r="LTZ2660" s="116"/>
      <c r="LUA2660" s="42"/>
      <c r="LUB2660" s="116"/>
      <c r="LUC2660" s="42"/>
      <c r="LUD2660" s="116"/>
      <c r="LUE2660" s="42"/>
      <c r="LUF2660" s="116"/>
      <c r="LUG2660" s="42"/>
      <c r="LUH2660" s="116"/>
      <c r="LUI2660" s="42"/>
      <c r="LUJ2660" s="116"/>
      <c r="LUK2660" s="42"/>
      <c r="LUL2660" s="116"/>
      <c r="LUM2660" s="42"/>
      <c r="LUN2660" s="116"/>
      <c r="LUO2660" s="42"/>
      <c r="LUP2660" s="116"/>
      <c r="LUQ2660" s="42"/>
      <c r="LUR2660" s="116"/>
      <c r="LUS2660" s="42"/>
      <c r="LUT2660" s="116"/>
      <c r="LUU2660" s="42"/>
      <c r="LUV2660" s="116"/>
      <c r="LUW2660" s="42"/>
      <c r="LUX2660" s="116"/>
      <c r="LUY2660" s="42"/>
      <c r="LUZ2660" s="116"/>
      <c r="LVA2660" s="42"/>
      <c r="LVB2660" s="116"/>
      <c r="LVC2660" s="42"/>
      <c r="LVD2660" s="116"/>
      <c r="LVE2660" s="42"/>
      <c r="LVF2660" s="116"/>
      <c r="LVG2660" s="42"/>
      <c r="LVH2660" s="116"/>
      <c r="LVI2660" s="42"/>
      <c r="LVJ2660" s="116"/>
      <c r="LVK2660" s="42"/>
      <c r="LVL2660" s="116"/>
      <c r="LVM2660" s="42"/>
      <c r="LVN2660" s="116"/>
      <c r="LVO2660" s="42"/>
      <c r="LVP2660" s="116"/>
      <c r="LVQ2660" s="42"/>
      <c r="LVR2660" s="116"/>
      <c r="LVS2660" s="42"/>
      <c r="LVT2660" s="116"/>
      <c r="LVU2660" s="42"/>
      <c r="LVV2660" s="116"/>
      <c r="LVW2660" s="42"/>
      <c r="LVX2660" s="116"/>
      <c r="LVY2660" s="42"/>
      <c r="LVZ2660" s="116"/>
      <c r="LWA2660" s="42"/>
      <c r="LWB2660" s="116"/>
      <c r="LWC2660" s="42"/>
      <c r="LWD2660" s="116"/>
      <c r="LWE2660" s="42"/>
      <c r="LWF2660" s="116"/>
      <c r="LWG2660" s="42"/>
      <c r="LWH2660" s="116"/>
      <c r="LWI2660" s="42"/>
      <c r="LWJ2660" s="116"/>
      <c r="LWK2660" s="42"/>
      <c r="LWL2660" s="116"/>
      <c r="LWM2660" s="42"/>
      <c r="LWN2660" s="116"/>
      <c r="LWO2660" s="42"/>
      <c r="LWP2660" s="116"/>
      <c r="LWQ2660" s="42"/>
      <c r="LWR2660" s="116"/>
      <c r="LWS2660" s="42"/>
      <c r="LWT2660" s="116"/>
      <c r="LWU2660" s="42"/>
      <c r="LWV2660" s="116"/>
      <c r="LWW2660" s="42"/>
      <c r="LWX2660" s="116"/>
      <c r="LWY2660" s="42"/>
      <c r="LWZ2660" s="116"/>
      <c r="LXA2660" s="42"/>
      <c r="LXB2660" s="116"/>
      <c r="LXC2660" s="42"/>
      <c r="LXD2660" s="116"/>
      <c r="LXE2660" s="42"/>
      <c r="LXF2660" s="116"/>
      <c r="LXG2660" s="42"/>
      <c r="LXH2660" s="116"/>
      <c r="LXI2660" s="42"/>
      <c r="LXJ2660" s="116"/>
      <c r="LXK2660" s="42"/>
      <c r="LXL2660" s="116"/>
      <c r="LXM2660" s="42"/>
      <c r="LXN2660" s="116"/>
      <c r="LXO2660" s="42"/>
      <c r="LXP2660" s="116"/>
      <c r="LXQ2660" s="42"/>
      <c r="LXR2660" s="116"/>
      <c r="LXS2660" s="42"/>
      <c r="LXT2660" s="116"/>
      <c r="LXU2660" s="42"/>
      <c r="LXV2660" s="116"/>
      <c r="LXW2660" s="42"/>
      <c r="LXX2660" s="116"/>
      <c r="LXY2660" s="42"/>
      <c r="LXZ2660" s="116"/>
      <c r="LYA2660" s="42"/>
      <c r="LYB2660" s="116"/>
      <c r="LYC2660" s="42"/>
      <c r="LYD2660" s="116"/>
      <c r="LYE2660" s="42"/>
      <c r="LYF2660" s="116"/>
      <c r="LYG2660" s="42"/>
      <c r="LYH2660" s="116"/>
      <c r="LYI2660" s="42"/>
      <c r="LYJ2660" s="116"/>
      <c r="LYK2660" s="42"/>
      <c r="LYL2660" s="116"/>
      <c r="LYM2660" s="42"/>
      <c r="LYN2660" s="116"/>
      <c r="LYO2660" s="42"/>
      <c r="LYP2660" s="116"/>
      <c r="LYQ2660" s="42"/>
      <c r="LYR2660" s="116"/>
      <c r="LYS2660" s="42"/>
      <c r="LYT2660" s="116"/>
      <c r="LYU2660" s="42"/>
      <c r="LYV2660" s="116"/>
      <c r="LYW2660" s="42"/>
      <c r="LYX2660" s="116"/>
      <c r="LYY2660" s="42"/>
      <c r="LYZ2660" s="116"/>
      <c r="LZA2660" s="42"/>
      <c r="LZB2660" s="116"/>
      <c r="LZC2660" s="42"/>
      <c r="LZD2660" s="116"/>
      <c r="LZE2660" s="42"/>
      <c r="LZF2660" s="116"/>
      <c r="LZG2660" s="42"/>
      <c r="LZH2660" s="116"/>
      <c r="LZI2660" s="42"/>
      <c r="LZJ2660" s="116"/>
      <c r="LZK2660" s="42"/>
      <c r="LZL2660" s="116"/>
      <c r="LZM2660" s="42"/>
      <c r="LZN2660" s="116"/>
      <c r="LZO2660" s="42"/>
      <c r="LZP2660" s="116"/>
      <c r="LZQ2660" s="42"/>
      <c r="LZR2660" s="116"/>
      <c r="LZS2660" s="42"/>
      <c r="LZT2660" s="116"/>
      <c r="LZU2660" s="42"/>
      <c r="LZV2660" s="116"/>
      <c r="LZW2660" s="42"/>
      <c r="LZX2660" s="116"/>
      <c r="LZY2660" s="42"/>
      <c r="LZZ2660" s="116"/>
      <c r="MAA2660" s="42"/>
      <c r="MAB2660" s="116"/>
      <c r="MAC2660" s="42"/>
      <c r="MAD2660" s="116"/>
      <c r="MAE2660" s="42"/>
      <c r="MAF2660" s="116"/>
      <c r="MAG2660" s="42"/>
      <c r="MAH2660" s="116"/>
      <c r="MAI2660" s="42"/>
      <c r="MAJ2660" s="116"/>
      <c r="MAK2660" s="42"/>
      <c r="MAL2660" s="116"/>
      <c r="MAM2660" s="42"/>
      <c r="MAN2660" s="116"/>
      <c r="MAO2660" s="42"/>
      <c r="MAP2660" s="116"/>
      <c r="MAQ2660" s="42"/>
      <c r="MAR2660" s="116"/>
      <c r="MAS2660" s="42"/>
      <c r="MAT2660" s="116"/>
      <c r="MAU2660" s="42"/>
      <c r="MAV2660" s="116"/>
      <c r="MAW2660" s="42"/>
      <c r="MAX2660" s="116"/>
      <c r="MAY2660" s="42"/>
      <c r="MAZ2660" s="116"/>
      <c r="MBA2660" s="42"/>
      <c r="MBB2660" s="116"/>
      <c r="MBC2660" s="42"/>
      <c r="MBD2660" s="116"/>
      <c r="MBE2660" s="42"/>
      <c r="MBF2660" s="116"/>
      <c r="MBG2660" s="42"/>
      <c r="MBH2660" s="116"/>
      <c r="MBI2660" s="42"/>
      <c r="MBJ2660" s="116"/>
      <c r="MBK2660" s="42"/>
      <c r="MBL2660" s="116"/>
      <c r="MBM2660" s="42"/>
      <c r="MBN2660" s="116"/>
      <c r="MBO2660" s="42"/>
      <c r="MBP2660" s="116"/>
      <c r="MBQ2660" s="42"/>
      <c r="MBR2660" s="116"/>
      <c r="MBS2660" s="42"/>
      <c r="MBT2660" s="116"/>
      <c r="MBU2660" s="42"/>
      <c r="MBV2660" s="116"/>
      <c r="MBW2660" s="42"/>
      <c r="MBX2660" s="116"/>
      <c r="MBY2660" s="42"/>
      <c r="MBZ2660" s="116"/>
      <c r="MCA2660" s="42"/>
      <c r="MCB2660" s="116"/>
      <c r="MCC2660" s="42"/>
      <c r="MCD2660" s="116"/>
      <c r="MCE2660" s="42"/>
      <c r="MCF2660" s="116"/>
      <c r="MCG2660" s="42"/>
      <c r="MCH2660" s="116"/>
      <c r="MCI2660" s="42"/>
      <c r="MCJ2660" s="116"/>
      <c r="MCK2660" s="42"/>
      <c r="MCL2660" s="116"/>
      <c r="MCM2660" s="42"/>
      <c r="MCN2660" s="116"/>
      <c r="MCO2660" s="42"/>
      <c r="MCP2660" s="116"/>
      <c r="MCQ2660" s="42"/>
      <c r="MCR2660" s="116"/>
      <c r="MCS2660" s="42"/>
      <c r="MCT2660" s="116"/>
      <c r="MCU2660" s="42"/>
      <c r="MCV2660" s="116"/>
      <c r="MCW2660" s="42"/>
      <c r="MCX2660" s="116"/>
      <c r="MCY2660" s="42"/>
      <c r="MCZ2660" s="116"/>
      <c r="MDA2660" s="42"/>
      <c r="MDB2660" s="116"/>
      <c r="MDC2660" s="42"/>
      <c r="MDD2660" s="116"/>
      <c r="MDE2660" s="42"/>
      <c r="MDF2660" s="116"/>
      <c r="MDG2660" s="42"/>
      <c r="MDH2660" s="116"/>
      <c r="MDI2660" s="42"/>
      <c r="MDJ2660" s="116"/>
      <c r="MDK2660" s="42"/>
      <c r="MDL2660" s="116"/>
      <c r="MDM2660" s="42"/>
      <c r="MDN2660" s="116"/>
      <c r="MDO2660" s="42"/>
      <c r="MDP2660" s="116"/>
      <c r="MDQ2660" s="42"/>
      <c r="MDR2660" s="116"/>
      <c r="MDS2660" s="42"/>
      <c r="MDT2660" s="116"/>
      <c r="MDU2660" s="42"/>
      <c r="MDV2660" s="116"/>
      <c r="MDW2660" s="42"/>
      <c r="MDX2660" s="116"/>
      <c r="MDY2660" s="42"/>
      <c r="MDZ2660" s="116"/>
      <c r="MEA2660" s="42"/>
      <c r="MEB2660" s="116"/>
      <c r="MEC2660" s="42"/>
      <c r="MED2660" s="116"/>
      <c r="MEE2660" s="42"/>
      <c r="MEF2660" s="116"/>
      <c r="MEG2660" s="42"/>
      <c r="MEH2660" s="116"/>
      <c r="MEI2660" s="42"/>
      <c r="MEJ2660" s="116"/>
      <c r="MEK2660" s="42"/>
      <c r="MEL2660" s="116"/>
      <c r="MEM2660" s="42"/>
      <c r="MEN2660" s="116"/>
      <c r="MEO2660" s="42"/>
      <c r="MEP2660" s="116"/>
      <c r="MEQ2660" s="42"/>
      <c r="MER2660" s="116"/>
      <c r="MES2660" s="42"/>
      <c r="MET2660" s="116"/>
      <c r="MEU2660" s="42"/>
      <c r="MEV2660" s="116"/>
      <c r="MEW2660" s="42"/>
      <c r="MEX2660" s="116"/>
      <c r="MEY2660" s="42"/>
      <c r="MEZ2660" s="116"/>
      <c r="MFA2660" s="42"/>
      <c r="MFB2660" s="116"/>
      <c r="MFC2660" s="42"/>
      <c r="MFD2660" s="116"/>
      <c r="MFE2660" s="42"/>
      <c r="MFF2660" s="116"/>
      <c r="MFG2660" s="42"/>
      <c r="MFH2660" s="116"/>
      <c r="MFI2660" s="42"/>
      <c r="MFJ2660" s="116"/>
      <c r="MFK2660" s="42"/>
      <c r="MFL2660" s="116"/>
      <c r="MFM2660" s="42"/>
      <c r="MFN2660" s="116"/>
      <c r="MFO2660" s="42"/>
      <c r="MFP2660" s="116"/>
      <c r="MFQ2660" s="42"/>
      <c r="MFR2660" s="116"/>
      <c r="MFS2660" s="42"/>
      <c r="MFT2660" s="116"/>
      <c r="MFU2660" s="42"/>
      <c r="MFV2660" s="116"/>
      <c r="MFW2660" s="42"/>
      <c r="MFX2660" s="116"/>
      <c r="MFY2660" s="42"/>
      <c r="MFZ2660" s="116"/>
      <c r="MGA2660" s="42"/>
      <c r="MGB2660" s="116"/>
      <c r="MGC2660" s="42"/>
      <c r="MGD2660" s="116"/>
      <c r="MGE2660" s="42"/>
      <c r="MGF2660" s="116"/>
      <c r="MGG2660" s="42"/>
      <c r="MGH2660" s="116"/>
      <c r="MGI2660" s="42"/>
      <c r="MGJ2660" s="116"/>
      <c r="MGK2660" s="42"/>
      <c r="MGL2660" s="116"/>
      <c r="MGM2660" s="42"/>
      <c r="MGN2660" s="116"/>
      <c r="MGO2660" s="42"/>
      <c r="MGP2660" s="116"/>
      <c r="MGQ2660" s="42"/>
      <c r="MGR2660" s="116"/>
      <c r="MGS2660" s="42"/>
      <c r="MGT2660" s="116"/>
      <c r="MGU2660" s="42"/>
      <c r="MGV2660" s="116"/>
      <c r="MGW2660" s="42"/>
      <c r="MGX2660" s="116"/>
      <c r="MGY2660" s="42"/>
      <c r="MGZ2660" s="116"/>
      <c r="MHA2660" s="42"/>
      <c r="MHB2660" s="116"/>
      <c r="MHC2660" s="42"/>
      <c r="MHD2660" s="116"/>
      <c r="MHE2660" s="42"/>
      <c r="MHF2660" s="116"/>
      <c r="MHG2660" s="42"/>
      <c r="MHH2660" s="116"/>
      <c r="MHI2660" s="42"/>
      <c r="MHJ2660" s="116"/>
      <c r="MHK2660" s="42"/>
      <c r="MHL2660" s="116"/>
      <c r="MHM2660" s="42"/>
      <c r="MHN2660" s="116"/>
      <c r="MHO2660" s="42"/>
      <c r="MHP2660" s="116"/>
      <c r="MHQ2660" s="42"/>
      <c r="MHR2660" s="116"/>
      <c r="MHS2660" s="42"/>
      <c r="MHT2660" s="116"/>
      <c r="MHU2660" s="42"/>
      <c r="MHV2660" s="116"/>
      <c r="MHW2660" s="42"/>
      <c r="MHX2660" s="116"/>
      <c r="MHY2660" s="42"/>
      <c r="MHZ2660" s="116"/>
      <c r="MIA2660" s="42"/>
      <c r="MIB2660" s="116"/>
      <c r="MIC2660" s="42"/>
      <c r="MID2660" s="116"/>
      <c r="MIE2660" s="42"/>
      <c r="MIF2660" s="116"/>
      <c r="MIG2660" s="42"/>
      <c r="MIH2660" s="116"/>
      <c r="MII2660" s="42"/>
      <c r="MIJ2660" s="116"/>
      <c r="MIK2660" s="42"/>
      <c r="MIL2660" s="116"/>
      <c r="MIM2660" s="42"/>
      <c r="MIN2660" s="116"/>
      <c r="MIO2660" s="42"/>
      <c r="MIP2660" s="116"/>
      <c r="MIQ2660" s="42"/>
      <c r="MIR2660" s="116"/>
      <c r="MIS2660" s="42"/>
      <c r="MIT2660" s="116"/>
      <c r="MIU2660" s="42"/>
      <c r="MIV2660" s="116"/>
      <c r="MIW2660" s="42"/>
      <c r="MIX2660" s="116"/>
      <c r="MIY2660" s="42"/>
      <c r="MIZ2660" s="116"/>
      <c r="MJA2660" s="42"/>
      <c r="MJB2660" s="116"/>
      <c r="MJC2660" s="42"/>
      <c r="MJD2660" s="116"/>
      <c r="MJE2660" s="42"/>
      <c r="MJF2660" s="116"/>
      <c r="MJG2660" s="42"/>
      <c r="MJH2660" s="116"/>
      <c r="MJI2660" s="42"/>
      <c r="MJJ2660" s="116"/>
      <c r="MJK2660" s="42"/>
      <c r="MJL2660" s="116"/>
      <c r="MJM2660" s="42"/>
      <c r="MJN2660" s="116"/>
      <c r="MJO2660" s="42"/>
      <c r="MJP2660" s="116"/>
      <c r="MJQ2660" s="42"/>
      <c r="MJR2660" s="116"/>
      <c r="MJS2660" s="42"/>
      <c r="MJT2660" s="116"/>
      <c r="MJU2660" s="42"/>
      <c r="MJV2660" s="116"/>
      <c r="MJW2660" s="42"/>
      <c r="MJX2660" s="116"/>
      <c r="MJY2660" s="42"/>
      <c r="MJZ2660" s="116"/>
      <c r="MKA2660" s="42"/>
      <c r="MKB2660" s="116"/>
      <c r="MKC2660" s="42"/>
      <c r="MKD2660" s="116"/>
      <c r="MKE2660" s="42"/>
      <c r="MKF2660" s="116"/>
      <c r="MKG2660" s="42"/>
      <c r="MKH2660" s="116"/>
      <c r="MKI2660" s="42"/>
      <c r="MKJ2660" s="116"/>
      <c r="MKK2660" s="42"/>
      <c r="MKL2660" s="116"/>
      <c r="MKM2660" s="42"/>
      <c r="MKN2660" s="116"/>
      <c r="MKO2660" s="42"/>
      <c r="MKP2660" s="116"/>
      <c r="MKQ2660" s="42"/>
      <c r="MKR2660" s="116"/>
      <c r="MKS2660" s="42"/>
      <c r="MKT2660" s="116"/>
      <c r="MKU2660" s="42"/>
      <c r="MKV2660" s="116"/>
      <c r="MKW2660" s="42"/>
      <c r="MKX2660" s="116"/>
      <c r="MKY2660" s="42"/>
      <c r="MKZ2660" s="116"/>
      <c r="MLA2660" s="42"/>
      <c r="MLB2660" s="116"/>
      <c r="MLC2660" s="42"/>
      <c r="MLD2660" s="116"/>
      <c r="MLE2660" s="42"/>
      <c r="MLF2660" s="116"/>
      <c r="MLG2660" s="42"/>
      <c r="MLH2660" s="116"/>
      <c r="MLI2660" s="42"/>
      <c r="MLJ2660" s="116"/>
      <c r="MLK2660" s="42"/>
      <c r="MLL2660" s="116"/>
      <c r="MLM2660" s="42"/>
      <c r="MLN2660" s="116"/>
      <c r="MLO2660" s="42"/>
      <c r="MLP2660" s="116"/>
      <c r="MLQ2660" s="42"/>
      <c r="MLR2660" s="116"/>
      <c r="MLS2660" s="42"/>
      <c r="MLT2660" s="116"/>
      <c r="MLU2660" s="42"/>
      <c r="MLV2660" s="116"/>
      <c r="MLW2660" s="42"/>
      <c r="MLX2660" s="116"/>
      <c r="MLY2660" s="42"/>
      <c r="MLZ2660" s="116"/>
      <c r="MMA2660" s="42"/>
      <c r="MMB2660" s="116"/>
      <c r="MMC2660" s="42"/>
      <c r="MMD2660" s="116"/>
      <c r="MME2660" s="42"/>
      <c r="MMF2660" s="116"/>
      <c r="MMG2660" s="42"/>
      <c r="MMH2660" s="116"/>
      <c r="MMI2660" s="42"/>
      <c r="MMJ2660" s="116"/>
      <c r="MMK2660" s="42"/>
      <c r="MML2660" s="116"/>
      <c r="MMM2660" s="42"/>
      <c r="MMN2660" s="116"/>
      <c r="MMO2660" s="42"/>
      <c r="MMP2660" s="116"/>
      <c r="MMQ2660" s="42"/>
      <c r="MMR2660" s="116"/>
      <c r="MMS2660" s="42"/>
      <c r="MMT2660" s="116"/>
      <c r="MMU2660" s="42"/>
      <c r="MMV2660" s="116"/>
      <c r="MMW2660" s="42"/>
      <c r="MMX2660" s="116"/>
      <c r="MMY2660" s="42"/>
      <c r="MMZ2660" s="116"/>
      <c r="MNA2660" s="42"/>
      <c r="MNB2660" s="116"/>
      <c r="MNC2660" s="42"/>
      <c r="MND2660" s="116"/>
      <c r="MNE2660" s="42"/>
      <c r="MNF2660" s="116"/>
      <c r="MNG2660" s="42"/>
      <c r="MNH2660" s="116"/>
      <c r="MNI2660" s="42"/>
      <c r="MNJ2660" s="116"/>
      <c r="MNK2660" s="42"/>
      <c r="MNL2660" s="116"/>
      <c r="MNM2660" s="42"/>
      <c r="MNN2660" s="116"/>
      <c r="MNO2660" s="42"/>
      <c r="MNP2660" s="116"/>
      <c r="MNQ2660" s="42"/>
      <c r="MNR2660" s="116"/>
      <c r="MNS2660" s="42"/>
      <c r="MNT2660" s="116"/>
      <c r="MNU2660" s="42"/>
      <c r="MNV2660" s="116"/>
      <c r="MNW2660" s="42"/>
      <c r="MNX2660" s="116"/>
      <c r="MNY2660" s="42"/>
      <c r="MNZ2660" s="116"/>
      <c r="MOA2660" s="42"/>
      <c r="MOB2660" s="116"/>
      <c r="MOC2660" s="42"/>
      <c r="MOD2660" s="116"/>
      <c r="MOE2660" s="42"/>
      <c r="MOF2660" s="116"/>
      <c r="MOG2660" s="42"/>
      <c r="MOH2660" s="116"/>
      <c r="MOI2660" s="42"/>
      <c r="MOJ2660" s="116"/>
      <c r="MOK2660" s="42"/>
      <c r="MOL2660" s="116"/>
      <c r="MOM2660" s="42"/>
      <c r="MON2660" s="116"/>
      <c r="MOO2660" s="42"/>
      <c r="MOP2660" s="116"/>
      <c r="MOQ2660" s="42"/>
      <c r="MOR2660" s="116"/>
      <c r="MOS2660" s="42"/>
      <c r="MOT2660" s="116"/>
      <c r="MOU2660" s="42"/>
      <c r="MOV2660" s="116"/>
      <c r="MOW2660" s="42"/>
      <c r="MOX2660" s="116"/>
      <c r="MOY2660" s="42"/>
      <c r="MOZ2660" s="116"/>
      <c r="MPA2660" s="42"/>
      <c r="MPB2660" s="116"/>
      <c r="MPC2660" s="42"/>
      <c r="MPD2660" s="116"/>
      <c r="MPE2660" s="42"/>
      <c r="MPF2660" s="116"/>
      <c r="MPG2660" s="42"/>
      <c r="MPH2660" s="116"/>
      <c r="MPI2660" s="42"/>
      <c r="MPJ2660" s="116"/>
      <c r="MPK2660" s="42"/>
      <c r="MPL2660" s="116"/>
      <c r="MPM2660" s="42"/>
      <c r="MPN2660" s="116"/>
      <c r="MPO2660" s="42"/>
      <c r="MPP2660" s="116"/>
      <c r="MPQ2660" s="42"/>
      <c r="MPR2660" s="116"/>
      <c r="MPS2660" s="42"/>
      <c r="MPT2660" s="116"/>
      <c r="MPU2660" s="42"/>
      <c r="MPV2660" s="116"/>
      <c r="MPW2660" s="42"/>
      <c r="MPX2660" s="116"/>
      <c r="MPY2660" s="42"/>
      <c r="MPZ2660" s="116"/>
      <c r="MQA2660" s="42"/>
      <c r="MQB2660" s="116"/>
      <c r="MQC2660" s="42"/>
      <c r="MQD2660" s="116"/>
      <c r="MQE2660" s="42"/>
      <c r="MQF2660" s="116"/>
      <c r="MQG2660" s="42"/>
      <c r="MQH2660" s="116"/>
      <c r="MQI2660" s="42"/>
      <c r="MQJ2660" s="116"/>
      <c r="MQK2660" s="42"/>
      <c r="MQL2660" s="116"/>
      <c r="MQM2660" s="42"/>
      <c r="MQN2660" s="116"/>
      <c r="MQO2660" s="42"/>
      <c r="MQP2660" s="116"/>
      <c r="MQQ2660" s="42"/>
      <c r="MQR2660" s="116"/>
      <c r="MQS2660" s="42"/>
      <c r="MQT2660" s="116"/>
      <c r="MQU2660" s="42"/>
      <c r="MQV2660" s="116"/>
      <c r="MQW2660" s="42"/>
      <c r="MQX2660" s="116"/>
      <c r="MQY2660" s="42"/>
      <c r="MQZ2660" s="116"/>
      <c r="MRA2660" s="42"/>
      <c r="MRB2660" s="116"/>
      <c r="MRC2660" s="42"/>
      <c r="MRD2660" s="116"/>
      <c r="MRE2660" s="42"/>
      <c r="MRF2660" s="116"/>
      <c r="MRG2660" s="42"/>
      <c r="MRH2660" s="116"/>
      <c r="MRI2660" s="42"/>
      <c r="MRJ2660" s="116"/>
      <c r="MRK2660" s="42"/>
      <c r="MRL2660" s="116"/>
      <c r="MRM2660" s="42"/>
      <c r="MRN2660" s="116"/>
      <c r="MRO2660" s="42"/>
      <c r="MRP2660" s="116"/>
      <c r="MRQ2660" s="42"/>
      <c r="MRR2660" s="116"/>
      <c r="MRS2660" s="42"/>
      <c r="MRT2660" s="116"/>
      <c r="MRU2660" s="42"/>
      <c r="MRV2660" s="116"/>
      <c r="MRW2660" s="42"/>
      <c r="MRX2660" s="116"/>
      <c r="MRY2660" s="42"/>
      <c r="MRZ2660" s="116"/>
      <c r="MSA2660" s="42"/>
      <c r="MSB2660" s="116"/>
      <c r="MSC2660" s="42"/>
      <c r="MSD2660" s="116"/>
      <c r="MSE2660" s="42"/>
      <c r="MSF2660" s="116"/>
      <c r="MSG2660" s="42"/>
      <c r="MSH2660" s="116"/>
      <c r="MSI2660" s="42"/>
      <c r="MSJ2660" s="116"/>
      <c r="MSK2660" s="42"/>
      <c r="MSL2660" s="116"/>
      <c r="MSM2660" s="42"/>
      <c r="MSN2660" s="116"/>
      <c r="MSO2660" s="42"/>
      <c r="MSP2660" s="116"/>
      <c r="MSQ2660" s="42"/>
      <c r="MSR2660" s="116"/>
      <c r="MSS2660" s="42"/>
      <c r="MST2660" s="116"/>
      <c r="MSU2660" s="42"/>
      <c r="MSV2660" s="116"/>
      <c r="MSW2660" s="42"/>
      <c r="MSX2660" s="116"/>
      <c r="MSY2660" s="42"/>
      <c r="MSZ2660" s="116"/>
      <c r="MTA2660" s="42"/>
      <c r="MTB2660" s="116"/>
      <c r="MTC2660" s="42"/>
      <c r="MTD2660" s="116"/>
      <c r="MTE2660" s="42"/>
      <c r="MTF2660" s="116"/>
      <c r="MTG2660" s="42"/>
      <c r="MTH2660" s="116"/>
      <c r="MTI2660" s="42"/>
      <c r="MTJ2660" s="116"/>
      <c r="MTK2660" s="42"/>
      <c r="MTL2660" s="116"/>
      <c r="MTM2660" s="42"/>
      <c r="MTN2660" s="116"/>
      <c r="MTO2660" s="42"/>
      <c r="MTP2660" s="116"/>
      <c r="MTQ2660" s="42"/>
      <c r="MTR2660" s="116"/>
      <c r="MTS2660" s="42"/>
      <c r="MTT2660" s="116"/>
      <c r="MTU2660" s="42"/>
      <c r="MTV2660" s="116"/>
      <c r="MTW2660" s="42"/>
      <c r="MTX2660" s="116"/>
      <c r="MTY2660" s="42"/>
      <c r="MTZ2660" s="116"/>
      <c r="MUA2660" s="42"/>
      <c r="MUB2660" s="116"/>
      <c r="MUC2660" s="42"/>
      <c r="MUD2660" s="116"/>
      <c r="MUE2660" s="42"/>
      <c r="MUF2660" s="116"/>
      <c r="MUG2660" s="42"/>
      <c r="MUH2660" s="116"/>
      <c r="MUI2660" s="42"/>
      <c r="MUJ2660" s="116"/>
      <c r="MUK2660" s="42"/>
      <c r="MUL2660" s="116"/>
      <c r="MUM2660" s="42"/>
      <c r="MUN2660" s="116"/>
      <c r="MUO2660" s="42"/>
      <c r="MUP2660" s="116"/>
      <c r="MUQ2660" s="42"/>
      <c r="MUR2660" s="116"/>
      <c r="MUS2660" s="42"/>
      <c r="MUT2660" s="116"/>
      <c r="MUU2660" s="42"/>
      <c r="MUV2660" s="116"/>
      <c r="MUW2660" s="42"/>
      <c r="MUX2660" s="116"/>
      <c r="MUY2660" s="42"/>
      <c r="MUZ2660" s="116"/>
      <c r="MVA2660" s="42"/>
      <c r="MVB2660" s="116"/>
      <c r="MVC2660" s="42"/>
      <c r="MVD2660" s="116"/>
      <c r="MVE2660" s="42"/>
      <c r="MVF2660" s="116"/>
      <c r="MVG2660" s="42"/>
      <c r="MVH2660" s="116"/>
      <c r="MVI2660" s="42"/>
      <c r="MVJ2660" s="116"/>
      <c r="MVK2660" s="42"/>
      <c r="MVL2660" s="116"/>
      <c r="MVM2660" s="42"/>
      <c r="MVN2660" s="116"/>
      <c r="MVO2660" s="42"/>
      <c r="MVP2660" s="116"/>
      <c r="MVQ2660" s="42"/>
      <c r="MVR2660" s="116"/>
      <c r="MVS2660" s="42"/>
      <c r="MVT2660" s="116"/>
      <c r="MVU2660" s="42"/>
      <c r="MVV2660" s="116"/>
      <c r="MVW2660" s="42"/>
      <c r="MVX2660" s="116"/>
      <c r="MVY2660" s="42"/>
      <c r="MVZ2660" s="116"/>
      <c r="MWA2660" s="42"/>
      <c r="MWB2660" s="116"/>
      <c r="MWC2660" s="42"/>
      <c r="MWD2660" s="116"/>
      <c r="MWE2660" s="42"/>
      <c r="MWF2660" s="116"/>
      <c r="MWG2660" s="42"/>
      <c r="MWH2660" s="116"/>
      <c r="MWI2660" s="42"/>
      <c r="MWJ2660" s="116"/>
      <c r="MWK2660" s="42"/>
      <c r="MWL2660" s="116"/>
      <c r="MWM2660" s="42"/>
      <c r="MWN2660" s="116"/>
      <c r="MWO2660" s="42"/>
      <c r="MWP2660" s="116"/>
      <c r="MWQ2660" s="42"/>
      <c r="MWR2660" s="116"/>
      <c r="MWS2660" s="42"/>
      <c r="MWT2660" s="116"/>
      <c r="MWU2660" s="42"/>
      <c r="MWV2660" s="116"/>
      <c r="MWW2660" s="42"/>
      <c r="MWX2660" s="116"/>
      <c r="MWY2660" s="42"/>
      <c r="MWZ2660" s="116"/>
      <c r="MXA2660" s="42"/>
      <c r="MXB2660" s="116"/>
      <c r="MXC2660" s="42"/>
      <c r="MXD2660" s="116"/>
      <c r="MXE2660" s="42"/>
      <c r="MXF2660" s="116"/>
      <c r="MXG2660" s="42"/>
      <c r="MXH2660" s="116"/>
      <c r="MXI2660" s="42"/>
      <c r="MXJ2660" s="116"/>
      <c r="MXK2660" s="42"/>
      <c r="MXL2660" s="116"/>
      <c r="MXM2660" s="42"/>
      <c r="MXN2660" s="116"/>
      <c r="MXO2660" s="42"/>
      <c r="MXP2660" s="116"/>
      <c r="MXQ2660" s="42"/>
      <c r="MXR2660" s="116"/>
      <c r="MXS2660" s="42"/>
      <c r="MXT2660" s="116"/>
      <c r="MXU2660" s="42"/>
      <c r="MXV2660" s="116"/>
      <c r="MXW2660" s="42"/>
      <c r="MXX2660" s="116"/>
      <c r="MXY2660" s="42"/>
      <c r="MXZ2660" s="116"/>
      <c r="MYA2660" s="42"/>
      <c r="MYB2660" s="116"/>
      <c r="MYC2660" s="42"/>
      <c r="MYD2660" s="116"/>
      <c r="MYE2660" s="42"/>
      <c r="MYF2660" s="116"/>
      <c r="MYG2660" s="42"/>
      <c r="MYH2660" s="116"/>
      <c r="MYI2660" s="42"/>
      <c r="MYJ2660" s="116"/>
      <c r="MYK2660" s="42"/>
      <c r="MYL2660" s="116"/>
      <c r="MYM2660" s="42"/>
      <c r="MYN2660" s="116"/>
      <c r="MYO2660" s="42"/>
      <c r="MYP2660" s="116"/>
      <c r="MYQ2660" s="42"/>
      <c r="MYR2660" s="116"/>
      <c r="MYS2660" s="42"/>
      <c r="MYT2660" s="116"/>
      <c r="MYU2660" s="42"/>
      <c r="MYV2660" s="116"/>
      <c r="MYW2660" s="42"/>
      <c r="MYX2660" s="116"/>
      <c r="MYY2660" s="42"/>
      <c r="MYZ2660" s="116"/>
      <c r="MZA2660" s="42"/>
      <c r="MZB2660" s="116"/>
      <c r="MZC2660" s="42"/>
      <c r="MZD2660" s="116"/>
      <c r="MZE2660" s="42"/>
      <c r="MZF2660" s="116"/>
      <c r="MZG2660" s="42"/>
      <c r="MZH2660" s="116"/>
      <c r="MZI2660" s="42"/>
      <c r="MZJ2660" s="116"/>
      <c r="MZK2660" s="42"/>
      <c r="MZL2660" s="116"/>
      <c r="MZM2660" s="42"/>
      <c r="MZN2660" s="116"/>
      <c r="MZO2660" s="42"/>
      <c r="MZP2660" s="116"/>
      <c r="MZQ2660" s="42"/>
      <c r="MZR2660" s="116"/>
      <c r="MZS2660" s="42"/>
      <c r="MZT2660" s="116"/>
      <c r="MZU2660" s="42"/>
      <c r="MZV2660" s="116"/>
      <c r="MZW2660" s="42"/>
      <c r="MZX2660" s="116"/>
      <c r="MZY2660" s="42"/>
      <c r="MZZ2660" s="116"/>
      <c r="NAA2660" s="42"/>
      <c r="NAB2660" s="116"/>
      <c r="NAC2660" s="42"/>
      <c r="NAD2660" s="116"/>
      <c r="NAE2660" s="42"/>
      <c r="NAF2660" s="116"/>
      <c r="NAG2660" s="42"/>
      <c r="NAH2660" s="116"/>
      <c r="NAI2660" s="42"/>
      <c r="NAJ2660" s="116"/>
      <c r="NAK2660" s="42"/>
      <c r="NAL2660" s="116"/>
      <c r="NAM2660" s="42"/>
      <c r="NAN2660" s="116"/>
      <c r="NAO2660" s="42"/>
      <c r="NAP2660" s="116"/>
      <c r="NAQ2660" s="42"/>
      <c r="NAR2660" s="116"/>
      <c r="NAS2660" s="42"/>
      <c r="NAT2660" s="116"/>
      <c r="NAU2660" s="42"/>
      <c r="NAV2660" s="116"/>
      <c r="NAW2660" s="42"/>
      <c r="NAX2660" s="116"/>
      <c r="NAY2660" s="42"/>
      <c r="NAZ2660" s="116"/>
      <c r="NBA2660" s="42"/>
      <c r="NBB2660" s="116"/>
      <c r="NBC2660" s="42"/>
      <c r="NBD2660" s="116"/>
      <c r="NBE2660" s="42"/>
      <c r="NBF2660" s="116"/>
      <c r="NBG2660" s="42"/>
      <c r="NBH2660" s="116"/>
      <c r="NBI2660" s="42"/>
      <c r="NBJ2660" s="116"/>
      <c r="NBK2660" s="42"/>
      <c r="NBL2660" s="116"/>
      <c r="NBM2660" s="42"/>
      <c r="NBN2660" s="116"/>
      <c r="NBO2660" s="42"/>
      <c r="NBP2660" s="116"/>
      <c r="NBQ2660" s="42"/>
      <c r="NBR2660" s="116"/>
      <c r="NBS2660" s="42"/>
      <c r="NBT2660" s="116"/>
      <c r="NBU2660" s="42"/>
      <c r="NBV2660" s="116"/>
      <c r="NBW2660" s="42"/>
      <c r="NBX2660" s="116"/>
      <c r="NBY2660" s="42"/>
      <c r="NBZ2660" s="116"/>
      <c r="NCA2660" s="42"/>
      <c r="NCB2660" s="116"/>
      <c r="NCC2660" s="42"/>
      <c r="NCD2660" s="116"/>
      <c r="NCE2660" s="42"/>
      <c r="NCF2660" s="116"/>
      <c r="NCG2660" s="42"/>
      <c r="NCH2660" s="116"/>
      <c r="NCI2660" s="42"/>
      <c r="NCJ2660" s="116"/>
      <c r="NCK2660" s="42"/>
      <c r="NCL2660" s="116"/>
      <c r="NCM2660" s="42"/>
      <c r="NCN2660" s="116"/>
      <c r="NCO2660" s="42"/>
      <c r="NCP2660" s="116"/>
      <c r="NCQ2660" s="42"/>
      <c r="NCR2660" s="116"/>
      <c r="NCS2660" s="42"/>
      <c r="NCT2660" s="116"/>
      <c r="NCU2660" s="42"/>
      <c r="NCV2660" s="116"/>
      <c r="NCW2660" s="42"/>
      <c r="NCX2660" s="116"/>
      <c r="NCY2660" s="42"/>
      <c r="NCZ2660" s="116"/>
      <c r="NDA2660" s="42"/>
      <c r="NDB2660" s="116"/>
      <c r="NDC2660" s="42"/>
      <c r="NDD2660" s="116"/>
      <c r="NDE2660" s="42"/>
      <c r="NDF2660" s="116"/>
      <c r="NDG2660" s="42"/>
      <c r="NDH2660" s="116"/>
      <c r="NDI2660" s="42"/>
      <c r="NDJ2660" s="116"/>
      <c r="NDK2660" s="42"/>
      <c r="NDL2660" s="116"/>
      <c r="NDM2660" s="42"/>
      <c r="NDN2660" s="116"/>
      <c r="NDO2660" s="42"/>
      <c r="NDP2660" s="116"/>
      <c r="NDQ2660" s="42"/>
      <c r="NDR2660" s="116"/>
      <c r="NDS2660" s="42"/>
      <c r="NDT2660" s="116"/>
      <c r="NDU2660" s="42"/>
      <c r="NDV2660" s="116"/>
      <c r="NDW2660" s="42"/>
      <c r="NDX2660" s="116"/>
      <c r="NDY2660" s="42"/>
      <c r="NDZ2660" s="116"/>
      <c r="NEA2660" s="42"/>
      <c r="NEB2660" s="116"/>
      <c r="NEC2660" s="42"/>
      <c r="NED2660" s="116"/>
      <c r="NEE2660" s="42"/>
      <c r="NEF2660" s="116"/>
      <c r="NEG2660" s="42"/>
      <c r="NEH2660" s="116"/>
      <c r="NEI2660" s="42"/>
      <c r="NEJ2660" s="116"/>
      <c r="NEK2660" s="42"/>
      <c r="NEL2660" s="116"/>
      <c r="NEM2660" s="42"/>
      <c r="NEN2660" s="116"/>
      <c r="NEO2660" s="42"/>
      <c r="NEP2660" s="116"/>
      <c r="NEQ2660" s="42"/>
      <c r="NER2660" s="116"/>
      <c r="NES2660" s="42"/>
      <c r="NET2660" s="116"/>
      <c r="NEU2660" s="42"/>
      <c r="NEV2660" s="116"/>
      <c r="NEW2660" s="42"/>
      <c r="NEX2660" s="116"/>
      <c r="NEY2660" s="42"/>
      <c r="NEZ2660" s="116"/>
      <c r="NFA2660" s="42"/>
      <c r="NFB2660" s="116"/>
      <c r="NFC2660" s="42"/>
      <c r="NFD2660" s="116"/>
      <c r="NFE2660" s="42"/>
      <c r="NFF2660" s="116"/>
      <c r="NFG2660" s="42"/>
      <c r="NFH2660" s="116"/>
      <c r="NFI2660" s="42"/>
      <c r="NFJ2660" s="116"/>
      <c r="NFK2660" s="42"/>
      <c r="NFL2660" s="116"/>
      <c r="NFM2660" s="42"/>
      <c r="NFN2660" s="116"/>
      <c r="NFO2660" s="42"/>
      <c r="NFP2660" s="116"/>
      <c r="NFQ2660" s="42"/>
      <c r="NFR2660" s="116"/>
      <c r="NFS2660" s="42"/>
      <c r="NFT2660" s="116"/>
      <c r="NFU2660" s="42"/>
      <c r="NFV2660" s="116"/>
      <c r="NFW2660" s="42"/>
      <c r="NFX2660" s="116"/>
      <c r="NFY2660" s="42"/>
      <c r="NFZ2660" s="116"/>
      <c r="NGA2660" s="42"/>
      <c r="NGB2660" s="116"/>
      <c r="NGC2660" s="42"/>
      <c r="NGD2660" s="116"/>
      <c r="NGE2660" s="42"/>
      <c r="NGF2660" s="116"/>
      <c r="NGG2660" s="42"/>
      <c r="NGH2660" s="116"/>
      <c r="NGI2660" s="42"/>
      <c r="NGJ2660" s="116"/>
      <c r="NGK2660" s="42"/>
      <c r="NGL2660" s="116"/>
      <c r="NGM2660" s="42"/>
      <c r="NGN2660" s="116"/>
      <c r="NGO2660" s="42"/>
      <c r="NGP2660" s="116"/>
      <c r="NGQ2660" s="42"/>
      <c r="NGR2660" s="116"/>
      <c r="NGS2660" s="42"/>
      <c r="NGT2660" s="116"/>
      <c r="NGU2660" s="42"/>
      <c r="NGV2660" s="116"/>
      <c r="NGW2660" s="42"/>
      <c r="NGX2660" s="116"/>
      <c r="NGY2660" s="42"/>
      <c r="NGZ2660" s="116"/>
      <c r="NHA2660" s="42"/>
      <c r="NHB2660" s="116"/>
      <c r="NHC2660" s="42"/>
      <c r="NHD2660" s="116"/>
      <c r="NHE2660" s="42"/>
      <c r="NHF2660" s="116"/>
      <c r="NHG2660" s="42"/>
      <c r="NHH2660" s="116"/>
      <c r="NHI2660" s="42"/>
      <c r="NHJ2660" s="116"/>
      <c r="NHK2660" s="42"/>
      <c r="NHL2660" s="116"/>
      <c r="NHM2660" s="42"/>
      <c r="NHN2660" s="116"/>
      <c r="NHO2660" s="42"/>
      <c r="NHP2660" s="116"/>
      <c r="NHQ2660" s="42"/>
      <c r="NHR2660" s="116"/>
      <c r="NHS2660" s="42"/>
      <c r="NHT2660" s="116"/>
      <c r="NHU2660" s="42"/>
      <c r="NHV2660" s="116"/>
      <c r="NHW2660" s="42"/>
      <c r="NHX2660" s="116"/>
      <c r="NHY2660" s="42"/>
      <c r="NHZ2660" s="116"/>
      <c r="NIA2660" s="42"/>
      <c r="NIB2660" s="116"/>
      <c r="NIC2660" s="42"/>
      <c r="NID2660" s="116"/>
      <c r="NIE2660" s="42"/>
      <c r="NIF2660" s="116"/>
      <c r="NIG2660" s="42"/>
      <c r="NIH2660" s="116"/>
      <c r="NII2660" s="42"/>
      <c r="NIJ2660" s="116"/>
      <c r="NIK2660" s="42"/>
      <c r="NIL2660" s="116"/>
      <c r="NIM2660" s="42"/>
      <c r="NIN2660" s="116"/>
      <c r="NIO2660" s="42"/>
      <c r="NIP2660" s="116"/>
      <c r="NIQ2660" s="42"/>
      <c r="NIR2660" s="116"/>
      <c r="NIS2660" s="42"/>
      <c r="NIT2660" s="116"/>
      <c r="NIU2660" s="42"/>
      <c r="NIV2660" s="116"/>
      <c r="NIW2660" s="42"/>
      <c r="NIX2660" s="116"/>
      <c r="NIY2660" s="42"/>
      <c r="NIZ2660" s="116"/>
      <c r="NJA2660" s="42"/>
      <c r="NJB2660" s="116"/>
      <c r="NJC2660" s="42"/>
      <c r="NJD2660" s="116"/>
      <c r="NJE2660" s="42"/>
      <c r="NJF2660" s="116"/>
      <c r="NJG2660" s="42"/>
      <c r="NJH2660" s="116"/>
      <c r="NJI2660" s="42"/>
      <c r="NJJ2660" s="116"/>
      <c r="NJK2660" s="42"/>
      <c r="NJL2660" s="116"/>
      <c r="NJM2660" s="42"/>
      <c r="NJN2660" s="116"/>
      <c r="NJO2660" s="42"/>
      <c r="NJP2660" s="116"/>
      <c r="NJQ2660" s="42"/>
      <c r="NJR2660" s="116"/>
      <c r="NJS2660" s="42"/>
      <c r="NJT2660" s="116"/>
      <c r="NJU2660" s="42"/>
      <c r="NJV2660" s="116"/>
      <c r="NJW2660" s="42"/>
      <c r="NJX2660" s="116"/>
      <c r="NJY2660" s="42"/>
      <c r="NJZ2660" s="116"/>
      <c r="NKA2660" s="42"/>
      <c r="NKB2660" s="116"/>
      <c r="NKC2660" s="42"/>
      <c r="NKD2660" s="116"/>
      <c r="NKE2660" s="42"/>
      <c r="NKF2660" s="116"/>
      <c r="NKG2660" s="42"/>
      <c r="NKH2660" s="116"/>
      <c r="NKI2660" s="42"/>
      <c r="NKJ2660" s="116"/>
      <c r="NKK2660" s="42"/>
      <c r="NKL2660" s="116"/>
      <c r="NKM2660" s="42"/>
      <c r="NKN2660" s="116"/>
      <c r="NKO2660" s="42"/>
      <c r="NKP2660" s="116"/>
      <c r="NKQ2660" s="42"/>
      <c r="NKR2660" s="116"/>
      <c r="NKS2660" s="42"/>
      <c r="NKT2660" s="116"/>
      <c r="NKU2660" s="42"/>
      <c r="NKV2660" s="116"/>
      <c r="NKW2660" s="42"/>
      <c r="NKX2660" s="116"/>
      <c r="NKY2660" s="42"/>
      <c r="NKZ2660" s="116"/>
      <c r="NLA2660" s="42"/>
      <c r="NLB2660" s="116"/>
      <c r="NLC2660" s="42"/>
      <c r="NLD2660" s="116"/>
      <c r="NLE2660" s="42"/>
      <c r="NLF2660" s="116"/>
      <c r="NLG2660" s="42"/>
      <c r="NLH2660" s="116"/>
      <c r="NLI2660" s="42"/>
      <c r="NLJ2660" s="116"/>
      <c r="NLK2660" s="42"/>
      <c r="NLL2660" s="116"/>
      <c r="NLM2660" s="42"/>
      <c r="NLN2660" s="116"/>
      <c r="NLO2660" s="42"/>
      <c r="NLP2660" s="116"/>
      <c r="NLQ2660" s="42"/>
      <c r="NLR2660" s="116"/>
      <c r="NLS2660" s="42"/>
      <c r="NLT2660" s="116"/>
      <c r="NLU2660" s="42"/>
      <c r="NLV2660" s="116"/>
      <c r="NLW2660" s="42"/>
      <c r="NLX2660" s="116"/>
      <c r="NLY2660" s="42"/>
      <c r="NLZ2660" s="116"/>
      <c r="NMA2660" s="42"/>
      <c r="NMB2660" s="116"/>
      <c r="NMC2660" s="42"/>
      <c r="NMD2660" s="116"/>
      <c r="NME2660" s="42"/>
      <c r="NMF2660" s="116"/>
      <c r="NMG2660" s="42"/>
      <c r="NMH2660" s="116"/>
      <c r="NMI2660" s="42"/>
      <c r="NMJ2660" s="116"/>
      <c r="NMK2660" s="42"/>
      <c r="NML2660" s="116"/>
      <c r="NMM2660" s="42"/>
      <c r="NMN2660" s="116"/>
      <c r="NMO2660" s="42"/>
      <c r="NMP2660" s="116"/>
      <c r="NMQ2660" s="42"/>
      <c r="NMR2660" s="116"/>
      <c r="NMS2660" s="42"/>
      <c r="NMT2660" s="116"/>
      <c r="NMU2660" s="42"/>
      <c r="NMV2660" s="116"/>
      <c r="NMW2660" s="42"/>
      <c r="NMX2660" s="116"/>
      <c r="NMY2660" s="42"/>
      <c r="NMZ2660" s="116"/>
      <c r="NNA2660" s="42"/>
      <c r="NNB2660" s="116"/>
      <c r="NNC2660" s="42"/>
      <c r="NND2660" s="116"/>
      <c r="NNE2660" s="42"/>
      <c r="NNF2660" s="116"/>
      <c r="NNG2660" s="42"/>
      <c r="NNH2660" s="116"/>
      <c r="NNI2660" s="42"/>
      <c r="NNJ2660" s="116"/>
      <c r="NNK2660" s="42"/>
      <c r="NNL2660" s="116"/>
      <c r="NNM2660" s="42"/>
      <c r="NNN2660" s="116"/>
      <c r="NNO2660" s="42"/>
      <c r="NNP2660" s="116"/>
      <c r="NNQ2660" s="42"/>
      <c r="NNR2660" s="116"/>
      <c r="NNS2660" s="42"/>
      <c r="NNT2660" s="116"/>
      <c r="NNU2660" s="42"/>
      <c r="NNV2660" s="116"/>
      <c r="NNW2660" s="42"/>
      <c r="NNX2660" s="116"/>
      <c r="NNY2660" s="42"/>
      <c r="NNZ2660" s="116"/>
      <c r="NOA2660" s="42"/>
      <c r="NOB2660" s="116"/>
      <c r="NOC2660" s="42"/>
      <c r="NOD2660" s="116"/>
      <c r="NOE2660" s="42"/>
      <c r="NOF2660" s="116"/>
      <c r="NOG2660" s="42"/>
      <c r="NOH2660" s="116"/>
      <c r="NOI2660" s="42"/>
      <c r="NOJ2660" s="116"/>
      <c r="NOK2660" s="42"/>
      <c r="NOL2660" s="116"/>
      <c r="NOM2660" s="42"/>
      <c r="NON2660" s="116"/>
      <c r="NOO2660" s="42"/>
      <c r="NOP2660" s="116"/>
      <c r="NOQ2660" s="42"/>
      <c r="NOR2660" s="116"/>
      <c r="NOS2660" s="42"/>
      <c r="NOT2660" s="116"/>
      <c r="NOU2660" s="42"/>
      <c r="NOV2660" s="116"/>
      <c r="NOW2660" s="42"/>
      <c r="NOX2660" s="116"/>
      <c r="NOY2660" s="42"/>
      <c r="NOZ2660" s="116"/>
      <c r="NPA2660" s="42"/>
      <c r="NPB2660" s="116"/>
      <c r="NPC2660" s="42"/>
      <c r="NPD2660" s="116"/>
      <c r="NPE2660" s="42"/>
      <c r="NPF2660" s="116"/>
      <c r="NPG2660" s="42"/>
      <c r="NPH2660" s="116"/>
      <c r="NPI2660" s="42"/>
      <c r="NPJ2660" s="116"/>
      <c r="NPK2660" s="42"/>
      <c r="NPL2660" s="116"/>
      <c r="NPM2660" s="42"/>
      <c r="NPN2660" s="116"/>
      <c r="NPO2660" s="42"/>
      <c r="NPP2660" s="116"/>
      <c r="NPQ2660" s="42"/>
      <c r="NPR2660" s="116"/>
      <c r="NPS2660" s="42"/>
      <c r="NPT2660" s="116"/>
      <c r="NPU2660" s="42"/>
      <c r="NPV2660" s="116"/>
      <c r="NPW2660" s="42"/>
      <c r="NPX2660" s="116"/>
      <c r="NPY2660" s="42"/>
      <c r="NPZ2660" s="116"/>
      <c r="NQA2660" s="42"/>
      <c r="NQB2660" s="116"/>
      <c r="NQC2660" s="42"/>
      <c r="NQD2660" s="116"/>
      <c r="NQE2660" s="42"/>
      <c r="NQF2660" s="116"/>
      <c r="NQG2660" s="42"/>
      <c r="NQH2660" s="116"/>
      <c r="NQI2660" s="42"/>
      <c r="NQJ2660" s="116"/>
      <c r="NQK2660" s="42"/>
      <c r="NQL2660" s="116"/>
      <c r="NQM2660" s="42"/>
      <c r="NQN2660" s="116"/>
      <c r="NQO2660" s="42"/>
      <c r="NQP2660" s="116"/>
      <c r="NQQ2660" s="42"/>
      <c r="NQR2660" s="116"/>
      <c r="NQS2660" s="42"/>
      <c r="NQT2660" s="116"/>
      <c r="NQU2660" s="42"/>
      <c r="NQV2660" s="116"/>
      <c r="NQW2660" s="42"/>
      <c r="NQX2660" s="116"/>
      <c r="NQY2660" s="42"/>
      <c r="NQZ2660" s="116"/>
      <c r="NRA2660" s="42"/>
      <c r="NRB2660" s="116"/>
      <c r="NRC2660" s="42"/>
      <c r="NRD2660" s="116"/>
      <c r="NRE2660" s="42"/>
      <c r="NRF2660" s="116"/>
      <c r="NRG2660" s="42"/>
      <c r="NRH2660" s="116"/>
      <c r="NRI2660" s="42"/>
      <c r="NRJ2660" s="116"/>
      <c r="NRK2660" s="42"/>
      <c r="NRL2660" s="116"/>
      <c r="NRM2660" s="42"/>
      <c r="NRN2660" s="116"/>
      <c r="NRO2660" s="42"/>
      <c r="NRP2660" s="116"/>
      <c r="NRQ2660" s="42"/>
      <c r="NRR2660" s="116"/>
      <c r="NRS2660" s="42"/>
      <c r="NRT2660" s="116"/>
      <c r="NRU2660" s="42"/>
      <c r="NRV2660" s="116"/>
      <c r="NRW2660" s="42"/>
      <c r="NRX2660" s="116"/>
      <c r="NRY2660" s="42"/>
      <c r="NRZ2660" s="116"/>
      <c r="NSA2660" s="42"/>
      <c r="NSB2660" s="116"/>
      <c r="NSC2660" s="42"/>
      <c r="NSD2660" s="116"/>
      <c r="NSE2660" s="42"/>
      <c r="NSF2660" s="116"/>
      <c r="NSG2660" s="42"/>
      <c r="NSH2660" s="116"/>
      <c r="NSI2660" s="42"/>
      <c r="NSJ2660" s="116"/>
      <c r="NSK2660" s="42"/>
      <c r="NSL2660" s="116"/>
      <c r="NSM2660" s="42"/>
      <c r="NSN2660" s="116"/>
      <c r="NSO2660" s="42"/>
      <c r="NSP2660" s="116"/>
      <c r="NSQ2660" s="42"/>
      <c r="NSR2660" s="116"/>
      <c r="NSS2660" s="42"/>
      <c r="NST2660" s="116"/>
      <c r="NSU2660" s="42"/>
      <c r="NSV2660" s="116"/>
      <c r="NSW2660" s="42"/>
      <c r="NSX2660" s="116"/>
      <c r="NSY2660" s="42"/>
      <c r="NSZ2660" s="116"/>
      <c r="NTA2660" s="42"/>
      <c r="NTB2660" s="116"/>
      <c r="NTC2660" s="42"/>
      <c r="NTD2660" s="116"/>
      <c r="NTE2660" s="42"/>
      <c r="NTF2660" s="116"/>
      <c r="NTG2660" s="42"/>
      <c r="NTH2660" s="116"/>
      <c r="NTI2660" s="42"/>
      <c r="NTJ2660" s="116"/>
      <c r="NTK2660" s="42"/>
      <c r="NTL2660" s="116"/>
      <c r="NTM2660" s="42"/>
      <c r="NTN2660" s="116"/>
      <c r="NTO2660" s="42"/>
      <c r="NTP2660" s="116"/>
      <c r="NTQ2660" s="42"/>
      <c r="NTR2660" s="116"/>
      <c r="NTS2660" s="42"/>
      <c r="NTT2660" s="116"/>
      <c r="NTU2660" s="42"/>
      <c r="NTV2660" s="116"/>
      <c r="NTW2660" s="42"/>
      <c r="NTX2660" s="116"/>
      <c r="NTY2660" s="42"/>
      <c r="NTZ2660" s="116"/>
      <c r="NUA2660" s="42"/>
      <c r="NUB2660" s="116"/>
      <c r="NUC2660" s="42"/>
      <c r="NUD2660" s="116"/>
      <c r="NUE2660" s="42"/>
      <c r="NUF2660" s="116"/>
      <c r="NUG2660" s="42"/>
      <c r="NUH2660" s="116"/>
      <c r="NUI2660" s="42"/>
      <c r="NUJ2660" s="116"/>
      <c r="NUK2660" s="42"/>
      <c r="NUL2660" s="116"/>
      <c r="NUM2660" s="42"/>
      <c r="NUN2660" s="116"/>
      <c r="NUO2660" s="42"/>
      <c r="NUP2660" s="116"/>
      <c r="NUQ2660" s="42"/>
      <c r="NUR2660" s="116"/>
      <c r="NUS2660" s="42"/>
      <c r="NUT2660" s="116"/>
      <c r="NUU2660" s="42"/>
      <c r="NUV2660" s="116"/>
      <c r="NUW2660" s="42"/>
      <c r="NUX2660" s="116"/>
      <c r="NUY2660" s="42"/>
      <c r="NUZ2660" s="116"/>
      <c r="NVA2660" s="42"/>
      <c r="NVB2660" s="116"/>
      <c r="NVC2660" s="42"/>
      <c r="NVD2660" s="116"/>
      <c r="NVE2660" s="42"/>
      <c r="NVF2660" s="116"/>
      <c r="NVG2660" s="42"/>
      <c r="NVH2660" s="116"/>
      <c r="NVI2660" s="42"/>
      <c r="NVJ2660" s="116"/>
      <c r="NVK2660" s="42"/>
      <c r="NVL2660" s="116"/>
      <c r="NVM2660" s="42"/>
      <c r="NVN2660" s="116"/>
      <c r="NVO2660" s="42"/>
      <c r="NVP2660" s="116"/>
      <c r="NVQ2660" s="42"/>
      <c r="NVR2660" s="116"/>
      <c r="NVS2660" s="42"/>
      <c r="NVT2660" s="116"/>
      <c r="NVU2660" s="42"/>
      <c r="NVV2660" s="116"/>
      <c r="NVW2660" s="42"/>
      <c r="NVX2660" s="116"/>
      <c r="NVY2660" s="42"/>
      <c r="NVZ2660" s="116"/>
      <c r="NWA2660" s="42"/>
      <c r="NWB2660" s="116"/>
      <c r="NWC2660" s="42"/>
      <c r="NWD2660" s="116"/>
      <c r="NWE2660" s="42"/>
      <c r="NWF2660" s="116"/>
      <c r="NWG2660" s="42"/>
      <c r="NWH2660" s="116"/>
      <c r="NWI2660" s="42"/>
      <c r="NWJ2660" s="116"/>
      <c r="NWK2660" s="42"/>
      <c r="NWL2660" s="116"/>
      <c r="NWM2660" s="42"/>
      <c r="NWN2660" s="116"/>
      <c r="NWO2660" s="42"/>
      <c r="NWP2660" s="116"/>
      <c r="NWQ2660" s="42"/>
      <c r="NWR2660" s="116"/>
      <c r="NWS2660" s="42"/>
      <c r="NWT2660" s="116"/>
      <c r="NWU2660" s="42"/>
      <c r="NWV2660" s="116"/>
      <c r="NWW2660" s="42"/>
      <c r="NWX2660" s="116"/>
      <c r="NWY2660" s="42"/>
      <c r="NWZ2660" s="116"/>
      <c r="NXA2660" s="42"/>
      <c r="NXB2660" s="116"/>
      <c r="NXC2660" s="42"/>
      <c r="NXD2660" s="116"/>
      <c r="NXE2660" s="42"/>
      <c r="NXF2660" s="116"/>
      <c r="NXG2660" s="42"/>
      <c r="NXH2660" s="116"/>
      <c r="NXI2660" s="42"/>
      <c r="NXJ2660" s="116"/>
      <c r="NXK2660" s="42"/>
      <c r="NXL2660" s="116"/>
      <c r="NXM2660" s="42"/>
      <c r="NXN2660" s="116"/>
      <c r="NXO2660" s="42"/>
      <c r="NXP2660" s="116"/>
      <c r="NXQ2660" s="42"/>
      <c r="NXR2660" s="116"/>
      <c r="NXS2660" s="42"/>
      <c r="NXT2660" s="116"/>
      <c r="NXU2660" s="42"/>
      <c r="NXV2660" s="116"/>
      <c r="NXW2660" s="42"/>
      <c r="NXX2660" s="116"/>
      <c r="NXY2660" s="42"/>
      <c r="NXZ2660" s="116"/>
      <c r="NYA2660" s="42"/>
      <c r="NYB2660" s="116"/>
      <c r="NYC2660" s="42"/>
      <c r="NYD2660" s="116"/>
      <c r="NYE2660" s="42"/>
      <c r="NYF2660" s="116"/>
      <c r="NYG2660" s="42"/>
      <c r="NYH2660" s="116"/>
      <c r="NYI2660" s="42"/>
      <c r="NYJ2660" s="116"/>
      <c r="NYK2660" s="42"/>
      <c r="NYL2660" s="116"/>
      <c r="NYM2660" s="42"/>
      <c r="NYN2660" s="116"/>
      <c r="NYO2660" s="42"/>
      <c r="NYP2660" s="116"/>
      <c r="NYQ2660" s="42"/>
      <c r="NYR2660" s="116"/>
      <c r="NYS2660" s="42"/>
      <c r="NYT2660" s="116"/>
      <c r="NYU2660" s="42"/>
      <c r="NYV2660" s="116"/>
      <c r="NYW2660" s="42"/>
      <c r="NYX2660" s="116"/>
      <c r="NYY2660" s="42"/>
      <c r="NYZ2660" s="116"/>
      <c r="NZA2660" s="42"/>
      <c r="NZB2660" s="116"/>
      <c r="NZC2660" s="42"/>
      <c r="NZD2660" s="116"/>
      <c r="NZE2660" s="42"/>
      <c r="NZF2660" s="116"/>
      <c r="NZG2660" s="42"/>
      <c r="NZH2660" s="116"/>
      <c r="NZI2660" s="42"/>
      <c r="NZJ2660" s="116"/>
      <c r="NZK2660" s="42"/>
      <c r="NZL2660" s="116"/>
      <c r="NZM2660" s="42"/>
      <c r="NZN2660" s="116"/>
      <c r="NZO2660" s="42"/>
      <c r="NZP2660" s="116"/>
      <c r="NZQ2660" s="42"/>
      <c r="NZR2660" s="116"/>
      <c r="NZS2660" s="42"/>
      <c r="NZT2660" s="116"/>
      <c r="NZU2660" s="42"/>
      <c r="NZV2660" s="116"/>
      <c r="NZW2660" s="42"/>
      <c r="NZX2660" s="116"/>
      <c r="NZY2660" s="42"/>
      <c r="NZZ2660" s="116"/>
      <c r="OAA2660" s="42"/>
      <c r="OAB2660" s="116"/>
      <c r="OAC2660" s="42"/>
      <c r="OAD2660" s="116"/>
      <c r="OAE2660" s="42"/>
      <c r="OAF2660" s="116"/>
      <c r="OAG2660" s="42"/>
      <c r="OAH2660" s="116"/>
      <c r="OAI2660" s="42"/>
      <c r="OAJ2660" s="116"/>
      <c r="OAK2660" s="42"/>
      <c r="OAL2660" s="116"/>
      <c r="OAM2660" s="42"/>
      <c r="OAN2660" s="116"/>
      <c r="OAO2660" s="42"/>
      <c r="OAP2660" s="116"/>
      <c r="OAQ2660" s="42"/>
      <c r="OAR2660" s="116"/>
      <c r="OAS2660" s="42"/>
      <c r="OAT2660" s="116"/>
      <c r="OAU2660" s="42"/>
      <c r="OAV2660" s="116"/>
      <c r="OAW2660" s="42"/>
      <c r="OAX2660" s="116"/>
      <c r="OAY2660" s="42"/>
      <c r="OAZ2660" s="116"/>
      <c r="OBA2660" s="42"/>
      <c r="OBB2660" s="116"/>
      <c r="OBC2660" s="42"/>
      <c r="OBD2660" s="116"/>
      <c r="OBE2660" s="42"/>
      <c r="OBF2660" s="116"/>
      <c r="OBG2660" s="42"/>
      <c r="OBH2660" s="116"/>
      <c r="OBI2660" s="42"/>
      <c r="OBJ2660" s="116"/>
      <c r="OBK2660" s="42"/>
      <c r="OBL2660" s="116"/>
      <c r="OBM2660" s="42"/>
      <c r="OBN2660" s="116"/>
      <c r="OBO2660" s="42"/>
      <c r="OBP2660" s="116"/>
      <c r="OBQ2660" s="42"/>
      <c r="OBR2660" s="116"/>
      <c r="OBS2660" s="42"/>
      <c r="OBT2660" s="116"/>
      <c r="OBU2660" s="42"/>
      <c r="OBV2660" s="116"/>
      <c r="OBW2660" s="42"/>
      <c r="OBX2660" s="116"/>
      <c r="OBY2660" s="42"/>
      <c r="OBZ2660" s="116"/>
      <c r="OCA2660" s="42"/>
      <c r="OCB2660" s="116"/>
      <c r="OCC2660" s="42"/>
      <c r="OCD2660" s="116"/>
      <c r="OCE2660" s="42"/>
      <c r="OCF2660" s="116"/>
      <c r="OCG2660" s="42"/>
      <c r="OCH2660" s="116"/>
      <c r="OCI2660" s="42"/>
      <c r="OCJ2660" s="116"/>
      <c r="OCK2660" s="42"/>
      <c r="OCL2660" s="116"/>
      <c r="OCM2660" s="42"/>
      <c r="OCN2660" s="116"/>
      <c r="OCO2660" s="42"/>
      <c r="OCP2660" s="116"/>
      <c r="OCQ2660" s="42"/>
      <c r="OCR2660" s="116"/>
      <c r="OCS2660" s="42"/>
      <c r="OCT2660" s="116"/>
      <c r="OCU2660" s="42"/>
      <c r="OCV2660" s="116"/>
      <c r="OCW2660" s="42"/>
      <c r="OCX2660" s="116"/>
      <c r="OCY2660" s="42"/>
      <c r="OCZ2660" s="116"/>
      <c r="ODA2660" s="42"/>
      <c r="ODB2660" s="116"/>
      <c r="ODC2660" s="42"/>
      <c r="ODD2660" s="116"/>
      <c r="ODE2660" s="42"/>
      <c r="ODF2660" s="116"/>
      <c r="ODG2660" s="42"/>
      <c r="ODH2660" s="116"/>
      <c r="ODI2660" s="42"/>
      <c r="ODJ2660" s="116"/>
      <c r="ODK2660" s="42"/>
      <c r="ODL2660" s="116"/>
      <c r="ODM2660" s="42"/>
      <c r="ODN2660" s="116"/>
      <c r="ODO2660" s="42"/>
      <c r="ODP2660" s="116"/>
      <c r="ODQ2660" s="42"/>
      <c r="ODR2660" s="116"/>
      <c r="ODS2660" s="42"/>
      <c r="ODT2660" s="116"/>
      <c r="ODU2660" s="42"/>
      <c r="ODV2660" s="116"/>
      <c r="ODW2660" s="42"/>
      <c r="ODX2660" s="116"/>
      <c r="ODY2660" s="42"/>
      <c r="ODZ2660" s="116"/>
      <c r="OEA2660" s="42"/>
      <c r="OEB2660" s="116"/>
      <c r="OEC2660" s="42"/>
      <c r="OED2660" s="116"/>
      <c r="OEE2660" s="42"/>
      <c r="OEF2660" s="116"/>
      <c r="OEG2660" s="42"/>
      <c r="OEH2660" s="116"/>
      <c r="OEI2660" s="42"/>
      <c r="OEJ2660" s="116"/>
      <c r="OEK2660" s="42"/>
      <c r="OEL2660" s="116"/>
      <c r="OEM2660" s="42"/>
      <c r="OEN2660" s="116"/>
      <c r="OEO2660" s="42"/>
      <c r="OEP2660" s="116"/>
      <c r="OEQ2660" s="42"/>
      <c r="OER2660" s="116"/>
      <c r="OES2660" s="42"/>
      <c r="OET2660" s="116"/>
      <c r="OEU2660" s="42"/>
      <c r="OEV2660" s="116"/>
      <c r="OEW2660" s="42"/>
      <c r="OEX2660" s="116"/>
      <c r="OEY2660" s="42"/>
      <c r="OEZ2660" s="116"/>
      <c r="OFA2660" s="42"/>
      <c r="OFB2660" s="116"/>
      <c r="OFC2660" s="42"/>
      <c r="OFD2660" s="116"/>
      <c r="OFE2660" s="42"/>
      <c r="OFF2660" s="116"/>
      <c r="OFG2660" s="42"/>
      <c r="OFH2660" s="116"/>
      <c r="OFI2660" s="42"/>
      <c r="OFJ2660" s="116"/>
      <c r="OFK2660" s="42"/>
      <c r="OFL2660" s="116"/>
      <c r="OFM2660" s="42"/>
      <c r="OFN2660" s="116"/>
      <c r="OFO2660" s="42"/>
      <c r="OFP2660" s="116"/>
      <c r="OFQ2660" s="42"/>
      <c r="OFR2660" s="116"/>
      <c r="OFS2660" s="42"/>
      <c r="OFT2660" s="116"/>
      <c r="OFU2660" s="42"/>
      <c r="OFV2660" s="116"/>
      <c r="OFW2660" s="42"/>
      <c r="OFX2660" s="116"/>
      <c r="OFY2660" s="42"/>
      <c r="OFZ2660" s="116"/>
      <c r="OGA2660" s="42"/>
      <c r="OGB2660" s="116"/>
      <c r="OGC2660" s="42"/>
      <c r="OGD2660" s="116"/>
      <c r="OGE2660" s="42"/>
      <c r="OGF2660" s="116"/>
      <c r="OGG2660" s="42"/>
      <c r="OGH2660" s="116"/>
      <c r="OGI2660" s="42"/>
      <c r="OGJ2660" s="116"/>
      <c r="OGK2660" s="42"/>
      <c r="OGL2660" s="116"/>
      <c r="OGM2660" s="42"/>
      <c r="OGN2660" s="116"/>
      <c r="OGO2660" s="42"/>
      <c r="OGP2660" s="116"/>
      <c r="OGQ2660" s="42"/>
      <c r="OGR2660" s="116"/>
      <c r="OGS2660" s="42"/>
      <c r="OGT2660" s="116"/>
      <c r="OGU2660" s="42"/>
      <c r="OGV2660" s="116"/>
      <c r="OGW2660" s="42"/>
      <c r="OGX2660" s="116"/>
      <c r="OGY2660" s="42"/>
      <c r="OGZ2660" s="116"/>
      <c r="OHA2660" s="42"/>
      <c r="OHB2660" s="116"/>
      <c r="OHC2660" s="42"/>
      <c r="OHD2660" s="116"/>
      <c r="OHE2660" s="42"/>
      <c r="OHF2660" s="116"/>
      <c r="OHG2660" s="42"/>
      <c r="OHH2660" s="116"/>
      <c r="OHI2660" s="42"/>
      <c r="OHJ2660" s="116"/>
      <c r="OHK2660" s="42"/>
      <c r="OHL2660" s="116"/>
      <c r="OHM2660" s="42"/>
      <c r="OHN2660" s="116"/>
      <c r="OHO2660" s="42"/>
      <c r="OHP2660" s="116"/>
      <c r="OHQ2660" s="42"/>
      <c r="OHR2660" s="116"/>
      <c r="OHS2660" s="42"/>
      <c r="OHT2660" s="116"/>
      <c r="OHU2660" s="42"/>
      <c r="OHV2660" s="116"/>
      <c r="OHW2660" s="42"/>
      <c r="OHX2660" s="116"/>
      <c r="OHY2660" s="42"/>
      <c r="OHZ2660" s="116"/>
      <c r="OIA2660" s="42"/>
      <c r="OIB2660" s="116"/>
      <c r="OIC2660" s="42"/>
      <c r="OID2660" s="116"/>
      <c r="OIE2660" s="42"/>
      <c r="OIF2660" s="116"/>
      <c r="OIG2660" s="42"/>
      <c r="OIH2660" s="116"/>
      <c r="OII2660" s="42"/>
      <c r="OIJ2660" s="116"/>
      <c r="OIK2660" s="42"/>
      <c r="OIL2660" s="116"/>
      <c r="OIM2660" s="42"/>
      <c r="OIN2660" s="116"/>
      <c r="OIO2660" s="42"/>
      <c r="OIP2660" s="116"/>
      <c r="OIQ2660" s="42"/>
      <c r="OIR2660" s="116"/>
      <c r="OIS2660" s="42"/>
      <c r="OIT2660" s="116"/>
      <c r="OIU2660" s="42"/>
      <c r="OIV2660" s="116"/>
      <c r="OIW2660" s="42"/>
      <c r="OIX2660" s="116"/>
      <c r="OIY2660" s="42"/>
      <c r="OIZ2660" s="116"/>
      <c r="OJA2660" s="42"/>
      <c r="OJB2660" s="116"/>
      <c r="OJC2660" s="42"/>
      <c r="OJD2660" s="116"/>
      <c r="OJE2660" s="42"/>
      <c r="OJF2660" s="116"/>
      <c r="OJG2660" s="42"/>
      <c r="OJH2660" s="116"/>
      <c r="OJI2660" s="42"/>
      <c r="OJJ2660" s="116"/>
      <c r="OJK2660" s="42"/>
      <c r="OJL2660" s="116"/>
      <c r="OJM2660" s="42"/>
      <c r="OJN2660" s="116"/>
      <c r="OJO2660" s="42"/>
      <c r="OJP2660" s="116"/>
      <c r="OJQ2660" s="42"/>
      <c r="OJR2660" s="116"/>
      <c r="OJS2660" s="42"/>
      <c r="OJT2660" s="116"/>
      <c r="OJU2660" s="42"/>
      <c r="OJV2660" s="116"/>
      <c r="OJW2660" s="42"/>
      <c r="OJX2660" s="116"/>
      <c r="OJY2660" s="42"/>
      <c r="OJZ2660" s="116"/>
      <c r="OKA2660" s="42"/>
      <c r="OKB2660" s="116"/>
      <c r="OKC2660" s="42"/>
      <c r="OKD2660" s="116"/>
      <c r="OKE2660" s="42"/>
      <c r="OKF2660" s="116"/>
      <c r="OKG2660" s="42"/>
      <c r="OKH2660" s="116"/>
      <c r="OKI2660" s="42"/>
      <c r="OKJ2660" s="116"/>
      <c r="OKK2660" s="42"/>
      <c r="OKL2660" s="116"/>
      <c r="OKM2660" s="42"/>
      <c r="OKN2660" s="116"/>
      <c r="OKO2660" s="42"/>
      <c r="OKP2660" s="116"/>
      <c r="OKQ2660" s="42"/>
      <c r="OKR2660" s="116"/>
      <c r="OKS2660" s="42"/>
      <c r="OKT2660" s="116"/>
      <c r="OKU2660" s="42"/>
      <c r="OKV2660" s="116"/>
      <c r="OKW2660" s="42"/>
      <c r="OKX2660" s="116"/>
      <c r="OKY2660" s="42"/>
      <c r="OKZ2660" s="116"/>
      <c r="OLA2660" s="42"/>
      <c r="OLB2660" s="116"/>
      <c r="OLC2660" s="42"/>
      <c r="OLD2660" s="116"/>
      <c r="OLE2660" s="42"/>
      <c r="OLF2660" s="116"/>
      <c r="OLG2660" s="42"/>
      <c r="OLH2660" s="116"/>
      <c r="OLI2660" s="42"/>
      <c r="OLJ2660" s="116"/>
      <c r="OLK2660" s="42"/>
      <c r="OLL2660" s="116"/>
      <c r="OLM2660" s="42"/>
      <c r="OLN2660" s="116"/>
      <c r="OLO2660" s="42"/>
      <c r="OLP2660" s="116"/>
      <c r="OLQ2660" s="42"/>
      <c r="OLR2660" s="116"/>
      <c r="OLS2660" s="42"/>
      <c r="OLT2660" s="116"/>
      <c r="OLU2660" s="42"/>
      <c r="OLV2660" s="116"/>
      <c r="OLW2660" s="42"/>
      <c r="OLX2660" s="116"/>
      <c r="OLY2660" s="42"/>
      <c r="OLZ2660" s="116"/>
      <c r="OMA2660" s="42"/>
      <c r="OMB2660" s="116"/>
      <c r="OMC2660" s="42"/>
      <c r="OMD2660" s="116"/>
      <c r="OME2660" s="42"/>
      <c r="OMF2660" s="116"/>
      <c r="OMG2660" s="42"/>
      <c r="OMH2660" s="116"/>
      <c r="OMI2660" s="42"/>
      <c r="OMJ2660" s="116"/>
      <c r="OMK2660" s="42"/>
      <c r="OML2660" s="116"/>
      <c r="OMM2660" s="42"/>
      <c r="OMN2660" s="116"/>
      <c r="OMO2660" s="42"/>
      <c r="OMP2660" s="116"/>
      <c r="OMQ2660" s="42"/>
      <c r="OMR2660" s="116"/>
      <c r="OMS2660" s="42"/>
      <c r="OMT2660" s="116"/>
      <c r="OMU2660" s="42"/>
      <c r="OMV2660" s="116"/>
      <c r="OMW2660" s="42"/>
      <c r="OMX2660" s="116"/>
      <c r="OMY2660" s="42"/>
      <c r="OMZ2660" s="116"/>
      <c r="ONA2660" s="42"/>
      <c r="ONB2660" s="116"/>
      <c r="ONC2660" s="42"/>
      <c r="OND2660" s="116"/>
      <c r="ONE2660" s="42"/>
      <c r="ONF2660" s="116"/>
      <c r="ONG2660" s="42"/>
      <c r="ONH2660" s="116"/>
      <c r="ONI2660" s="42"/>
      <c r="ONJ2660" s="116"/>
      <c r="ONK2660" s="42"/>
      <c r="ONL2660" s="116"/>
      <c r="ONM2660" s="42"/>
      <c r="ONN2660" s="116"/>
      <c r="ONO2660" s="42"/>
      <c r="ONP2660" s="116"/>
      <c r="ONQ2660" s="42"/>
      <c r="ONR2660" s="116"/>
      <c r="ONS2660" s="42"/>
      <c r="ONT2660" s="116"/>
      <c r="ONU2660" s="42"/>
      <c r="ONV2660" s="116"/>
      <c r="ONW2660" s="42"/>
      <c r="ONX2660" s="116"/>
      <c r="ONY2660" s="42"/>
      <c r="ONZ2660" s="116"/>
      <c r="OOA2660" s="42"/>
      <c r="OOB2660" s="116"/>
      <c r="OOC2660" s="42"/>
      <c r="OOD2660" s="116"/>
      <c r="OOE2660" s="42"/>
      <c r="OOF2660" s="116"/>
      <c r="OOG2660" s="42"/>
      <c r="OOH2660" s="116"/>
      <c r="OOI2660" s="42"/>
      <c r="OOJ2660" s="116"/>
      <c r="OOK2660" s="42"/>
      <c r="OOL2660" s="116"/>
      <c r="OOM2660" s="42"/>
      <c r="OON2660" s="116"/>
      <c r="OOO2660" s="42"/>
      <c r="OOP2660" s="116"/>
      <c r="OOQ2660" s="42"/>
      <c r="OOR2660" s="116"/>
      <c r="OOS2660" s="42"/>
      <c r="OOT2660" s="116"/>
      <c r="OOU2660" s="42"/>
      <c r="OOV2660" s="116"/>
      <c r="OOW2660" s="42"/>
      <c r="OOX2660" s="116"/>
      <c r="OOY2660" s="42"/>
      <c r="OOZ2660" s="116"/>
      <c r="OPA2660" s="42"/>
      <c r="OPB2660" s="116"/>
      <c r="OPC2660" s="42"/>
      <c r="OPD2660" s="116"/>
      <c r="OPE2660" s="42"/>
      <c r="OPF2660" s="116"/>
      <c r="OPG2660" s="42"/>
      <c r="OPH2660" s="116"/>
      <c r="OPI2660" s="42"/>
      <c r="OPJ2660" s="116"/>
      <c r="OPK2660" s="42"/>
      <c r="OPL2660" s="116"/>
      <c r="OPM2660" s="42"/>
      <c r="OPN2660" s="116"/>
      <c r="OPO2660" s="42"/>
      <c r="OPP2660" s="116"/>
      <c r="OPQ2660" s="42"/>
      <c r="OPR2660" s="116"/>
      <c r="OPS2660" s="42"/>
      <c r="OPT2660" s="116"/>
      <c r="OPU2660" s="42"/>
      <c r="OPV2660" s="116"/>
      <c r="OPW2660" s="42"/>
      <c r="OPX2660" s="116"/>
      <c r="OPY2660" s="42"/>
      <c r="OPZ2660" s="116"/>
      <c r="OQA2660" s="42"/>
      <c r="OQB2660" s="116"/>
      <c r="OQC2660" s="42"/>
      <c r="OQD2660" s="116"/>
      <c r="OQE2660" s="42"/>
      <c r="OQF2660" s="116"/>
      <c r="OQG2660" s="42"/>
      <c r="OQH2660" s="116"/>
      <c r="OQI2660" s="42"/>
      <c r="OQJ2660" s="116"/>
      <c r="OQK2660" s="42"/>
      <c r="OQL2660" s="116"/>
      <c r="OQM2660" s="42"/>
      <c r="OQN2660" s="116"/>
      <c r="OQO2660" s="42"/>
      <c r="OQP2660" s="116"/>
      <c r="OQQ2660" s="42"/>
      <c r="OQR2660" s="116"/>
      <c r="OQS2660" s="42"/>
      <c r="OQT2660" s="116"/>
      <c r="OQU2660" s="42"/>
      <c r="OQV2660" s="116"/>
      <c r="OQW2660" s="42"/>
      <c r="OQX2660" s="116"/>
      <c r="OQY2660" s="42"/>
      <c r="OQZ2660" s="116"/>
      <c r="ORA2660" s="42"/>
      <c r="ORB2660" s="116"/>
      <c r="ORC2660" s="42"/>
      <c r="ORD2660" s="116"/>
      <c r="ORE2660" s="42"/>
      <c r="ORF2660" s="116"/>
      <c r="ORG2660" s="42"/>
      <c r="ORH2660" s="116"/>
      <c r="ORI2660" s="42"/>
      <c r="ORJ2660" s="116"/>
      <c r="ORK2660" s="42"/>
      <c r="ORL2660" s="116"/>
      <c r="ORM2660" s="42"/>
      <c r="ORN2660" s="116"/>
      <c r="ORO2660" s="42"/>
      <c r="ORP2660" s="116"/>
      <c r="ORQ2660" s="42"/>
      <c r="ORR2660" s="116"/>
      <c r="ORS2660" s="42"/>
      <c r="ORT2660" s="116"/>
      <c r="ORU2660" s="42"/>
      <c r="ORV2660" s="116"/>
      <c r="ORW2660" s="42"/>
      <c r="ORX2660" s="116"/>
      <c r="ORY2660" s="42"/>
      <c r="ORZ2660" s="116"/>
      <c r="OSA2660" s="42"/>
      <c r="OSB2660" s="116"/>
      <c r="OSC2660" s="42"/>
      <c r="OSD2660" s="116"/>
      <c r="OSE2660" s="42"/>
      <c r="OSF2660" s="116"/>
      <c r="OSG2660" s="42"/>
      <c r="OSH2660" s="116"/>
      <c r="OSI2660" s="42"/>
      <c r="OSJ2660" s="116"/>
      <c r="OSK2660" s="42"/>
      <c r="OSL2660" s="116"/>
      <c r="OSM2660" s="42"/>
      <c r="OSN2660" s="116"/>
      <c r="OSO2660" s="42"/>
      <c r="OSP2660" s="116"/>
      <c r="OSQ2660" s="42"/>
      <c r="OSR2660" s="116"/>
      <c r="OSS2660" s="42"/>
      <c r="OST2660" s="116"/>
      <c r="OSU2660" s="42"/>
      <c r="OSV2660" s="116"/>
      <c r="OSW2660" s="42"/>
      <c r="OSX2660" s="116"/>
      <c r="OSY2660" s="42"/>
      <c r="OSZ2660" s="116"/>
      <c r="OTA2660" s="42"/>
      <c r="OTB2660" s="116"/>
      <c r="OTC2660" s="42"/>
      <c r="OTD2660" s="116"/>
      <c r="OTE2660" s="42"/>
      <c r="OTF2660" s="116"/>
      <c r="OTG2660" s="42"/>
      <c r="OTH2660" s="116"/>
      <c r="OTI2660" s="42"/>
      <c r="OTJ2660" s="116"/>
      <c r="OTK2660" s="42"/>
      <c r="OTL2660" s="116"/>
      <c r="OTM2660" s="42"/>
      <c r="OTN2660" s="116"/>
      <c r="OTO2660" s="42"/>
      <c r="OTP2660" s="116"/>
      <c r="OTQ2660" s="42"/>
      <c r="OTR2660" s="116"/>
      <c r="OTS2660" s="42"/>
      <c r="OTT2660" s="116"/>
      <c r="OTU2660" s="42"/>
      <c r="OTV2660" s="116"/>
      <c r="OTW2660" s="42"/>
      <c r="OTX2660" s="116"/>
      <c r="OTY2660" s="42"/>
      <c r="OTZ2660" s="116"/>
      <c r="OUA2660" s="42"/>
      <c r="OUB2660" s="116"/>
      <c r="OUC2660" s="42"/>
      <c r="OUD2660" s="116"/>
      <c r="OUE2660" s="42"/>
      <c r="OUF2660" s="116"/>
      <c r="OUG2660" s="42"/>
      <c r="OUH2660" s="116"/>
      <c r="OUI2660" s="42"/>
      <c r="OUJ2660" s="116"/>
      <c r="OUK2660" s="42"/>
      <c r="OUL2660" s="116"/>
      <c r="OUM2660" s="42"/>
      <c r="OUN2660" s="116"/>
      <c r="OUO2660" s="42"/>
      <c r="OUP2660" s="116"/>
      <c r="OUQ2660" s="42"/>
      <c r="OUR2660" s="116"/>
      <c r="OUS2660" s="42"/>
      <c r="OUT2660" s="116"/>
      <c r="OUU2660" s="42"/>
      <c r="OUV2660" s="116"/>
      <c r="OUW2660" s="42"/>
      <c r="OUX2660" s="116"/>
      <c r="OUY2660" s="42"/>
      <c r="OUZ2660" s="116"/>
      <c r="OVA2660" s="42"/>
      <c r="OVB2660" s="116"/>
      <c r="OVC2660" s="42"/>
      <c r="OVD2660" s="116"/>
      <c r="OVE2660" s="42"/>
      <c r="OVF2660" s="116"/>
      <c r="OVG2660" s="42"/>
      <c r="OVH2660" s="116"/>
      <c r="OVI2660" s="42"/>
      <c r="OVJ2660" s="116"/>
      <c r="OVK2660" s="42"/>
      <c r="OVL2660" s="116"/>
      <c r="OVM2660" s="42"/>
      <c r="OVN2660" s="116"/>
      <c r="OVO2660" s="42"/>
      <c r="OVP2660" s="116"/>
      <c r="OVQ2660" s="42"/>
      <c r="OVR2660" s="116"/>
      <c r="OVS2660" s="42"/>
      <c r="OVT2660" s="116"/>
      <c r="OVU2660" s="42"/>
      <c r="OVV2660" s="116"/>
      <c r="OVW2660" s="42"/>
      <c r="OVX2660" s="116"/>
      <c r="OVY2660" s="42"/>
      <c r="OVZ2660" s="116"/>
      <c r="OWA2660" s="42"/>
      <c r="OWB2660" s="116"/>
      <c r="OWC2660" s="42"/>
      <c r="OWD2660" s="116"/>
      <c r="OWE2660" s="42"/>
      <c r="OWF2660" s="116"/>
      <c r="OWG2660" s="42"/>
      <c r="OWH2660" s="116"/>
      <c r="OWI2660" s="42"/>
      <c r="OWJ2660" s="116"/>
      <c r="OWK2660" s="42"/>
      <c r="OWL2660" s="116"/>
      <c r="OWM2660" s="42"/>
      <c r="OWN2660" s="116"/>
      <c r="OWO2660" s="42"/>
      <c r="OWP2660" s="116"/>
      <c r="OWQ2660" s="42"/>
      <c r="OWR2660" s="116"/>
      <c r="OWS2660" s="42"/>
      <c r="OWT2660" s="116"/>
      <c r="OWU2660" s="42"/>
      <c r="OWV2660" s="116"/>
      <c r="OWW2660" s="42"/>
      <c r="OWX2660" s="116"/>
      <c r="OWY2660" s="42"/>
      <c r="OWZ2660" s="116"/>
      <c r="OXA2660" s="42"/>
      <c r="OXB2660" s="116"/>
      <c r="OXC2660" s="42"/>
      <c r="OXD2660" s="116"/>
      <c r="OXE2660" s="42"/>
      <c r="OXF2660" s="116"/>
      <c r="OXG2660" s="42"/>
      <c r="OXH2660" s="116"/>
      <c r="OXI2660" s="42"/>
      <c r="OXJ2660" s="116"/>
      <c r="OXK2660" s="42"/>
      <c r="OXL2660" s="116"/>
      <c r="OXM2660" s="42"/>
      <c r="OXN2660" s="116"/>
      <c r="OXO2660" s="42"/>
      <c r="OXP2660" s="116"/>
      <c r="OXQ2660" s="42"/>
      <c r="OXR2660" s="116"/>
      <c r="OXS2660" s="42"/>
      <c r="OXT2660" s="116"/>
      <c r="OXU2660" s="42"/>
      <c r="OXV2660" s="116"/>
      <c r="OXW2660" s="42"/>
      <c r="OXX2660" s="116"/>
      <c r="OXY2660" s="42"/>
      <c r="OXZ2660" s="116"/>
      <c r="OYA2660" s="42"/>
      <c r="OYB2660" s="116"/>
      <c r="OYC2660" s="42"/>
      <c r="OYD2660" s="116"/>
      <c r="OYE2660" s="42"/>
      <c r="OYF2660" s="116"/>
      <c r="OYG2660" s="42"/>
      <c r="OYH2660" s="116"/>
      <c r="OYI2660" s="42"/>
      <c r="OYJ2660" s="116"/>
      <c r="OYK2660" s="42"/>
      <c r="OYL2660" s="116"/>
      <c r="OYM2660" s="42"/>
      <c r="OYN2660" s="116"/>
      <c r="OYO2660" s="42"/>
      <c r="OYP2660" s="116"/>
      <c r="OYQ2660" s="42"/>
      <c r="OYR2660" s="116"/>
      <c r="OYS2660" s="42"/>
      <c r="OYT2660" s="116"/>
      <c r="OYU2660" s="42"/>
      <c r="OYV2660" s="116"/>
      <c r="OYW2660" s="42"/>
      <c r="OYX2660" s="116"/>
      <c r="OYY2660" s="42"/>
      <c r="OYZ2660" s="116"/>
      <c r="OZA2660" s="42"/>
      <c r="OZB2660" s="116"/>
      <c r="OZC2660" s="42"/>
      <c r="OZD2660" s="116"/>
      <c r="OZE2660" s="42"/>
      <c r="OZF2660" s="116"/>
      <c r="OZG2660" s="42"/>
      <c r="OZH2660" s="116"/>
      <c r="OZI2660" s="42"/>
      <c r="OZJ2660" s="116"/>
      <c r="OZK2660" s="42"/>
      <c r="OZL2660" s="116"/>
      <c r="OZM2660" s="42"/>
      <c r="OZN2660" s="116"/>
      <c r="OZO2660" s="42"/>
      <c r="OZP2660" s="116"/>
      <c r="OZQ2660" s="42"/>
      <c r="OZR2660" s="116"/>
      <c r="OZS2660" s="42"/>
      <c r="OZT2660" s="116"/>
      <c r="OZU2660" s="42"/>
      <c r="OZV2660" s="116"/>
      <c r="OZW2660" s="42"/>
      <c r="OZX2660" s="116"/>
      <c r="OZY2660" s="42"/>
      <c r="OZZ2660" s="116"/>
      <c r="PAA2660" s="42"/>
      <c r="PAB2660" s="116"/>
      <c r="PAC2660" s="42"/>
      <c r="PAD2660" s="116"/>
      <c r="PAE2660" s="42"/>
      <c r="PAF2660" s="116"/>
      <c r="PAG2660" s="42"/>
      <c r="PAH2660" s="116"/>
      <c r="PAI2660" s="42"/>
      <c r="PAJ2660" s="116"/>
      <c r="PAK2660" s="42"/>
      <c r="PAL2660" s="116"/>
      <c r="PAM2660" s="42"/>
      <c r="PAN2660" s="116"/>
      <c r="PAO2660" s="42"/>
      <c r="PAP2660" s="116"/>
      <c r="PAQ2660" s="42"/>
      <c r="PAR2660" s="116"/>
      <c r="PAS2660" s="42"/>
      <c r="PAT2660" s="116"/>
      <c r="PAU2660" s="42"/>
      <c r="PAV2660" s="116"/>
      <c r="PAW2660" s="42"/>
      <c r="PAX2660" s="116"/>
      <c r="PAY2660" s="42"/>
      <c r="PAZ2660" s="116"/>
      <c r="PBA2660" s="42"/>
      <c r="PBB2660" s="116"/>
      <c r="PBC2660" s="42"/>
      <c r="PBD2660" s="116"/>
      <c r="PBE2660" s="42"/>
      <c r="PBF2660" s="116"/>
      <c r="PBG2660" s="42"/>
      <c r="PBH2660" s="116"/>
      <c r="PBI2660" s="42"/>
      <c r="PBJ2660" s="116"/>
      <c r="PBK2660" s="42"/>
      <c r="PBL2660" s="116"/>
      <c r="PBM2660" s="42"/>
      <c r="PBN2660" s="116"/>
      <c r="PBO2660" s="42"/>
      <c r="PBP2660" s="116"/>
      <c r="PBQ2660" s="42"/>
      <c r="PBR2660" s="116"/>
      <c r="PBS2660" s="42"/>
      <c r="PBT2660" s="116"/>
      <c r="PBU2660" s="42"/>
      <c r="PBV2660" s="116"/>
      <c r="PBW2660" s="42"/>
      <c r="PBX2660" s="116"/>
      <c r="PBY2660" s="42"/>
      <c r="PBZ2660" s="116"/>
      <c r="PCA2660" s="42"/>
      <c r="PCB2660" s="116"/>
      <c r="PCC2660" s="42"/>
      <c r="PCD2660" s="116"/>
      <c r="PCE2660" s="42"/>
      <c r="PCF2660" s="116"/>
      <c r="PCG2660" s="42"/>
      <c r="PCH2660" s="116"/>
      <c r="PCI2660" s="42"/>
      <c r="PCJ2660" s="116"/>
      <c r="PCK2660" s="42"/>
      <c r="PCL2660" s="116"/>
      <c r="PCM2660" s="42"/>
      <c r="PCN2660" s="116"/>
      <c r="PCO2660" s="42"/>
      <c r="PCP2660" s="116"/>
      <c r="PCQ2660" s="42"/>
      <c r="PCR2660" s="116"/>
      <c r="PCS2660" s="42"/>
      <c r="PCT2660" s="116"/>
      <c r="PCU2660" s="42"/>
      <c r="PCV2660" s="116"/>
      <c r="PCW2660" s="42"/>
      <c r="PCX2660" s="116"/>
      <c r="PCY2660" s="42"/>
      <c r="PCZ2660" s="116"/>
      <c r="PDA2660" s="42"/>
      <c r="PDB2660" s="116"/>
      <c r="PDC2660" s="42"/>
      <c r="PDD2660" s="116"/>
      <c r="PDE2660" s="42"/>
      <c r="PDF2660" s="116"/>
      <c r="PDG2660" s="42"/>
      <c r="PDH2660" s="116"/>
      <c r="PDI2660" s="42"/>
      <c r="PDJ2660" s="116"/>
      <c r="PDK2660" s="42"/>
      <c r="PDL2660" s="116"/>
      <c r="PDM2660" s="42"/>
      <c r="PDN2660" s="116"/>
      <c r="PDO2660" s="42"/>
      <c r="PDP2660" s="116"/>
      <c r="PDQ2660" s="42"/>
      <c r="PDR2660" s="116"/>
      <c r="PDS2660" s="42"/>
      <c r="PDT2660" s="116"/>
      <c r="PDU2660" s="42"/>
      <c r="PDV2660" s="116"/>
      <c r="PDW2660" s="42"/>
      <c r="PDX2660" s="116"/>
      <c r="PDY2660" s="42"/>
      <c r="PDZ2660" s="116"/>
      <c r="PEA2660" s="42"/>
      <c r="PEB2660" s="116"/>
      <c r="PEC2660" s="42"/>
      <c r="PED2660" s="116"/>
      <c r="PEE2660" s="42"/>
      <c r="PEF2660" s="116"/>
      <c r="PEG2660" s="42"/>
      <c r="PEH2660" s="116"/>
      <c r="PEI2660" s="42"/>
      <c r="PEJ2660" s="116"/>
      <c r="PEK2660" s="42"/>
      <c r="PEL2660" s="116"/>
      <c r="PEM2660" s="42"/>
      <c r="PEN2660" s="116"/>
      <c r="PEO2660" s="42"/>
      <c r="PEP2660" s="116"/>
      <c r="PEQ2660" s="42"/>
      <c r="PER2660" s="116"/>
      <c r="PES2660" s="42"/>
      <c r="PET2660" s="116"/>
      <c r="PEU2660" s="42"/>
      <c r="PEV2660" s="116"/>
      <c r="PEW2660" s="42"/>
      <c r="PEX2660" s="116"/>
      <c r="PEY2660" s="42"/>
      <c r="PEZ2660" s="116"/>
      <c r="PFA2660" s="42"/>
      <c r="PFB2660" s="116"/>
      <c r="PFC2660" s="42"/>
      <c r="PFD2660" s="116"/>
      <c r="PFE2660" s="42"/>
      <c r="PFF2660" s="116"/>
      <c r="PFG2660" s="42"/>
      <c r="PFH2660" s="116"/>
      <c r="PFI2660" s="42"/>
      <c r="PFJ2660" s="116"/>
      <c r="PFK2660" s="42"/>
      <c r="PFL2660" s="116"/>
      <c r="PFM2660" s="42"/>
      <c r="PFN2660" s="116"/>
      <c r="PFO2660" s="42"/>
      <c r="PFP2660" s="116"/>
      <c r="PFQ2660" s="42"/>
      <c r="PFR2660" s="116"/>
      <c r="PFS2660" s="42"/>
      <c r="PFT2660" s="116"/>
      <c r="PFU2660" s="42"/>
      <c r="PFV2660" s="116"/>
      <c r="PFW2660" s="42"/>
      <c r="PFX2660" s="116"/>
      <c r="PFY2660" s="42"/>
      <c r="PFZ2660" s="116"/>
      <c r="PGA2660" s="42"/>
      <c r="PGB2660" s="116"/>
      <c r="PGC2660" s="42"/>
      <c r="PGD2660" s="116"/>
      <c r="PGE2660" s="42"/>
      <c r="PGF2660" s="116"/>
      <c r="PGG2660" s="42"/>
      <c r="PGH2660" s="116"/>
      <c r="PGI2660" s="42"/>
      <c r="PGJ2660" s="116"/>
      <c r="PGK2660" s="42"/>
      <c r="PGL2660" s="116"/>
      <c r="PGM2660" s="42"/>
      <c r="PGN2660" s="116"/>
      <c r="PGO2660" s="42"/>
      <c r="PGP2660" s="116"/>
      <c r="PGQ2660" s="42"/>
      <c r="PGR2660" s="116"/>
      <c r="PGS2660" s="42"/>
      <c r="PGT2660" s="116"/>
      <c r="PGU2660" s="42"/>
      <c r="PGV2660" s="116"/>
      <c r="PGW2660" s="42"/>
      <c r="PGX2660" s="116"/>
      <c r="PGY2660" s="42"/>
      <c r="PGZ2660" s="116"/>
      <c r="PHA2660" s="42"/>
      <c r="PHB2660" s="116"/>
      <c r="PHC2660" s="42"/>
      <c r="PHD2660" s="116"/>
      <c r="PHE2660" s="42"/>
      <c r="PHF2660" s="116"/>
      <c r="PHG2660" s="42"/>
      <c r="PHH2660" s="116"/>
      <c r="PHI2660" s="42"/>
      <c r="PHJ2660" s="116"/>
      <c r="PHK2660" s="42"/>
      <c r="PHL2660" s="116"/>
      <c r="PHM2660" s="42"/>
      <c r="PHN2660" s="116"/>
      <c r="PHO2660" s="42"/>
      <c r="PHP2660" s="116"/>
      <c r="PHQ2660" s="42"/>
      <c r="PHR2660" s="116"/>
      <c r="PHS2660" s="42"/>
      <c r="PHT2660" s="116"/>
      <c r="PHU2660" s="42"/>
      <c r="PHV2660" s="116"/>
      <c r="PHW2660" s="42"/>
      <c r="PHX2660" s="116"/>
      <c r="PHY2660" s="42"/>
      <c r="PHZ2660" s="116"/>
      <c r="PIA2660" s="42"/>
      <c r="PIB2660" s="116"/>
      <c r="PIC2660" s="42"/>
      <c r="PID2660" s="116"/>
      <c r="PIE2660" s="42"/>
      <c r="PIF2660" s="116"/>
      <c r="PIG2660" s="42"/>
      <c r="PIH2660" s="116"/>
      <c r="PII2660" s="42"/>
      <c r="PIJ2660" s="116"/>
      <c r="PIK2660" s="42"/>
      <c r="PIL2660" s="116"/>
      <c r="PIM2660" s="42"/>
      <c r="PIN2660" s="116"/>
      <c r="PIO2660" s="42"/>
      <c r="PIP2660" s="116"/>
      <c r="PIQ2660" s="42"/>
      <c r="PIR2660" s="116"/>
      <c r="PIS2660" s="42"/>
      <c r="PIT2660" s="116"/>
      <c r="PIU2660" s="42"/>
      <c r="PIV2660" s="116"/>
      <c r="PIW2660" s="42"/>
      <c r="PIX2660" s="116"/>
      <c r="PIY2660" s="42"/>
      <c r="PIZ2660" s="116"/>
      <c r="PJA2660" s="42"/>
      <c r="PJB2660" s="116"/>
      <c r="PJC2660" s="42"/>
      <c r="PJD2660" s="116"/>
      <c r="PJE2660" s="42"/>
      <c r="PJF2660" s="116"/>
      <c r="PJG2660" s="42"/>
      <c r="PJH2660" s="116"/>
      <c r="PJI2660" s="42"/>
      <c r="PJJ2660" s="116"/>
      <c r="PJK2660" s="42"/>
      <c r="PJL2660" s="116"/>
      <c r="PJM2660" s="42"/>
      <c r="PJN2660" s="116"/>
      <c r="PJO2660" s="42"/>
      <c r="PJP2660" s="116"/>
      <c r="PJQ2660" s="42"/>
      <c r="PJR2660" s="116"/>
      <c r="PJS2660" s="42"/>
      <c r="PJT2660" s="116"/>
      <c r="PJU2660" s="42"/>
      <c r="PJV2660" s="116"/>
      <c r="PJW2660" s="42"/>
      <c r="PJX2660" s="116"/>
      <c r="PJY2660" s="42"/>
      <c r="PJZ2660" s="116"/>
      <c r="PKA2660" s="42"/>
      <c r="PKB2660" s="116"/>
      <c r="PKC2660" s="42"/>
      <c r="PKD2660" s="116"/>
      <c r="PKE2660" s="42"/>
      <c r="PKF2660" s="116"/>
      <c r="PKG2660" s="42"/>
      <c r="PKH2660" s="116"/>
      <c r="PKI2660" s="42"/>
      <c r="PKJ2660" s="116"/>
      <c r="PKK2660" s="42"/>
      <c r="PKL2660" s="116"/>
      <c r="PKM2660" s="42"/>
      <c r="PKN2660" s="116"/>
      <c r="PKO2660" s="42"/>
      <c r="PKP2660" s="116"/>
      <c r="PKQ2660" s="42"/>
      <c r="PKR2660" s="116"/>
      <c r="PKS2660" s="42"/>
      <c r="PKT2660" s="116"/>
      <c r="PKU2660" s="42"/>
      <c r="PKV2660" s="116"/>
      <c r="PKW2660" s="42"/>
      <c r="PKX2660" s="116"/>
      <c r="PKY2660" s="42"/>
      <c r="PKZ2660" s="116"/>
      <c r="PLA2660" s="42"/>
      <c r="PLB2660" s="116"/>
      <c r="PLC2660" s="42"/>
      <c r="PLD2660" s="116"/>
      <c r="PLE2660" s="42"/>
      <c r="PLF2660" s="116"/>
      <c r="PLG2660" s="42"/>
      <c r="PLH2660" s="116"/>
      <c r="PLI2660" s="42"/>
      <c r="PLJ2660" s="116"/>
      <c r="PLK2660" s="42"/>
      <c r="PLL2660" s="116"/>
      <c r="PLM2660" s="42"/>
      <c r="PLN2660" s="116"/>
      <c r="PLO2660" s="42"/>
      <c r="PLP2660" s="116"/>
      <c r="PLQ2660" s="42"/>
      <c r="PLR2660" s="116"/>
      <c r="PLS2660" s="42"/>
      <c r="PLT2660" s="116"/>
      <c r="PLU2660" s="42"/>
      <c r="PLV2660" s="116"/>
      <c r="PLW2660" s="42"/>
      <c r="PLX2660" s="116"/>
      <c r="PLY2660" s="42"/>
      <c r="PLZ2660" s="116"/>
      <c r="PMA2660" s="42"/>
      <c r="PMB2660" s="116"/>
      <c r="PMC2660" s="42"/>
      <c r="PMD2660" s="116"/>
      <c r="PME2660" s="42"/>
      <c r="PMF2660" s="116"/>
      <c r="PMG2660" s="42"/>
      <c r="PMH2660" s="116"/>
      <c r="PMI2660" s="42"/>
      <c r="PMJ2660" s="116"/>
      <c r="PMK2660" s="42"/>
      <c r="PML2660" s="116"/>
      <c r="PMM2660" s="42"/>
      <c r="PMN2660" s="116"/>
      <c r="PMO2660" s="42"/>
      <c r="PMP2660" s="116"/>
      <c r="PMQ2660" s="42"/>
      <c r="PMR2660" s="116"/>
      <c r="PMS2660" s="42"/>
      <c r="PMT2660" s="116"/>
      <c r="PMU2660" s="42"/>
      <c r="PMV2660" s="116"/>
      <c r="PMW2660" s="42"/>
      <c r="PMX2660" s="116"/>
      <c r="PMY2660" s="42"/>
      <c r="PMZ2660" s="116"/>
      <c r="PNA2660" s="42"/>
      <c r="PNB2660" s="116"/>
      <c r="PNC2660" s="42"/>
      <c r="PND2660" s="116"/>
      <c r="PNE2660" s="42"/>
      <c r="PNF2660" s="116"/>
      <c r="PNG2660" s="42"/>
      <c r="PNH2660" s="116"/>
      <c r="PNI2660" s="42"/>
      <c r="PNJ2660" s="116"/>
      <c r="PNK2660" s="42"/>
      <c r="PNL2660" s="116"/>
      <c r="PNM2660" s="42"/>
      <c r="PNN2660" s="116"/>
      <c r="PNO2660" s="42"/>
      <c r="PNP2660" s="116"/>
      <c r="PNQ2660" s="42"/>
      <c r="PNR2660" s="116"/>
      <c r="PNS2660" s="42"/>
      <c r="PNT2660" s="116"/>
      <c r="PNU2660" s="42"/>
      <c r="PNV2660" s="116"/>
      <c r="PNW2660" s="42"/>
      <c r="PNX2660" s="116"/>
      <c r="PNY2660" s="42"/>
      <c r="PNZ2660" s="116"/>
      <c r="POA2660" s="42"/>
      <c r="POB2660" s="116"/>
      <c r="POC2660" s="42"/>
      <c r="POD2660" s="116"/>
      <c r="POE2660" s="42"/>
      <c r="POF2660" s="116"/>
      <c r="POG2660" s="42"/>
      <c r="POH2660" s="116"/>
      <c r="POI2660" s="42"/>
      <c r="POJ2660" s="116"/>
      <c r="POK2660" s="42"/>
      <c r="POL2660" s="116"/>
      <c r="POM2660" s="42"/>
      <c r="PON2660" s="116"/>
      <c r="POO2660" s="42"/>
      <c r="POP2660" s="116"/>
      <c r="POQ2660" s="42"/>
      <c r="POR2660" s="116"/>
      <c r="POS2660" s="42"/>
      <c r="POT2660" s="116"/>
      <c r="POU2660" s="42"/>
      <c r="POV2660" s="116"/>
      <c r="POW2660" s="42"/>
      <c r="POX2660" s="116"/>
      <c r="POY2660" s="42"/>
      <c r="POZ2660" s="116"/>
      <c r="PPA2660" s="42"/>
      <c r="PPB2660" s="116"/>
      <c r="PPC2660" s="42"/>
      <c r="PPD2660" s="116"/>
      <c r="PPE2660" s="42"/>
      <c r="PPF2660" s="116"/>
      <c r="PPG2660" s="42"/>
      <c r="PPH2660" s="116"/>
      <c r="PPI2660" s="42"/>
      <c r="PPJ2660" s="116"/>
      <c r="PPK2660" s="42"/>
      <c r="PPL2660" s="116"/>
      <c r="PPM2660" s="42"/>
      <c r="PPN2660" s="116"/>
      <c r="PPO2660" s="42"/>
      <c r="PPP2660" s="116"/>
      <c r="PPQ2660" s="42"/>
      <c r="PPR2660" s="116"/>
      <c r="PPS2660" s="42"/>
      <c r="PPT2660" s="116"/>
      <c r="PPU2660" s="42"/>
      <c r="PPV2660" s="116"/>
      <c r="PPW2660" s="42"/>
      <c r="PPX2660" s="116"/>
      <c r="PPY2660" s="42"/>
      <c r="PPZ2660" s="116"/>
      <c r="PQA2660" s="42"/>
      <c r="PQB2660" s="116"/>
      <c r="PQC2660" s="42"/>
      <c r="PQD2660" s="116"/>
      <c r="PQE2660" s="42"/>
      <c r="PQF2660" s="116"/>
      <c r="PQG2660" s="42"/>
      <c r="PQH2660" s="116"/>
      <c r="PQI2660" s="42"/>
      <c r="PQJ2660" s="116"/>
      <c r="PQK2660" s="42"/>
      <c r="PQL2660" s="116"/>
      <c r="PQM2660" s="42"/>
      <c r="PQN2660" s="116"/>
      <c r="PQO2660" s="42"/>
      <c r="PQP2660" s="116"/>
      <c r="PQQ2660" s="42"/>
      <c r="PQR2660" s="116"/>
      <c r="PQS2660" s="42"/>
      <c r="PQT2660" s="116"/>
      <c r="PQU2660" s="42"/>
      <c r="PQV2660" s="116"/>
      <c r="PQW2660" s="42"/>
      <c r="PQX2660" s="116"/>
      <c r="PQY2660" s="42"/>
      <c r="PQZ2660" s="116"/>
      <c r="PRA2660" s="42"/>
      <c r="PRB2660" s="116"/>
      <c r="PRC2660" s="42"/>
      <c r="PRD2660" s="116"/>
      <c r="PRE2660" s="42"/>
      <c r="PRF2660" s="116"/>
      <c r="PRG2660" s="42"/>
      <c r="PRH2660" s="116"/>
      <c r="PRI2660" s="42"/>
      <c r="PRJ2660" s="116"/>
      <c r="PRK2660" s="42"/>
      <c r="PRL2660" s="116"/>
      <c r="PRM2660" s="42"/>
      <c r="PRN2660" s="116"/>
      <c r="PRO2660" s="42"/>
      <c r="PRP2660" s="116"/>
      <c r="PRQ2660" s="42"/>
      <c r="PRR2660" s="116"/>
      <c r="PRS2660" s="42"/>
      <c r="PRT2660" s="116"/>
      <c r="PRU2660" s="42"/>
      <c r="PRV2660" s="116"/>
      <c r="PRW2660" s="42"/>
      <c r="PRX2660" s="116"/>
      <c r="PRY2660" s="42"/>
      <c r="PRZ2660" s="116"/>
      <c r="PSA2660" s="42"/>
      <c r="PSB2660" s="116"/>
      <c r="PSC2660" s="42"/>
      <c r="PSD2660" s="116"/>
      <c r="PSE2660" s="42"/>
      <c r="PSF2660" s="116"/>
      <c r="PSG2660" s="42"/>
      <c r="PSH2660" s="116"/>
      <c r="PSI2660" s="42"/>
      <c r="PSJ2660" s="116"/>
      <c r="PSK2660" s="42"/>
      <c r="PSL2660" s="116"/>
      <c r="PSM2660" s="42"/>
      <c r="PSN2660" s="116"/>
      <c r="PSO2660" s="42"/>
      <c r="PSP2660" s="116"/>
      <c r="PSQ2660" s="42"/>
      <c r="PSR2660" s="116"/>
      <c r="PSS2660" s="42"/>
      <c r="PST2660" s="116"/>
      <c r="PSU2660" s="42"/>
      <c r="PSV2660" s="116"/>
      <c r="PSW2660" s="42"/>
      <c r="PSX2660" s="116"/>
      <c r="PSY2660" s="42"/>
      <c r="PSZ2660" s="116"/>
      <c r="PTA2660" s="42"/>
      <c r="PTB2660" s="116"/>
      <c r="PTC2660" s="42"/>
      <c r="PTD2660" s="116"/>
      <c r="PTE2660" s="42"/>
      <c r="PTF2660" s="116"/>
      <c r="PTG2660" s="42"/>
      <c r="PTH2660" s="116"/>
      <c r="PTI2660" s="42"/>
      <c r="PTJ2660" s="116"/>
      <c r="PTK2660" s="42"/>
      <c r="PTL2660" s="116"/>
      <c r="PTM2660" s="42"/>
      <c r="PTN2660" s="116"/>
      <c r="PTO2660" s="42"/>
      <c r="PTP2660" s="116"/>
      <c r="PTQ2660" s="42"/>
      <c r="PTR2660" s="116"/>
      <c r="PTS2660" s="42"/>
      <c r="PTT2660" s="116"/>
      <c r="PTU2660" s="42"/>
      <c r="PTV2660" s="116"/>
      <c r="PTW2660" s="42"/>
      <c r="PTX2660" s="116"/>
      <c r="PTY2660" s="42"/>
      <c r="PTZ2660" s="116"/>
      <c r="PUA2660" s="42"/>
      <c r="PUB2660" s="116"/>
      <c r="PUC2660" s="42"/>
      <c r="PUD2660" s="116"/>
      <c r="PUE2660" s="42"/>
      <c r="PUF2660" s="116"/>
      <c r="PUG2660" s="42"/>
      <c r="PUH2660" s="116"/>
      <c r="PUI2660" s="42"/>
      <c r="PUJ2660" s="116"/>
      <c r="PUK2660" s="42"/>
      <c r="PUL2660" s="116"/>
      <c r="PUM2660" s="42"/>
      <c r="PUN2660" s="116"/>
      <c r="PUO2660" s="42"/>
      <c r="PUP2660" s="116"/>
      <c r="PUQ2660" s="42"/>
      <c r="PUR2660" s="116"/>
      <c r="PUS2660" s="42"/>
      <c r="PUT2660" s="116"/>
      <c r="PUU2660" s="42"/>
      <c r="PUV2660" s="116"/>
      <c r="PUW2660" s="42"/>
      <c r="PUX2660" s="116"/>
      <c r="PUY2660" s="42"/>
      <c r="PUZ2660" s="116"/>
      <c r="PVA2660" s="42"/>
      <c r="PVB2660" s="116"/>
      <c r="PVC2660" s="42"/>
      <c r="PVD2660" s="116"/>
      <c r="PVE2660" s="42"/>
      <c r="PVF2660" s="116"/>
      <c r="PVG2660" s="42"/>
      <c r="PVH2660" s="116"/>
      <c r="PVI2660" s="42"/>
      <c r="PVJ2660" s="116"/>
      <c r="PVK2660" s="42"/>
      <c r="PVL2660" s="116"/>
      <c r="PVM2660" s="42"/>
      <c r="PVN2660" s="116"/>
      <c r="PVO2660" s="42"/>
      <c r="PVP2660" s="116"/>
      <c r="PVQ2660" s="42"/>
      <c r="PVR2660" s="116"/>
      <c r="PVS2660" s="42"/>
      <c r="PVT2660" s="116"/>
      <c r="PVU2660" s="42"/>
      <c r="PVV2660" s="116"/>
      <c r="PVW2660" s="42"/>
      <c r="PVX2660" s="116"/>
      <c r="PVY2660" s="42"/>
      <c r="PVZ2660" s="116"/>
      <c r="PWA2660" s="42"/>
      <c r="PWB2660" s="116"/>
      <c r="PWC2660" s="42"/>
      <c r="PWD2660" s="116"/>
      <c r="PWE2660" s="42"/>
      <c r="PWF2660" s="116"/>
      <c r="PWG2660" s="42"/>
      <c r="PWH2660" s="116"/>
      <c r="PWI2660" s="42"/>
      <c r="PWJ2660" s="116"/>
      <c r="PWK2660" s="42"/>
      <c r="PWL2660" s="116"/>
      <c r="PWM2660" s="42"/>
      <c r="PWN2660" s="116"/>
      <c r="PWO2660" s="42"/>
      <c r="PWP2660" s="116"/>
      <c r="PWQ2660" s="42"/>
      <c r="PWR2660" s="116"/>
      <c r="PWS2660" s="42"/>
      <c r="PWT2660" s="116"/>
      <c r="PWU2660" s="42"/>
      <c r="PWV2660" s="116"/>
      <c r="PWW2660" s="42"/>
      <c r="PWX2660" s="116"/>
      <c r="PWY2660" s="42"/>
      <c r="PWZ2660" s="116"/>
      <c r="PXA2660" s="42"/>
      <c r="PXB2660" s="116"/>
      <c r="PXC2660" s="42"/>
      <c r="PXD2660" s="116"/>
      <c r="PXE2660" s="42"/>
      <c r="PXF2660" s="116"/>
      <c r="PXG2660" s="42"/>
      <c r="PXH2660" s="116"/>
      <c r="PXI2660" s="42"/>
      <c r="PXJ2660" s="116"/>
      <c r="PXK2660" s="42"/>
      <c r="PXL2660" s="116"/>
      <c r="PXM2660" s="42"/>
      <c r="PXN2660" s="116"/>
      <c r="PXO2660" s="42"/>
      <c r="PXP2660" s="116"/>
      <c r="PXQ2660" s="42"/>
      <c r="PXR2660" s="116"/>
      <c r="PXS2660" s="42"/>
      <c r="PXT2660" s="116"/>
      <c r="PXU2660" s="42"/>
      <c r="PXV2660" s="116"/>
      <c r="PXW2660" s="42"/>
      <c r="PXX2660" s="116"/>
      <c r="PXY2660" s="42"/>
      <c r="PXZ2660" s="116"/>
      <c r="PYA2660" s="42"/>
      <c r="PYB2660" s="116"/>
      <c r="PYC2660" s="42"/>
      <c r="PYD2660" s="116"/>
      <c r="PYE2660" s="42"/>
      <c r="PYF2660" s="116"/>
      <c r="PYG2660" s="42"/>
      <c r="PYH2660" s="116"/>
      <c r="PYI2660" s="42"/>
      <c r="PYJ2660" s="116"/>
      <c r="PYK2660" s="42"/>
      <c r="PYL2660" s="116"/>
      <c r="PYM2660" s="42"/>
      <c r="PYN2660" s="116"/>
      <c r="PYO2660" s="42"/>
      <c r="PYP2660" s="116"/>
      <c r="PYQ2660" s="42"/>
      <c r="PYR2660" s="116"/>
      <c r="PYS2660" s="42"/>
      <c r="PYT2660" s="116"/>
      <c r="PYU2660" s="42"/>
      <c r="PYV2660" s="116"/>
      <c r="PYW2660" s="42"/>
      <c r="PYX2660" s="116"/>
      <c r="PYY2660" s="42"/>
      <c r="PYZ2660" s="116"/>
      <c r="PZA2660" s="42"/>
      <c r="PZB2660" s="116"/>
      <c r="PZC2660" s="42"/>
      <c r="PZD2660" s="116"/>
      <c r="PZE2660" s="42"/>
      <c r="PZF2660" s="116"/>
      <c r="PZG2660" s="42"/>
      <c r="PZH2660" s="116"/>
      <c r="PZI2660" s="42"/>
      <c r="PZJ2660" s="116"/>
      <c r="PZK2660" s="42"/>
      <c r="PZL2660" s="116"/>
      <c r="PZM2660" s="42"/>
      <c r="PZN2660" s="116"/>
      <c r="PZO2660" s="42"/>
      <c r="PZP2660" s="116"/>
      <c r="PZQ2660" s="42"/>
      <c r="PZR2660" s="116"/>
      <c r="PZS2660" s="42"/>
      <c r="PZT2660" s="116"/>
      <c r="PZU2660" s="42"/>
      <c r="PZV2660" s="116"/>
      <c r="PZW2660" s="42"/>
      <c r="PZX2660" s="116"/>
      <c r="PZY2660" s="42"/>
      <c r="PZZ2660" s="116"/>
      <c r="QAA2660" s="42"/>
      <c r="QAB2660" s="116"/>
      <c r="QAC2660" s="42"/>
      <c r="QAD2660" s="116"/>
      <c r="QAE2660" s="42"/>
      <c r="QAF2660" s="116"/>
      <c r="QAG2660" s="42"/>
      <c r="QAH2660" s="116"/>
      <c r="QAI2660" s="42"/>
      <c r="QAJ2660" s="116"/>
      <c r="QAK2660" s="42"/>
      <c r="QAL2660" s="116"/>
      <c r="QAM2660" s="42"/>
      <c r="QAN2660" s="116"/>
      <c r="QAO2660" s="42"/>
      <c r="QAP2660" s="116"/>
      <c r="QAQ2660" s="42"/>
      <c r="QAR2660" s="116"/>
      <c r="QAS2660" s="42"/>
      <c r="QAT2660" s="116"/>
      <c r="QAU2660" s="42"/>
      <c r="QAV2660" s="116"/>
      <c r="QAW2660" s="42"/>
      <c r="QAX2660" s="116"/>
      <c r="QAY2660" s="42"/>
      <c r="QAZ2660" s="116"/>
      <c r="QBA2660" s="42"/>
      <c r="QBB2660" s="116"/>
      <c r="QBC2660" s="42"/>
      <c r="QBD2660" s="116"/>
      <c r="QBE2660" s="42"/>
      <c r="QBF2660" s="116"/>
      <c r="QBG2660" s="42"/>
      <c r="QBH2660" s="116"/>
      <c r="QBI2660" s="42"/>
      <c r="QBJ2660" s="116"/>
      <c r="QBK2660" s="42"/>
      <c r="QBL2660" s="116"/>
      <c r="QBM2660" s="42"/>
      <c r="QBN2660" s="116"/>
      <c r="QBO2660" s="42"/>
      <c r="QBP2660" s="116"/>
      <c r="QBQ2660" s="42"/>
      <c r="QBR2660" s="116"/>
      <c r="QBS2660" s="42"/>
      <c r="QBT2660" s="116"/>
      <c r="QBU2660" s="42"/>
      <c r="QBV2660" s="116"/>
      <c r="QBW2660" s="42"/>
      <c r="QBX2660" s="116"/>
      <c r="QBY2660" s="42"/>
      <c r="QBZ2660" s="116"/>
      <c r="QCA2660" s="42"/>
      <c r="QCB2660" s="116"/>
      <c r="QCC2660" s="42"/>
      <c r="QCD2660" s="116"/>
      <c r="QCE2660" s="42"/>
      <c r="QCF2660" s="116"/>
      <c r="QCG2660" s="42"/>
      <c r="QCH2660" s="116"/>
      <c r="QCI2660" s="42"/>
      <c r="QCJ2660" s="116"/>
      <c r="QCK2660" s="42"/>
      <c r="QCL2660" s="116"/>
      <c r="QCM2660" s="42"/>
      <c r="QCN2660" s="116"/>
      <c r="QCO2660" s="42"/>
      <c r="QCP2660" s="116"/>
      <c r="QCQ2660" s="42"/>
      <c r="QCR2660" s="116"/>
      <c r="QCS2660" s="42"/>
      <c r="QCT2660" s="116"/>
      <c r="QCU2660" s="42"/>
      <c r="QCV2660" s="116"/>
      <c r="QCW2660" s="42"/>
      <c r="QCX2660" s="116"/>
      <c r="QCY2660" s="42"/>
      <c r="QCZ2660" s="116"/>
      <c r="QDA2660" s="42"/>
      <c r="QDB2660" s="116"/>
      <c r="QDC2660" s="42"/>
      <c r="QDD2660" s="116"/>
      <c r="QDE2660" s="42"/>
      <c r="QDF2660" s="116"/>
      <c r="QDG2660" s="42"/>
      <c r="QDH2660" s="116"/>
      <c r="QDI2660" s="42"/>
      <c r="QDJ2660" s="116"/>
      <c r="QDK2660" s="42"/>
      <c r="QDL2660" s="116"/>
      <c r="QDM2660" s="42"/>
      <c r="QDN2660" s="116"/>
      <c r="QDO2660" s="42"/>
      <c r="QDP2660" s="116"/>
      <c r="QDQ2660" s="42"/>
      <c r="QDR2660" s="116"/>
      <c r="QDS2660" s="42"/>
      <c r="QDT2660" s="116"/>
      <c r="QDU2660" s="42"/>
      <c r="QDV2660" s="116"/>
      <c r="QDW2660" s="42"/>
      <c r="QDX2660" s="116"/>
      <c r="QDY2660" s="42"/>
      <c r="QDZ2660" s="116"/>
      <c r="QEA2660" s="42"/>
      <c r="QEB2660" s="116"/>
      <c r="QEC2660" s="42"/>
      <c r="QED2660" s="116"/>
      <c r="QEE2660" s="42"/>
      <c r="QEF2660" s="116"/>
      <c r="QEG2660" s="42"/>
      <c r="QEH2660" s="116"/>
      <c r="QEI2660" s="42"/>
      <c r="QEJ2660" s="116"/>
      <c r="QEK2660" s="42"/>
      <c r="QEL2660" s="116"/>
      <c r="QEM2660" s="42"/>
      <c r="QEN2660" s="116"/>
      <c r="QEO2660" s="42"/>
      <c r="QEP2660" s="116"/>
      <c r="QEQ2660" s="42"/>
      <c r="QER2660" s="116"/>
      <c r="QES2660" s="42"/>
      <c r="QET2660" s="116"/>
      <c r="QEU2660" s="42"/>
      <c r="QEV2660" s="116"/>
      <c r="QEW2660" s="42"/>
      <c r="QEX2660" s="116"/>
      <c r="QEY2660" s="42"/>
      <c r="QEZ2660" s="116"/>
      <c r="QFA2660" s="42"/>
      <c r="QFB2660" s="116"/>
      <c r="QFC2660" s="42"/>
      <c r="QFD2660" s="116"/>
      <c r="QFE2660" s="42"/>
      <c r="QFF2660" s="116"/>
      <c r="QFG2660" s="42"/>
      <c r="QFH2660" s="116"/>
      <c r="QFI2660" s="42"/>
      <c r="QFJ2660" s="116"/>
      <c r="QFK2660" s="42"/>
      <c r="QFL2660" s="116"/>
      <c r="QFM2660" s="42"/>
      <c r="QFN2660" s="116"/>
      <c r="QFO2660" s="42"/>
      <c r="QFP2660" s="116"/>
      <c r="QFQ2660" s="42"/>
      <c r="QFR2660" s="116"/>
      <c r="QFS2660" s="42"/>
      <c r="QFT2660" s="116"/>
      <c r="QFU2660" s="42"/>
      <c r="QFV2660" s="116"/>
      <c r="QFW2660" s="42"/>
      <c r="QFX2660" s="116"/>
      <c r="QFY2660" s="42"/>
      <c r="QFZ2660" s="116"/>
      <c r="QGA2660" s="42"/>
      <c r="QGB2660" s="116"/>
      <c r="QGC2660" s="42"/>
      <c r="QGD2660" s="116"/>
      <c r="QGE2660" s="42"/>
      <c r="QGF2660" s="116"/>
      <c r="QGG2660" s="42"/>
      <c r="QGH2660" s="116"/>
      <c r="QGI2660" s="42"/>
      <c r="QGJ2660" s="116"/>
      <c r="QGK2660" s="42"/>
      <c r="QGL2660" s="116"/>
      <c r="QGM2660" s="42"/>
      <c r="QGN2660" s="116"/>
      <c r="QGO2660" s="42"/>
      <c r="QGP2660" s="116"/>
      <c r="QGQ2660" s="42"/>
      <c r="QGR2660" s="116"/>
      <c r="QGS2660" s="42"/>
      <c r="QGT2660" s="116"/>
      <c r="QGU2660" s="42"/>
      <c r="QGV2660" s="116"/>
      <c r="QGW2660" s="42"/>
      <c r="QGX2660" s="116"/>
      <c r="QGY2660" s="42"/>
      <c r="QGZ2660" s="116"/>
      <c r="QHA2660" s="42"/>
      <c r="QHB2660" s="116"/>
      <c r="QHC2660" s="42"/>
      <c r="QHD2660" s="116"/>
      <c r="QHE2660" s="42"/>
      <c r="QHF2660" s="116"/>
      <c r="QHG2660" s="42"/>
      <c r="QHH2660" s="116"/>
      <c r="QHI2660" s="42"/>
      <c r="QHJ2660" s="116"/>
      <c r="QHK2660" s="42"/>
      <c r="QHL2660" s="116"/>
      <c r="QHM2660" s="42"/>
      <c r="QHN2660" s="116"/>
      <c r="QHO2660" s="42"/>
      <c r="QHP2660" s="116"/>
      <c r="QHQ2660" s="42"/>
      <c r="QHR2660" s="116"/>
      <c r="QHS2660" s="42"/>
      <c r="QHT2660" s="116"/>
      <c r="QHU2660" s="42"/>
      <c r="QHV2660" s="116"/>
      <c r="QHW2660" s="42"/>
      <c r="QHX2660" s="116"/>
      <c r="QHY2660" s="42"/>
      <c r="QHZ2660" s="116"/>
      <c r="QIA2660" s="42"/>
      <c r="QIB2660" s="116"/>
      <c r="QIC2660" s="42"/>
      <c r="QID2660" s="116"/>
      <c r="QIE2660" s="42"/>
      <c r="QIF2660" s="116"/>
      <c r="QIG2660" s="42"/>
      <c r="QIH2660" s="116"/>
      <c r="QII2660" s="42"/>
      <c r="QIJ2660" s="116"/>
      <c r="QIK2660" s="42"/>
      <c r="QIL2660" s="116"/>
      <c r="QIM2660" s="42"/>
      <c r="QIN2660" s="116"/>
      <c r="QIO2660" s="42"/>
      <c r="QIP2660" s="116"/>
      <c r="QIQ2660" s="42"/>
      <c r="QIR2660" s="116"/>
      <c r="QIS2660" s="42"/>
      <c r="QIT2660" s="116"/>
      <c r="QIU2660" s="42"/>
      <c r="QIV2660" s="116"/>
      <c r="QIW2660" s="42"/>
      <c r="QIX2660" s="116"/>
      <c r="QIY2660" s="42"/>
      <c r="QIZ2660" s="116"/>
      <c r="QJA2660" s="42"/>
      <c r="QJB2660" s="116"/>
      <c r="QJC2660" s="42"/>
      <c r="QJD2660" s="116"/>
      <c r="QJE2660" s="42"/>
      <c r="QJF2660" s="116"/>
      <c r="QJG2660" s="42"/>
      <c r="QJH2660" s="116"/>
      <c r="QJI2660" s="42"/>
      <c r="QJJ2660" s="116"/>
      <c r="QJK2660" s="42"/>
      <c r="QJL2660" s="116"/>
      <c r="QJM2660" s="42"/>
      <c r="QJN2660" s="116"/>
      <c r="QJO2660" s="42"/>
      <c r="QJP2660" s="116"/>
      <c r="QJQ2660" s="42"/>
      <c r="QJR2660" s="116"/>
      <c r="QJS2660" s="42"/>
      <c r="QJT2660" s="116"/>
      <c r="QJU2660" s="42"/>
      <c r="QJV2660" s="116"/>
      <c r="QJW2660" s="42"/>
      <c r="QJX2660" s="116"/>
      <c r="QJY2660" s="42"/>
      <c r="QJZ2660" s="116"/>
      <c r="QKA2660" s="42"/>
      <c r="QKB2660" s="116"/>
      <c r="QKC2660" s="42"/>
      <c r="QKD2660" s="116"/>
      <c r="QKE2660" s="42"/>
      <c r="QKF2660" s="116"/>
      <c r="QKG2660" s="42"/>
      <c r="QKH2660" s="116"/>
      <c r="QKI2660" s="42"/>
      <c r="QKJ2660" s="116"/>
      <c r="QKK2660" s="42"/>
      <c r="QKL2660" s="116"/>
      <c r="QKM2660" s="42"/>
      <c r="QKN2660" s="116"/>
      <c r="QKO2660" s="42"/>
      <c r="QKP2660" s="116"/>
      <c r="QKQ2660" s="42"/>
      <c r="QKR2660" s="116"/>
      <c r="QKS2660" s="42"/>
      <c r="QKT2660" s="116"/>
      <c r="QKU2660" s="42"/>
      <c r="QKV2660" s="116"/>
      <c r="QKW2660" s="42"/>
      <c r="QKX2660" s="116"/>
      <c r="QKY2660" s="42"/>
      <c r="QKZ2660" s="116"/>
      <c r="QLA2660" s="42"/>
      <c r="QLB2660" s="116"/>
      <c r="QLC2660" s="42"/>
      <c r="QLD2660" s="116"/>
      <c r="QLE2660" s="42"/>
      <c r="QLF2660" s="116"/>
      <c r="QLG2660" s="42"/>
      <c r="QLH2660" s="116"/>
      <c r="QLI2660" s="42"/>
      <c r="QLJ2660" s="116"/>
      <c r="QLK2660" s="42"/>
      <c r="QLL2660" s="116"/>
      <c r="QLM2660" s="42"/>
      <c r="QLN2660" s="116"/>
      <c r="QLO2660" s="42"/>
      <c r="QLP2660" s="116"/>
      <c r="QLQ2660" s="42"/>
      <c r="QLR2660" s="116"/>
      <c r="QLS2660" s="42"/>
      <c r="QLT2660" s="116"/>
      <c r="QLU2660" s="42"/>
      <c r="QLV2660" s="116"/>
      <c r="QLW2660" s="42"/>
      <c r="QLX2660" s="116"/>
      <c r="QLY2660" s="42"/>
      <c r="QLZ2660" s="116"/>
      <c r="QMA2660" s="42"/>
      <c r="QMB2660" s="116"/>
      <c r="QMC2660" s="42"/>
      <c r="QMD2660" s="116"/>
      <c r="QME2660" s="42"/>
      <c r="QMF2660" s="116"/>
      <c r="QMG2660" s="42"/>
      <c r="QMH2660" s="116"/>
      <c r="QMI2660" s="42"/>
      <c r="QMJ2660" s="116"/>
      <c r="QMK2660" s="42"/>
      <c r="QML2660" s="116"/>
      <c r="QMM2660" s="42"/>
      <c r="QMN2660" s="116"/>
      <c r="QMO2660" s="42"/>
      <c r="QMP2660" s="116"/>
      <c r="QMQ2660" s="42"/>
      <c r="QMR2660" s="116"/>
      <c r="QMS2660" s="42"/>
      <c r="QMT2660" s="116"/>
      <c r="QMU2660" s="42"/>
      <c r="QMV2660" s="116"/>
      <c r="QMW2660" s="42"/>
      <c r="QMX2660" s="116"/>
      <c r="QMY2660" s="42"/>
      <c r="QMZ2660" s="116"/>
      <c r="QNA2660" s="42"/>
      <c r="QNB2660" s="116"/>
      <c r="QNC2660" s="42"/>
      <c r="QND2660" s="116"/>
      <c r="QNE2660" s="42"/>
      <c r="QNF2660" s="116"/>
      <c r="QNG2660" s="42"/>
      <c r="QNH2660" s="116"/>
      <c r="QNI2660" s="42"/>
      <c r="QNJ2660" s="116"/>
      <c r="QNK2660" s="42"/>
      <c r="QNL2660" s="116"/>
      <c r="QNM2660" s="42"/>
      <c r="QNN2660" s="116"/>
      <c r="QNO2660" s="42"/>
      <c r="QNP2660" s="116"/>
      <c r="QNQ2660" s="42"/>
      <c r="QNR2660" s="116"/>
      <c r="QNS2660" s="42"/>
      <c r="QNT2660" s="116"/>
      <c r="QNU2660" s="42"/>
      <c r="QNV2660" s="116"/>
      <c r="QNW2660" s="42"/>
      <c r="QNX2660" s="116"/>
      <c r="QNY2660" s="42"/>
      <c r="QNZ2660" s="116"/>
      <c r="QOA2660" s="42"/>
      <c r="QOB2660" s="116"/>
      <c r="QOC2660" s="42"/>
      <c r="QOD2660" s="116"/>
      <c r="QOE2660" s="42"/>
      <c r="QOF2660" s="116"/>
      <c r="QOG2660" s="42"/>
      <c r="QOH2660" s="116"/>
      <c r="QOI2660" s="42"/>
      <c r="QOJ2660" s="116"/>
      <c r="QOK2660" s="42"/>
      <c r="QOL2660" s="116"/>
      <c r="QOM2660" s="42"/>
      <c r="QON2660" s="116"/>
      <c r="QOO2660" s="42"/>
      <c r="QOP2660" s="116"/>
      <c r="QOQ2660" s="42"/>
      <c r="QOR2660" s="116"/>
      <c r="QOS2660" s="42"/>
      <c r="QOT2660" s="116"/>
      <c r="QOU2660" s="42"/>
      <c r="QOV2660" s="116"/>
      <c r="QOW2660" s="42"/>
      <c r="QOX2660" s="116"/>
      <c r="QOY2660" s="42"/>
      <c r="QOZ2660" s="116"/>
      <c r="QPA2660" s="42"/>
      <c r="QPB2660" s="116"/>
      <c r="QPC2660" s="42"/>
      <c r="QPD2660" s="116"/>
      <c r="QPE2660" s="42"/>
      <c r="QPF2660" s="116"/>
      <c r="QPG2660" s="42"/>
      <c r="QPH2660" s="116"/>
      <c r="QPI2660" s="42"/>
      <c r="QPJ2660" s="116"/>
      <c r="QPK2660" s="42"/>
      <c r="QPL2660" s="116"/>
      <c r="QPM2660" s="42"/>
      <c r="QPN2660" s="116"/>
      <c r="QPO2660" s="42"/>
      <c r="QPP2660" s="116"/>
      <c r="QPQ2660" s="42"/>
      <c r="QPR2660" s="116"/>
      <c r="QPS2660" s="42"/>
      <c r="QPT2660" s="116"/>
      <c r="QPU2660" s="42"/>
      <c r="QPV2660" s="116"/>
      <c r="QPW2660" s="42"/>
      <c r="QPX2660" s="116"/>
      <c r="QPY2660" s="42"/>
      <c r="QPZ2660" s="116"/>
      <c r="QQA2660" s="42"/>
      <c r="QQB2660" s="116"/>
      <c r="QQC2660" s="42"/>
      <c r="QQD2660" s="116"/>
      <c r="QQE2660" s="42"/>
      <c r="QQF2660" s="116"/>
      <c r="QQG2660" s="42"/>
      <c r="QQH2660" s="116"/>
      <c r="QQI2660" s="42"/>
      <c r="QQJ2660" s="116"/>
      <c r="QQK2660" s="42"/>
      <c r="QQL2660" s="116"/>
      <c r="QQM2660" s="42"/>
      <c r="QQN2660" s="116"/>
      <c r="QQO2660" s="42"/>
      <c r="QQP2660" s="116"/>
      <c r="QQQ2660" s="42"/>
      <c r="QQR2660" s="116"/>
      <c r="QQS2660" s="42"/>
      <c r="QQT2660" s="116"/>
      <c r="QQU2660" s="42"/>
      <c r="QQV2660" s="116"/>
      <c r="QQW2660" s="42"/>
      <c r="QQX2660" s="116"/>
      <c r="QQY2660" s="42"/>
      <c r="QQZ2660" s="116"/>
      <c r="QRA2660" s="42"/>
      <c r="QRB2660" s="116"/>
      <c r="QRC2660" s="42"/>
      <c r="QRD2660" s="116"/>
      <c r="QRE2660" s="42"/>
      <c r="QRF2660" s="116"/>
      <c r="QRG2660" s="42"/>
      <c r="QRH2660" s="116"/>
      <c r="QRI2660" s="42"/>
      <c r="QRJ2660" s="116"/>
      <c r="QRK2660" s="42"/>
      <c r="QRL2660" s="116"/>
      <c r="QRM2660" s="42"/>
      <c r="QRN2660" s="116"/>
      <c r="QRO2660" s="42"/>
      <c r="QRP2660" s="116"/>
      <c r="QRQ2660" s="42"/>
      <c r="QRR2660" s="116"/>
      <c r="QRS2660" s="42"/>
      <c r="QRT2660" s="116"/>
      <c r="QRU2660" s="42"/>
      <c r="QRV2660" s="116"/>
      <c r="QRW2660" s="42"/>
      <c r="QRX2660" s="116"/>
      <c r="QRY2660" s="42"/>
      <c r="QRZ2660" s="116"/>
      <c r="QSA2660" s="42"/>
      <c r="QSB2660" s="116"/>
      <c r="QSC2660" s="42"/>
      <c r="QSD2660" s="116"/>
      <c r="QSE2660" s="42"/>
      <c r="QSF2660" s="116"/>
      <c r="QSG2660" s="42"/>
      <c r="QSH2660" s="116"/>
      <c r="QSI2660" s="42"/>
      <c r="QSJ2660" s="116"/>
      <c r="QSK2660" s="42"/>
      <c r="QSL2660" s="116"/>
      <c r="QSM2660" s="42"/>
      <c r="QSN2660" s="116"/>
      <c r="QSO2660" s="42"/>
      <c r="QSP2660" s="116"/>
      <c r="QSQ2660" s="42"/>
      <c r="QSR2660" s="116"/>
      <c r="QSS2660" s="42"/>
      <c r="QST2660" s="116"/>
      <c r="QSU2660" s="42"/>
      <c r="QSV2660" s="116"/>
      <c r="QSW2660" s="42"/>
      <c r="QSX2660" s="116"/>
      <c r="QSY2660" s="42"/>
      <c r="QSZ2660" s="116"/>
      <c r="QTA2660" s="42"/>
      <c r="QTB2660" s="116"/>
      <c r="QTC2660" s="42"/>
      <c r="QTD2660" s="116"/>
      <c r="QTE2660" s="42"/>
      <c r="QTF2660" s="116"/>
      <c r="QTG2660" s="42"/>
      <c r="QTH2660" s="116"/>
      <c r="QTI2660" s="42"/>
      <c r="QTJ2660" s="116"/>
      <c r="QTK2660" s="42"/>
      <c r="QTL2660" s="116"/>
      <c r="QTM2660" s="42"/>
      <c r="QTN2660" s="116"/>
      <c r="QTO2660" s="42"/>
      <c r="QTP2660" s="116"/>
      <c r="QTQ2660" s="42"/>
      <c r="QTR2660" s="116"/>
      <c r="QTS2660" s="42"/>
      <c r="QTT2660" s="116"/>
      <c r="QTU2660" s="42"/>
      <c r="QTV2660" s="116"/>
      <c r="QTW2660" s="42"/>
      <c r="QTX2660" s="116"/>
      <c r="QTY2660" s="42"/>
      <c r="QTZ2660" s="116"/>
      <c r="QUA2660" s="42"/>
      <c r="QUB2660" s="116"/>
      <c r="QUC2660" s="42"/>
      <c r="QUD2660" s="116"/>
      <c r="QUE2660" s="42"/>
      <c r="QUF2660" s="116"/>
      <c r="QUG2660" s="42"/>
      <c r="QUH2660" s="116"/>
      <c r="QUI2660" s="42"/>
      <c r="QUJ2660" s="116"/>
      <c r="QUK2660" s="42"/>
      <c r="QUL2660" s="116"/>
      <c r="QUM2660" s="42"/>
      <c r="QUN2660" s="116"/>
      <c r="QUO2660" s="42"/>
      <c r="QUP2660" s="116"/>
      <c r="QUQ2660" s="42"/>
      <c r="QUR2660" s="116"/>
      <c r="QUS2660" s="42"/>
      <c r="QUT2660" s="116"/>
      <c r="QUU2660" s="42"/>
      <c r="QUV2660" s="116"/>
      <c r="QUW2660" s="42"/>
      <c r="QUX2660" s="116"/>
      <c r="QUY2660" s="42"/>
      <c r="QUZ2660" s="116"/>
      <c r="QVA2660" s="42"/>
      <c r="QVB2660" s="116"/>
      <c r="QVC2660" s="42"/>
      <c r="QVD2660" s="116"/>
      <c r="QVE2660" s="42"/>
      <c r="QVF2660" s="116"/>
      <c r="QVG2660" s="42"/>
      <c r="QVH2660" s="116"/>
      <c r="QVI2660" s="42"/>
      <c r="QVJ2660" s="116"/>
      <c r="QVK2660" s="42"/>
      <c r="QVL2660" s="116"/>
      <c r="QVM2660" s="42"/>
      <c r="QVN2660" s="116"/>
      <c r="QVO2660" s="42"/>
      <c r="QVP2660" s="116"/>
      <c r="QVQ2660" s="42"/>
      <c r="QVR2660" s="116"/>
      <c r="QVS2660" s="42"/>
      <c r="QVT2660" s="116"/>
      <c r="QVU2660" s="42"/>
      <c r="QVV2660" s="116"/>
      <c r="QVW2660" s="42"/>
      <c r="QVX2660" s="116"/>
      <c r="QVY2660" s="42"/>
      <c r="QVZ2660" s="116"/>
      <c r="QWA2660" s="42"/>
      <c r="QWB2660" s="116"/>
      <c r="QWC2660" s="42"/>
      <c r="QWD2660" s="116"/>
      <c r="QWE2660" s="42"/>
      <c r="QWF2660" s="116"/>
      <c r="QWG2660" s="42"/>
      <c r="QWH2660" s="116"/>
      <c r="QWI2660" s="42"/>
      <c r="QWJ2660" s="116"/>
      <c r="QWK2660" s="42"/>
      <c r="QWL2660" s="116"/>
      <c r="QWM2660" s="42"/>
      <c r="QWN2660" s="116"/>
      <c r="QWO2660" s="42"/>
      <c r="QWP2660" s="116"/>
      <c r="QWQ2660" s="42"/>
      <c r="QWR2660" s="116"/>
      <c r="QWS2660" s="42"/>
      <c r="QWT2660" s="116"/>
      <c r="QWU2660" s="42"/>
      <c r="QWV2660" s="116"/>
      <c r="QWW2660" s="42"/>
      <c r="QWX2660" s="116"/>
      <c r="QWY2660" s="42"/>
      <c r="QWZ2660" s="116"/>
      <c r="QXA2660" s="42"/>
      <c r="QXB2660" s="116"/>
      <c r="QXC2660" s="42"/>
      <c r="QXD2660" s="116"/>
      <c r="QXE2660" s="42"/>
      <c r="QXF2660" s="116"/>
      <c r="QXG2660" s="42"/>
      <c r="QXH2660" s="116"/>
      <c r="QXI2660" s="42"/>
      <c r="QXJ2660" s="116"/>
      <c r="QXK2660" s="42"/>
      <c r="QXL2660" s="116"/>
      <c r="QXM2660" s="42"/>
      <c r="QXN2660" s="116"/>
      <c r="QXO2660" s="42"/>
      <c r="QXP2660" s="116"/>
      <c r="QXQ2660" s="42"/>
      <c r="QXR2660" s="116"/>
      <c r="QXS2660" s="42"/>
      <c r="QXT2660" s="116"/>
      <c r="QXU2660" s="42"/>
      <c r="QXV2660" s="116"/>
      <c r="QXW2660" s="42"/>
      <c r="QXX2660" s="116"/>
      <c r="QXY2660" s="42"/>
      <c r="QXZ2660" s="116"/>
      <c r="QYA2660" s="42"/>
      <c r="QYB2660" s="116"/>
      <c r="QYC2660" s="42"/>
      <c r="QYD2660" s="116"/>
      <c r="QYE2660" s="42"/>
      <c r="QYF2660" s="116"/>
      <c r="QYG2660" s="42"/>
      <c r="QYH2660" s="116"/>
      <c r="QYI2660" s="42"/>
      <c r="QYJ2660" s="116"/>
      <c r="QYK2660" s="42"/>
      <c r="QYL2660" s="116"/>
      <c r="QYM2660" s="42"/>
      <c r="QYN2660" s="116"/>
      <c r="QYO2660" s="42"/>
      <c r="QYP2660" s="116"/>
      <c r="QYQ2660" s="42"/>
      <c r="QYR2660" s="116"/>
      <c r="QYS2660" s="42"/>
      <c r="QYT2660" s="116"/>
      <c r="QYU2660" s="42"/>
      <c r="QYV2660" s="116"/>
      <c r="QYW2660" s="42"/>
      <c r="QYX2660" s="116"/>
      <c r="QYY2660" s="42"/>
      <c r="QYZ2660" s="116"/>
      <c r="QZA2660" s="42"/>
      <c r="QZB2660" s="116"/>
      <c r="QZC2660" s="42"/>
      <c r="QZD2660" s="116"/>
      <c r="QZE2660" s="42"/>
      <c r="QZF2660" s="116"/>
      <c r="QZG2660" s="42"/>
      <c r="QZH2660" s="116"/>
      <c r="QZI2660" s="42"/>
      <c r="QZJ2660" s="116"/>
      <c r="QZK2660" s="42"/>
      <c r="QZL2660" s="116"/>
      <c r="QZM2660" s="42"/>
      <c r="QZN2660" s="116"/>
      <c r="QZO2660" s="42"/>
      <c r="QZP2660" s="116"/>
      <c r="QZQ2660" s="42"/>
      <c r="QZR2660" s="116"/>
      <c r="QZS2660" s="42"/>
      <c r="QZT2660" s="116"/>
      <c r="QZU2660" s="42"/>
      <c r="QZV2660" s="116"/>
      <c r="QZW2660" s="42"/>
      <c r="QZX2660" s="116"/>
      <c r="QZY2660" s="42"/>
      <c r="QZZ2660" s="116"/>
      <c r="RAA2660" s="42"/>
      <c r="RAB2660" s="116"/>
      <c r="RAC2660" s="42"/>
      <c r="RAD2660" s="116"/>
      <c r="RAE2660" s="42"/>
      <c r="RAF2660" s="116"/>
      <c r="RAG2660" s="42"/>
      <c r="RAH2660" s="116"/>
      <c r="RAI2660" s="42"/>
      <c r="RAJ2660" s="116"/>
      <c r="RAK2660" s="42"/>
      <c r="RAL2660" s="116"/>
      <c r="RAM2660" s="42"/>
      <c r="RAN2660" s="116"/>
      <c r="RAO2660" s="42"/>
      <c r="RAP2660" s="116"/>
      <c r="RAQ2660" s="42"/>
      <c r="RAR2660" s="116"/>
      <c r="RAS2660" s="42"/>
      <c r="RAT2660" s="116"/>
      <c r="RAU2660" s="42"/>
      <c r="RAV2660" s="116"/>
      <c r="RAW2660" s="42"/>
      <c r="RAX2660" s="116"/>
      <c r="RAY2660" s="42"/>
      <c r="RAZ2660" s="116"/>
      <c r="RBA2660" s="42"/>
      <c r="RBB2660" s="116"/>
      <c r="RBC2660" s="42"/>
      <c r="RBD2660" s="116"/>
      <c r="RBE2660" s="42"/>
      <c r="RBF2660" s="116"/>
      <c r="RBG2660" s="42"/>
      <c r="RBH2660" s="116"/>
      <c r="RBI2660" s="42"/>
      <c r="RBJ2660" s="116"/>
      <c r="RBK2660" s="42"/>
      <c r="RBL2660" s="116"/>
      <c r="RBM2660" s="42"/>
      <c r="RBN2660" s="116"/>
      <c r="RBO2660" s="42"/>
      <c r="RBP2660" s="116"/>
      <c r="RBQ2660" s="42"/>
      <c r="RBR2660" s="116"/>
      <c r="RBS2660" s="42"/>
      <c r="RBT2660" s="116"/>
      <c r="RBU2660" s="42"/>
      <c r="RBV2660" s="116"/>
      <c r="RBW2660" s="42"/>
      <c r="RBX2660" s="116"/>
      <c r="RBY2660" s="42"/>
      <c r="RBZ2660" s="116"/>
      <c r="RCA2660" s="42"/>
      <c r="RCB2660" s="116"/>
      <c r="RCC2660" s="42"/>
      <c r="RCD2660" s="116"/>
      <c r="RCE2660" s="42"/>
      <c r="RCF2660" s="116"/>
      <c r="RCG2660" s="42"/>
      <c r="RCH2660" s="116"/>
      <c r="RCI2660" s="42"/>
      <c r="RCJ2660" s="116"/>
      <c r="RCK2660" s="42"/>
      <c r="RCL2660" s="116"/>
      <c r="RCM2660" s="42"/>
      <c r="RCN2660" s="116"/>
      <c r="RCO2660" s="42"/>
      <c r="RCP2660" s="116"/>
      <c r="RCQ2660" s="42"/>
      <c r="RCR2660" s="116"/>
      <c r="RCS2660" s="42"/>
      <c r="RCT2660" s="116"/>
      <c r="RCU2660" s="42"/>
      <c r="RCV2660" s="116"/>
      <c r="RCW2660" s="42"/>
      <c r="RCX2660" s="116"/>
      <c r="RCY2660" s="42"/>
      <c r="RCZ2660" s="116"/>
      <c r="RDA2660" s="42"/>
      <c r="RDB2660" s="116"/>
      <c r="RDC2660" s="42"/>
      <c r="RDD2660" s="116"/>
      <c r="RDE2660" s="42"/>
      <c r="RDF2660" s="116"/>
      <c r="RDG2660" s="42"/>
      <c r="RDH2660" s="116"/>
      <c r="RDI2660" s="42"/>
      <c r="RDJ2660" s="116"/>
      <c r="RDK2660" s="42"/>
      <c r="RDL2660" s="116"/>
      <c r="RDM2660" s="42"/>
      <c r="RDN2660" s="116"/>
      <c r="RDO2660" s="42"/>
      <c r="RDP2660" s="116"/>
      <c r="RDQ2660" s="42"/>
      <c r="RDR2660" s="116"/>
      <c r="RDS2660" s="42"/>
      <c r="RDT2660" s="116"/>
      <c r="RDU2660" s="42"/>
      <c r="RDV2660" s="116"/>
      <c r="RDW2660" s="42"/>
      <c r="RDX2660" s="116"/>
      <c r="RDY2660" s="42"/>
      <c r="RDZ2660" s="116"/>
      <c r="REA2660" s="42"/>
      <c r="REB2660" s="116"/>
      <c r="REC2660" s="42"/>
      <c r="RED2660" s="116"/>
      <c r="REE2660" s="42"/>
      <c r="REF2660" s="116"/>
      <c r="REG2660" s="42"/>
      <c r="REH2660" s="116"/>
      <c r="REI2660" s="42"/>
      <c r="REJ2660" s="116"/>
      <c r="REK2660" s="42"/>
      <c r="REL2660" s="116"/>
      <c r="REM2660" s="42"/>
      <c r="REN2660" s="116"/>
      <c r="REO2660" s="42"/>
      <c r="REP2660" s="116"/>
      <c r="REQ2660" s="42"/>
      <c r="RER2660" s="116"/>
      <c r="RES2660" s="42"/>
      <c r="RET2660" s="116"/>
      <c r="REU2660" s="42"/>
      <c r="REV2660" s="116"/>
      <c r="REW2660" s="42"/>
      <c r="REX2660" s="116"/>
      <c r="REY2660" s="42"/>
      <c r="REZ2660" s="116"/>
      <c r="RFA2660" s="42"/>
      <c r="RFB2660" s="116"/>
      <c r="RFC2660" s="42"/>
      <c r="RFD2660" s="116"/>
      <c r="RFE2660" s="42"/>
      <c r="RFF2660" s="116"/>
      <c r="RFG2660" s="42"/>
      <c r="RFH2660" s="116"/>
      <c r="RFI2660" s="42"/>
      <c r="RFJ2660" s="116"/>
      <c r="RFK2660" s="42"/>
      <c r="RFL2660" s="116"/>
      <c r="RFM2660" s="42"/>
      <c r="RFN2660" s="116"/>
      <c r="RFO2660" s="42"/>
      <c r="RFP2660" s="116"/>
      <c r="RFQ2660" s="42"/>
      <c r="RFR2660" s="116"/>
      <c r="RFS2660" s="42"/>
      <c r="RFT2660" s="116"/>
      <c r="RFU2660" s="42"/>
      <c r="RFV2660" s="116"/>
      <c r="RFW2660" s="42"/>
      <c r="RFX2660" s="116"/>
      <c r="RFY2660" s="42"/>
      <c r="RFZ2660" s="116"/>
      <c r="RGA2660" s="42"/>
      <c r="RGB2660" s="116"/>
      <c r="RGC2660" s="42"/>
      <c r="RGD2660" s="116"/>
      <c r="RGE2660" s="42"/>
      <c r="RGF2660" s="116"/>
      <c r="RGG2660" s="42"/>
      <c r="RGH2660" s="116"/>
      <c r="RGI2660" s="42"/>
      <c r="RGJ2660" s="116"/>
      <c r="RGK2660" s="42"/>
      <c r="RGL2660" s="116"/>
      <c r="RGM2660" s="42"/>
      <c r="RGN2660" s="116"/>
      <c r="RGO2660" s="42"/>
      <c r="RGP2660" s="116"/>
      <c r="RGQ2660" s="42"/>
      <c r="RGR2660" s="116"/>
      <c r="RGS2660" s="42"/>
      <c r="RGT2660" s="116"/>
      <c r="RGU2660" s="42"/>
      <c r="RGV2660" s="116"/>
      <c r="RGW2660" s="42"/>
      <c r="RGX2660" s="116"/>
      <c r="RGY2660" s="42"/>
      <c r="RGZ2660" s="116"/>
      <c r="RHA2660" s="42"/>
      <c r="RHB2660" s="116"/>
      <c r="RHC2660" s="42"/>
      <c r="RHD2660" s="116"/>
      <c r="RHE2660" s="42"/>
      <c r="RHF2660" s="116"/>
      <c r="RHG2660" s="42"/>
      <c r="RHH2660" s="116"/>
      <c r="RHI2660" s="42"/>
      <c r="RHJ2660" s="116"/>
      <c r="RHK2660" s="42"/>
      <c r="RHL2660" s="116"/>
      <c r="RHM2660" s="42"/>
      <c r="RHN2660" s="116"/>
      <c r="RHO2660" s="42"/>
      <c r="RHP2660" s="116"/>
      <c r="RHQ2660" s="42"/>
      <c r="RHR2660" s="116"/>
      <c r="RHS2660" s="42"/>
      <c r="RHT2660" s="116"/>
      <c r="RHU2660" s="42"/>
      <c r="RHV2660" s="116"/>
      <c r="RHW2660" s="42"/>
      <c r="RHX2660" s="116"/>
      <c r="RHY2660" s="42"/>
      <c r="RHZ2660" s="116"/>
      <c r="RIA2660" s="42"/>
      <c r="RIB2660" s="116"/>
      <c r="RIC2660" s="42"/>
      <c r="RID2660" s="116"/>
      <c r="RIE2660" s="42"/>
      <c r="RIF2660" s="116"/>
      <c r="RIG2660" s="42"/>
      <c r="RIH2660" s="116"/>
      <c r="RII2660" s="42"/>
      <c r="RIJ2660" s="116"/>
      <c r="RIK2660" s="42"/>
      <c r="RIL2660" s="116"/>
      <c r="RIM2660" s="42"/>
      <c r="RIN2660" s="116"/>
      <c r="RIO2660" s="42"/>
      <c r="RIP2660" s="116"/>
      <c r="RIQ2660" s="42"/>
      <c r="RIR2660" s="116"/>
      <c r="RIS2660" s="42"/>
      <c r="RIT2660" s="116"/>
      <c r="RIU2660" s="42"/>
      <c r="RIV2660" s="116"/>
      <c r="RIW2660" s="42"/>
      <c r="RIX2660" s="116"/>
      <c r="RIY2660" s="42"/>
      <c r="RIZ2660" s="116"/>
      <c r="RJA2660" s="42"/>
      <c r="RJB2660" s="116"/>
      <c r="RJC2660" s="42"/>
      <c r="RJD2660" s="116"/>
      <c r="RJE2660" s="42"/>
      <c r="RJF2660" s="116"/>
      <c r="RJG2660" s="42"/>
      <c r="RJH2660" s="116"/>
      <c r="RJI2660" s="42"/>
      <c r="RJJ2660" s="116"/>
      <c r="RJK2660" s="42"/>
      <c r="RJL2660" s="116"/>
      <c r="RJM2660" s="42"/>
      <c r="RJN2660" s="116"/>
      <c r="RJO2660" s="42"/>
      <c r="RJP2660" s="116"/>
      <c r="RJQ2660" s="42"/>
      <c r="RJR2660" s="116"/>
      <c r="RJS2660" s="42"/>
      <c r="RJT2660" s="116"/>
      <c r="RJU2660" s="42"/>
      <c r="RJV2660" s="116"/>
      <c r="RJW2660" s="42"/>
      <c r="RJX2660" s="116"/>
      <c r="RJY2660" s="42"/>
      <c r="RJZ2660" s="116"/>
      <c r="RKA2660" s="42"/>
      <c r="RKB2660" s="116"/>
      <c r="RKC2660" s="42"/>
      <c r="RKD2660" s="116"/>
      <c r="RKE2660" s="42"/>
      <c r="RKF2660" s="116"/>
      <c r="RKG2660" s="42"/>
      <c r="RKH2660" s="116"/>
      <c r="RKI2660" s="42"/>
      <c r="RKJ2660" s="116"/>
      <c r="RKK2660" s="42"/>
      <c r="RKL2660" s="116"/>
      <c r="RKM2660" s="42"/>
      <c r="RKN2660" s="116"/>
      <c r="RKO2660" s="42"/>
      <c r="RKP2660" s="116"/>
      <c r="RKQ2660" s="42"/>
      <c r="RKR2660" s="116"/>
      <c r="RKS2660" s="42"/>
      <c r="RKT2660" s="116"/>
      <c r="RKU2660" s="42"/>
      <c r="RKV2660" s="116"/>
      <c r="RKW2660" s="42"/>
      <c r="RKX2660" s="116"/>
      <c r="RKY2660" s="42"/>
      <c r="RKZ2660" s="116"/>
      <c r="RLA2660" s="42"/>
      <c r="RLB2660" s="116"/>
      <c r="RLC2660" s="42"/>
      <c r="RLD2660" s="116"/>
      <c r="RLE2660" s="42"/>
      <c r="RLF2660" s="116"/>
      <c r="RLG2660" s="42"/>
      <c r="RLH2660" s="116"/>
      <c r="RLI2660" s="42"/>
      <c r="RLJ2660" s="116"/>
      <c r="RLK2660" s="42"/>
      <c r="RLL2660" s="116"/>
      <c r="RLM2660" s="42"/>
      <c r="RLN2660" s="116"/>
      <c r="RLO2660" s="42"/>
      <c r="RLP2660" s="116"/>
      <c r="RLQ2660" s="42"/>
      <c r="RLR2660" s="116"/>
      <c r="RLS2660" s="42"/>
      <c r="RLT2660" s="116"/>
      <c r="RLU2660" s="42"/>
      <c r="RLV2660" s="116"/>
      <c r="RLW2660" s="42"/>
      <c r="RLX2660" s="116"/>
      <c r="RLY2660" s="42"/>
      <c r="RLZ2660" s="116"/>
      <c r="RMA2660" s="42"/>
      <c r="RMB2660" s="116"/>
      <c r="RMC2660" s="42"/>
      <c r="RMD2660" s="116"/>
      <c r="RME2660" s="42"/>
      <c r="RMF2660" s="116"/>
      <c r="RMG2660" s="42"/>
      <c r="RMH2660" s="116"/>
      <c r="RMI2660" s="42"/>
      <c r="RMJ2660" s="116"/>
      <c r="RMK2660" s="42"/>
      <c r="RML2660" s="116"/>
      <c r="RMM2660" s="42"/>
      <c r="RMN2660" s="116"/>
      <c r="RMO2660" s="42"/>
      <c r="RMP2660" s="116"/>
      <c r="RMQ2660" s="42"/>
      <c r="RMR2660" s="116"/>
      <c r="RMS2660" s="42"/>
      <c r="RMT2660" s="116"/>
      <c r="RMU2660" s="42"/>
      <c r="RMV2660" s="116"/>
      <c r="RMW2660" s="42"/>
      <c r="RMX2660" s="116"/>
      <c r="RMY2660" s="42"/>
      <c r="RMZ2660" s="116"/>
      <c r="RNA2660" s="42"/>
      <c r="RNB2660" s="116"/>
      <c r="RNC2660" s="42"/>
      <c r="RND2660" s="116"/>
      <c r="RNE2660" s="42"/>
      <c r="RNF2660" s="116"/>
      <c r="RNG2660" s="42"/>
      <c r="RNH2660" s="116"/>
      <c r="RNI2660" s="42"/>
      <c r="RNJ2660" s="116"/>
      <c r="RNK2660" s="42"/>
      <c r="RNL2660" s="116"/>
      <c r="RNM2660" s="42"/>
      <c r="RNN2660" s="116"/>
      <c r="RNO2660" s="42"/>
      <c r="RNP2660" s="116"/>
      <c r="RNQ2660" s="42"/>
      <c r="RNR2660" s="116"/>
      <c r="RNS2660" s="42"/>
      <c r="RNT2660" s="116"/>
      <c r="RNU2660" s="42"/>
      <c r="RNV2660" s="116"/>
      <c r="RNW2660" s="42"/>
      <c r="RNX2660" s="116"/>
      <c r="RNY2660" s="42"/>
      <c r="RNZ2660" s="116"/>
      <c r="ROA2660" s="42"/>
      <c r="ROB2660" s="116"/>
      <c r="ROC2660" s="42"/>
      <c r="ROD2660" s="116"/>
      <c r="ROE2660" s="42"/>
      <c r="ROF2660" s="116"/>
      <c r="ROG2660" s="42"/>
      <c r="ROH2660" s="116"/>
      <c r="ROI2660" s="42"/>
      <c r="ROJ2660" s="116"/>
      <c r="ROK2660" s="42"/>
      <c r="ROL2660" s="116"/>
      <c r="ROM2660" s="42"/>
      <c r="RON2660" s="116"/>
      <c r="ROO2660" s="42"/>
      <c r="ROP2660" s="116"/>
      <c r="ROQ2660" s="42"/>
      <c r="ROR2660" s="116"/>
      <c r="ROS2660" s="42"/>
      <c r="ROT2660" s="116"/>
      <c r="ROU2660" s="42"/>
      <c r="ROV2660" s="116"/>
      <c r="ROW2660" s="42"/>
      <c r="ROX2660" s="116"/>
      <c r="ROY2660" s="42"/>
      <c r="ROZ2660" s="116"/>
      <c r="RPA2660" s="42"/>
      <c r="RPB2660" s="116"/>
      <c r="RPC2660" s="42"/>
      <c r="RPD2660" s="116"/>
      <c r="RPE2660" s="42"/>
      <c r="RPF2660" s="116"/>
      <c r="RPG2660" s="42"/>
      <c r="RPH2660" s="116"/>
      <c r="RPI2660" s="42"/>
      <c r="RPJ2660" s="116"/>
      <c r="RPK2660" s="42"/>
      <c r="RPL2660" s="116"/>
      <c r="RPM2660" s="42"/>
      <c r="RPN2660" s="116"/>
      <c r="RPO2660" s="42"/>
      <c r="RPP2660" s="116"/>
      <c r="RPQ2660" s="42"/>
      <c r="RPR2660" s="116"/>
      <c r="RPS2660" s="42"/>
      <c r="RPT2660" s="116"/>
      <c r="RPU2660" s="42"/>
      <c r="RPV2660" s="116"/>
      <c r="RPW2660" s="42"/>
      <c r="RPX2660" s="116"/>
      <c r="RPY2660" s="42"/>
      <c r="RPZ2660" s="116"/>
      <c r="RQA2660" s="42"/>
      <c r="RQB2660" s="116"/>
      <c r="RQC2660" s="42"/>
      <c r="RQD2660" s="116"/>
      <c r="RQE2660" s="42"/>
      <c r="RQF2660" s="116"/>
      <c r="RQG2660" s="42"/>
      <c r="RQH2660" s="116"/>
      <c r="RQI2660" s="42"/>
      <c r="RQJ2660" s="116"/>
      <c r="RQK2660" s="42"/>
      <c r="RQL2660" s="116"/>
      <c r="RQM2660" s="42"/>
      <c r="RQN2660" s="116"/>
      <c r="RQO2660" s="42"/>
      <c r="RQP2660" s="116"/>
      <c r="RQQ2660" s="42"/>
      <c r="RQR2660" s="116"/>
      <c r="RQS2660" s="42"/>
      <c r="RQT2660" s="116"/>
      <c r="RQU2660" s="42"/>
      <c r="RQV2660" s="116"/>
      <c r="RQW2660" s="42"/>
      <c r="RQX2660" s="116"/>
      <c r="RQY2660" s="42"/>
      <c r="RQZ2660" s="116"/>
      <c r="RRA2660" s="42"/>
      <c r="RRB2660" s="116"/>
      <c r="RRC2660" s="42"/>
      <c r="RRD2660" s="116"/>
      <c r="RRE2660" s="42"/>
      <c r="RRF2660" s="116"/>
      <c r="RRG2660" s="42"/>
      <c r="RRH2660" s="116"/>
      <c r="RRI2660" s="42"/>
      <c r="RRJ2660" s="116"/>
      <c r="RRK2660" s="42"/>
      <c r="RRL2660" s="116"/>
      <c r="RRM2660" s="42"/>
      <c r="RRN2660" s="116"/>
      <c r="RRO2660" s="42"/>
      <c r="RRP2660" s="116"/>
      <c r="RRQ2660" s="42"/>
      <c r="RRR2660" s="116"/>
      <c r="RRS2660" s="42"/>
      <c r="RRT2660" s="116"/>
      <c r="RRU2660" s="42"/>
      <c r="RRV2660" s="116"/>
      <c r="RRW2660" s="42"/>
      <c r="RRX2660" s="116"/>
      <c r="RRY2660" s="42"/>
      <c r="RRZ2660" s="116"/>
      <c r="RSA2660" s="42"/>
      <c r="RSB2660" s="116"/>
      <c r="RSC2660" s="42"/>
      <c r="RSD2660" s="116"/>
      <c r="RSE2660" s="42"/>
      <c r="RSF2660" s="116"/>
      <c r="RSG2660" s="42"/>
      <c r="RSH2660" s="116"/>
      <c r="RSI2660" s="42"/>
      <c r="RSJ2660" s="116"/>
      <c r="RSK2660" s="42"/>
      <c r="RSL2660" s="116"/>
      <c r="RSM2660" s="42"/>
      <c r="RSN2660" s="116"/>
      <c r="RSO2660" s="42"/>
      <c r="RSP2660" s="116"/>
      <c r="RSQ2660" s="42"/>
      <c r="RSR2660" s="116"/>
      <c r="RSS2660" s="42"/>
      <c r="RST2660" s="116"/>
      <c r="RSU2660" s="42"/>
      <c r="RSV2660" s="116"/>
      <c r="RSW2660" s="42"/>
      <c r="RSX2660" s="116"/>
      <c r="RSY2660" s="42"/>
      <c r="RSZ2660" s="116"/>
      <c r="RTA2660" s="42"/>
      <c r="RTB2660" s="116"/>
      <c r="RTC2660" s="42"/>
      <c r="RTD2660" s="116"/>
      <c r="RTE2660" s="42"/>
      <c r="RTF2660" s="116"/>
      <c r="RTG2660" s="42"/>
      <c r="RTH2660" s="116"/>
      <c r="RTI2660" s="42"/>
      <c r="RTJ2660" s="116"/>
      <c r="RTK2660" s="42"/>
      <c r="RTL2660" s="116"/>
      <c r="RTM2660" s="42"/>
      <c r="RTN2660" s="116"/>
      <c r="RTO2660" s="42"/>
      <c r="RTP2660" s="116"/>
      <c r="RTQ2660" s="42"/>
      <c r="RTR2660" s="116"/>
      <c r="RTS2660" s="42"/>
      <c r="RTT2660" s="116"/>
      <c r="RTU2660" s="42"/>
      <c r="RTV2660" s="116"/>
      <c r="RTW2660" s="42"/>
      <c r="RTX2660" s="116"/>
      <c r="RTY2660" s="42"/>
      <c r="RTZ2660" s="116"/>
      <c r="RUA2660" s="42"/>
      <c r="RUB2660" s="116"/>
      <c r="RUC2660" s="42"/>
      <c r="RUD2660" s="116"/>
      <c r="RUE2660" s="42"/>
      <c r="RUF2660" s="116"/>
      <c r="RUG2660" s="42"/>
      <c r="RUH2660" s="116"/>
      <c r="RUI2660" s="42"/>
      <c r="RUJ2660" s="116"/>
      <c r="RUK2660" s="42"/>
      <c r="RUL2660" s="116"/>
      <c r="RUM2660" s="42"/>
      <c r="RUN2660" s="116"/>
      <c r="RUO2660" s="42"/>
      <c r="RUP2660" s="116"/>
      <c r="RUQ2660" s="42"/>
      <c r="RUR2660" s="116"/>
      <c r="RUS2660" s="42"/>
      <c r="RUT2660" s="116"/>
      <c r="RUU2660" s="42"/>
      <c r="RUV2660" s="116"/>
      <c r="RUW2660" s="42"/>
      <c r="RUX2660" s="116"/>
      <c r="RUY2660" s="42"/>
      <c r="RUZ2660" s="116"/>
      <c r="RVA2660" s="42"/>
      <c r="RVB2660" s="116"/>
      <c r="RVC2660" s="42"/>
      <c r="RVD2660" s="116"/>
      <c r="RVE2660" s="42"/>
      <c r="RVF2660" s="116"/>
      <c r="RVG2660" s="42"/>
      <c r="RVH2660" s="116"/>
      <c r="RVI2660" s="42"/>
      <c r="RVJ2660" s="116"/>
      <c r="RVK2660" s="42"/>
      <c r="RVL2660" s="116"/>
      <c r="RVM2660" s="42"/>
      <c r="RVN2660" s="116"/>
      <c r="RVO2660" s="42"/>
      <c r="RVP2660" s="116"/>
      <c r="RVQ2660" s="42"/>
      <c r="RVR2660" s="116"/>
      <c r="RVS2660" s="42"/>
      <c r="RVT2660" s="116"/>
      <c r="RVU2660" s="42"/>
      <c r="RVV2660" s="116"/>
      <c r="RVW2660" s="42"/>
      <c r="RVX2660" s="116"/>
      <c r="RVY2660" s="42"/>
      <c r="RVZ2660" s="116"/>
      <c r="RWA2660" s="42"/>
      <c r="RWB2660" s="116"/>
      <c r="RWC2660" s="42"/>
      <c r="RWD2660" s="116"/>
      <c r="RWE2660" s="42"/>
      <c r="RWF2660" s="116"/>
      <c r="RWG2660" s="42"/>
      <c r="RWH2660" s="116"/>
      <c r="RWI2660" s="42"/>
      <c r="RWJ2660" s="116"/>
      <c r="RWK2660" s="42"/>
      <c r="RWL2660" s="116"/>
      <c r="RWM2660" s="42"/>
      <c r="RWN2660" s="116"/>
      <c r="RWO2660" s="42"/>
      <c r="RWP2660" s="116"/>
      <c r="RWQ2660" s="42"/>
      <c r="RWR2660" s="116"/>
      <c r="RWS2660" s="42"/>
      <c r="RWT2660" s="116"/>
      <c r="RWU2660" s="42"/>
      <c r="RWV2660" s="116"/>
      <c r="RWW2660" s="42"/>
      <c r="RWX2660" s="116"/>
      <c r="RWY2660" s="42"/>
      <c r="RWZ2660" s="116"/>
      <c r="RXA2660" s="42"/>
      <c r="RXB2660" s="116"/>
      <c r="RXC2660" s="42"/>
      <c r="RXD2660" s="116"/>
      <c r="RXE2660" s="42"/>
      <c r="RXF2660" s="116"/>
      <c r="RXG2660" s="42"/>
      <c r="RXH2660" s="116"/>
      <c r="RXI2660" s="42"/>
      <c r="RXJ2660" s="116"/>
      <c r="RXK2660" s="42"/>
      <c r="RXL2660" s="116"/>
      <c r="RXM2660" s="42"/>
      <c r="RXN2660" s="116"/>
      <c r="RXO2660" s="42"/>
      <c r="RXP2660" s="116"/>
      <c r="RXQ2660" s="42"/>
      <c r="RXR2660" s="116"/>
      <c r="RXS2660" s="42"/>
      <c r="RXT2660" s="116"/>
      <c r="RXU2660" s="42"/>
      <c r="RXV2660" s="116"/>
      <c r="RXW2660" s="42"/>
      <c r="RXX2660" s="116"/>
      <c r="RXY2660" s="42"/>
      <c r="RXZ2660" s="116"/>
      <c r="RYA2660" s="42"/>
      <c r="RYB2660" s="116"/>
      <c r="RYC2660" s="42"/>
      <c r="RYD2660" s="116"/>
      <c r="RYE2660" s="42"/>
      <c r="RYF2660" s="116"/>
      <c r="RYG2660" s="42"/>
      <c r="RYH2660" s="116"/>
      <c r="RYI2660" s="42"/>
      <c r="RYJ2660" s="116"/>
      <c r="RYK2660" s="42"/>
      <c r="RYL2660" s="116"/>
      <c r="RYM2660" s="42"/>
      <c r="RYN2660" s="116"/>
      <c r="RYO2660" s="42"/>
      <c r="RYP2660" s="116"/>
      <c r="RYQ2660" s="42"/>
      <c r="RYR2660" s="116"/>
      <c r="RYS2660" s="42"/>
      <c r="RYT2660" s="116"/>
      <c r="RYU2660" s="42"/>
      <c r="RYV2660" s="116"/>
      <c r="RYW2660" s="42"/>
      <c r="RYX2660" s="116"/>
      <c r="RYY2660" s="42"/>
      <c r="RYZ2660" s="116"/>
      <c r="RZA2660" s="42"/>
      <c r="RZB2660" s="116"/>
      <c r="RZC2660" s="42"/>
      <c r="RZD2660" s="116"/>
      <c r="RZE2660" s="42"/>
      <c r="RZF2660" s="116"/>
      <c r="RZG2660" s="42"/>
      <c r="RZH2660" s="116"/>
      <c r="RZI2660" s="42"/>
      <c r="RZJ2660" s="116"/>
      <c r="RZK2660" s="42"/>
      <c r="RZL2660" s="116"/>
      <c r="RZM2660" s="42"/>
      <c r="RZN2660" s="116"/>
      <c r="RZO2660" s="42"/>
      <c r="RZP2660" s="116"/>
      <c r="RZQ2660" s="42"/>
      <c r="RZR2660" s="116"/>
      <c r="RZS2660" s="42"/>
      <c r="RZT2660" s="116"/>
      <c r="RZU2660" s="42"/>
      <c r="RZV2660" s="116"/>
      <c r="RZW2660" s="42"/>
      <c r="RZX2660" s="116"/>
      <c r="RZY2660" s="42"/>
      <c r="RZZ2660" s="116"/>
      <c r="SAA2660" s="42"/>
      <c r="SAB2660" s="116"/>
      <c r="SAC2660" s="42"/>
      <c r="SAD2660" s="116"/>
      <c r="SAE2660" s="42"/>
      <c r="SAF2660" s="116"/>
      <c r="SAG2660" s="42"/>
      <c r="SAH2660" s="116"/>
      <c r="SAI2660" s="42"/>
      <c r="SAJ2660" s="116"/>
      <c r="SAK2660" s="42"/>
      <c r="SAL2660" s="116"/>
      <c r="SAM2660" s="42"/>
      <c r="SAN2660" s="116"/>
      <c r="SAO2660" s="42"/>
      <c r="SAP2660" s="116"/>
      <c r="SAQ2660" s="42"/>
      <c r="SAR2660" s="116"/>
      <c r="SAS2660" s="42"/>
      <c r="SAT2660" s="116"/>
      <c r="SAU2660" s="42"/>
      <c r="SAV2660" s="116"/>
      <c r="SAW2660" s="42"/>
      <c r="SAX2660" s="116"/>
      <c r="SAY2660" s="42"/>
      <c r="SAZ2660" s="116"/>
      <c r="SBA2660" s="42"/>
      <c r="SBB2660" s="116"/>
      <c r="SBC2660" s="42"/>
      <c r="SBD2660" s="116"/>
      <c r="SBE2660" s="42"/>
      <c r="SBF2660" s="116"/>
      <c r="SBG2660" s="42"/>
      <c r="SBH2660" s="116"/>
      <c r="SBI2660" s="42"/>
      <c r="SBJ2660" s="116"/>
      <c r="SBK2660" s="42"/>
      <c r="SBL2660" s="116"/>
      <c r="SBM2660" s="42"/>
      <c r="SBN2660" s="116"/>
      <c r="SBO2660" s="42"/>
      <c r="SBP2660" s="116"/>
      <c r="SBQ2660" s="42"/>
      <c r="SBR2660" s="116"/>
      <c r="SBS2660" s="42"/>
      <c r="SBT2660" s="116"/>
      <c r="SBU2660" s="42"/>
      <c r="SBV2660" s="116"/>
      <c r="SBW2660" s="42"/>
      <c r="SBX2660" s="116"/>
      <c r="SBY2660" s="42"/>
      <c r="SBZ2660" s="116"/>
      <c r="SCA2660" s="42"/>
      <c r="SCB2660" s="116"/>
      <c r="SCC2660" s="42"/>
      <c r="SCD2660" s="116"/>
      <c r="SCE2660" s="42"/>
      <c r="SCF2660" s="116"/>
      <c r="SCG2660" s="42"/>
      <c r="SCH2660" s="116"/>
      <c r="SCI2660" s="42"/>
      <c r="SCJ2660" s="116"/>
      <c r="SCK2660" s="42"/>
      <c r="SCL2660" s="116"/>
      <c r="SCM2660" s="42"/>
      <c r="SCN2660" s="116"/>
      <c r="SCO2660" s="42"/>
      <c r="SCP2660" s="116"/>
      <c r="SCQ2660" s="42"/>
      <c r="SCR2660" s="116"/>
      <c r="SCS2660" s="42"/>
      <c r="SCT2660" s="116"/>
      <c r="SCU2660" s="42"/>
      <c r="SCV2660" s="116"/>
      <c r="SCW2660" s="42"/>
      <c r="SCX2660" s="116"/>
      <c r="SCY2660" s="42"/>
      <c r="SCZ2660" s="116"/>
      <c r="SDA2660" s="42"/>
      <c r="SDB2660" s="116"/>
      <c r="SDC2660" s="42"/>
      <c r="SDD2660" s="116"/>
      <c r="SDE2660" s="42"/>
      <c r="SDF2660" s="116"/>
      <c r="SDG2660" s="42"/>
      <c r="SDH2660" s="116"/>
      <c r="SDI2660" s="42"/>
      <c r="SDJ2660" s="116"/>
      <c r="SDK2660" s="42"/>
      <c r="SDL2660" s="116"/>
      <c r="SDM2660" s="42"/>
      <c r="SDN2660" s="116"/>
      <c r="SDO2660" s="42"/>
      <c r="SDP2660" s="116"/>
      <c r="SDQ2660" s="42"/>
      <c r="SDR2660" s="116"/>
      <c r="SDS2660" s="42"/>
      <c r="SDT2660" s="116"/>
      <c r="SDU2660" s="42"/>
      <c r="SDV2660" s="116"/>
      <c r="SDW2660" s="42"/>
      <c r="SDX2660" s="116"/>
      <c r="SDY2660" s="42"/>
      <c r="SDZ2660" s="116"/>
      <c r="SEA2660" s="42"/>
      <c r="SEB2660" s="116"/>
      <c r="SEC2660" s="42"/>
      <c r="SED2660" s="116"/>
      <c r="SEE2660" s="42"/>
      <c r="SEF2660" s="116"/>
      <c r="SEG2660" s="42"/>
      <c r="SEH2660" s="116"/>
      <c r="SEI2660" s="42"/>
      <c r="SEJ2660" s="116"/>
      <c r="SEK2660" s="42"/>
      <c r="SEL2660" s="116"/>
      <c r="SEM2660" s="42"/>
      <c r="SEN2660" s="116"/>
      <c r="SEO2660" s="42"/>
      <c r="SEP2660" s="116"/>
      <c r="SEQ2660" s="42"/>
      <c r="SER2660" s="116"/>
      <c r="SES2660" s="42"/>
      <c r="SET2660" s="116"/>
      <c r="SEU2660" s="42"/>
      <c r="SEV2660" s="116"/>
      <c r="SEW2660" s="42"/>
      <c r="SEX2660" s="116"/>
      <c r="SEY2660" s="42"/>
      <c r="SEZ2660" s="116"/>
      <c r="SFA2660" s="42"/>
      <c r="SFB2660" s="116"/>
      <c r="SFC2660" s="42"/>
      <c r="SFD2660" s="116"/>
      <c r="SFE2660" s="42"/>
      <c r="SFF2660" s="116"/>
      <c r="SFG2660" s="42"/>
      <c r="SFH2660" s="116"/>
      <c r="SFI2660" s="42"/>
      <c r="SFJ2660" s="116"/>
      <c r="SFK2660" s="42"/>
      <c r="SFL2660" s="116"/>
      <c r="SFM2660" s="42"/>
      <c r="SFN2660" s="116"/>
      <c r="SFO2660" s="42"/>
      <c r="SFP2660" s="116"/>
      <c r="SFQ2660" s="42"/>
      <c r="SFR2660" s="116"/>
      <c r="SFS2660" s="42"/>
      <c r="SFT2660" s="116"/>
      <c r="SFU2660" s="42"/>
      <c r="SFV2660" s="116"/>
      <c r="SFW2660" s="42"/>
      <c r="SFX2660" s="116"/>
      <c r="SFY2660" s="42"/>
      <c r="SFZ2660" s="116"/>
      <c r="SGA2660" s="42"/>
      <c r="SGB2660" s="116"/>
      <c r="SGC2660" s="42"/>
      <c r="SGD2660" s="116"/>
      <c r="SGE2660" s="42"/>
      <c r="SGF2660" s="116"/>
      <c r="SGG2660" s="42"/>
      <c r="SGH2660" s="116"/>
      <c r="SGI2660" s="42"/>
      <c r="SGJ2660" s="116"/>
      <c r="SGK2660" s="42"/>
      <c r="SGL2660" s="116"/>
      <c r="SGM2660" s="42"/>
      <c r="SGN2660" s="116"/>
      <c r="SGO2660" s="42"/>
      <c r="SGP2660" s="116"/>
      <c r="SGQ2660" s="42"/>
      <c r="SGR2660" s="116"/>
      <c r="SGS2660" s="42"/>
      <c r="SGT2660" s="116"/>
      <c r="SGU2660" s="42"/>
      <c r="SGV2660" s="116"/>
      <c r="SGW2660" s="42"/>
      <c r="SGX2660" s="116"/>
      <c r="SGY2660" s="42"/>
      <c r="SGZ2660" s="116"/>
      <c r="SHA2660" s="42"/>
      <c r="SHB2660" s="116"/>
      <c r="SHC2660" s="42"/>
      <c r="SHD2660" s="116"/>
      <c r="SHE2660" s="42"/>
      <c r="SHF2660" s="116"/>
      <c r="SHG2660" s="42"/>
      <c r="SHH2660" s="116"/>
      <c r="SHI2660" s="42"/>
      <c r="SHJ2660" s="116"/>
      <c r="SHK2660" s="42"/>
      <c r="SHL2660" s="116"/>
      <c r="SHM2660" s="42"/>
      <c r="SHN2660" s="116"/>
      <c r="SHO2660" s="42"/>
      <c r="SHP2660" s="116"/>
      <c r="SHQ2660" s="42"/>
      <c r="SHR2660" s="116"/>
      <c r="SHS2660" s="42"/>
      <c r="SHT2660" s="116"/>
      <c r="SHU2660" s="42"/>
      <c r="SHV2660" s="116"/>
      <c r="SHW2660" s="42"/>
      <c r="SHX2660" s="116"/>
      <c r="SHY2660" s="42"/>
      <c r="SHZ2660" s="116"/>
      <c r="SIA2660" s="42"/>
      <c r="SIB2660" s="116"/>
      <c r="SIC2660" s="42"/>
      <c r="SID2660" s="116"/>
      <c r="SIE2660" s="42"/>
      <c r="SIF2660" s="116"/>
      <c r="SIG2660" s="42"/>
      <c r="SIH2660" s="116"/>
      <c r="SII2660" s="42"/>
      <c r="SIJ2660" s="116"/>
      <c r="SIK2660" s="42"/>
      <c r="SIL2660" s="116"/>
      <c r="SIM2660" s="42"/>
      <c r="SIN2660" s="116"/>
      <c r="SIO2660" s="42"/>
      <c r="SIP2660" s="116"/>
      <c r="SIQ2660" s="42"/>
      <c r="SIR2660" s="116"/>
      <c r="SIS2660" s="42"/>
      <c r="SIT2660" s="116"/>
      <c r="SIU2660" s="42"/>
      <c r="SIV2660" s="116"/>
      <c r="SIW2660" s="42"/>
      <c r="SIX2660" s="116"/>
      <c r="SIY2660" s="42"/>
      <c r="SIZ2660" s="116"/>
      <c r="SJA2660" s="42"/>
      <c r="SJB2660" s="116"/>
      <c r="SJC2660" s="42"/>
      <c r="SJD2660" s="116"/>
      <c r="SJE2660" s="42"/>
      <c r="SJF2660" s="116"/>
      <c r="SJG2660" s="42"/>
      <c r="SJH2660" s="116"/>
      <c r="SJI2660" s="42"/>
      <c r="SJJ2660" s="116"/>
      <c r="SJK2660" s="42"/>
      <c r="SJL2660" s="116"/>
      <c r="SJM2660" s="42"/>
      <c r="SJN2660" s="116"/>
      <c r="SJO2660" s="42"/>
      <c r="SJP2660" s="116"/>
      <c r="SJQ2660" s="42"/>
      <c r="SJR2660" s="116"/>
      <c r="SJS2660" s="42"/>
      <c r="SJT2660" s="116"/>
      <c r="SJU2660" s="42"/>
      <c r="SJV2660" s="116"/>
      <c r="SJW2660" s="42"/>
      <c r="SJX2660" s="116"/>
      <c r="SJY2660" s="42"/>
      <c r="SJZ2660" s="116"/>
      <c r="SKA2660" s="42"/>
      <c r="SKB2660" s="116"/>
      <c r="SKC2660" s="42"/>
      <c r="SKD2660" s="116"/>
      <c r="SKE2660" s="42"/>
      <c r="SKF2660" s="116"/>
      <c r="SKG2660" s="42"/>
      <c r="SKH2660" s="116"/>
      <c r="SKI2660" s="42"/>
      <c r="SKJ2660" s="116"/>
      <c r="SKK2660" s="42"/>
      <c r="SKL2660" s="116"/>
      <c r="SKM2660" s="42"/>
      <c r="SKN2660" s="116"/>
      <c r="SKO2660" s="42"/>
      <c r="SKP2660" s="116"/>
      <c r="SKQ2660" s="42"/>
      <c r="SKR2660" s="116"/>
      <c r="SKS2660" s="42"/>
      <c r="SKT2660" s="116"/>
      <c r="SKU2660" s="42"/>
      <c r="SKV2660" s="116"/>
      <c r="SKW2660" s="42"/>
      <c r="SKX2660" s="116"/>
      <c r="SKY2660" s="42"/>
      <c r="SKZ2660" s="116"/>
      <c r="SLA2660" s="42"/>
      <c r="SLB2660" s="116"/>
      <c r="SLC2660" s="42"/>
      <c r="SLD2660" s="116"/>
      <c r="SLE2660" s="42"/>
      <c r="SLF2660" s="116"/>
      <c r="SLG2660" s="42"/>
      <c r="SLH2660" s="116"/>
      <c r="SLI2660" s="42"/>
      <c r="SLJ2660" s="116"/>
      <c r="SLK2660" s="42"/>
      <c r="SLL2660" s="116"/>
      <c r="SLM2660" s="42"/>
      <c r="SLN2660" s="116"/>
      <c r="SLO2660" s="42"/>
      <c r="SLP2660" s="116"/>
      <c r="SLQ2660" s="42"/>
      <c r="SLR2660" s="116"/>
      <c r="SLS2660" s="42"/>
      <c r="SLT2660" s="116"/>
      <c r="SLU2660" s="42"/>
      <c r="SLV2660" s="116"/>
      <c r="SLW2660" s="42"/>
      <c r="SLX2660" s="116"/>
      <c r="SLY2660" s="42"/>
      <c r="SLZ2660" s="116"/>
      <c r="SMA2660" s="42"/>
      <c r="SMB2660" s="116"/>
      <c r="SMC2660" s="42"/>
      <c r="SMD2660" s="116"/>
      <c r="SME2660" s="42"/>
      <c r="SMF2660" s="116"/>
      <c r="SMG2660" s="42"/>
      <c r="SMH2660" s="116"/>
      <c r="SMI2660" s="42"/>
      <c r="SMJ2660" s="116"/>
      <c r="SMK2660" s="42"/>
      <c r="SML2660" s="116"/>
      <c r="SMM2660" s="42"/>
      <c r="SMN2660" s="116"/>
      <c r="SMO2660" s="42"/>
      <c r="SMP2660" s="116"/>
      <c r="SMQ2660" s="42"/>
      <c r="SMR2660" s="116"/>
      <c r="SMS2660" s="42"/>
      <c r="SMT2660" s="116"/>
      <c r="SMU2660" s="42"/>
      <c r="SMV2660" s="116"/>
      <c r="SMW2660" s="42"/>
      <c r="SMX2660" s="116"/>
      <c r="SMY2660" s="42"/>
      <c r="SMZ2660" s="116"/>
      <c r="SNA2660" s="42"/>
      <c r="SNB2660" s="116"/>
      <c r="SNC2660" s="42"/>
      <c r="SND2660" s="116"/>
      <c r="SNE2660" s="42"/>
      <c r="SNF2660" s="116"/>
      <c r="SNG2660" s="42"/>
      <c r="SNH2660" s="116"/>
      <c r="SNI2660" s="42"/>
      <c r="SNJ2660" s="116"/>
      <c r="SNK2660" s="42"/>
      <c r="SNL2660" s="116"/>
      <c r="SNM2660" s="42"/>
      <c r="SNN2660" s="116"/>
      <c r="SNO2660" s="42"/>
      <c r="SNP2660" s="116"/>
      <c r="SNQ2660" s="42"/>
      <c r="SNR2660" s="116"/>
      <c r="SNS2660" s="42"/>
      <c r="SNT2660" s="116"/>
      <c r="SNU2660" s="42"/>
      <c r="SNV2660" s="116"/>
      <c r="SNW2660" s="42"/>
      <c r="SNX2660" s="116"/>
      <c r="SNY2660" s="42"/>
      <c r="SNZ2660" s="116"/>
      <c r="SOA2660" s="42"/>
      <c r="SOB2660" s="116"/>
      <c r="SOC2660" s="42"/>
      <c r="SOD2660" s="116"/>
      <c r="SOE2660" s="42"/>
      <c r="SOF2660" s="116"/>
      <c r="SOG2660" s="42"/>
      <c r="SOH2660" s="116"/>
      <c r="SOI2660" s="42"/>
      <c r="SOJ2660" s="116"/>
      <c r="SOK2660" s="42"/>
      <c r="SOL2660" s="116"/>
      <c r="SOM2660" s="42"/>
      <c r="SON2660" s="116"/>
      <c r="SOO2660" s="42"/>
      <c r="SOP2660" s="116"/>
      <c r="SOQ2660" s="42"/>
      <c r="SOR2660" s="116"/>
      <c r="SOS2660" s="42"/>
      <c r="SOT2660" s="116"/>
      <c r="SOU2660" s="42"/>
      <c r="SOV2660" s="116"/>
      <c r="SOW2660" s="42"/>
      <c r="SOX2660" s="116"/>
      <c r="SOY2660" s="42"/>
      <c r="SOZ2660" s="116"/>
      <c r="SPA2660" s="42"/>
      <c r="SPB2660" s="116"/>
      <c r="SPC2660" s="42"/>
      <c r="SPD2660" s="116"/>
      <c r="SPE2660" s="42"/>
      <c r="SPF2660" s="116"/>
      <c r="SPG2660" s="42"/>
      <c r="SPH2660" s="116"/>
      <c r="SPI2660" s="42"/>
      <c r="SPJ2660" s="116"/>
      <c r="SPK2660" s="42"/>
      <c r="SPL2660" s="116"/>
      <c r="SPM2660" s="42"/>
      <c r="SPN2660" s="116"/>
      <c r="SPO2660" s="42"/>
      <c r="SPP2660" s="116"/>
      <c r="SPQ2660" s="42"/>
      <c r="SPR2660" s="116"/>
      <c r="SPS2660" s="42"/>
      <c r="SPT2660" s="116"/>
      <c r="SPU2660" s="42"/>
      <c r="SPV2660" s="116"/>
      <c r="SPW2660" s="42"/>
      <c r="SPX2660" s="116"/>
      <c r="SPY2660" s="42"/>
      <c r="SPZ2660" s="116"/>
      <c r="SQA2660" s="42"/>
      <c r="SQB2660" s="116"/>
      <c r="SQC2660" s="42"/>
      <c r="SQD2660" s="116"/>
      <c r="SQE2660" s="42"/>
      <c r="SQF2660" s="116"/>
      <c r="SQG2660" s="42"/>
      <c r="SQH2660" s="116"/>
      <c r="SQI2660" s="42"/>
      <c r="SQJ2660" s="116"/>
      <c r="SQK2660" s="42"/>
      <c r="SQL2660" s="116"/>
      <c r="SQM2660" s="42"/>
      <c r="SQN2660" s="116"/>
      <c r="SQO2660" s="42"/>
      <c r="SQP2660" s="116"/>
      <c r="SQQ2660" s="42"/>
      <c r="SQR2660" s="116"/>
      <c r="SQS2660" s="42"/>
      <c r="SQT2660" s="116"/>
      <c r="SQU2660" s="42"/>
      <c r="SQV2660" s="116"/>
      <c r="SQW2660" s="42"/>
      <c r="SQX2660" s="116"/>
      <c r="SQY2660" s="42"/>
      <c r="SQZ2660" s="116"/>
      <c r="SRA2660" s="42"/>
      <c r="SRB2660" s="116"/>
      <c r="SRC2660" s="42"/>
      <c r="SRD2660" s="116"/>
      <c r="SRE2660" s="42"/>
      <c r="SRF2660" s="116"/>
      <c r="SRG2660" s="42"/>
      <c r="SRH2660" s="116"/>
      <c r="SRI2660" s="42"/>
      <c r="SRJ2660" s="116"/>
      <c r="SRK2660" s="42"/>
      <c r="SRL2660" s="116"/>
      <c r="SRM2660" s="42"/>
      <c r="SRN2660" s="116"/>
      <c r="SRO2660" s="42"/>
      <c r="SRP2660" s="116"/>
      <c r="SRQ2660" s="42"/>
      <c r="SRR2660" s="116"/>
      <c r="SRS2660" s="42"/>
      <c r="SRT2660" s="116"/>
      <c r="SRU2660" s="42"/>
      <c r="SRV2660" s="116"/>
      <c r="SRW2660" s="42"/>
      <c r="SRX2660" s="116"/>
      <c r="SRY2660" s="42"/>
      <c r="SRZ2660" s="116"/>
      <c r="SSA2660" s="42"/>
      <c r="SSB2660" s="116"/>
      <c r="SSC2660" s="42"/>
      <c r="SSD2660" s="116"/>
      <c r="SSE2660" s="42"/>
      <c r="SSF2660" s="116"/>
      <c r="SSG2660" s="42"/>
      <c r="SSH2660" s="116"/>
      <c r="SSI2660" s="42"/>
      <c r="SSJ2660" s="116"/>
      <c r="SSK2660" s="42"/>
      <c r="SSL2660" s="116"/>
      <c r="SSM2660" s="42"/>
      <c r="SSN2660" s="116"/>
      <c r="SSO2660" s="42"/>
      <c r="SSP2660" s="116"/>
      <c r="SSQ2660" s="42"/>
      <c r="SSR2660" s="116"/>
      <c r="SSS2660" s="42"/>
      <c r="SST2660" s="116"/>
      <c r="SSU2660" s="42"/>
      <c r="SSV2660" s="116"/>
      <c r="SSW2660" s="42"/>
      <c r="SSX2660" s="116"/>
      <c r="SSY2660" s="42"/>
      <c r="SSZ2660" s="116"/>
      <c r="STA2660" s="42"/>
      <c r="STB2660" s="116"/>
      <c r="STC2660" s="42"/>
      <c r="STD2660" s="116"/>
      <c r="STE2660" s="42"/>
      <c r="STF2660" s="116"/>
      <c r="STG2660" s="42"/>
      <c r="STH2660" s="116"/>
      <c r="STI2660" s="42"/>
      <c r="STJ2660" s="116"/>
      <c r="STK2660" s="42"/>
      <c r="STL2660" s="116"/>
      <c r="STM2660" s="42"/>
      <c r="STN2660" s="116"/>
      <c r="STO2660" s="42"/>
      <c r="STP2660" s="116"/>
      <c r="STQ2660" s="42"/>
      <c r="STR2660" s="116"/>
      <c r="STS2660" s="42"/>
      <c r="STT2660" s="116"/>
      <c r="STU2660" s="42"/>
      <c r="STV2660" s="116"/>
      <c r="STW2660" s="42"/>
      <c r="STX2660" s="116"/>
      <c r="STY2660" s="42"/>
      <c r="STZ2660" s="116"/>
      <c r="SUA2660" s="42"/>
      <c r="SUB2660" s="116"/>
      <c r="SUC2660" s="42"/>
      <c r="SUD2660" s="116"/>
      <c r="SUE2660" s="42"/>
      <c r="SUF2660" s="116"/>
      <c r="SUG2660" s="42"/>
      <c r="SUH2660" s="116"/>
      <c r="SUI2660" s="42"/>
      <c r="SUJ2660" s="116"/>
      <c r="SUK2660" s="42"/>
      <c r="SUL2660" s="116"/>
      <c r="SUM2660" s="42"/>
      <c r="SUN2660" s="116"/>
      <c r="SUO2660" s="42"/>
      <c r="SUP2660" s="116"/>
      <c r="SUQ2660" s="42"/>
      <c r="SUR2660" s="116"/>
      <c r="SUS2660" s="42"/>
      <c r="SUT2660" s="116"/>
      <c r="SUU2660" s="42"/>
      <c r="SUV2660" s="116"/>
      <c r="SUW2660" s="42"/>
      <c r="SUX2660" s="116"/>
      <c r="SUY2660" s="42"/>
      <c r="SUZ2660" s="116"/>
      <c r="SVA2660" s="42"/>
      <c r="SVB2660" s="116"/>
      <c r="SVC2660" s="42"/>
      <c r="SVD2660" s="116"/>
      <c r="SVE2660" s="42"/>
      <c r="SVF2660" s="116"/>
      <c r="SVG2660" s="42"/>
      <c r="SVH2660" s="116"/>
      <c r="SVI2660" s="42"/>
      <c r="SVJ2660" s="116"/>
      <c r="SVK2660" s="42"/>
      <c r="SVL2660" s="116"/>
      <c r="SVM2660" s="42"/>
      <c r="SVN2660" s="116"/>
      <c r="SVO2660" s="42"/>
      <c r="SVP2660" s="116"/>
      <c r="SVQ2660" s="42"/>
      <c r="SVR2660" s="116"/>
      <c r="SVS2660" s="42"/>
      <c r="SVT2660" s="116"/>
      <c r="SVU2660" s="42"/>
      <c r="SVV2660" s="116"/>
      <c r="SVW2660" s="42"/>
      <c r="SVX2660" s="116"/>
      <c r="SVY2660" s="42"/>
      <c r="SVZ2660" s="116"/>
      <c r="SWA2660" s="42"/>
      <c r="SWB2660" s="116"/>
      <c r="SWC2660" s="42"/>
      <c r="SWD2660" s="116"/>
      <c r="SWE2660" s="42"/>
      <c r="SWF2660" s="116"/>
      <c r="SWG2660" s="42"/>
      <c r="SWH2660" s="116"/>
      <c r="SWI2660" s="42"/>
      <c r="SWJ2660" s="116"/>
      <c r="SWK2660" s="42"/>
      <c r="SWL2660" s="116"/>
      <c r="SWM2660" s="42"/>
      <c r="SWN2660" s="116"/>
      <c r="SWO2660" s="42"/>
      <c r="SWP2660" s="116"/>
      <c r="SWQ2660" s="42"/>
      <c r="SWR2660" s="116"/>
      <c r="SWS2660" s="42"/>
      <c r="SWT2660" s="116"/>
      <c r="SWU2660" s="42"/>
      <c r="SWV2660" s="116"/>
      <c r="SWW2660" s="42"/>
      <c r="SWX2660" s="116"/>
      <c r="SWY2660" s="42"/>
      <c r="SWZ2660" s="116"/>
      <c r="SXA2660" s="42"/>
      <c r="SXB2660" s="116"/>
      <c r="SXC2660" s="42"/>
      <c r="SXD2660" s="116"/>
      <c r="SXE2660" s="42"/>
      <c r="SXF2660" s="116"/>
      <c r="SXG2660" s="42"/>
      <c r="SXH2660" s="116"/>
      <c r="SXI2660" s="42"/>
      <c r="SXJ2660" s="116"/>
      <c r="SXK2660" s="42"/>
      <c r="SXL2660" s="116"/>
      <c r="SXM2660" s="42"/>
      <c r="SXN2660" s="116"/>
      <c r="SXO2660" s="42"/>
      <c r="SXP2660" s="116"/>
      <c r="SXQ2660" s="42"/>
      <c r="SXR2660" s="116"/>
      <c r="SXS2660" s="42"/>
      <c r="SXT2660" s="116"/>
      <c r="SXU2660" s="42"/>
      <c r="SXV2660" s="116"/>
      <c r="SXW2660" s="42"/>
      <c r="SXX2660" s="116"/>
      <c r="SXY2660" s="42"/>
      <c r="SXZ2660" s="116"/>
      <c r="SYA2660" s="42"/>
      <c r="SYB2660" s="116"/>
      <c r="SYC2660" s="42"/>
      <c r="SYD2660" s="116"/>
      <c r="SYE2660" s="42"/>
      <c r="SYF2660" s="116"/>
      <c r="SYG2660" s="42"/>
      <c r="SYH2660" s="116"/>
      <c r="SYI2660" s="42"/>
      <c r="SYJ2660" s="116"/>
      <c r="SYK2660" s="42"/>
      <c r="SYL2660" s="116"/>
      <c r="SYM2660" s="42"/>
      <c r="SYN2660" s="116"/>
      <c r="SYO2660" s="42"/>
      <c r="SYP2660" s="116"/>
      <c r="SYQ2660" s="42"/>
      <c r="SYR2660" s="116"/>
      <c r="SYS2660" s="42"/>
      <c r="SYT2660" s="116"/>
      <c r="SYU2660" s="42"/>
      <c r="SYV2660" s="116"/>
      <c r="SYW2660" s="42"/>
      <c r="SYX2660" s="116"/>
      <c r="SYY2660" s="42"/>
      <c r="SYZ2660" s="116"/>
      <c r="SZA2660" s="42"/>
      <c r="SZB2660" s="116"/>
      <c r="SZC2660" s="42"/>
      <c r="SZD2660" s="116"/>
      <c r="SZE2660" s="42"/>
      <c r="SZF2660" s="116"/>
      <c r="SZG2660" s="42"/>
      <c r="SZH2660" s="116"/>
      <c r="SZI2660" s="42"/>
      <c r="SZJ2660" s="116"/>
      <c r="SZK2660" s="42"/>
      <c r="SZL2660" s="116"/>
      <c r="SZM2660" s="42"/>
      <c r="SZN2660" s="116"/>
      <c r="SZO2660" s="42"/>
      <c r="SZP2660" s="116"/>
      <c r="SZQ2660" s="42"/>
      <c r="SZR2660" s="116"/>
      <c r="SZS2660" s="42"/>
      <c r="SZT2660" s="116"/>
      <c r="SZU2660" s="42"/>
      <c r="SZV2660" s="116"/>
      <c r="SZW2660" s="42"/>
      <c r="SZX2660" s="116"/>
      <c r="SZY2660" s="42"/>
      <c r="SZZ2660" s="116"/>
      <c r="TAA2660" s="42"/>
      <c r="TAB2660" s="116"/>
      <c r="TAC2660" s="42"/>
      <c r="TAD2660" s="116"/>
      <c r="TAE2660" s="42"/>
      <c r="TAF2660" s="116"/>
      <c r="TAG2660" s="42"/>
      <c r="TAH2660" s="116"/>
      <c r="TAI2660" s="42"/>
      <c r="TAJ2660" s="116"/>
      <c r="TAK2660" s="42"/>
      <c r="TAL2660" s="116"/>
      <c r="TAM2660" s="42"/>
      <c r="TAN2660" s="116"/>
      <c r="TAO2660" s="42"/>
      <c r="TAP2660" s="116"/>
      <c r="TAQ2660" s="42"/>
      <c r="TAR2660" s="116"/>
      <c r="TAS2660" s="42"/>
      <c r="TAT2660" s="116"/>
      <c r="TAU2660" s="42"/>
      <c r="TAV2660" s="116"/>
      <c r="TAW2660" s="42"/>
      <c r="TAX2660" s="116"/>
      <c r="TAY2660" s="42"/>
      <c r="TAZ2660" s="116"/>
      <c r="TBA2660" s="42"/>
      <c r="TBB2660" s="116"/>
      <c r="TBC2660" s="42"/>
      <c r="TBD2660" s="116"/>
      <c r="TBE2660" s="42"/>
      <c r="TBF2660" s="116"/>
      <c r="TBG2660" s="42"/>
      <c r="TBH2660" s="116"/>
      <c r="TBI2660" s="42"/>
      <c r="TBJ2660" s="116"/>
      <c r="TBK2660" s="42"/>
      <c r="TBL2660" s="116"/>
      <c r="TBM2660" s="42"/>
      <c r="TBN2660" s="116"/>
      <c r="TBO2660" s="42"/>
      <c r="TBP2660" s="116"/>
      <c r="TBQ2660" s="42"/>
      <c r="TBR2660" s="116"/>
      <c r="TBS2660" s="42"/>
      <c r="TBT2660" s="116"/>
      <c r="TBU2660" s="42"/>
      <c r="TBV2660" s="116"/>
      <c r="TBW2660" s="42"/>
      <c r="TBX2660" s="116"/>
      <c r="TBY2660" s="42"/>
      <c r="TBZ2660" s="116"/>
      <c r="TCA2660" s="42"/>
      <c r="TCB2660" s="116"/>
      <c r="TCC2660" s="42"/>
      <c r="TCD2660" s="116"/>
      <c r="TCE2660" s="42"/>
      <c r="TCF2660" s="116"/>
      <c r="TCG2660" s="42"/>
      <c r="TCH2660" s="116"/>
      <c r="TCI2660" s="42"/>
      <c r="TCJ2660" s="116"/>
      <c r="TCK2660" s="42"/>
      <c r="TCL2660" s="116"/>
      <c r="TCM2660" s="42"/>
      <c r="TCN2660" s="116"/>
      <c r="TCO2660" s="42"/>
      <c r="TCP2660" s="116"/>
      <c r="TCQ2660" s="42"/>
      <c r="TCR2660" s="116"/>
      <c r="TCS2660" s="42"/>
      <c r="TCT2660" s="116"/>
      <c r="TCU2660" s="42"/>
      <c r="TCV2660" s="116"/>
      <c r="TCW2660" s="42"/>
      <c r="TCX2660" s="116"/>
      <c r="TCY2660" s="42"/>
      <c r="TCZ2660" s="116"/>
      <c r="TDA2660" s="42"/>
      <c r="TDB2660" s="116"/>
      <c r="TDC2660" s="42"/>
      <c r="TDD2660" s="116"/>
      <c r="TDE2660" s="42"/>
      <c r="TDF2660" s="116"/>
      <c r="TDG2660" s="42"/>
      <c r="TDH2660" s="116"/>
      <c r="TDI2660" s="42"/>
      <c r="TDJ2660" s="116"/>
      <c r="TDK2660" s="42"/>
      <c r="TDL2660" s="116"/>
      <c r="TDM2660" s="42"/>
      <c r="TDN2660" s="116"/>
      <c r="TDO2660" s="42"/>
      <c r="TDP2660" s="116"/>
      <c r="TDQ2660" s="42"/>
      <c r="TDR2660" s="116"/>
      <c r="TDS2660" s="42"/>
      <c r="TDT2660" s="116"/>
      <c r="TDU2660" s="42"/>
      <c r="TDV2660" s="116"/>
      <c r="TDW2660" s="42"/>
      <c r="TDX2660" s="116"/>
      <c r="TDY2660" s="42"/>
      <c r="TDZ2660" s="116"/>
      <c r="TEA2660" s="42"/>
      <c r="TEB2660" s="116"/>
      <c r="TEC2660" s="42"/>
      <c r="TED2660" s="116"/>
      <c r="TEE2660" s="42"/>
      <c r="TEF2660" s="116"/>
      <c r="TEG2660" s="42"/>
      <c r="TEH2660" s="116"/>
      <c r="TEI2660" s="42"/>
      <c r="TEJ2660" s="116"/>
      <c r="TEK2660" s="42"/>
      <c r="TEL2660" s="116"/>
      <c r="TEM2660" s="42"/>
      <c r="TEN2660" s="116"/>
      <c r="TEO2660" s="42"/>
      <c r="TEP2660" s="116"/>
      <c r="TEQ2660" s="42"/>
      <c r="TER2660" s="116"/>
      <c r="TES2660" s="42"/>
      <c r="TET2660" s="116"/>
      <c r="TEU2660" s="42"/>
      <c r="TEV2660" s="116"/>
      <c r="TEW2660" s="42"/>
      <c r="TEX2660" s="116"/>
      <c r="TEY2660" s="42"/>
      <c r="TEZ2660" s="116"/>
      <c r="TFA2660" s="42"/>
      <c r="TFB2660" s="116"/>
      <c r="TFC2660" s="42"/>
      <c r="TFD2660" s="116"/>
      <c r="TFE2660" s="42"/>
      <c r="TFF2660" s="116"/>
      <c r="TFG2660" s="42"/>
      <c r="TFH2660" s="116"/>
      <c r="TFI2660" s="42"/>
      <c r="TFJ2660" s="116"/>
      <c r="TFK2660" s="42"/>
      <c r="TFL2660" s="116"/>
      <c r="TFM2660" s="42"/>
      <c r="TFN2660" s="116"/>
      <c r="TFO2660" s="42"/>
      <c r="TFP2660" s="116"/>
      <c r="TFQ2660" s="42"/>
      <c r="TFR2660" s="116"/>
      <c r="TFS2660" s="42"/>
      <c r="TFT2660" s="116"/>
      <c r="TFU2660" s="42"/>
      <c r="TFV2660" s="116"/>
      <c r="TFW2660" s="42"/>
      <c r="TFX2660" s="116"/>
      <c r="TFY2660" s="42"/>
      <c r="TFZ2660" s="116"/>
      <c r="TGA2660" s="42"/>
      <c r="TGB2660" s="116"/>
      <c r="TGC2660" s="42"/>
      <c r="TGD2660" s="116"/>
      <c r="TGE2660" s="42"/>
      <c r="TGF2660" s="116"/>
      <c r="TGG2660" s="42"/>
      <c r="TGH2660" s="116"/>
      <c r="TGI2660" s="42"/>
      <c r="TGJ2660" s="116"/>
      <c r="TGK2660" s="42"/>
      <c r="TGL2660" s="116"/>
      <c r="TGM2660" s="42"/>
      <c r="TGN2660" s="116"/>
      <c r="TGO2660" s="42"/>
      <c r="TGP2660" s="116"/>
      <c r="TGQ2660" s="42"/>
      <c r="TGR2660" s="116"/>
      <c r="TGS2660" s="42"/>
      <c r="TGT2660" s="116"/>
      <c r="TGU2660" s="42"/>
      <c r="TGV2660" s="116"/>
      <c r="TGW2660" s="42"/>
      <c r="TGX2660" s="116"/>
      <c r="TGY2660" s="42"/>
      <c r="TGZ2660" s="116"/>
      <c r="THA2660" s="42"/>
      <c r="THB2660" s="116"/>
      <c r="THC2660" s="42"/>
      <c r="THD2660" s="116"/>
      <c r="THE2660" s="42"/>
      <c r="THF2660" s="116"/>
      <c r="THG2660" s="42"/>
      <c r="THH2660" s="116"/>
      <c r="THI2660" s="42"/>
      <c r="THJ2660" s="116"/>
      <c r="THK2660" s="42"/>
      <c r="THL2660" s="116"/>
      <c r="THM2660" s="42"/>
      <c r="THN2660" s="116"/>
      <c r="THO2660" s="42"/>
      <c r="THP2660" s="116"/>
      <c r="THQ2660" s="42"/>
      <c r="THR2660" s="116"/>
      <c r="THS2660" s="42"/>
      <c r="THT2660" s="116"/>
      <c r="THU2660" s="42"/>
      <c r="THV2660" s="116"/>
      <c r="THW2660" s="42"/>
      <c r="THX2660" s="116"/>
      <c r="THY2660" s="42"/>
      <c r="THZ2660" s="116"/>
      <c r="TIA2660" s="42"/>
      <c r="TIB2660" s="116"/>
      <c r="TIC2660" s="42"/>
      <c r="TID2660" s="116"/>
      <c r="TIE2660" s="42"/>
      <c r="TIF2660" s="116"/>
      <c r="TIG2660" s="42"/>
      <c r="TIH2660" s="116"/>
      <c r="TII2660" s="42"/>
      <c r="TIJ2660" s="116"/>
      <c r="TIK2660" s="42"/>
      <c r="TIL2660" s="116"/>
      <c r="TIM2660" s="42"/>
      <c r="TIN2660" s="116"/>
      <c r="TIO2660" s="42"/>
      <c r="TIP2660" s="116"/>
      <c r="TIQ2660" s="42"/>
      <c r="TIR2660" s="116"/>
      <c r="TIS2660" s="42"/>
      <c r="TIT2660" s="116"/>
      <c r="TIU2660" s="42"/>
      <c r="TIV2660" s="116"/>
      <c r="TIW2660" s="42"/>
      <c r="TIX2660" s="116"/>
      <c r="TIY2660" s="42"/>
      <c r="TIZ2660" s="116"/>
      <c r="TJA2660" s="42"/>
      <c r="TJB2660" s="116"/>
      <c r="TJC2660" s="42"/>
      <c r="TJD2660" s="116"/>
      <c r="TJE2660" s="42"/>
      <c r="TJF2660" s="116"/>
      <c r="TJG2660" s="42"/>
      <c r="TJH2660" s="116"/>
      <c r="TJI2660" s="42"/>
      <c r="TJJ2660" s="116"/>
      <c r="TJK2660" s="42"/>
      <c r="TJL2660" s="116"/>
      <c r="TJM2660" s="42"/>
      <c r="TJN2660" s="116"/>
      <c r="TJO2660" s="42"/>
      <c r="TJP2660" s="116"/>
      <c r="TJQ2660" s="42"/>
      <c r="TJR2660" s="116"/>
      <c r="TJS2660" s="42"/>
      <c r="TJT2660" s="116"/>
      <c r="TJU2660" s="42"/>
      <c r="TJV2660" s="116"/>
      <c r="TJW2660" s="42"/>
      <c r="TJX2660" s="116"/>
      <c r="TJY2660" s="42"/>
      <c r="TJZ2660" s="116"/>
      <c r="TKA2660" s="42"/>
      <c r="TKB2660" s="116"/>
      <c r="TKC2660" s="42"/>
      <c r="TKD2660" s="116"/>
      <c r="TKE2660" s="42"/>
      <c r="TKF2660" s="116"/>
      <c r="TKG2660" s="42"/>
      <c r="TKH2660" s="116"/>
      <c r="TKI2660" s="42"/>
      <c r="TKJ2660" s="116"/>
      <c r="TKK2660" s="42"/>
      <c r="TKL2660" s="116"/>
      <c r="TKM2660" s="42"/>
      <c r="TKN2660" s="116"/>
      <c r="TKO2660" s="42"/>
      <c r="TKP2660" s="116"/>
      <c r="TKQ2660" s="42"/>
      <c r="TKR2660" s="116"/>
      <c r="TKS2660" s="42"/>
      <c r="TKT2660" s="116"/>
      <c r="TKU2660" s="42"/>
      <c r="TKV2660" s="116"/>
      <c r="TKW2660" s="42"/>
      <c r="TKX2660" s="116"/>
      <c r="TKY2660" s="42"/>
      <c r="TKZ2660" s="116"/>
      <c r="TLA2660" s="42"/>
      <c r="TLB2660" s="116"/>
      <c r="TLC2660" s="42"/>
      <c r="TLD2660" s="116"/>
      <c r="TLE2660" s="42"/>
      <c r="TLF2660" s="116"/>
      <c r="TLG2660" s="42"/>
      <c r="TLH2660" s="116"/>
      <c r="TLI2660" s="42"/>
      <c r="TLJ2660" s="116"/>
      <c r="TLK2660" s="42"/>
      <c r="TLL2660" s="116"/>
      <c r="TLM2660" s="42"/>
      <c r="TLN2660" s="116"/>
      <c r="TLO2660" s="42"/>
      <c r="TLP2660" s="116"/>
      <c r="TLQ2660" s="42"/>
      <c r="TLR2660" s="116"/>
      <c r="TLS2660" s="42"/>
      <c r="TLT2660" s="116"/>
      <c r="TLU2660" s="42"/>
      <c r="TLV2660" s="116"/>
      <c r="TLW2660" s="42"/>
      <c r="TLX2660" s="116"/>
      <c r="TLY2660" s="42"/>
      <c r="TLZ2660" s="116"/>
      <c r="TMA2660" s="42"/>
      <c r="TMB2660" s="116"/>
      <c r="TMC2660" s="42"/>
      <c r="TMD2660" s="116"/>
      <c r="TME2660" s="42"/>
      <c r="TMF2660" s="116"/>
      <c r="TMG2660" s="42"/>
      <c r="TMH2660" s="116"/>
      <c r="TMI2660" s="42"/>
      <c r="TMJ2660" s="116"/>
      <c r="TMK2660" s="42"/>
      <c r="TML2660" s="116"/>
      <c r="TMM2660" s="42"/>
      <c r="TMN2660" s="116"/>
      <c r="TMO2660" s="42"/>
      <c r="TMP2660" s="116"/>
      <c r="TMQ2660" s="42"/>
      <c r="TMR2660" s="116"/>
      <c r="TMS2660" s="42"/>
      <c r="TMT2660" s="116"/>
      <c r="TMU2660" s="42"/>
      <c r="TMV2660" s="116"/>
      <c r="TMW2660" s="42"/>
      <c r="TMX2660" s="116"/>
      <c r="TMY2660" s="42"/>
      <c r="TMZ2660" s="116"/>
      <c r="TNA2660" s="42"/>
      <c r="TNB2660" s="116"/>
      <c r="TNC2660" s="42"/>
      <c r="TND2660" s="116"/>
      <c r="TNE2660" s="42"/>
      <c r="TNF2660" s="116"/>
      <c r="TNG2660" s="42"/>
      <c r="TNH2660" s="116"/>
      <c r="TNI2660" s="42"/>
      <c r="TNJ2660" s="116"/>
      <c r="TNK2660" s="42"/>
      <c r="TNL2660" s="116"/>
      <c r="TNM2660" s="42"/>
      <c r="TNN2660" s="116"/>
      <c r="TNO2660" s="42"/>
      <c r="TNP2660" s="116"/>
      <c r="TNQ2660" s="42"/>
      <c r="TNR2660" s="116"/>
      <c r="TNS2660" s="42"/>
      <c r="TNT2660" s="116"/>
      <c r="TNU2660" s="42"/>
      <c r="TNV2660" s="116"/>
      <c r="TNW2660" s="42"/>
      <c r="TNX2660" s="116"/>
      <c r="TNY2660" s="42"/>
      <c r="TNZ2660" s="116"/>
      <c r="TOA2660" s="42"/>
      <c r="TOB2660" s="116"/>
      <c r="TOC2660" s="42"/>
      <c r="TOD2660" s="116"/>
      <c r="TOE2660" s="42"/>
      <c r="TOF2660" s="116"/>
      <c r="TOG2660" s="42"/>
      <c r="TOH2660" s="116"/>
      <c r="TOI2660" s="42"/>
      <c r="TOJ2660" s="116"/>
      <c r="TOK2660" s="42"/>
      <c r="TOL2660" s="116"/>
      <c r="TOM2660" s="42"/>
      <c r="TON2660" s="116"/>
      <c r="TOO2660" s="42"/>
      <c r="TOP2660" s="116"/>
      <c r="TOQ2660" s="42"/>
      <c r="TOR2660" s="116"/>
      <c r="TOS2660" s="42"/>
      <c r="TOT2660" s="116"/>
      <c r="TOU2660" s="42"/>
      <c r="TOV2660" s="116"/>
      <c r="TOW2660" s="42"/>
      <c r="TOX2660" s="116"/>
      <c r="TOY2660" s="42"/>
      <c r="TOZ2660" s="116"/>
      <c r="TPA2660" s="42"/>
      <c r="TPB2660" s="116"/>
      <c r="TPC2660" s="42"/>
      <c r="TPD2660" s="116"/>
      <c r="TPE2660" s="42"/>
      <c r="TPF2660" s="116"/>
      <c r="TPG2660" s="42"/>
      <c r="TPH2660" s="116"/>
      <c r="TPI2660" s="42"/>
      <c r="TPJ2660" s="116"/>
      <c r="TPK2660" s="42"/>
      <c r="TPL2660" s="116"/>
      <c r="TPM2660" s="42"/>
      <c r="TPN2660" s="116"/>
      <c r="TPO2660" s="42"/>
      <c r="TPP2660" s="116"/>
      <c r="TPQ2660" s="42"/>
      <c r="TPR2660" s="116"/>
      <c r="TPS2660" s="42"/>
      <c r="TPT2660" s="116"/>
      <c r="TPU2660" s="42"/>
      <c r="TPV2660" s="116"/>
      <c r="TPW2660" s="42"/>
      <c r="TPX2660" s="116"/>
      <c r="TPY2660" s="42"/>
      <c r="TPZ2660" s="116"/>
      <c r="TQA2660" s="42"/>
      <c r="TQB2660" s="116"/>
      <c r="TQC2660" s="42"/>
      <c r="TQD2660" s="116"/>
      <c r="TQE2660" s="42"/>
      <c r="TQF2660" s="116"/>
      <c r="TQG2660" s="42"/>
      <c r="TQH2660" s="116"/>
      <c r="TQI2660" s="42"/>
      <c r="TQJ2660" s="116"/>
      <c r="TQK2660" s="42"/>
      <c r="TQL2660" s="116"/>
      <c r="TQM2660" s="42"/>
      <c r="TQN2660" s="116"/>
      <c r="TQO2660" s="42"/>
      <c r="TQP2660" s="116"/>
      <c r="TQQ2660" s="42"/>
      <c r="TQR2660" s="116"/>
      <c r="TQS2660" s="42"/>
      <c r="TQT2660" s="116"/>
      <c r="TQU2660" s="42"/>
      <c r="TQV2660" s="116"/>
      <c r="TQW2660" s="42"/>
      <c r="TQX2660" s="116"/>
      <c r="TQY2660" s="42"/>
      <c r="TQZ2660" s="116"/>
      <c r="TRA2660" s="42"/>
      <c r="TRB2660" s="116"/>
      <c r="TRC2660" s="42"/>
      <c r="TRD2660" s="116"/>
      <c r="TRE2660" s="42"/>
      <c r="TRF2660" s="116"/>
      <c r="TRG2660" s="42"/>
      <c r="TRH2660" s="116"/>
      <c r="TRI2660" s="42"/>
      <c r="TRJ2660" s="116"/>
      <c r="TRK2660" s="42"/>
      <c r="TRL2660" s="116"/>
      <c r="TRM2660" s="42"/>
      <c r="TRN2660" s="116"/>
      <c r="TRO2660" s="42"/>
      <c r="TRP2660" s="116"/>
      <c r="TRQ2660" s="42"/>
      <c r="TRR2660" s="116"/>
      <c r="TRS2660" s="42"/>
      <c r="TRT2660" s="116"/>
      <c r="TRU2660" s="42"/>
      <c r="TRV2660" s="116"/>
      <c r="TRW2660" s="42"/>
      <c r="TRX2660" s="116"/>
      <c r="TRY2660" s="42"/>
      <c r="TRZ2660" s="116"/>
      <c r="TSA2660" s="42"/>
      <c r="TSB2660" s="116"/>
      <c r="TSC2660" s="42"/>
      <c r="TSD2660" s="116"/>
      <c r="TSE2660" s="42"/>
      <c r="TSF2660" s="116"/>
      <c r="TSG2660" s="42"/>
      <c r="TSH2660" s="116"/>
      <c r="TSI2660" s="42"/>
      <c r="TSJ2660" s="116"/>
      <c r="TSK2660" s="42"/>
      <c r="TSL2660" s="116"/>
      <c r="TSM2660" s="42"/>
      <c r="TSN2660" s="116"/>
      <c r="TSO2660" s="42"/>
      <c r="TSP2660" s="116"/>
      <c r="TSQ2660" s="42"/>
      <c r="TSR2660" s="116"/>
      <c r="TSS2660" s="42"/>
      <c r="TST2660" s="116"/>
      <c r="TSU2660" s="42"/>
      <c r="TSV2660" s="116"/>
      <c r="TSW2660" s="42"/>
      <c r="TSX2660" s="116"/>
      <c r="TSY2660" s="42"/>
      <c r="TSZ2660" s="116"/>
      <c r="TTA2660" s="42"/>
      <c r="TTB2660" s="116"/>
      <c r="TTC2660" s="42"/>
      <c r="TTD2660" s="116"/>
      <c r="TTE2660" s="42"/>
      <c r="TTF2660" s="116"/>
      <c r="TTG2660" s="42"/>
      <c r="TTH2660" s="116"/>
      <c r="TTI2660" s="42"/>
      <c r="TTJ2660" s="116"/>
      <c r="TTK2660" s="42"/>
      <c r="TTL2660" s="116"/>
      <c r="TTM2660" s="42"/>
      <c r="TTN2660" s="116"/>
      <c r="TTO2660" s="42"/>
      <c r="TTP2660" s="116"/>
      <c r="TTQ2660" s="42"/>
      <c r="TTR2660" s="116"/>
      <c r="TTS2660" s="42"/>
      <c r="TTT2660" s="116"/>
      <c r="TTU2660" s="42"/>
      <c r="TTV2660" s="116"/>
      <c r="TTW2660" s="42"/>
      <c r="TTX2660" s="116"/>
      <c r="TTY2660" s="42"/>
      <c r="TTZ2660" s="116"/>
      <c r="TUA2660" s="42"/>
      <c r="TUB2660" s="116"/>
      <c r="TUC2660" s="42"/>
      <c r="TUD2660" s="116"/>
      <c r="TUE2660" s="42"/>
      <c r="TUF2660" s="116"/>
      <c r="TUG2660" s="42"/>
      <c r="TUH2660" s="116"/>
      <c r="TUI2660" s="42"/>
      <c r="TUJ2660" s="116"/>
      <c r="TUK2660" s="42"/>
      <c r="TUL2660" s="116"/>
      <c r="TUM2660" s="42"/>
      <c r="TUN2660" s="116"/>
      <c r="TUO2660" s="42"/>
      <c r="TUP2660" s="116"/>
      <c r="TUQ2660" s="42"/>
      <c r="TUR2660" s="116"/>
      <c r="TUS2660" s="42"/>
      <c r="TUT2660" s="116"/>
      <c r="TUU2660" s="42"/>
      <c r="TUV2660" s="116"/>
      <c r="TUW2660" s="42"/>
      <c r="TUX2660" s="116"/>
      <c r="TUY2660" s="42"/>
      <c r="TUZ2660" s="116"/>
      <c r="TVA2660" s="42"/>
      <c r="TVB2660" s="116"/>
      <c r="TVC2660" s="42"/>
      <c r="TVD2660" s="116"/>
      <c r="TVE2660" s="42"/>
      <c r="TVF2660" s="116"/>
      <c r="TVG2660" s="42"/>
      <c r="TVH2660" s="116"/>
      <c r="TVI2660" s="42"/>
      <c r="TVJ2660" s="116"/>
      <c r="TVK2660" s="42"/>
      <c r="TVL2660" s="116"/>
      <c r="TVM2660" s="42"/>
      <c r="TVN2660" s="116"/>
      <c r="TVO2660" s="42"/>
      <c r="TVP2660" s="116"/>
      <c r="TVQ2660" s="42"/>
      <c r="TVR2660" s="116"/>
      <c r="TVS2660" s="42"/>
      <c r="TVT2660" s="116"/>
      <c r="TVU2660" s="42"/>
      <c r="TVV2660" s="116"/>
      <c r="TVW2660" s="42"/>
      <c r="TVX2660" s="116"/>
      <c r="TVY2660" s="42"/>
      <c r="TVZ2660" s="116"/>
      <c r="TWA2660" s="42"/>
      <c r="TWB2660" s="116"/>
      <c r="TWC2660" s="42"/>
      <c r="TWD2660" s="116"/>
      <c r="TWE2660" s="42"/>
      <c r="TWF2660" s="116"/>
      <c r="TWG2660" s="42"/>
      <c r="TWH2660" s="116"/>
      <c r="TWI2660" s="42"/>
      <c r="TWJ2660" s="116"/>
      <c r="TWK2660" s="42"/>
      <c r="TWL2660" s="116"/>
      <c r="TWM2660" s="42"/>
      <c r="TWN2660" s="116"/>
      <c r="TWO2660" s="42"/>
      <c r="TWP2660" s="116"/>
      <c r="TWQ2660" s="42"/>
      <c r="TWR2660" s="116"/>
      <c r="TWS2660" s="42"/>
      <c r="TWT2660" s="116"/>
      <c r="TWU2660" s="42"/>
      <c r="TWV2660" s="116"/>
      <c r="TWW2660" s="42"/>
      <c r="TWX2660" s="116"/>
      <c r="TWY2660" s="42"/>
      <c r="TWZ2660" s="116"/>
      <c r="TXA2660" s="42"/>
      <c r="TXB2660" s="116"/>
      <c r="TXC2660" s="42"/>
      <c r="TXD2660" s="116"/>
      <c r="TXE2660" s="42"/>
      <c r="TXF2660" s="116"/>
      <c r="TXG2660" s="42"/>
      <c r="TXH2660" s="116"/>
      <c r="TXI2660" s="42"/>
      <c r="TXJ2660" s="116"/>
      <c r="TXK2660" s="42"/>
      <c r="TXL2660" s="116"/>
      <c r="TXM2660" s="42"/>
      <c r="TXN2660" s="116"/>
      <c r="TXO2660" s="42"/>
      <c r="TXP2660" s="116"/>
      <c r="TXQ2660" s="42"/>
      <c r="TXR2660" s="116"/>
      <c r="TXS2660" s="42"/>
      <c r="TXT2660" s="116"/>
      <c r="TXU2660" s="42"/>
      <c r="TXV2660" s="116"/>
      <c r="TXW2660" s="42"/>
      <c r="TXX2660" s="116"/>
      <c r="TXY2660" s="42"/>
      <c r="TXZ2660" s="116"/>
      <c r="TYA2660" s="42"/>
      <c r="TYB2660" s="116"/>
      <c r="TYC2660" s="42"/>
      <c r="TYD2660" s="116"/>
      <c r="TYE2660" s="42"/>
      <c r="TYF2660" s="116"/>
      <c r="TYG2660" s="42"/>
      <c r="TYH2660" s="116"/>
      <c r="TYI2660" s="42"/>
      <c r="TYJ2660" s="116"/>
      <c r="TYK2660" s="42"/>
      <c r="TYL2660" s="116"/>
      <c r="TYM2660" s="42"/>
      <c r="TYN2660" s="116"/>
      <c r="TYO2660" s="42"/>
      <c r="TYP2660" s="116"/>
      <c r="TYQ2660" s="42"/>
      <c r="TYR2660" s="116"/>
      <c r="TYS2660" s="42"/>
      <c r="TYT2660" s="116"/>
      <c r="TYU2660" s="42"/>
      <c r="TYV2660" s="116"/>
      <c r="TYW2660" s="42"/>
      <c r="TYX2660" s="116"/>
      <c r="TYY2660" s="42"/>
      <c r="TYZ2660" s="116"/>
      <c r="TZA2660" s="42"/>
      <c r="TZB2660" s="116"/>
      <c r="TZC2660" s="42"/>
      <c r="TZD2660" s="116"/>
      <c r="TZE2660" s="42"/>
      <c r="TZF2660" s="116"/>
      <c r="TZG2660" s="42"/>
      <c r="TZH2660" s="116"/>
      <c r="TZI2660" s="42"/>
      <c r="TZJ2660" s="116"/>
      <c r="TZK2660" s="42"/>
      <c r="TZL2660" s="116"/>
      <c r="TZM2660" s="42"/>
      <c r="TZN2660" s="116"/>
      <c r="TZO2660" s="42"/>
      <c r="TZP2660" s="116"/>
      <c r="TZQ2660" s="42"/>
      <c r="TZR2660" s="116"/>
      <c r="TZS2660" s="42"/>
      <c r="TZT2660" s="116"/>
      <c r="TZU2660" s="42"/>
      <c r="TZV2660" s="116"/>
      <c r="TZW2660" s="42"/>
      <c r="TZX2660" s="116"/>
      <c r="TZY2660" s="42"/>
      <c r="TZZ2660" s="116"/>
      <c r="UAA2660" s="42"/>
      <c r="UAB2660" s="116"/>
      <c r="UAC2660" s="42"/>
      <c r="UAD2660" s="116"/>
      <c r="UAE2660" s="42"/>
      <c r="UAF2660" s="116"/>
      <c r="UAG2660" s="42"/>
      <c r="UAH2660" s="116"/>
      <c r="UAI2660" s="42"/>
      <c r="UAJ2660" s="116"/>
      <c r="UAK2660" s="42"/>
      <c r="UAL2660" s="116"/>
      <c r="UAM2660" s="42"/>
      <c r="UAN2660" s="116"/>
      <c r="UAO2660" s="42"/>
      <c r="UAP2660" s="116"/>
      <c r="UAQ2660" s="42"/>
      <c r="UAR2660" s="116"/>
      <c r="UAS2660" s="42"/>
      <c r="UAT2660" s="116"/>
      <c r="UAU2660" s="42"/>
      <c r="UAV2660" s="116"/>
      <c r="UAW2660" s="42"/>
      <c r="UAX2660" s="116"/>
      <c r="UAY2660" s="42"/>
      <c r="UAZ2660" s="116"/>
      <c r="UBA2660" s="42"/>
      <c r="UBB2660" s="116"/>
      <c r="UBC2660" s="42"/>
      <c r="UBD2660" s="116"/>
      <c r="UBE2660" s="42"/>
      <c r="UBF2660" s="116"/>
      <c r="UBG2660" s="42"/>
      <c r="UBH2660" s="116"/>
      <c r="UBI2660" s="42"/>
      <c r="UBJ2660" s="116"/>
      <c r="UBK2660" s="42"/>
      <c r="UBL2660" s="116"/>
      <c r="UBM2660" s="42"/>
      <c r="UBN2660" s="116"/>
      <c r="UBO2660" s="42"/>
      <c r="UBP2660" s="116"/>
      <c r="UBQ2660" s="42"/>
      <c r="UBR2660" s="116"/>
      <c r="UBS2660" s="42"/>
      <c r="UBT2660" s="116"/>
      <c r="UBU2660" s="42"/>
      <c r="UBV2660" s="116"/>
      <c r="UBW2660" s="42"/>
      <c r="UBX2660" s="116"/>
      <c r="UBY2660" s="42"/>
      <c r="UBZ2660" s="116"/>
      <c r="UCA2660" s="42"/>
      <c r="UCB2660" s="116"/>
      <c r="UCC2660" s="42"/>
      <c r="UCD2660" s="116"/>
      <c r="UCE2660" s="42"/>
      <c r="UCF2660" s="116"/>
      <c r="UCG2660" s="42"/>
      <c r="UCH2660" s="116"/>
      <c r="UCI2660" s="42"/>
      <c r="UCJ2660" s="116"/>
      <c r="UCK2660" s="42"/>
      <c r="UCL2660" s="116"/>
      <c r="UCM2660" s="42"/>
      <c r="UCN2660" s="116"/>
      <c r="UCO2660" s="42"/>
      <c r="UCP2660" s="116"/>
      <c r="UCQ2660" s="42"/>
      <c r="UCR2660" s="116"/>
      <c r="UCS2660" s="42"/>
      <c r="UCT2660" s="116"/>
      <c r="UCU2660" s="42"/>
      <c r="UCV2660" s="116"/>
      <c r="UCW2660" s="42"/>
      <c r="UCX2660" s="116"/>
      <c r="UCY2660" s="42"/>
      <c r="UCZ2660" s="116"/>
      <c r="UDA2660" s="42"/>
      <c r="UDB2660" s="116"/>
      <c r="UDC2660" s="42"/>
      <c r="UDD2660" s="116"/>
      <c r="UDE2660" s="42"/>
      <c r="UDF2660" s="116"/>
      <c r="UDG2660" s="42"/>
      <c r="UDH2660" s="116"/>
      <c r="UDI2660" s="42"/>
      <c r="UDJ2660" s="116"/>
      <c r="UDK2660" s="42"/>
      <c r="UDL2660" s="116"/>
      <c r="UDM2660" s="42"/>
      <c r="UDN2660" s="116"/>
      <c r="UDO2660" s="42"/>
      <c r="UDP2660" s="116"/>
      <c r="UDQ2660" s="42"/>
      <c r="UDR2660" s="116"/>
      <c r="UDS2660" s="42"/>
      <c r="UDT2660" s="116"/>
      <c r="UDU2660" s="42"/>
      <c r="UDV2660" s="116"/>
      <c r="UDW2660" s="42"/>
      <c r="UDX2660" s="116"/>
      <c r="UDY2660" s="42"/>
      <c r="UDZ2660" s="116"/>
      <c r="UEA2660" s="42"/>
      <c r="UEB2660" s="116"/>
      <c r="UEC2660" s="42"/>
      <c r="UED2660" s="116"/>
      <c r="UEE2660" s="42"/>
      <c r="UEF2660" s="116"/>
      <c r="UEG2660" s="42"/>
      <c r="UEH2660" s="116"/>
      <c r="UEI2660" s="42"/>
      <c r="UEJ2660" s="116"/>
      <c r="UEK2660" s="42"/>
      <c r="UEL2660" s="116"/>
      <c r="UEM2660" s="42"/>
      <c r="UEN2660" s="116"/>
      <c r="UEO2660" s="42"/>
      <c r="UEP2660" s="116"/>
      <c r="UEQ2660" s="42"/>
      <c r="UER2660" s="116"/>
      <c r="UES2660" s="42"/>
      <c r="UET2660" s="116"/>
      <c r="UEU2660" s="42"/>
      <c r="UEV2660" s="116"/>
      <c r="UEW2660" s="42"/>
      <c r="UEX2660" s="116"/>
      <c r="UEY2660" s="42"/>
      <c r="UEZ2660" s="116"/>
      <c r="UFA2660" s="42"/>
      <c r="UFB2660" s="116"/>
      <c r="UFC2660" s="42"/>
      <c r="UFD2660" s="116"/>
      <c r="UFE2660" s="42"/>
      <c r="UFF2660" s="116"/>
      <c r="UFG2660" s="42"/>
      <c r="UFH2660" s="116"/>
      <c r="UFI2660" s="42"/>
      <c r="UFJ2660" s="116"/>
      <c r="UFK2660" s="42"/>
      <c r="UFL2660" s="116"/>
      <c r="UFM2660" s="42"/>
      <c r="UFN2660" s="116"/>
      <c r="UFO2660" s="42"/>
      <c r="UFP2660" s="116"/>
      <c r="UFQ2660" s="42"/>
      <c r="UFR2660" s="116"/>
      <c r="UFS2660" s="42"/>
      <c r="UFT2660" s="116"/>
      <c r="UFU2660" s="42"/>
      <c r="UFV2660" s="116"/>
      <c r="UFW2660" s="42"/>
      <c r="UFX2660" s="116"/>
      <c r="UFY2660" s="42"/>
      <c r="UFZ2660" s="116"/>
      <c r="UGA2660" s="42"/>
      <c r="UGB2660" s="116"/>
      <c r="UGC2660" s="42"/>
      <c r="UGD2660" s="116"/>
      <c r="UGE2660" s="42"/>
      <c r="UGF2660" s="116"/>
      <c r="UGG2660" s="42"/>
      <c r="UGH2660" s="116"/>
      <c r="UGI2660" s="42"/>
      <c r="UGJ2660" s="116"/>
      <c r="UGK2660" s="42"/>
      <c r="UGL2660" s="116"/>
      <c r="UGM2660" s="42"/>
      <c r="UGN2660" s="116"/>
      <c r="UGO2660" s="42"/>
      <c r="UGP2660" s="116"/>
      <c r="UGQ2660" s="42"/>
      <c r="UGR2660" s="116"/>
      <c r="UGS2660" s="42"/>
      <c r="UGT2660" s="116"/>
      <c r="UGU2660" s="42"/>
      <c r="UGV2660" s="116"/>
      <c r="UGW2660" s="42"/>
      <c r="UGX2660" s="116"/>
      <c r="UGY2660" s="42"/>
      <c r="UGZ2660" s="116"/>
      <c r="UHA2660" s="42"/>
      <c r="UHB2660" s="116"/>
      <c r="UHC2660" s="42"/>
      <c r="UHD2660" s="116"/>
      <c r="UHE2660" s="42"/>
      <c r="UHF2660" s="116"/>
      <c r="UHG2660" s="42"/>
      <c r="UHH2660" s="116"/>
      <c r="UHI2660" s="42"/>
      <c r="UHJ2660" s="116"/>
      <c r="UHK2660" s="42"/>
      <c r="UHL2660" s="116"/>
      <c r="UHM2660" s="42"/>
      <c r="UHN2660" s="116"/>
      <c r="UHO2660" s="42"/>
      <c r="UHP2660" s="116"/>
      <c r="UHQ2660" s="42"/>
      <c r="UHR2660" s="116"/>
      <c r="UHS2660" s="42"/>
      <c r="UHT2660" s="116"/>
      <c r="UHU2660" s="42"/>
      <c r="UHV2660" s="116"/>
      <c r="UHW2660" s="42"/>
      <c r="UHX2660" s="116"/>
      <c r="UHY2660" s="42"/>
      <c r="UHZ2660" s="116"/>
      <c r="UIA2660" s="42"/>
      <c r="UIB2660" s="116"/>
      <c r="UIC2660" s="42"/>
      <c r="UID2660" s="116"/>
      <c r="UIE2660" s="42"/>
      <c r="UIF2660" s="116"/>
      <c r="UIG2660" s="42"/>
      <c r="UIH2660" s="116"/>
      <c r="UII2660" s="42"/>
      <c r="UIJ2660" s="116"/>
      <c r="UIK2660" s="42"/>
      <c r="UIL2660" s="116"/>
      <c r="UIM2660" s="42"/>
      <c r="UIN2660" s="116"/>
      <c r="UIO2660" s="42"/>
      <c r="UIP2660" s="116"/>
      <c r="UIQ2660" s="42"/>
      <c r="UIR2660" s="116"/>
      <c r="UIS2660" s="42"/>
      <c r="UIT2660" s="116"/>
      <c r="UIU2660" s="42"/>
      <c r="UIV2660" s="116"/>
      <c r="UIW2660" s="42"/>
      <c r="UIX2660" s="116"/>
      <c r="UIY2660" s="42"/>
      <c r="UIZ2660" s="116"/>
      <c r="UJA2660" s="42"/>
      <c r="UJB2660" s="116"/>
      <c r="UJC2660" s="42"/>
      <c r="UJD2660" s="116"/>
      <c r="UJE2660" s="42"/>
      <c r="UJF2660" s="116"/>
      <c r="UJG2660" s="42"/>
      <c r="UJH2660" s="116"/>
      <c r="UJI2660" s="42"/>
      <c r="UJJ2660" s="116"/>
      <c r="UJK2660" s="42"/>
      <c r="UJL2660" s="116"/>
      <c r="UJM2660" s="42"/>
      <c r="UJN2660" s="116"/>
      <c r="UJO2660" s="42"/>
      <c r="UJP2660" s="116"/>
      <c r="UJQ2660" s="42"/>
      <c r="UJR2660" s="116"/>
      <c r="UJS2660" s="42"/>
      <c r="UJT2660" s="116"/>
      <c r="UJU2660" s="42"/>
      <c r="UJV2660" s="116"/>
      <c r="UJW2660" s="42"/>
      <c r="UJX2660" s="116"/>
      <c r="UJY2660" s="42"/>
      <c r="UJZ2660" s="116"/>
      <c r="UKA2660" s="42"/>
      <c r="UKB2660" s="116"/>
      <c r="UKC2660" s="42"/>
      <c r="UKD2660" s="116"/>
      <c r="UKE2660" s="42"/>
      <c r="UKF2660" s="116"/>
      <c r="UKG2660" s="42"/>
      <c r="UKH2660" s="116"/>
      <c r="UKI2660" s="42"/>
      <c r="UKJ2660" s="116"/>
      <c r="UKK2660" s="42"/>
      <c r="UKL2660" s="116"/>
      <c r="UKM2660" s="42"/>
      <c r="UKN2660" s="116"/>
      <c r="UKO2660" s="42"/>
      <c r="UKP2660" s="116"/>
      <c r="UKQ2660" s="42"/>
      <c r="UKR2660" s="116"/>
      <c r="UKS2660" s="42"/>
      <c r="UKT2660" s="116"/>
      <c r="UKU2660" s="42"/>
      <c r="UKV2660" s="116"/>
      <c r="UKW2660" s="42"/>
      <c r="UKX2660" s="116"/>
      <c r="UKY2660" s="42"/>
      <c r="UKZ2660" s="116"/>
      <c r="ULA2660" s="42"/>
      <c r="ULB2660" s="116"/>
      <c r="ULC2660" s="42"/>
      <c r="ULD2660" s="116"/>
      <c r="ULE2660" s="42"/>
      <c r="ULF2660" s="116"/>
      <c r="ULG2660" s="42"/>
      <c r="ULH2660" s="116"/>
      <c r="ULI2660" s="42"/>
      <c r="ULJ2660" s="116"/>
      <c r="ULK2660" s="42"/>
      <c r="ULL2660" s="116"/>
      <c r="ULM2660" s="42"/>
      <c r="ULN2660" s="116"/>
      <c r="ULO2660" s="42"/>
      <c r="ULP2660" s="116"/>
      <c r="ULQ2660" s="42"/>
      <c r="ULR2660" s="116"/>
      <c r="ULS2660" s="42"/>
      <c r="ULT2660" s="116"/>
      <c r="ULU2660" s="42"/>
      <c r="ULV2660" s="116"/>
      <c r="ULW2660" s="42"/>
      <c r="ULX2660" s="116"/>
      <c r="ULY2660" s="42"/>
      <c r="ULZ2660" s="116"/>
      <c r="UMA2660" s="42"/>
      <c r="UMB2660" s="116"/>
      <c r="UMC2660" s="42"/>
      <c r="UMD2660" s="116"/>
      <c r="UME2660" s="42"/>
      <c r="UMF2660" s="116"/>
      <c r="UMG2660" s="42"/>
      <c r="UMH2660" s="116"/>
      <c r="UMI2660" s="42"/>
      <c r="UMJ2660" s="116"/>
      <c r="UMK2660" s="42"/>
      <c r="UML2660" s="116"/>
      <c r="UMM2660" s="42"/>
      <c r="UMN2660" s="116"/>
      <c r="UMO2660" s="42"/>
      <c r="UMP2660" s="116"/>
      <c r="UMQ2660" s="42"/>
      <c r="UMR2660" s="116"/>
      <c r="UMS2660" s="42"/>
      <c r="UMT2660" s="116"/>
      <c r="UMU2660" s="42"/>
      <c r="UMV2660" s="116"/>
      <c r="UMW2660" s="42"/>
      <c r="UMX2660" s="116"/>
      <c r="UMY2660" s="42"/>
      <c r="UMZ2660" s="116"/>
      <c r="UNA2660" s="42"/>
      <c r="UNB2660" s="116"/>
      <c r="UNC2660" s="42"/>
      <c r="UND2660" s="116"/>
      <c r="UNE2660" s="42"/>
      <c r="UNF2660" s="116"/>
      <c r="UNG2660" s="42"/>
      <c r="UNH2660" s="116"/>
      <c r="UNI2660" s="42"/>
      <c r="UNJ2660" s="116"/>
      <c r="UNK2660" s="42"/>
      <c r="UNL2660" s="116"/>
      <c r="UNM2660" s="42"/>
      <c r="UNN2660" s="116"/>
      <c r="UNO2660" s="42"/>
      <c r="UNP2660" s="116"/>
      <c r="UNQ2660" s="42"/>
      <c r="UNR2660" s="116"/>
      <c r="UNS2660" s="42"/>
      <c r="UNT2660" s="116"/>
      <c r="UNU2660" s="42"/>
      <c r="UNV2660" s="116"/>
      <c r="UNW2660" s="42"/>
      <c r="UNX2660" s="116"/>
      <c r="UNY2660" s="42"/>
      <c r="UNZ2660" s="116"/>
      <c r="UOA2660" s="42"/>
      <c r="UOB2660" s="116"/>
      <c r="UOC2660" s="42"/>
      <c r="UOD2660" s="116"/>
      <c r="UOE2660" s="42"/>
      <c r="UOF2660" s="116"/>
      <c r="UOG2660" s="42"/>
      <c r="UOH2660" s="116"/>
      <c r="UOI2660" s="42"/>
      <c r="UOJ2660" s="116"/>
      <c r="UOK2660" s="42"/>
      <c r="UOL2660" s="116"/>
      <c r="UOM2660" s="42"/>
      <c r="UON2660" s="116"/>
      <c r="UOO2660" s="42"/>
      <c r="UOP2660" s="116"/>
      <c r="UOQ2660" s="42"/>
      <c r="UOR2660" s="116"/>
      <c r="UOS2660" s="42"/>
      <c r="UOT2660" s="116"/>
      <c r="UOU2660" s="42"/>
      <c r="UOV2660" s="116"/>
      <c r="UOW2660" s="42"/>
      <c r="UOX2660" s="116"/>
      <c r="UOY2660" s="42"/>
      <c r="UOZ2660" s="116"/>
      <c r="UPA2660" s="42"/>
      <c r="UPB2660" s="116"/>
      <c r="UPC2660" s="42"/>
      <c r="UPD2660" s="116"/>
      <c r="UPE2660" s="42"/>
      <c r="UPF2660" s="116"/>
      <c r="UPG2660" s="42"/>
      <c r="UPH2660" s="116"/>
      <c r="UPI2660" s="42"/>
      <c r="UPJ2660" s="116"/>
      <c r="UPK2660" s="42"/>
      <c r="UPL2660" s="116"/>
      <c r="UPM2660" s="42"/>
      <c r="UPN2660" s="116"/>
      <c r="UPO2660" s="42"/>
      <c r="UPP2660" s="116"/>
      <c r="UPQ2660" s="42"/>
      <c r="UPR2660" s="116"/>
      <c r="UPS2660" s="42"/>
      <c r="UPT2660" s="116"/>
      <c r="UPU2660" s="42"/>
      <c r="UPV2660" s="116"/>
      <c r="UPW2660" s="42"/>
      <c r="UPX2660" s="116"/>
      <c r="UPY2660" s="42"/>
      <c r="UPZ2660" s="116"/>
      <c r="UQA2660" s="42"/>
      <c r="UQB2660" s="116"/>
      <c r="UQC2660" s="42"/>
      <c r="UQD2660" s="116"/>
      <c r="UQE2660" s="42"/>
      <c r="UQF2660" s="116"/>
      <c r="UQG2660" s="42"/>
      <c r="UQH2660" s="116"/>
      <c r="UQI2660" s="42"/>
      <c r="UQJ2660" s="116"/>
      <c r="UQK2660" s="42"/>
      <c r="UQL2660" s="116"/>
      <c r="UQM2660" s="42"/>
      <c r="UQN2660" s="116"/>
      <c r="UQO2660" s="42"/>
      <c r="UQP2660" s="116"/>
      <c r="UQQ2660" s="42"/>
      <c r="UQR2660" s="116"/>
      <c r="UQS2660" s="42"/>
      <c r="UQT2660" s="116"/>
      <c r="UQU2660" s="42"/>
      <c r="UQV2660" s="116"/>
      <c r="UQW2660" s="42"/>
      <c r="UQX2660" s="116"/>
      <c r="UQY2660" s="42"/>
      <c r="UQZ2660" s="116"/>
      <c r="URA2660" s="42"/>
      <c r="URB2660" s="116"/>
      <c r="URC2660" s="42"/>
      <c r="URD2660" s="116"/>
      <c r="URE2660" s="42"/>
      <c r="URF2660" s="116"/>
      <c r="URG2660" s="42"/>
      <c r="URH2660" s="116"/>
      <c r="URI2660" s="42"/>
      <c r="URJ2660" s="116"/>
      <c r="URK2660" s="42"/>
      <c r="URL2660" s="116"/>
      <c r="URM2660" s="42"/>
      <c r="URN2660" s="116"/>
      <c r="URO2660" s="42"/>
      <c r="URP2660" s="116"/>
      <c r="URQ2660" s="42"/>
      <c r="URR2660" s="116"/>
      <c r="URS2660" s="42"/>
      <c r="URT2660" s="116"/>
      <c r="URU2660" s="42"/>
      <c r="URV2660" s="116"/>
      <c r="URW2660" s="42"/>
      <c r="URX2660" s="116"/>
      <c r="URY2660" s="42"/>
      <c r="URZ2660" s="116"/>
      <c r="USA2660" s="42"/>
      <c r="USB2660" s="116"/>
      <c r="USC2660" s="42"/>
      <c r="USD2660" s="116"/>
      <c r="USE2660" s="42"/>
      <c r="USF2660" s="116"/>
      <c r="USG2660" s="42"/>
      <c r="USH2660" s="116"/>
      <c r="USI2660" s="42"/>
      <c r="USJ2660" s="116"/>
      <c r="USK2660" s="42"/>
      <c r="USL2660" s="116"/>
      <c r="USM2660" s="42"/>
      <c r="USN2660" s="116"/>
      <c r="USO2660" s="42"/>
      <c r="USP2660" s="116"/>
      <c r="USQ2660" s="42"/>
      <c r="USR2660" s="116"/>
      <c r="USS2660" s="42"/>
      <c r="UST2660" s="116"/>
      <c r="USU2660" s="42"/>
      <c r="USV2660" s="116"/>
      <c r="USW2660" s="42"/>
      <c r="USX2660" s="116"/>
      <c r="USY2660" s="42"/>
      <c r="USZ2660" s="116"/>
      <c r="UTA2660" s="42"/>
      <c r="UTB2660" s="116"/>
      <c r="UTC2660" s="42"/>
      <c r="UTD2660" s="116"/>
      <c r="UTE2660" s="42"/>
      <c r="UTF2660" s="116"/>
      <c r="UTG2660" s="42"/>
      <c r="UTH2660" s="116"/>
      <c r="UTI2660" s="42"/>
      <c r="UTJ2660" s="116"/>
      <c r="UTK2660" s="42"/>
      <c r="UTL2660" s="116"/>
      <c r="UTM2660" s="42"/>
      <c r="UTN2660" s="116"/>
      <c r="UTO2660" s="42"/>
      <c r="UTP2660" s="116"/>
      <c r="UTQ2660" s="42"/>
      <c r="UTR2660" s="116"/>
      <c r="UTS2660" s="42"/>
      <c r="UTT2660" s="116"/>
      <c r="UTU2660" s="42"/>
      <c r="UTV2660" s="116"/>
      <c r="UTW2660" s="42"/>
      <c r="UTX2660" s="116"/>
      <c r="UTY2660" s="42"/>
      <c r="UTZ2660" s="116"/>
      <c r="UUA2660" s="42"/>
      <c r="UUB2660" s="116"/>
      <c r="UUC2660" s="42"/>
      <c r="UUD2660" s="116"/>
      <c r="UUE2660" s="42"/>
      <c r="UUF2660" s="116"/>
      <c r="UUG2660" s="42"/>
      <c r="UUH2660" s="116"/>
      <c r="UUI2660" s="42"/>
      <c r="UUJ2660" s="116"/>
      <c r="UUK2660" s="42"/>
      <c r="UUL2660" s="116"/>
      <c r="UUM2660" s="42"/>
      <c r="UUN2660" s="116"/>
      <c r="UUO2660" s="42"/>
      <c r="UUP2660" s="116"/>
      <c r="UUQ2660" s="42"/>
      <c r="UUR2660" s="116"/>
      <c r="UUS2660" s="42"/>
      <c r="UUT2660" s="116"/>
      <c r="UUU2660" s="42"/>
      <c r="UUV2660" s="116"/>
      <c r="UUW2660" s="42"/>
      <c r="UUX2660" s="116"/>
      <c r="UUY2660" s="42"/>
      <c r="UUZ2660" s="116"/>
      <c r="UVA2660" s="42"/>
      <c r="UVB2660" s="116"/>
      <c r="UVC2660" s="42"/>
      <c r="UVD2660" s="116"/>
      <c r="UVE2660" s="42"/>
      <c r="UVF2660" s="116"/>
      <c r="UVG2660" s="42"/>
      <c r="UVH2660" s="116"/>
      <c r="UVI2660" s="42"/>
      <c r="UVJ2660" s="116"/>
      <c r="UVK2660" s="42"/>
      <c r="UVL2660" s="116"/>
      <c r="UVM2660" s="42"/>
      <c r="UVN2660" s="116"/>
      <c r="UVO2660" s="42"/>
      <c r="UVP2660" s="116"/>
      <c r="UVQ2660" s="42"/>
      <c r="UVR2660" s="116"/>
      <c r="UVS2660" s="42"/>
      <c r="UVT2660" s="116"/>
      <c r="UVU2660" s="42"/>
      <c r="UVV2660" s="116"/>
      <c r="UVW2660" s="42"/>
      <c r="UVX2660" s="116"/>
      <c r="UVY2660" s="42"/>
      <c r="UVZ2660" s="116"/>
      <c r="UWA2660" s="42"/>
      <c r="UWB2660" s="116"/>
      <c r="UWC2660" s="42"/>
      <c r="UWD2660" s="116"/>
      <c r="UWE2660" s="42"/>
      <c r="UWF2660" s="116"/>
      <c r="UWG2660" s="42"/>
      <c r="UWH2660" s="116"/>
      <c r="UWI2660" s="42"/>
      <c r="UWJ2660" s="116"/>
      <c r="UWK2660" s="42"/>
      <c r="UWL2660" s="116"/>
      <c r="UWM2660" s="42"/>
      <c r="UWN2660" s="116"/>
      <c r="UWO2660" s="42"/>
      <c r="UWP2660" s="116"/>
      <c r="UWQ2660" s="42"/>
      <c r="UWR2660" s="116"/>
      <c r="UWS2660" s="42"/>
      <c r="UWT2660" s="116"/>
      <c r="UWU2660" s="42"/>
      <c r="UWV2660" s="116"/>
      <c r="UWW2660" s="42"/>
      <c r="UWX2660" s="116"/>
      <c r="UWY2660" s="42"/>
      <c r="UWZ2660" s="116"/>
      <c r="UXA2660" s="42"/>
      <c r="UXB2660" s="116"/>
      <c r="UXC2660" s="42"/>
      <c r="UXD2660" s="116"/>
      <c r="UXE2660" s="42"/>
      <c r="UXF2660" s="116"/>
      <c r="UXG2660" s="42"/>
      <c r="UXH2660" s="116"/>
      <c r="UXI2660" s="42"/>
      <c r="UXJ2660" s="116"/>
      <c r="UXK2660" s="42"/>
      <c r="UXL2660" s="116"/>
      <c r="UXM2660" s="42"/>
      <c r="UXN2660" s="116"/>
      <c r="UXO2660" s="42"/>
      <c r="UXP2660" s="116"/>
      <c r="UXQ2660" s="42"/>
      <c r="UXR2660" s="116"/>
      <c r="UXS2660" s="42"/>
      <c r="UXT2660" s="116"/>
      <c r="UXU2660" s="42"/>
      <c r="UXV2660" s="116"/>
      <c r="UXW2660" s="42"/>
      <c r="UXX2660" s="116"/>
      <c r="UXY2660" s="42"/>
      <c r="UXZ2660" s="116"/>
      <c r="UYA2660" s="42"/>
      <c r="UYB2660" s="116"/>
      <c r="UYC2660" s="42"/>
      <c r="UYD2660" s="116"/>
      <c r="UYE2660" s="42"/>
      <c r="UYF2660" s="116"/>
      <c r="UYG2660" s="42"/>
      <c r="UYH2660" s="116"/>
      <c r="UYI2660" s="42"/>
      <c r="UYJ2660" s="116"/>
      <c r="UYK2660" s="42"/>
      <c r="UYL2660" s="116"/>
      <c r="UYM2660" s="42"/>
      <c r="UYN2660" s="116"/>
      <c r="UYO2660" s="42"/>
      <c r="UYP2660" s="116"/>
      <c r="UYQ2660" s="42"/>
      <c r="UYR2660" s="116"/>
      <c r="UYS2660" s="42"/>
      <c r="UYT2660" s="116"/>
      <c r="UYU2660" s="42"/>
      <c r="UYV2660" s="116"/>
      <c r="UYW2660" s="42"/>
      <c r="UYX2660" s="116"/>
      <c r="UYY2660" s="42"/>
      <c r="UYZ2660" s="116"/>
      <c r="UZA2660" s="42"/>
      <c r="UZB2660" s="116"/>
      <c r="UZC2660" s="42"/>
      <c r="UZD2660" s="116"/>
      <c r="UZE2660" s="42"/>
      <c r="UZF2660" s="116"/>
      <c r="UZG2660" s="42"/>
      <c r="UZH2660" s="116"/>
      <c r="UZI2660" s="42"/>
      <c r="UZJ2660" s="116"/>
      <c r="UZK2660" s="42"/>
      <c r="UZL2660" s="116"/>
      <c r="UZM2660" s="42"/>
      <c r="UZN2660" s="116"/>
      <c r="UZO2660" s="42"/>
      <c r="UZP2660" s="116"/>
      <c r="UZQ2660" s="42"/>
      <c r="UZR2660" s="116"/>
      <c r="UZS2660" s="42"/>
      <c r="UZT2660" s="116"/>
      <c r="UZU2660" s="42"/>
      <c r="UZV2660" s="116"/>
      <c r="UZW2660" s="42"/>
      <c r="UZX2660" s="116"/>
      <c r="UZY2660" s="42"/>
      <c r="UZZ2660" s="116"/>
      <c r="VAA2660" s="42"/>
      <c r="VAB2660" s="116"/>
      <c r="VAC2660" s="42"/>
      <c r="VAD2660" s="116"/>
      <c r="VAE2660" s="42"/>
      <c r="VAF2660" s="116"/>
      <c r="VAG2660" s="42"/>
      <c r="VAH2660" s="116"/>
      <c r="VAI2660" s="42"/>
      <c r="VAJ2660" s="116"/>
      <c r="VAK2660" s="42"/>
      <c r="VAL2660" s="116"/>
      <c r="VAM2660" s="42"/>
      <c r="VAN2660" s="116"/>
      <c r="VAO2660" s="42"/>
      <c r="VAP2660" s="116"/>
      <c r="VAQ2660" s="42"/>
      <c r="VAR2660" s="116"/>
      <c r="VAS2660" s="42"/>
      <c r="VAT2660" s="116"/>
      <c r="VAU2660" s="42"/>
      <c r="VAV2660" s="116"/>
      <c r="VAW2660" s="42"/>
      <c r="VAX2660" s="116"/>
      <c r="VAY2660" s="42"/>
      <c r="VAZ2660" s="116"/>
      <c r="VBA2660" s="42"/>
      <c r="VBB2660" s="116"/>
      <c r="VBC2660" s="42"/>
      <c r="VBD2660" s="116"/>
      <c r="VBE2660" s="42"/>
      <c r="VBF2660" s="116"/>
      <c r="VBG2660" s="42"/>
      <c r="VBH2660" s="116"/>
      <c r="VBI2660" s="42"/>
      <c r="VBJ2660" s="116"/>
      <c r="VBK2660" s="42"/>
      <c r="VBL2660" s="116"/>
      <c r="VBM2660" s="42"/>
      <c r="VBN2660" s="116"/>
      <c r="VBO2660" s="42"/>
      <c r="VBP2660" s="116"/>
      <c r="VBQ2660" s="42"/>
      <c r="VBR2660" s="116"/>
      <c r="VBS2660" s="42"/>
      <c r="VBT2660" s="116"/>
      <c r="VBU2660" s="42"/>
      <c r="VBV2660" s="116"/>
      <c r="VBW2660" s="42"/>
      <c r="VBX2660" s="116"/>
      <c r="VBY2660" s="42"/>
      <c r="VBZ2660" s="116"/>
      <c r="VCA2660" s="42"/>
      <c r="VCB2660" s="116"/>
      <c r="VCC2660" s="42"/>
      <c r="VCD2660" s="116"/>
      <c r="VCE2660" s="42"/>
      <c r="VCF2660" s="116"/>
      <c r="VCG2660" s="42"/>
      <c r="VCH2660" s="116"/>
      <c r="VCI2660" s="42"/>
      <c r="VCJ2660" s="116"/>
      <c r="VCK2660" s="42"/>
      <c r="VCL2660" s="116"/>
      <c r="VCM2660" s="42"/>
      <c r="VCN2660" s="116"/>
      <c r="VCO2660" s="42"/>
      <c r="VCP2660" s="116"/>
      <c r="VCQ2660" s="42"/>
      <c r="VCR2660" s="116"/>
      <c r="VCS2660" s="42"/>
      <c r="VCT2660" s="116"/>
      <c r="VCU2660" s="42"/>
      <c r="VCV2660" s="116"/>
      <c r="VCW2660" s="42"/>
      <c r="VCX2660" s="116"/>
      <c r="VCY2660" s="42"/>
      <c r="VCZ2660" s="116"/>
      <c r="VDA2660" s="42"/>
      <c r="VDB2660" s="116"/>
      <c r="VDC2660" s="42"/>
      <c r="VDD2660" s="116"/>
      <c r="VDE2660" s="42"/>
      <c r="VDF2660" s="116"/>
      <c r="VDG2660" s="42"/>
      <c r="VDH2660" s="116"/>
      <c r="VDI2660" s="42"/>
      <c r="VDJ2660" s="116"/>
      <c r="VDK2660" s="42"/>
      <c r="VDL2660" s="116"/>
      <c r="VDM2660" s="42"/>
      <c r="VDN2660" s="116"/>
      <c r="VDO2660" s="42"/>
      <c r="VDP2660" s="116"/>
      <c r="VDQ2660" s="42"/>
      <c r="VDR2660" s="116"/>
      <c r="VDS2660" s="42"/>
      <c r="VDT2660" s="116"/>
      <c r="VDU2660" s="42"/>
      <c r="VDV2660" s="116"/>
      <c r="VDW2660" s="42"/>
      <c r="VDX2660" s="116"/>
      <c r="VDY2660" s="42"/>
      <c r="VDZ2660" s="116"/>
      <c r="VEA2660" s="42"/>
      <c r="VEB2660" s="116"/>
      <c r="VEC2660" s="42"/>
      <c r="VED2660" s="116"/>
      <c r="VEE2660" s="42"/>
      <c r="VEF2660" s="116"/>
      <c r="VEG2660" s="42"/>
      <c r="VEH2660" s="116"/>
      <c r="VEI2660" s="42"/>
      <c r="VEJ2660" s="116"/>
      <c r="VEK2660" s="42"/>
      <c r="VEL2660" s="116"/>
      <c r="VEM2660" s="42"/>
      <c r="VEN2660" s="116"/>
      <c r="VEO2660" s="42"/>
      <c r="VEP2660" s="116"/>
      <c r="VEQ2660" s="42"/>
      <c r="VER2660" s="116"/>
      <c r="VES2660" s="42"/>
      <c r="VET2660" s="116"/>
      <c r="VEU2660" s="42"/>
      <c r="VEV2660" s="116"/>
      <c r="VEW2660" s="42"/>
      <c r="VEX2660" s="116"/>
      <c r="VEY2660" s="42"/>
      <c r="VEZ2660" s="116"/>
      <c r="VFA2660" s="42"/>
      <c r="VFB2660" s="116"/>
      <c r="VFC2660" s="42"/>
      <c r="VFD2660" s="116"/>
      <c r="VFE2660" s="42"/>
      <c r="VFF2660" s="116"/>
      <c r="VFG2660" s="42"/>
      <c r="VFH2660" s="116"/>
      <c r="VFI2660" s="42"/>
      <c r="VFJ2660" s="116"/>
      <c r="VFK2660" s="42"/>
      <c r="VFL2660" s="116"/>
      <c r="VFM2660" s="42"/>
      <c r="VFN2660" s="116"/>
      <c r="VFO2660" s="42"/>
      <c r="VFP2660" s="116"/>
      <c r="VFQ2660" s="42"/>
      <c r="VFR2660" s="116"/>
      <c r="VFS2660" s="42"/>
      <c r="VFT2660" s="116"/>
      <c r="VFU2660" s="42"/>
      <c r="VFV2660" s="116"/>
      <c r="VFW2660" s="42"/>
      <c r="VFX2660" s="116"/>
      <c r="VFY2660" s="42"/>
      <c r="VFZ2660" s="116"/>
      <c r="VGA2660" s="42"/>
      <c r="VGB2660" s="116"/>
      <c r="VGC2660" s="42"/>
      <c r="VGD2660" s="116"/>
      <c r="VGE2660" s="42"/>
      <c r="VGF2660" s="116"/>
      <c r="VGG2660" s="42"/>
      <c r="VGH2660" s="116"/>
      <c r="VGI2660" s="42"/>
      <c r="VGJ2660" s="116"/>
      <c r="VGK2660" s="42"/>
      <c r="VGL2660" s="116"/>
      <c r="VGM2660" s="42"/>
      <c r="VGN2660" s="116"/>
      <c r="VGO2660" s="42"/>
      <c r="VGP2660" s="116"/>
      <c r="VGQ2660" s="42"/>
      <c r="VGR2660" s="116"/>
      <c r="VGS2660" s="42"/>
      <c r="VGT2660" s="116"/>
      <c r="VGU2660" s="42"/>
      <c r="VGV2660" s="116"/>
      <c r="VGW2660" s="42"/>
      <c r="VGX2660" s="116"/>
      <c r="VGY2660" s="42"/>
      <c r="VGZ2660" s="116"/>
      <c r="VHA2660" s="42"/>
      <c r="VHB2660" s="116"/>
      <c r="VHC2660" s="42"/>
      <c r="VHD2660" s="116"/>
      <c r="VHE2660" s="42"/>
      <c r="VHF2660" s="116"/>
      <c r="VHG2660" s="42"/>
      <c r="VHH2660" s="116"/>
      <c r="VHI2660" s="42"/>
      <c r="VHJ2660" s="116"/>
      <c r="VHK2660" s="42"/>
      <c r="VHL2660" s="116"/>
      <c r="VHM2660" s="42"/>
      <c r="VHN2660" s="116"/>
      <c r="VHO2660" s="42"/>
      <c r="VHP2660" s="116"/>
      <c r="VHQ2660" s="42"/>
      <c r="VHR2660" s="116"/>
      <c r="VHS2660" s="42"/>
      <c r="VHT2660" s="116"/>
      <c r="VHU2660" s="42"/>
      <c r="VHV2660" s="116"/>
      <c r="VHW2660" s="42"/>
      <c r="VHX2660" s="116"/>
      <c r="VHY2660" s="42"/>
      <c r="VHZ2660" s="116"/>
      <c r="VIA2660" s="42"/>
      <c r="VIB2660" s="116"/>
      <c r="VIC2660" s="42"/>
      <c r="VID2660" s="116"/>
      <c r="VIE2660" s="42"/>
      <c r="VIF2660" s="116"/>
      <c r="VIG2660" s="42"/>
      <c r="VIH2660" s="116"/>
      <c r="VII2660" s="42"/>
      <c r="VIJ2660" s="116"/>
      <c r="VIK2660" s="42"/>
      <c r="VIL2660" s="116"/>
      <c r="VIM2660" s="42"/>
      <c r="VIN2660" s="116"/>
      <c r="VIO2660" s="42"/>
      <c r="VIP2660" s="116"/>
      <c r="VIQ2660" s="42"/>
      <c r="VIR2660" s="116"/>
      <c r="VIS2660" s="42"/>
      <c r="VIT2660" s="116"/>
      <c r="VIU2660" s="42"/>
      <c r="VIV2660" s="116"/>
      <c r="VIW2660" s="42"/>
      <c r="VIX2660" s="116"/>
      <c r="VIY2660" s="42"/>
      <c r="VIZ2660" s="116"/>
      <c r="VJA2660" s="42"/>
      <c r="VJB2660" s="116"/>
      <c r="VJC2660" s="42"/>
      <c r="VJD2660" s="116"/>
      <c r="VJE2660" s="42"/>
      <c r="VJF2660" s="116"/>
      <c r="VJG2660" s="42"/>
      <c r="VJH2660" s="116"/>
      <c r="VJI2660" s="42"/>
      <c r="VJJ2660" s="116"/>
      <c r="VJK2660" s="42"/>
      <c r="VJL2660" s="116"/>
      <c r="VJM2660" s="42"/>
      <c r="VJN2660" s="116"/>
      <c r="VJO2660" s="42"/>
      <c r="VJP2660" s="116"/>
      <c r="VJQ2660" s="42"/>
      <c r="VJR2660" s="116"/>
      <c r="VJS2660" s="42"/>
      <c r="VJT2660" s="116"/>
      <c r="VJU2660" s="42"/>
      <c r="VJV2660" s="116"/>
      <c r="VJW2660" s="42"/>
      <c r="VJX2660" s="116"/>
      <c r="VJY2660" s="42"/>
      <c r="VJZ2660" s="116"/>
      <c r="VKA2660" s="42"/>
      <c r="VKB2660" s="116"/>
      <c r="VKC2660" s="42"/>
      <c r="VKD2660" s="116"/>
      <c r="VKE2660" s="42"/>
      <c r="VKF2660" s="116"/>
      <c r="VKG2660" s="42"/>
      <c r="VKH2660" s="116"/>
      <c r="VKI2660" s="42"/>
      <c r="VKJ2660" s="116"/>
      <c r="VKK2660" s="42"/>
      <c r="VKL2660" s="116"/>
      <c r="VKM2660" s="42"/>
      <c r="VKN2660" s="116"/>
      <c r="VKO2660" s="42"/>
      <c r="VKP2660" s="116"/>
      <c r="VKQ2660" s="42"/>
      <c r="VKR2660" s="116"/>
      <c r="VKS2660" s="42"/>
      <c r="VKT2660" s="116"/>
      <c r="VKU2660" s="42"/>
      <c r="VKV2660" s="116"/>
      <c r="VKW2660" s="42"/>
      <c r="VKX2660" s="116"/>
      <c r="VKY2660" s="42"/>
      <c r="VKZ2660" s="116"/>
      <c r="VLA2660" s="42"/>
      <c r="VLB2660" s="116"/>
      <c r="VLC2660" s="42"/>
      <c r="VLD2660" s="116"/>
      <c r="VLE2660" s="42"/>
      <c r="VLF2660" s="116"/>
      <c r="VLG2660" s="42"/>
      <c r="VLH2660" s="116"/>
      <c r="VLI2660" s="42"/>
      <c r="VLJ2660" s="116"/>
      <c r="VLK2660" s="42"/>
      <c r="VLL2660" s="116"/>
      <c r="VLM2660" s="42"/>
      <c r="VLN2660" s="116"/>
      <c r="VLO2660" s="42"/>
      <c r="VLP2660" s="116"/>
      <c r="VLQ2660" s="42"/>
      <c r="VLR2660" s="116"/>
      <c r="VLS2660" s="42"/>
      <c r="VLT2660" s="116"/>
      <c r="VLU2660" s="42"/>
      <c r="VLV2660" s="116"/>
      <c r="VLW2660" s="42"/>
      <c r="VLX2660" s="116"/>
      <c r="VLY2660" s="42"/>
      <c r="VLZ2660" s="116"/>
      <c r="VMA2660" s="42"/>
      <c r="VMB2660" s="116"/>
      <c r="VMC2660" s="42"/>
      <c r="VMD2660" s="116"/>
      <c r="VME2660" s="42"/>
      <c r="VMF2660" s="116"/>
      <c r="VMG2660" s="42"/>
      <c r="VMH2660" s="116"/>
      <c r="VMI2660" s="42"/>
      <c r="VMJ2660" s="116"/>
      <c r="VMK2660" s="42"/>
      <c r="VML2660" s="116"/>
      <c r="VMM2660" s="42"/>
      <c r="VMN2660" s="116"/>
      <c r="VMO2660" s="42"/>
      <c r="VMP2660" s="116"/>
      <c r="VMQ2660" s="42"/>
      <c r="VMR2660" s="116"/>
      <c r="VMS2660" s="42"/>
      <c r="VMT2660" s="116"/>
      <c r="VMU2660" s="42"/>
      <c r="VMV2660" s="116"/>
      <c r="VMW2660" s="42"/>
      <c r="VMX2660" s="116"/>
      <c r="VMY2660" s="42"/>
      <c r="VMZ2660" s="116"/>
      <c r="VNA2660" s="42"/>
      <c r="VNB2660" s="116"/>
      <c r="VNC2660" s="42"/>
      <c r="VND2660" s="116"/>
      <c r="VNE2660" s="42"/>
      <c r="VNF2660" s="116"/>
      <c r="VNG2660" s="42"/>
      <c r="VNH2660" s="116"/>
      <c r="VNI2660" s="42"/>
      <c r="VNJ2660" s="116"/>
      <c r="VNK2660" s="42"/>
      <c r="VNL2660" s="116"/>
      <c r="VNM2660" s="42"/>
      <c r="VNN2660" s="116"/>
      <c r="VNO2660" s="42"/>
      <c r="VNP2660" s="116"/>
      <c r="VNQ2660" s="42"/>
      <c r="VNR2660" s="116"/>
      <c r="VNS2660" s="42"/>
      <c r="VNT2660" s="116"/>
      <c r="VNU2660" s="42"/>
      <c r="VNV2660" s="116"/>
      <c r="VNW2660" s="42"/>
      <c r="VNX2660" s="116"/>
      <c r="VNY2660" s="42"/>
      <c r="VNZ2660" s="116"/>
      <c r="VOA2660" s="42"/>
      <c r="VOB2660" s="116"/>
      <c r="VOC2660" s="42"/>
      <c r="VOD2660" s="116"/>
      <c r="VOE2660" s="42"/>
      <c r="VOF2660" s="116"/>
      <c r="VOG2660" s="42"/>
      <c r="VOH2660" s="116"/>
      <c r="VOI2660" s="42"/>
      <c r="VOJ2660" s="116"/>
      <c r="VOK2660" s="42"/>
      <c r="VOL2660" s="116"/>
      <c r="VOM2660" s="42"/>
      <c r="VON2660" s="116"/>
      <c r="VOO2660" s="42"/>
      <c r="VOP2660" s="116"/>
      <c r="VOQ2660" s="42"/>
      <c r="VOR2660" s="116"/>
      <c r="VOS2660" s="42"/>
      <c r="VOT2660" s="116"/>
      <c r="VOU2660" s="42"/>
      <c r="VOV2660" s="116"/>
      <c r="VOW2660" s="42"/>
      <c r="VOX2660" s="116"/>
      <c r="VOY2660" s="42"/>
      <c r="VOZ2660" s="116"/>
      <c r="VPA2660" s="42"/>
      <c r="VPB2660" s="116"/>
      <c r="VPC2660" s="42"/>
      <c r="VPD2660" s="116"/>
      <c r="VPE2660" s="42"/>
      <c r="VPF2660" s="116"/>
      <c r="VPG2660" s="42"/>
      <c r="VPH2660" s="116"/>
      <c r="VPI2660" s="42"/>
      <c r="VPJ2660" s="116"/>
      <c r="VPK2660" s="42"/>
      <c r="VPL2660" s="116"/>
      <c r="VPM2660" s="42"/>
      <c r="VPN2660" s="116"/>
      <c r="VPO2660" s="42"/>
      <c r="VPP2660" s="116"/>
      <c r="VPQ2660" s="42"/>
      <c r="VPR2660" s="116"/>
      <c r="VPS2660" s="42"/>
      <c r="VPT2660" s="116"/>
      <c r="VPU2660" s="42"/>
      <c r="VPV2660" s="116"/>
      <c r="VPW2660" s="42"/>
      <c r="VPX2660" s="116"/>
      <c r="VPY2660" s="42"/>
      <c r="VPZ2660" s="116"/>
      <c r="VQA2660" s="42"/>
      <c r="VQB2660" s="116"/>
      <c r="VQC2660" s="42"/>
      <c r="VQD2660" s="116"/>
      <c r="VQE2660" s="42"/>
      <c r="VQF2660" s="116"/>
      <c r="VQG2660" s="42"/>
      <c r="VQH2660" s="116"/>
      <c r="VQI2660" s="42"/>
      <c r="VQJ2660" s="116"/>
      <c r="VQK2660" s="42"/>
      <c r="VQL2660" s="116"/>
      <c r="VQM2660" s="42"/>
      <c r="VQN2660" s="116"/>
      <c r="VQO2660" s="42"/>
      <c r="VQP2660" s="116"/>
      <c r="VQQ2660" s="42"/>
      <c r="VQR2660" s="116"/>
      <c r="VQS2660" s="42"/>
      <c r="VQT2660" s="116"/>
      <c r="VQU2660" s="42"/>
      <c r="VQV2660" s="116"/>
      <c r="VQW2660" s="42"/>
      <c r="VQX2660" s="116"/>
      <c r="VQY2660" s="42"/>
      <c r="VQZ2660" s="116"/>
      <c r="VRA2660" s="42"/>
      <c r="VRB2660" s="116"/>
      <c r="VRC2660" s="42"/>
      <c r="VRD2660" s="116"/>
      <c r="VRE2660" s="42"/>
      <c r="VRF2660" s="116"/>
      <c r="VRG2660" s="42"/>
      <c r="VRH2660" s="116"/>
      <c r="VRI2660" s="42"/>
      <c r="VRJ2660" s="116"/>
      <c r="VRK2660" s="42"/>
      <c r="VRL2660" s="116"/>
      <c r="VRM2660" s="42"/>
      <c r="VRN2660" s="116"/>
      <c r="VRO2660" s="42"/>
      <c r="VRP2660" s="116"/>
      <c r="VRQ2660" s="42"/>
      <c r="VRR2660" s="116"/>
      <c r="VRS2660" s="42"/>
      <c r="VRT2660" s="116"/>
      <c r="VRU2660" s="42"/>
      <c r="VRV2660" s="116"/>
      <c r="VRW2660" s="42"/>
      <c r="VRX2660" s="116"/>
      <c r="VRY2660" s="42"/>
      <c r="VRZ2660" s="116"/>
      <c r="VSA2660" s="42"/>
      <c r="VSB2660" s="116"/>
      <c r="VSC2660" s="42"/>
      <c r="VSD2660" s="116"/>
      <c r="VSE2660" s="42"/>
      <c r="VSF2660" s="116"/>
      <c r="VSG2660" s="42"/>
      <c r="VSH2660" s="116"/>
      <c r="VSI2660" s="42"/>
      <c r="VSJ2660" s="116"/>
      <c r="VSK2660" s="42"/>
      <c r="VSL2660" s="116"/>
      <c r="VSM2660" s="42"/>
      <c r="VSN2660" s="116"/>
      <c r="VSO2660" s="42"/>
      <c r="VSP2660" s="116"/>
      <c r="VSQ2660" s="42"/>
      <c r="VSR2660" s="116"/>
      <c r="VSS2660" s="42"/>
      <c r="VST2660" s="116"/>
      <c r="VSU2660" s="42"/>
      <c r="VSV2660" s="116"/>
      <c r="VSW2660" s="42"/>
      <c r="VSX2660" s="116"/>
      <c r="VSY2660" s="42"/>
      <c r="VSZ2660" s="116"/>
      <c r="VTA2660" s="42"/>
      <c r="VTB2660" s="116"/>
      <c r="VTC2660" s="42"/>
      <c r="VTD2660" s="116"/>
      <c r="VTE2660" s="42"/>
      <c r="VTF2660" s="116"/>
      <c r="VTG2660" s="42"/>
      <c r="VTH2660" s="116"/>
      <c r="VTI2660" s="42"/>
      <c r="VTJ2660" s="116"/>
      <c r="VTK2660" s="42"/>
      <c r="VTL2660" s="116"/>
      <c r="VTM2660" s="42"/>
      <c r="VTN2660" s="116"/>
      <c r="VTO2660" s="42"/>
      <c r="VTP2660" s="116"/>
      <c r="VTQ2660" s="42"/>
      <c r="VTR2660" s="116"/>
      <c r="VTS2660" s="42"/>
      <c r="VTT2660" s="116"/>
      <c r="VTU2660" s="42"/>
      <c r="VTV2660" s="116"/>
      <c r="VTW2660" s="42"/>
      <c r="VTX2660" s="116"/>
      <c r="VTY2660" s="42"/>
      <c r="VTZ2660" s="116"/>
      <c r="VUA2660" s="42"/>
      <c r="VUB2660" s="116"/>
      <c r="VUC2660" s="42"/>
      <c r="VUD2660" s="116"/>
      <c r="VUE2660" s="42"/>
      <c r="VUF2660" s="116"/>
      <c r="VUG2660" s="42"/>
      <c r="VUH2660" s="116"/>
      <c r="VUI2660" s="42"/>
      <c r="VUJ2660" s="116"/>
      <c r="VUK2660" s="42"/>
      <c r="VUL2660" s="116"/>
      <c r="VUM2660" s="42"/>
      <c r="VUN2660" s="116"/>
      <c r="VUO2660" s="42"/>
      <c r="VUP2660" s="116"/>
      <c r="VUQ2660" s="42"/>
      <c r="VUR2660" s="116"/>
      <c r="VUS2660" s="42"/>
      <c r="VUT2660" s="116"/>
      <c r="VUU2660" s="42"/>
      <c r="VUV2660" s="116"/>
      <c r="VUW2660" s="42"/>
      <c r="VUX2660" s="116"/>
      <c r="VUY2660" s="42"/>
      <c r="VUZ2660" s="116"/>
      <c r="VVA2660" s="42"/>
      <c r="VVB2660" s="116"/>
      <c r="VVC2660" s="42"/>
      <c r="VVD2660" s="116"/>
      <c r="VVE2660" s="42"/>
      <c r="VVF2660" s="116"/>
      <c r="VVG2660" s="42"/>
      <c r="VVH2660" s="116"/>
      <c r="VVI2660" s="42"/>
      <c r="VVJ2660" s="116"/>
      <c r="VVK2660" s="42"/>
      <c r="VVL2660" s="116"/>
      <c r="VVM2660" s="42"/>
      <c r="VVN2660" s="116"/>
      <c r="VVO2660" s="42"/>
      <c r="VVP2660" s="116"/>
      <c r="VVQ2660" s="42"/>
      <c r="VVR2660" s="116"/>
      <c r="VVS2660" s="42"/>
      <c r="VVT2660" s="116"/>
      <c r="VVU2660" s="42"/>
      <c r="VVV2660" s="116"/>
      <c r="VVW2660" s="42"/>
      <c r="VVX2660" s="116"/>
      <c r="VVY2660" s="42"/>
      <c r="VVZ2660" s="116"/>
      <c r="VWA2660" s="42"/>
      <c r="VWB2660" s="116"/>
      <c r="VWC2660" s="42"/>
      <c r="VWD2660" s="116"/>
      <c r="VWE2660" s="42"/>
      <c r="VWF2660" s="116"/>
      <c r="VWG2660" s="42"/>
      <c r="VWH2660" s="116"/>
      <c r="VWI2660" s="42"/>
      <c r="VWJ2660" s="116"/>
      <c r="VWK2660" s="42"/>
      <c r="VWL2660" s="116"/>
      <c r="VWM2660" s="42"/>
      <c r="VWN2660" s="116"/>
      <c r="VWO2660" s="42"/>
      <c r="VWP2660" s="116"/>
      <c r="VWQ2660" s="42"/>
      <c r="VWR2660" s="116"/>
      <c r="VWS2660" s="42"/>
      <c r="VWT2660" s="116"/>
      <c r="VWU2660" s="42"/>
      <c r="VWV2660" s="116"/>
      <c r="VWW2660" s="42"/>
      <c r="VWX2660" s="116"/>
      <c r="VWY2660" s="42"/>
      <c r="VWZ2660" s="116"/>
      <c r="VXA2660" s="42"/>
      <c r="VXB2660" s="116"/>
      <c r="VXC2660" s="42"/>
      <c r="VXD2660" s="116"/>
      <c r="VXE2660" s="42"/>
      <c r="VXF2660" s="116"/>
      <c r="VXG2660" s="42"/>
      <c r="VXH2660" s="116"/>
      <c r="VXI2660" s="42"/>
      <c r="VXJ2660" s="116"/>
      <c r="VXK2660" s="42"/>
      <c r="VXL2660" s="116"/>
      <c r="VXM2660" s="42"/>
      <c r="VXN2660" s="116"/>
      <c r="VXO2660" s="42"/>
      <c r="VXP2660" s="116"/>
      <c r="VXQ2660" s="42"/>
      <c r="VXR2660" s="116"/>
      <c r="VXS2660" s="42"/>
      <c r="VXT2660" s="116"/>
      <c r="VXU2660" s="42"/>
      <c r="VXV2660" s="116"/>
      <c r="VXW2660" s="42"/>
      <c r="VXX2660" s="116"/>
      <c r="VXY2660" s="42"/>
      <c r="VXZ2660" s="116"/>
      <c r="VYA2660" s="42"/>
      <c r="VYB2660" s="116"/>
      <c r="VYC2660" s="42"/>
      <c r="VYD2660" s="116"/>
      <c r="VYE2660" s="42"/>
      <c r="VYF2660" s="116"/>
      <c r="VYG2660" s="42"/>
      <c r="VYH2660" s="116"/>
      <c r="VYI2660" s="42"/>
      <c r="VYJ2660" s="116"/>
      <c r="VYK2660" s="42"/>
      <c r="VYL2660" s="116"/>
      <c r="VYM2660" s="42"/>
      <c r="VYN2660" s="116"/>
      <c r="VYO2660" s="42"/>
      <c r="VYP2660" s="116"/>
      <c r="VYQ2660" s="42"/>
      <c r="VYR2660" s="116"/>
      <c r="VYS2660" s="42"/>
      <c r="VYT2660" s="116"/>
      <c r="VYU2660" s="42"/>
      <c r="VYV2660" s="116"/>
      <c r="VYW2660" s="42"/>
      <c r="VYX2660" s="116"/>
      <c r="VYY2660" s="42"/>
      <c r="VYZ2660" s="116"/>
      <c r="VZA2660" s="42"/>
      <c r="VZB2660" s="116"/>
      <c r="VZC2660" s="42"/>
      <c r="VZD2660" s="116"/>
      <c r="VZE2660" s="42"/>
      <c r="VZF2660" s="116"/>
      <c r="VZG2660" s="42"/>
      <c r="VZH2660" s="116"/>
      <c r="VZI2660" s="42"/>
      <c r="VZJ2660" s="116"/>
      <c r="VZK2660" s="42"/>
      <c r="VZL2660" s="116"/>
      <c r="VZM2660" s="42"/>
      <c r="VZN2660" s="116"/>
      <c r="VZO2660" s="42"/>
      <c r="VZP2660" s="116"/>
      <c r="VZQ2660" s="42"/>
      <c r="VZR2660" s="116"/>
      <c r="VZS2660" s="42"/>
      <c r="VZT2660" s="116"/>
      <c r="VZU2660" s="42"/>
      <c r="VZV2660" s="116"/>
      <c r="VZW2660" s="42"/>
      <c r="VZX2660" s="116"/>
      <c r="VZY2660" s="42"/>
      <c r="VZZ2660" s="116"/>
      <c r="WAA2660" s="42"/>
      <c r="WAB2660" s="116"/>
      <c r="WAC2660" s="42"/>
      <c r="WAD2660" s="116"/>
      <c r="WAE2660" s="42"/>
      <c r="WAF2660" s="116"/>
      <c r="WAG2660" s="42"/>
      <c r="WAH2660" s="116"/>
      <c r="WAI2660" s="42"/>
      <c r="WAJ2660" s="116"/>
      <c r="WAK2660" s="42"/>
      <c r="WAL2660" s="116"/>
      <c r="WAM2660" s="42"/>
      <c r="WAN2660" s="116"/>
      <c r="WAO2660" s="42"/>
      <c r="WAP2660" s="116"/>
      <c r="WAQ2660" s="42"/>
      <c r="WAR2660" s="116"/>
      <c r="WAS2660" s="42"/>
      <c r="WAT2660" s="116"/>
      <c r="WAU2660" s="42"/>
      <c r="WAV2660" s="116"/>
      <c r="WAW2660" s="42"/>
      <c r="WAX2660" s="116"/>
      <c r="WAY2660" s="42"/>
      <c r="WAZ2660" s="116"/>
      <c r="WBA2660" s="42"/>
      <c r="WBB2660" s="116"/>
      <c r="WBC2660" s="42"/>
      <c r="WBD2660" s="116"/>
      <c r="WBE2660" s="42"/>
      <c r="WBF2660" s="116"/>
      <c r="WBG2660" s="42"/>
      <c r="WBH2660" s="116"/>
      <c r="WBI2660" s="42"/>
      <c r="WBJ2660" s="116"/>
      <c r="WBK2660" s="42"/>
      <c r="WBL2660" s="116"/>
      <c r="WBM2660" s="42"/>
      <c r="WBN2660" s="116"/>
      <c r="WBO2660" s="42"/>
      <c r="WBP2660" s="116"/>
      <c r="WBQ2660" s="42"/>
      <c r="WBR2660" s="116"/>
      <c r="WBS2660" s="42"/>
      <c r="WBT2660" s="116"/>
      <c r="WBU2660" s="42"/>
      <c r="WBV2660" s="116"/>
      <c r="WBW2660" s="42"/>
      <c r="WBX2660" s="116"/>
      <c r="WBY2660" s="42"/>
      <c r="WBZ2660" s="116"/>
      <c r="WCA2660" s="42"/>
      <c r="WCB2660" s="116"/>
      <c r="WCC2660" s="42"/>
      <c r="WCD2660" s="116"/>
      <c r="WCE2660" s="42"/>
      <c r="WCF2660" s="116"/>
      <c r="WCG2660" s="42"/>
      <c r="WCH2660" s="116"/>
      <c r="WCI2660" s="42"/>
      <c r="WCJ2660" s="116"/>
      <c r="WCK2660" s="42"/>
      <c r="WCL2660" s="116"/>
      <c r="WCM2660" s="42"/>
      <c r="WCN2660" s="116"/>
      <c r="WCO2660" s="42"/>
      <c r="WCP2660" s="116"/>
      <c r="WCQ2660" s="42"/>
      <c r="WCR2660" s="116"/>
      <c r="WCS2660" s="42"/>
      <c r="WCT2660" s="116"/>
      <c r="WCU2660" s="42"/>
      <c r="WCV2660" s="116"/>
      <c r="WCW2660" s="42"/>
      <c r="WCX2660" s="116"/>
      <c r="WCY2660" s="42"/>
      <c r="WCZ2660" s="116"/>
      <c r="WDA2660" s="42"/>
      <c r="WDB2660" s="116"/>
      <c r="WDC2660" s="42"/>
      <c r="WDD2660" s="116"/>
      <c r="WDE2660" s="42"/>
      <c r="WDF2660" s="116"/>
      <c r="WDG2660" s="42"/>
      <c r="WDH2660" s="116"/>
      <c r="WDI2660" s="42"/>
      <c r="WDJ2660" s="116"/>
      <c r="WDK2660" s="42"/>
      <c r="WDL2660" s="116"/>
      <c r="WDM2660" s="42"/>
      <c r="WDN2660" s="116"/>
      <c r="WDO2660" s="42"/>
      <c r="WDP2660" s="116"/>
      <c r="WDQ2660" s="42"/>
      <c r="WDR2660" s="116"/>
      <c r="WDS2660" s="42"/>
      <c r="WDT2660" s="116"/>
      <c r="WDU2660" s="42"/>
      <c r="WDV2660" s="116"/>
      <c r="WDW2660" s="42"/>
      <c r="WDX2660" s="116"/>
      <c r="WDY2660" s="42"/>
      <c r="WDZ2660" s="116"/>
      <c r="WEA2660" s="42"/>
      <c r="WEB2660" s="116"/>
      <c r="WEC2660" s="42"/>
      <c r="WED2660" s="116"/>
      <c r="WEE2660" s="42"/>
      <c r="WEF2660" s="116"/>
      <c r="WEG2660" s="42"/>
      <c r="WEH2660" s="116"/>
      <c r="WEI2660" s="42"/>
      <c r="WEJ2660" s="116"/>
      <c r="WEK2660" s="42"/>
      <c r="WEL2660" s="116"/>
      <c r="WEM2660" s="42"/>
      <c r="WEN2660" s="116"/>
      <c r="WEO2660" s="42"/>
      <c r="WEP2660" s="116"/>
      <c r="WEQ2660" s="42"/>
      <c r="WER2660" s="116"/>
      <c r="WES2660" s="42"/>
      <c r="WET2660" s="116"/>
      <c r="WEU2660" s="42"/>
      <c r="WEV2660" s="116"/>
      <c r="WEW2660" s="42"/>
      <c r="WEX2660" s="116"/>
      <c r="WEY2660" s="42"/>
      <c r="WEZ2660" s="116"/>
      <c r="WFA2660" s="42"/>
      <c r="WFB2660" s="116"/>
      <c r="WFC2660" s="42"/>
      <c r="WFD2660" s="116"/>
      <c r="WFE2660" s="42"/>
      <c r="WFF2660" s="116"/>
      <c r="WFG2660" s="42"/>
      <c r="WFH2660" s="116"/>
      <c r="WFI2660" s="42"/>
      <c r="WFJ2660" s="116"/>
      <c r="WFK2660" s="42"/>
      <c r="WFL2660" s="116"/>
      <c r="WFM2660" s="42"/>
      <c r="WFN2660" s="116"/>
      <c r="WFO2660" s="42"/>
      <c r="WFP2660" s="116"/>
      <c r="WFQ2660" s="42"/>
      <c r="WFR2660" s="116"/>
      <c r="WFS2660" s="42"/>
      <c r="WFT2660" s="116"/>
      <c r="WFU2660" s="42"/>
      <c r="WFV2660" s="116"/>
      <c r="WFW2660" s="42"/>
      <c r="WFX2660" s="116"/>
      <c r="WFY2660" s="42"/>
      <c r="WFZ2660" s="116"/>
      <c r="WGA2660" s="42"/>
      <c r="WGB2660" s="116"/>
      <c r="WGC2660" s="42"/>
      <c r="WGD2660" s="116"/>
      <c r="WGE2660" s="42"/>
      <c r="WGF2660" s="116"/>
      <c r="WGG2660" s="42"/>
      <c r="WGH2660" s="116"/>
      <c r="WGI2660" s="42"/>
      <c r="WGJ2660" s="116"/>
      <c r="WGK2660" s="42"/>
      <c r="WGL2660" s="116"/>
      <c r="WGM2660" s="42"/>
      <c r="WGN2660" s="116"/>
      <c r="WGO2660" s="42"/>
      <c r="WGP2660" s="116"/>
      <c r="WGQ2660" s="42"/>
      <c r="WGR2660" s="116"/>
      <c r="WGS2660" s="42"/>
      <c r="WGT2660" s="116"/>
      <c r="WGU2660" s="42"/>
      <c r="WGV2660" s="116"/>
      <c r="WGW2660" s="42"/>
      <c r="WGX2660" s="116"/>
      <c r="WGY2660" s="42"/>
      <c r="WGZ2660" s="116"/>
      <c r="WHA2660" s="42"/>
      <c r="WHB2660" s="116"/>
      <c r="WHC2660" s="42"/>
      <c r="WHD2660" s="116"/>
      <c r="WHE2660" s="42"/>
      <c r="WHF2660" s="116"/>
      <c r="WHG2660" s="42"/>
      <c r="WHH2660" s="116"/>
      <c r="WHI2660" s="42"/>
      <c r="WHJ2660" s="116"/>
      <c r="WHK2660" s="42"/>
      <c r="WHL2660" s="116"/>
      <c r="WHM2660" s="42"/>
      <c r="WHN2660" s="116"/>
      <c r="WHO2660" s="42"/>
      <c r="WHP2660" s="116"/>
      <c r="WHQ2660" s="42"/>
      <c r="WHR2660" s="116"/>
      <c r="WHS2660" s="42"/>
      <c r="WHT2660" s="116"/>
      <c r="WHU2660" s="42"/>
      <c r="WHV2660" s="116"/>
      <c r="WHW2660" s="42"/>
      <c r="WHX2660" s="116"/>
      <c r="WHY2660" s="42"/>
      <c r="WHZ2660" s="116"/>
      <c r="WIA2660" s="42"/>
      <c r="WIB2660" s="116"/>
      <c r="WIC2660" s="42"/>
      <c r="WID2660" s="116"/>
      <c r="WIE2660" s="42"/>
      <c r="WIF2660" s="116"/>
      <c r="WIG2660" s="42"/>
      <c r="WIH2660" s="116"/>
      <c r="WII2660" s="42"/>
      <c r="WIJ2660" s="116"/>
      <c r="WIK2660" s="42"/>
      <c r="WIL2660" s="116"/>
      <c r="WIM2660" s="42"/>
      <c r="WIN2660" s="116"/>
      <c r="WIO2660" s="42"/>
      <c r="WIP2660" s="116"/>
      <c r="WIQ2660" s="42"/>
      <c r="WIR2660" s="116"/>
      <c r="WIS2660" s="42"/>
      <c r="WIT2660" s="116"/>
      <c r="WIU2660" s="42"/>
      <c r="WIV2660" s="116"/>
      <c r="WIW2660" s="42"/>
      <c r="WIX2660" s="116"/>
      <c r="WIY2660" s="42"/>
      <c r="WIZ2660" s="116"/>
      <c r="WJA2660" s="42"/>
      <c r="WJB2660" s="116"/>
      <c r="WJC2660" s="42"/>
      <c r="WJD2660" s="116"/>
      <c r="WJE2660" s="42"/>
      <c r="WJF2660" s="116"/>
      <c r="WJG2660" s="42"/>
      <c r="WJH2660" s="116"/>
      <c r="WJI2660" s="42"/>
      <c r="WJJ2660" s="116"/>
      <c r="WJK2660" s="42"/>
      <c r="WJL2660" s="116"/>
      <c r="WJM2660" s="42"/>
      <c r="WJN2660" s="116"/>
      <c r="WJO2660" s="42"/>
      <c r="WJP2660" s="116"/>
      <c r="WJQ2660" s="42"/>
      <c r="WJR2660" s="116"/>
      <c r="WJS2660" s="42"/>
      <c r="WJT2660" s="116"/>
      <c r="WJU2660" s="42"/>
      <c r="WJV2660" s="116"/>
      <c r="WJW2660" s="42"/>
      <c r="WJX2660" s="116"/>
      <c r="WJY2660" s="42"/>
      <c r="WJZ2660" s="116"/>
      <c r="WKA2660" s="42"/>
      <c r="WKB2660" s="116"/>
      <c r="WKC2660" s="42"/>
      <c r="WKD2660" s="116"/>
      <c r="WKE2660" s="42"/>
      <c r="WKF2660" s="116"/>
      <c r="WKG2660" s="42"/>
      <c r="WKH2660" s="116"/>
      <c r="WKI2660" s="42"/>
      <c r="WKJ2660" s="116"/>
      <c r="WKK2660" s="42"/>
      <c r="WKL2660" s="116"/>
      <c r="WKM2660" s="42"/>
      <c r="WKN2660" s="116"/>
      <c r="WKO2660" s="42"/>
      <c r="WKP2660" s="116"/>
      <c r="WKQ2660" s="42"/>
      <c r="WKR2660" s="116"/>
      <c r="WKS2660" s="42"/>
      <c r="WKT2660" s="116"/>
      <c r="WKU2660" s="42"/>
      <c r="WKV2660" s="116"/>
      <c r="WKW2660" s="42"/>
      <c r="WKX2660" s="116"/>
      <c r="WKY2660" s="42"/>
      <c r="WKZ2660" s="116"/>
      <c r="WLA2660" s="42"/>
      <c r="WLB2660" s="116"/>
      <c r="WLC2660" s="42"/>
      <c r="WLD2660" s="116"/>
      <c r="WLE2660" s="42"/>
      <c r="WLF2660" s="116"/>
      <c r="WLG2660" s="42"/>
      <c r="WLH2660" s="116"/>
      <c r="WLI2660" s="42"/>
      <c r="WLJ2660" s="116"/>
      <c r="WLK2660" s="42"/>
      <c r="WLL2660" s="116"/>
      <c r="WLM2660" s="42"/>
      <c r="WLN2660" s="116"/>
      <c r="WLO2660" s="42"/>
      <c r="WLP2660" s="116"/>
      <c r="WLQ2660" s="42"/>
      <c r="WLR2660" s="116"/>
      <c r="WLS2660" s="42"/>
      <c r="WLT2660" s="116"/>
      <c r="WLU2660" s="42"/>
      <c r="WLV2660" s="116"/>
      <c r="WLW2660" s="42"/>
      <c r="WLX2660" s="116"/>
      <c r="WLY2660" s="42"/>
      <c r="WLZ2660" s="116"/>
      <c r="WMA2660" s="42"/>
      <c r="WMB2660" s="116"/>
      <c r="WMC2660" s="42"/>
      <c r="WMD2660" s="116"/>
      <c r="WME2660" s="42"/>
      <c r="WMF2660" s="116"/>
      <c r="WMG2660" s="42"/>
      <c r="WMH2660" s="116"/>
      <c r="WMI2660" s="42"/>
      <c r="WMJ2660" s="116"/>
      <c r="WMK2660" s="42"/>
      <c r="WML2660" s="116"/>
      <c r="WMM2660" s="42"/>
      <c r="WMN2660" s="116"/>
      <c r="WMO2660" s="42"/>
      <c r="WMP2660" s="116"/>
      <c r="WMQ2660" s="42"/>
      <c r="WMR2660" s="116"/>
      <c r="WMS2660" s="42"/>
      <c r="WMT2660" s="116"/>
      <c r="WMU2660" s="42"/>
      <c r="WMV2660" s="116"/>
      <c r="WMW2660" s="42"/>
      <c r="WMX2660" s="116"/>
      <c r="WMY2660" s="42"/>
      <c r="WMZ2660" s="116"/>
      <c r="WNA2660" s="42"/>
      <c r="WNB2660" s="116"/>
      <c r="WNC2660" s="42"/>
      <c r="WND2660" s="116"/>
      <c r="WNE2660" s="42"/>
      <c r="WNF2660" s="116"/>
      <c r="WNG2660" s="42"/>
      <c r="WNH2660" s="116"/>
      <c r="WNI2660" s="42"/>
      <c r="WNJ2660" s="116"/>
      <c r="WNK2660" s="42"/>
      <c r="WNL2660" s="116"/>
      <c r="WNM2660" s="42"/>
      <c r="WNN2660" s="116"/>
      <c r="WNO2660" s="42"/>
      <c r="WNP2660" s="116"/>
      <c r="WNQ2660" s="42"/>
      <c r="WNR2660" s="116"/>
      <c r="WNS2660" s="42"/>
      <c r="WNT2660" s="116"/>
      <c r="WNU2660" s="42"/>
      <c r="WNV2660" s="116"/>
      <c r="WNW2660" s="42"/>
      <c r="WNX2660" s="116"/>
      <c r="WNY2660" s="42"/>
      <c r="WNZ2660" s="116"/>
      <c r="WOA2660" s="42"/>
      <c r="WOB2660" s="116"/>
      <c r="WOC2660" s="42"/>
      <c r="WOD2660" s="116"/>
      <c r="WOE2660" s="42"/>
      <c r="WOF2660" s="116"/>
      <c r="WOG2660" s="42"/>
      <c r="WOH2660" s="116"/>
      <c r="WOI2660" s="42"/>
      <c r="WOJ2660" s="116"/>
      <c r="WOK2660" s="42"/>
      <c r="WOL2660" s="116"/>
      <c r="WOM2660" s="42"/>
      <c r="WON2660" s="116"/>
      <c r="WOO2660" s="42"/>
      <c r="WOP2660" s="116"/>
      <c r="WOQ2660" s="42"/>
      <c r="WOR2660" s="116"/>
      <c r="WOS2660" s="42"/>
      <c r="WOT2660" s="116"/>
      <c r="WOU2660" s="42"/>
      <c r="WOV2660" s="116"/>
      <c r="WOW2660" s="42"/>
      <c r="WOX2660" s="116"/>
      <c r="WOY2660" s="42"/>
      <c r="WOZ2660" s="116"/>
      <c r="WPA2660" s="42"/>
      <c r="WPB2660" s="116"/>
      <c r="WPC2660" s="42"/>
      <c r="WPD2660" s="116"/>
      <c r="WPE2660" s="42"/>
      <c r="WPF2660" s="116"/>
      <c r="WPG2660" s="42"/>
      <c r="WPH2660" s="116"/>
      <c r="WPI2660" s="42"/>
      <c r="WPJ2660" s="116"/>
      <c r="WPK2660" s="42"/>
      <c r="WPL2660" s="116"/>
      <c r="WPM2660" s="42"/>
      <c r="WPN2660" s="116"/>
      <c r="WPO2660" s="42"/>
      <c r="WPP2660" s="116"/>
      <c r="WPQ2660" s="42"/>
      <c r="WPR2660" s="116"/>
      <c r="WPS2660" s="42"/>
      <c r="WPT2660" s="116"/>
      <c r="WPU2660" s="42"/>
      <c r="WPV2660" s="116"/>
      <c r="WPW2660" s="42"/>
      <c r="WPX2660" s="116"/>
      <c r="WPY2660" s="42"/>
      <c r="WPZ2660" s="116"/>
      <c r="WQA2660" s="42"/>
      <c r="WQB2660" s="116"/>
      <c r="WQC2660" s="42"/>
      <c r="WQD2660" s="116"/>
      <c r="WQE2660" s="42"/>
      <c r="WQF2660" s="116"/>
      <c r="WQG2660" s="42"/>
      <c r="WQH2660" s="116"/>
      <c r="WQI2660" s="42"/>
      <c r="WQJ2660" s="116"/>
      <c r="WQK2660" s="42"/>
      <c r="WQL2660" s="116"/>
      <c r="WQM2660" s="42"/>
      <c r="WQN2660" s="116"/>
      <c r="WQO2660" s="42"/>
      <c r="WQP2660" s="116"/>
      <c r="WQQ2660" s="42"/>
      <c r="WQR2660" s="116"/>
      <c r="WQS2660" s="42"/>
      <c r="WQT2660" s="116"/>
      <c r="WQU2660" s="42"/>
      <c r="WQV2660" s="116"/>
      <c r="WQW2660" s="42"/>
      <c r="WQX2660" s="116"/>
      <c r="WQY2660" s="42"/>
      <c r="WQZ2660" s="116"/>
      <c r="WRA2660" s="42"/>
      <c r="WRB2660" s="116"/>
      <c r="WRC2660" s="42"/>
      <c r="WRD2660" s="116"/>
      <c r="WRE2660" s="42"/>
      <c r="WRF2660" s="116"/>
      <c r="WRG2660" s="42"/>
      <c r="WRH2660" s="116"/>
      <c r="WRI2660" s="42"/>
      <c r="WRJ2660" s="116"/>
      <c r="WRK2660" s="42"/>
      <c r="WRL2660" s="116"/>
      <c r="WRM2660" s="42"/>
      <c r="WRN2660" s="116"/>
      <c r="WRO2660" s="42"/>
      <c r="WRP2660" s="116"/>
      <c r="WRQ2660" s="42"/>
      <c r="WRR2660" s="116"/>
      <c r="WRS2660" s="42"/>
      <c r="WRT2660" s="116"/>
      <c r="WRU2660" s="42"/>
      <c r="WRV2660" s="116"/>
      <c r="WRW2660" s="42"/>
      <c r="WRX2660" s="116"/>
      <c r="WRY2660" s="42"/>
      <c r="WRZ2660" s="116"/>
      <c r="WSA2660" s="42"/>
      <c r="WSB2660" s="116"/>
      <c r="WSC2660" s="42"/>
      <c r="WSD2660" s="116"/>
      <c r="WSE2660" s="42"/>
      <c r="WSF2660" s="116"/>
      <c r="WSG2660" s="42"/>
      <c r="WSH2660" s="116"/>
      <c r="WSI2660" s="42"/>
      <c r="WSJ2660" s="116"/>
      <c r="WSK2660" s="42"/>
      <c r="WSL2660" s="116"/>
      <c r="WSM2660" s="42"/>
      <c r="WSN2660" s="116"/>
      <c r="WSO2660" s="42"/>
      <c r="WSP2660" s="116"/>
      <c r="WSQ2660" s="42"/>
      <c r="WSR2660" s="116"/>
      <c r="WSS2660" s="42"/>
      <c r="WST2660" s="116"/>
      <c r="WSU2660" s="42"/>
      <c r="WSV2660" s="116"/>
      <c r="WSW2660" s="42"/>
      <c r="WSX2660" s="116"/>
      <c r="WSY2660" s="42"/>
      <c r="WSZ2660" s="116"/>
      <c r="WTA2660" s="42"/>
      <c r="WTB2660" s="116"/>
      <c r="WTC2660" s="42"/>
      <c r="WTD2660" s="116"/>
      <c r="WTE2660" s="42"/>
      <c r="WTF2660" s="116"/>
      <c r="WTG2660" s="42"/>
      <c r="WTH2660" s="116"/>
      <c r="WTI2660" s="42"/>
      <c r="WTJ2660" s="116"/>
      <c r="WTK2660" s="42"/>
      <c r="WTL2660" s="116"/>
      <c r="WTM2660" s="42"/>
      <c r="WTN2660" s="116"/>
      <c r="WTO2660" s="42"/>
      <c r="WTP2660" s="116"/>
      <c r="WTQ2660" s="42"/>
      <c r="WTR2660" s="116"/>
      <c r="WTS2660" s="42"/>
      <c r="WTT2660" s="116"/>
      <c r="WTU2660" s="42"/>
      <c r="WTV2660" s="116"/>
      <c r="WTW2660" s="42"/>
      <c r="WTX2660" s="116"/>
      <c r="WTY2660" s="42"/>
      <c r="WTZ2660" s="116"/>
      <c r="WUA2660" s="42"/>
      <c r="WUB2660" s="116"/>
      <c r="WUC2660" s="42"/>
      <c r="WUD2660" s="116"/>
      <c r="WUE2660" s="42"/>
      <c r="WUF2660" s="116"/>
      <c r="WUG2660" s="42"/>
      <c r="WUH2660" s="116"/>
      <c r="WUI2660" s="42"/>
      <c r="WUJ2660" s="116"/>
      <c r="WUK2660" s="42"/>
      <c r="WUL2660" s="116"/>
      <c r="WUM2660" s="42"/>
      <c r="WUN2660" s="116"/>
      <c r="WUO2660" s="42"/>
      <c r="WUP2660" s="116"/>
      <c r="WUQ2660" s="42"/>
      <c r="WUR2660" s="116"/>
      <c r="WUS2660" s="42"/>
      <c r="WUT2660" s="116"/>
      <c r="WUU2660" s="42"/>
      <c r="WUV2660" s="116"/>
      <c r="WUW2660" s="42"/>
      <c r="WUX2660" s="116"/>
      <c r="WUY2660" s="42"/>
      <c r="WUZ2660" s="116"/>
      <c r="WVA2660" s="42"/>
      <c r="WVB2660" s="116"/>
      <c r="WVC2660" s="42"/>
      <c r="WVD2660" s="116"/>
      <c r="WVE2660" s="42"/>
      <c r="WVF2660" s="116"/>
      <c r="WVG2660" s="42"/>
      <c r="WVH2660" s="116"/>
      <c r="WVI2660" s="42"/>
      <c r="WVJ2660" s="116"/>
      <c r="WVK2660" s="42"/>
      <c r="WVL2660" s="116"/>
      <c r="WVM2660" s="42"/>
      <c r="WVN2660" s="116"/>
      <c r="WVO2660" s="42"/>
      <c r="WVP2660" s="116"/>
      <c r="WVQ2660" s="42"/>
      <c r="WVR2660" s="116"/>
      <c r="WVS2660" s="42"/>
      <c r="WVT2660" s="116"/>
      <c r="WVU2660" s="42"/>
      <c r="WVV2660" s="116"/>
      <c r="WVW2660" s="42"/>
      <c r="WVX2660" s="116"/>
      <c r="WVY2660" s="42"/>
      <c r="WVZ2660" s="116"/>
      <c r="WWA2660" s="42"/>
      <c r="WWB2660" s="116"/>
      <c r="WWC2660" s="42"/>
      <c r="WWD2660" s="116"/>
      <c r="WWE2660" s="42"/>
      <c r="WWF2660" s="116"/>
      <c r="WWG2660" s="42"/>
      <c r="WWH2660" s="116"/>
      <c r="WWI2660" s="42"/>
      <c r="WWJ2660" s="116"/>
      <c r="WWK2660" s="42"/>
      <c r="WWL2660" s="116"/>
      <c r="WWM2660" s="42"/>
      <c r="WWN2660" s="116"/>
      <c r="WWO2660" s="42"/>
      <c r="WWP2660" s="116"/>
      <c r="WWQ2660" s="42"/>
      <c r="WWR2660" s="116"/>
      <c r="WWS2660" s="42"/>
      <c r="WWT2660" s="116"/>
      <c r="WWU2660" s="42"/>
      <c r="WWV2660" s="116"/>
      <c r="WWW2660" s="42"/>
      <c r="WWX2660" s="116"/>
      <c r="WWY2660" s="42"/>
      <c r="WWZ2660" s="116"/>
      <c r="WXA2660" s="42"/>
      <c r="WXB2660" s="116"/>
      <c r="WXC2660" s="42"/>
      <c r="WXD2660" s="116"/>
      <c r="WXE2660" s="42"/>
      <c r="WXF2660" s="116"/>
      <c r="WXG2660" s="42"/>
      <c r="WXH2660" s="116"/>
      <c r="WXI2660" s="42"/>
      <c r="WXJ2660" s="116"/>
      <c r="WXK2660" s="42"/>
      <c r="WXL2660" s="116"/>
      <c r="WXM2660" s="42"/>
      <c r="WXN2660" s="116"/>
      <c r="WXO2660" s="42"/>
      <c r="WXP2660" s="116"/>
      <c r="WXQ2660" s="42"/>
      <c r="WXR2660" s="116"/>
      <c r="WXS2660" s="42"/>
      <c r="WXT2660" s="116"/>
      <c r="WXU2660" s="42"/>
      <c r="WXV2660" s="116"/>
      <c r="WXW2660" s="42"/>
      <c r="WXX2660" s="116"/>
      <c r="WXY2660" s="42"/>
      <c r="WXZ2660" s="116"/>
      <c r="WYA2660" s="42"/>
      <c r="WYB2660" s="116"/>
      <c r="WYC2660" s="42"/>
      <c r="WYD2660" s="116"/>
      <c r="WYE2660" s="42"/>
      <c r="WYF2660" s="116"/>
      <c r="WYG2660" s="42"/>
      <c r="WYH2660" s="116"/>
      <c r="WYI2660" s="42"/>
      <c r="WYJ2660" s="116"/>
      <c r="WYK2660" s="42"/>
      <c r="WYL2660" s="116"/>
      <c r="WYM2660" s="42"/>
      <c r="WYN2660" s="116"/>
      <c r="WYO2660" s="42"/>
      <c r="WYP2660" s="116"/>
      <c r="WYQ2660" s="42"/>
      <c r="WYR2660" s="116"/>
      <c r="WYS2660" s="42"/>
      <c r="WYT2660" s="116"/>
      <c r="WYU2660" s="42"/>
      <c r="WYV2660" s="116"/>
      <c r="WYW2660" s="42"/>
      <c r="WYX2660" s="116"/>
      <c r="WYY2660" s="42"/>
      <c r="WYZ2660" s="116"/>
      <c r="WZA2660" s="42"/>
      <c r="WZB2660" s="116"/>
      <c r="WZC2660" s="42"/>
      <c r="WZD2660" s="116"/>
      <c r="WZE2660" s="42"/>
      <c r="WZF2660" s="116"/>
      <c r="WZG2660" s="42"/>
      <c r="WZH2660" s="116"/>
      <c r="WZI2660" s="42"/>
      <c r="WZJ2660" s="116"/>
      <c r="WZK2660" s="42"/>
      <c r="WZL2660" s="116"/>
      <c r="WZM2660" s="42"/>
      <c r="WZN2660" s="116"/>
      <c r="WZO2660" s="42"/>
      <c r="WZP2660" s="116"/>
      <c r="WZQ2660" s="42"/>
      <c r="WZR2660" s="116"/>
      <c r="WZS2660" s="42"/>
      <c r="WZT2660" s="116"/>
      <c r="WZU2660" s="42"/>
      <c r="WZV2660" s="116"/>
      <c r="WZW2660" s="42"/>
      <c r="WZX2660" s="116"/>
      <c r="WZY2660" s="42"/>
      <c r="WZZ2660" s="116"/>
      <c r="XAA2660" s="42"/>
      <c r="XAB2660" s="116"/>
      <c r="XAC2660" s="42"/>
      <c r="XAD2660" s="116"/>
      <c r="XAE2660" s="42"/>
      <c r="XAF2660" s="116"/>
      <c r="XAG2660" s="42"/>
      <c r="XAH2660" s="116"/>
      <c r="XAI2660" s="42"/>
      <c r="XAJ2660" s="116"/>
      <c r="XAK2660" s="42"/>
      <c r="XAL2660" s="116"/>
      <c r="XAM2660" s="42"/>
      <c r="XAN2660" s="116"/>
      <c r="XAO2660" s="42"/>
      <c r="XAP2660" s="116"/>
      <c r="XAQ2660" s="42"/>
      <c r="XAR2660" s="116"/>
      <c r="XAS2660" s="42"/>
      <c r="XAT2660" s="116"/>
      <c r="XAU2660" s="42"/>
      <c r="XAV2660" s="116"/>
      <c r="XAW2660" s="42"/>
      <c r="XAX2660" s="116"/>
      <c r="XAY2660" s="42"/>
      <c r="XAZ2660" s="116"/>
      <c r="XBA2660" s="42"/>
      <c r="XBB2660" s="116"/>
      <c r="XBC2660" s="42"/>
      <c r="XBD2660" s="116"/>
      <c r="XBE2660" s="42"/>
      <c r="XBF2660" s="116"/>
      <c r="XBG2660" s="42"/>
      <c r="XBH2660" s="116"/>
      <c r="XBI2660" s="42"/>
      <c r="XBJ2660" s="116"/>
      <c r="XBK2660" s="42"/>
      <c r="XBL2660" s="116"/>
      <c r="XBM2660" s="42"/>
      <c r="XBN2660" s="116"/>
      <c r="XBO2660" s="42"/>
      <c r="XBP2660" s="116"/>
      <c r="XBQ2660" s="42"/>
      <c r="XBR2660" s="116"/>
      <c r="XBS2660" s="42"/>
      <c r="XBT2660" s="116"/>
      <c r="XBU2660" s="42"/>
      <c r="XBV2660" s="116"/>
      <c r="XBW2660" s="42"/>
      <c r="XBX2660" s="116"/>
      <c r="XBY2660" s="42"/>
      <c r="XBZ2660" s="116"/>
      <c r="XCA2660" s="42"/>
      <c r="XCB2660" s="116"/>
      <c r="XCC2660" s="42"/>
      <c r="XCD2660" s="116"/>
      <c r="XCE2660" s="42"/>
      <c r="XCF2660" s="116"/>
      <c r="XCG2660" s="42"/>
      <c r="XCH2660" s="116"/>
      <c r="XCI2660" s="42"/>
      <c r="XCJ2660" s="116"/>
      <c r="XCK2660" s="42"/>
      <c r="XCL2660" s="116"/>
      <c r="XCM2660" s="42"/>
      <c r="XCN2660" s="116"/>
      <c r="XCO2660" s="42"/>
      <c r="XCP2660" s="116"/>
      <c r="XCQ2660" s="42"/>
      <c r="XCR2660" s="116"/>
      <c r="XCS2660" s="42"/>
      <c r="XCT2660" s="116"/>
      <c r="XCU2660" s="42"/>
      <c r="XCV2660" s="116"/>
      <c r="XCW2660" s="42"/>
      <c r="XCX2660" s="116"/>
      <c r="XCY2660" s="42"/>
      <c r="XCZ2660" s="116"/>
      <c r="XDA2660" s="42"/>
      <c r="XDB2660" s="116"/>
      <c r="XDC2660" s="42"/>
      <c r="XDD2660" s="116"/>
      <c r="XDE2660" s="42"/>
      <c r="XDF2660" s="116"/>
      <c r="XDG2660" s="42"/>
      <c r="XDH2660" s="116"/>
      <c r="XDI2660" s="42"/>
      <c r="XDJ2660" s="116"/>
      <c r="XDK2660" s="42"/>
      <c r="XDL2660" s="116"/>
      <c r="XDM2660" s="42"/>
      <c r="XDN2660" s="116"/>
      <c r="XDO2660" s="42"/>
      <c r="XDP2660" s="116"/>
      <c r="XDQ2660" s="42"/>
      <c r="XDR2660" s="116"/>
      <c r="XDS2660" s="42"/>
      <c r="XDT2660" s="116"/>
      <c r="XDU2660" s="42"/>
      <c r="XDV2660" s="116"/>
      <c r="XDW2660" s="42"/>
      <c r="XDX2660" s="116"/>
      <c r="XDY2660" s="42"/>
      <c r="XDZ2660" s="116"/>
      <c r="XEA2660" s="42"/>
      <c r="XEB2660" s="116"/>
      <c r="XEC2660" s="42"/>
      <c r="XED2660" s="116"/>
      <c r="XEE2660" s="42"/>
      <c r="XEF2660" s="116"/>
      <c r="XEG2660" s="42"/>
      <c r="XEH2660" s="116"/>
      <c r="XEI2660" s="42"/>
      <c r="XEJ2660" s="116"/>
      <c r="XEK2660" s="42"/>
      <c r="XEL2660" s="116"/>
      <c r="XEM2660" s="42"/>
      <c r="XEN2660" s="116"/>
      <c r="XEO2660" s="42"/>
    </row>
    <row r="2661" spans="1:16369" s="85" customFormat="1" hidden="1" x14ac:dyDescent="0.25">
      <c r="A2661" s="299"/>
      <c r="B2661" s="42"/>
      <c r="C2661" s="116"/>
      <c r="D2661" s="299"/>
      <c r="E2661" s="42"/>
      <c r="F2661" s="116"/>
      <c r="G2661" s="42"/>
      <c r="H2661" s="116"/>
      <c r="I2661" s="42"/>
      <c r="J2661" s="116"/>
      <c r="K2661" s="42"/>
      <c r="L2661" s="116"/>
      <c r="M2661" s="42"/>
      <c r="N2661" s="116"/>
      <c r="O2661" s="42"/>
      <c r="P2661" s="116"/>
      <c r="Q2661" s="42"/>
      <c r="R2661" s="116"/>
      <c r="S2661" s="42"/>
      <c r="T2661" s="116"/>
      <c r="U2661" s="42"/>
      <c r="V2661" s="116"/>
      <c r="W2661" s="42"/>
      <c r="X2661" s="116"/>
      <c r="Y2661" s="42"/>
      <c r="Z2661" s="116"/>
      <c r="AA2661" s="42"/>
      <c r="AB2661" s="116"/>
      <c r="AC2661" s="42"/>
      <c r="AD2661" s="116"/>
      <c r="AE2661" s="42"/>
      <c r="AF2661" s="116"/>
      <c r="AG2661" s="42"/>
      <c r="AH2661" s="116"/>
      <c r="AI2661" s="42"/>
      <c r="AJ2661" s="116"/>
      <c r="AK2661" s="42"/>
      <c r="AL2661" s="116"/>
      <c r="AM2661" s="42"/>
      <c r="AN2661" s="116"/>
      <c r="AO2661" s="42"/>
      <c r="AP2661" s="116"/>
      <c r="AQ2661" s="42"/>
      <c r="AR2661" s="116"/>
      <c r="AS2661" s="42"/>
      <c r="AT2661" s="116"/>
      <c r="AU2661" s="42"/>
      <c r="AV2661" s="116"/>
      <c r="AW2661" s="42"/>
      <c r="AX2661" s="116"/>
      <c r="AY2661" s="42"/>
      <c r="AZ2661" s="116"/>
      <c r="BA2661" s="42"/>
      <c r="BB2661" s="116"/>
      <c r="BC2661" s="42"/>
      <c r="BD2661" s="116"/>
      <c r="BE2661" s="42"/>
      <c r="BF2661" s="116"/>
      <c r="BG2661" s="42"/>
      <c r="BH2661" s="116"/>
      <c r="BI2661" s="42"/>
      <c r="BJ2661" s="116"/>
      <c r="BK2661" s="42"/>
      <c r="BL2661" s="116"/>
      <c r="BM2661" s="42"/>
      <c r="BN2661" s="116"/>
      <c r="BO2661" s="42"/>
      <c r="BP2661" s="116"/>
      <c r="BQ2661" s="42"/>
      <c r="BR2661" s="116"/>
      <c r="BS2661" s="42"/>
      <c r="BT2661" s="116"/>
      <c r="BU2661" s="42"/>
      <c r="BV2661" s="116"/>
      <c r="BW2661" s="42"/>
      <c r="BX2661" s="116"/>
      <c r="BY2661" s="42"/>
      <c r="BZ2661" s="116"/>
      <c r="CA2661" s="42"/>
      <c r="CB2661" s="116"/>
      <c r="CC2661" s="42"/>
      <c r="CD2661" s="116"/>
      <c r="CE2661" s="42"/>
      <c r="CF2661" s="116"/>
      <c r="CG2661" s="42"/>
      <c r="CH2661" s="116"/>
      <c r="CI2661" s="42"/>
      <c r="CJ2661" s="116"/>
      <c r="CK2661" s="42"/>
      <c r="CL2661" s="116"/>
      <c r="CM2661" s="42"/>
      <c r="CN2661" s="116"/>
      <c r="CO2661" s="42"/>
      <c r="CP2661" s="116"/>
      <c r="CQ2661" s="42"/>
      <c r="CR2661" s="116"/>
      <c r="CS2661" s="42"/>
      <c r="CT2661" s="116"/>
      <c r="CU2661" s="42"/>
      <c r="CV2661" s="116"/>
      <c r="CW2661" s="42"/>
      <c r="CX2661" s="116"/>
      <c r="CY2661" s="42"/>
      <c r="CZ2661" s="116"/>
      <c r="DA2661" s="42"/>
      <c r="DB2661" s="116"/>
      <c r="DC2661" s="42"/>
      <c r="DD2661" s="116"/>
      <c r="DE2661" s="42"/>
      <c r="DF2661" s="116"/>
      <c r="DG2661" s="42"/>
      <c r="DH2661" s="116"/>
      <c r="DI2661" s="42"/>
      <c r="DJ2661" s="116"/>
      <c r="DK2661" s="42"/>
      <c r="DL2661" s="116"/>
      <c r="DM2661" s="42"/>
      <c r="DN2661" s="116"/>
      <c r="DO2661" s="42"/>
      <c r="DP2661" s="116"/>
      <c r="DQ2661" s="42"/>
      <c r="DR2661" s="116"/>
      <c r="DS2661" s="42"/>
      <c r="DT2661" s="116"/>
      <c r="DU2661" s="42"/>
      <c r="DV2661" s="116"/>
      <c r="DW2661" s="42"/>
      <c r="DX2661" s="116"/>
      <c r="DY2661" s="42"/>
      <c r="DZ2661" s="116"/>
      <c r="EA2661" s="42"/>
      <c r="EB2661" s="116"/>
      <c r="EC2661" s="42"/>
      <c r="ED2661" s="116"/>
      <c r="EE2661" s="42"/>
      <c r="EF2661" s="116"/>
      <c r="EG2661" s="42"/>
      <c r="EH2661" s="116"/>
      <c r="EI2661" s="42"/>
      <c r="EJ2661" s="116"/>
      <c r="EK2661" s="42"/>
      <c r="EL2661" s="116"/>
      <c r="EM2661" s="42"/>
      <c r="EN2661" s="116"/>
      <c r="EO2661" s="42"/>
      <c r="EP2661" s="116"/>
      <c r="EQ2661" s="42"/>
      <c r="ER2661" s="116"/>
      <c r="ES2661" s="42"/>
      <c r="ET2661" s="116"/>
      <c r="EU2661" s="42"/>
      <c r="EV2661" s="116"/>
      <c r="EW2661" s="42"/>
      <c r="EX2661" s="116"/>
      <c r="EY2661" s="42"/>
      <c r="EZ2661" s="116"/>
      <c r="FA2661" s="42"/>
      <c r="FB2661" s="116"/>
      <c r="FC2661" s="42"/>
      <c r="FD2661" s="116"/>
      <c r="FE2661" s="42"/>
      <c r="FF2661" s="116"/>
      <c r="FG2661" s="42"/>
      <c r="FH2661" s="116"/>
      <c r="FI2661" s="42"/>
      <c r="FJ2661" s="116"/>
      <c r="FK2661" s="42"/>
      <c r="FL2661" s="116"/>
      <c r="FM2661" s="42"/>
      <c r="FN2661" s="116"/>
      <c r="FO2661" s="42"/>
      <c r="FP2661" s="116"/>
      <c r="FQ2661" s="42"/>
      <c r="FR2661" s="116"/>
      <c r="FS2661" s="42"/>
      <c r="FT2661" s="116"/>
      <c r="FU2661" s="42"/>
      <c r="FV2661" s="116"/>
      <c r="FW2661" s="42"/>
      <c r="FX2661" s="116"/>
      <c r="FY2661" s="42"/>
      <c r="FZ2661" s="116"/>
      <c r="GA2661" s="42"/>
      <c r="GB2661" s="116"/>
      <c r="GC2661" s="42"/>
      <c r="GD2661" s="116"/>
      <c r="GE2661" s="42"/>
      <c r="GF2661" s="116"/>
      <c r="GG2661" s="42"/>
      <c r="GH2661" s="116"/>
      <c r="GI2661" s="42"/>
      <c r="GJ2661" s="116"/>
      <c r="GK2661" s="42"/>
      <c r="GL2661" s="116"/>
      <c r="GM2661" s="42"/>
      <c r="GN2661" s="116"/>
      <c r="GO2661" s="42"/>
      <c r="GP2661" s="116"/>
      <c r="GQ2661" s="42"/>
      <c r="GR2661" s="116"/>
      <c r="GS2661" s="42"/>
      <c r="GT2661" s="116"/>
      <c r="GU2661" s="42"/>
      <c r="GV2661" s="116"/>
      <c r="GW2661" s="42"/>
      <c r="GX2661" s="116"/>
      <c r="GY2661" s="42"/>
      <c r="GZ2661" s="116"/>
      <c r="HA2661" s="42"/>
      <c r="HB2661" s="116"/>
      <c r="HC2661" s="42"/>
      <c r="HD2661" s="116"/>
      <c r="HE2661" s="42"/>
      <c r="HF2661" s="116"/>
      <c r="HG2661" s="42"/>
      <c r="HH2661" s="116"/>
      <c r="HI2661" s="42"/>
      <c r="HJ2661" s="116"/>
      <c r="HK2661" s="42"/>
      <c r="HL2661" s="116"/>
      <c r="HM2661" s="42"/>
      <c r="HN2661" s="116"/>
      <c r="HO2661" s="42"/>
      <c r="HP2661" s="116"/>
      <c r="HQ2661" s="42"/>
      <c r="HR2661" s="116"/>
      <c r="HS2661" s="42"/>
      <c r="HT2661" s="116"/>
      <c r="HU2661" s="42"/>
      <c r="HV2661" s="116"/>
      <c r="HW2661" s="42"/>
      <c r="HX2661" s="116"/>
      <c r="HY2661" s="42"/>
      <c r="HZ2661" s="116"/>
      <c r="IA2661" s="42"/>
      <c r="IB2661" s="116"/>
      <c r="IC2661" s="42"/>
      <c r="ID2661" s="116"/>
      <c r="IE2661" s="42"/>
      <c r="IF2661" s="116"/>
      <c r="IG2661" s="42"/>
      <c r="IH2661" s="116"/>
      <c r="II2661" s="42"/>
      <c r="IJ2661" s="116"/>
      <c r="IK2661" s="42"/>
      <c r="IL2661" s="116"/>
      <c r="IM2661" s="42"/>
      <c r="IN2661" s="116"/>
      <c r="IO2661" s="42"/>
      <c r="IP2661" s="116"/>
      <c r="IQ2661" s="42"/>
      <c r="IR2661" s="116"/>
      <c r="IS2661" s="42"/>
      <c r="IT2661" s="116"/>
      <c r="IU2661" s="42"/>
      <c r="IV2661" s="116"/>
      <c r="IW2661" s="42"/>
      <c r="IX2661" s="116"/>
      <c r="IY2661" s="42"/>
      <c r="IZ2661" s="116"/>
      <c r="JA2661" s="42"/>
      <c r="JB2661" s="116"/>
      <c r="JC2661" s="42"/>
      <c r="JD2661" s="116"/>
      <c r="JE2661" s="42"/>
      <c r="JF2661" s="116"/>
      <c r="JG2661" s="42"/>
      <c r="JH2661" s="116"/>
      <c r="JI2661" s="42"/>
      <c r="JJ2661" s="116"/>
      <c r="JK2661" s="42"/>
      <c r="JL2661" s="116"/>
      <c r="JM2661" s="42"/>
      <c r="JN2661" s="116"/>
      <c r="JO2661" s="42"/>
      <c r="JP2661" s="116"/>
      <c r="JQ2661" s="42"/>
      <c r="JR2661" s="116"/>
      <c r="JS2661" s="42"/>
      <c r="JT2661" s="116"/>
      <c r="JU2661" s="42"/>
      <c r="JV2661" s="116"/>
      <c r="JW2661" s="42"/>
      <c r="JX2661" s="116"/>
      <c r="JY2661" s="42"/>
      <c r="JZ2661" s="116"/>
      <c r="KA2661" s="42"/>
      <c r="KB2661" s="116"/>
      <c r="KC2661" s="42"/>
      <c r="KD2661" s="116"/>
      <c r="KE2661" s="42"/>
      <c r="KF2661" s="116"/>
      <c r="KG2661" s="42"/>
      <c r="KH2661" s="116"/>
      <c r="KI2661" s="42"/>
      <c r="KJ2661" s="116"/>
      <c r="KK2661" s="42"/>
      <c r="KL2661" s="116"/>
      <c r="KM2661" s="42"/>
      <c r="KN2661" s="116"/>
      <c r="KO2661" s="42"/>
      <c r="KP2661" s="116"/>
      <c r="KQ2661" s="42"/>
      <c r="KR2661" s="116"/>
      <c r="KS2661" s="42"/>
      <c r="KT2661" s="116"/>
      <c r="KU2661" s="42"/>
      <c r="KV2661" s="116"/>
      <c r="KW2661" s="42"/>
      <c r="KX2661" s="116"/>
      <c r="KY2661" s="42"/>
      <c r="KZ2661" s="116"/>
      <c r="LA2661" s="42"/>
      <c r="LB2661" s="116"/>
      <c r="LC2661" s="42"/>
      <c r="LD2661" s="116"/>
      <c r="LE2661" s="42"/>
      <c r="LF2661" s="116"/>
      <c r="LG2661" s="42"/>
      <c r="LH2661" s="116"/>
      <c r="LI2661" s="42"/>
      <c r="LJ2661" s="116"/>
      <c r="LK2661" s="42"/>
      <c r="LL2661" s="116"/>
      <c r="LM2661" s="42"/>
      <c r="LN2661" s="116"/>
      <c r="LO2661" s="42"/>
      <c r="LP2661" s="116"/>
      <c r="LQ2661" s="42"/>
      <c r="LR2661" s="116"/>
      <c r="LS2661" s="42"/>
      <c r="LT2661" s="116"/>
      <c r="LU2661" s="42"/>
      <c r="LV2661" s="116"/>
      <c r="LW2661" s="42"/>
      <c r="LX2661" s="116"/>
      <c r="LY2661" s="42"/>
      <c r="LZ2661" s="116"/>
      <c r="MA2661" s="42"/>
      <c r="MB2661" s="116"/>
      <c r="MC2661" s="42"/>
      <c r="MD2661" s="116"/>
      <c r="ME2661" s="42"/>
      <c r="MF2661" s="116"/>
      <c r="MG2661" s="42"/>
      <c r="MH2661" s="116"/>
      <c r="MI2661" s="42"/>
      <c r="MJ2661" s="116"/>
      <c r="MK2661" s="42"/>
      <c r="ML2661" s="116"/>
      <c r="MM2661" s="42"/>
      <c r="MN2661" s="116"/>
      <c r="MO2661" s="42"/>
      <c r="MP2661" s="116"/>
      <c r="MQ2661" s="42"/>
      <c r="MR2661" s="116"/>
      <c r="MS2661" s="42"/>
      <c r="MT2661" s="116"/>
      <c r="MU2661" s="42"/>
      <c r="MV2661" s="116"/>
      <c r="MW2661" s="42"/>
      <c r="MX2661" s="116"/>
      <c r="MY2661" s="42"/>
      <c r="MZ2661" s="116"/>
      <c r="NA2661" s="42"/>
      <c r="NB2661" s="116"/>
      <c r="NC2661" s="42"/>
      <c r="ND2661" s="116"/>
      <c r="NE2661" s="42"/>
      <c r="NF2661" s="116"/>
      <c r="NG2661" s="42"/>
      <c r="NH2661" s="116"/>
      <c r="NI2661" s="42"/>
      <c r="NJ2661" s="116"/>
      <c r="NK2661" s="42"/>
      <c r="NL2661" s="116"/>
      <c r="NM2661" s="42"/>
      <c r="NN2661" s="116"/>
      <c r="NO2661" s="42"/>
      <c r="NP2661" s="116"/>
      <c r="NQ2661" s="42"/>
      <c r="NR2661" s="116"/>
      <c r="NS2661" s="42"/>
      <c r="NT2661" s="116"/>
      <c r="NU2661" s="42"/>
      <c r="NV2661" s="116"/>
      <c r="NW2661" s="42"/>
      <c r="NX2661" s="116"/>
      <c r="NY2661" s="42"/>
      <c r="NZ2661" s="116"/>
      <c r="OA2661" s="42"/>
      <c r="OB2661" s="116"/>
      <c r="OC2661" s="42"/>
      <c r="OD2661" s="116"/>
      <c r="OE2661" s="42"/>
      <c r="OF2661" s="116"/>
      <c r="OG2661" s="42"/>
      <c r="OH2661" s="116"/>
      <c r="OI2661" s="42"/>
      <c r="OJ2661" s="116"/>
      <c r="OK2661" s="42"/>
      <c r="OL2661" s="116"/>
      <c r="OM2661" s="42"/>
      <c r="ON2661" s="116"/>
      <c r="OO2661" s="42"/>
      <c r="OP2661" s="116"/>
      <c r="OQ2661" s="42"/>
      <c r="OR2661" s="116"/>
      <c r="OS2661" s="42"/>
      <c r="OT2661" s="116"/>
      <c r="OU2661" s="42"/>
      <c r="OV2661" s="116"/>
      <c r="OW2661" s="42"/>
      <c r="OX2661" s="116"/>
      <c r="OY2661" s="42"/>
      <c r="OZ2661" s="116"/>
      <c r="PA2661" s="42"/>
      <c r="PB2661" s="116"/>
      <c r="PC2661" s="42"/>
      <c r="PD2661" s="116"/>
      <c r="PE2661" s="42"/>
      <c r="PF2661" s="116"/>
      <c r="PG2661" s="42"/>
      <c r="PH2661" s="116"/>
      <c r="PI2661" s="42"/>
      <c r="PJ2661" s="116"/>
      <c r="PK2661" s="42"/>
      <c r="PL2661" s="116"/>
      <c r="PM2661" s="42"/>
      <c r="PN2661" s="116"/>
      <c r="PO2661" s="42"/>
      <c r="PP2661" s="116"/>
      <c r="PQ2661" s="42"/>
      <c r="PR2661" s="116"/>
      <c r="PS2661" s="42"/>
      <c r="PT2661" s="116"/>
      <c r="PU2661" s="42"/>
      <c r="PV2661" s="116"/>
      <c r="PW2661" s="42"/>
      <c r="PX2661" s="116"/>
      <c r="PY2661" s="42"/>
      <c r="PZ2661" s="116"/>
      <c r="QA2661" s="42"/>
      <c r="QB2661" s="116"/>
      <c r="QC2661" s="42"/>
      <c r="QD2661" s="116"/>
      <c r="QE2661" s="42"/>
      <c r="QF2661" s="116"/>
      <c r="QG2661" s="42"/>
      <c r="QH2661" s="116"/>
      <c r="QI2661" s="42"/>
      <c r="QJ2661" s="116"/>
      <c r="QK2661" s="42"/>
      <c r="QL2661" s="116"/>
      <c r="QM2661" s="42"/>
      <c r="QN2661" s="116"/>
      <c r="QO2661" s="42"/>
      <c r="QP2661" s="116"/>
      <c r="QQ2661" s="42"/>
      <c r="QR2661" s="116"/>
      <c r="QS2661" s="42"/>
      <c r="QT2661" s="116"/>
      <c r="QU2661" s="42"/>
      <c r="QV2661" s="116"/>
      <c r="QW2661" s="42"/>
      <c r="QX2661" s="116"/>
      <c r="QY2661" s="42"/>
      <c r="QZ2661" s="116"/>
      <c r="RA2661" s="42"/>
      <c r="RB2661" s="116"/>
      <c r="RC2661" s="42"/>
      <c r="RD2661" s="116"/>
      <c r="RE2661" s="42"/>
      <c r="RF2661" s="116"/>
      <c r="RG2661" s="42"/>
      <c r="RH2661" s="116"/>
      <c r="RI2661" s="42"/>
      <c r="RJ2661" s="116"/>
      <c r="RK2661" s="42"/>
      <c r="RL2661" s="116"/>
      <c r="RM2661" s="42"/>
      <c r="RN2661" s="116"/>
      <c r="RO2661" s="42"/>
      <c r="RP2661" s="116"/>
      <c r="RQ2661" s="42"/>
      <c r="RR2661" s="116"/>
      <c r="RS2661" s="42"/>
      <c r="RT2661" s="116"/>
      <c r="RU2661" s="42"/>
      <c r="RV2661" s="116"/>
      <c r="RW2661" s="42"/>
      <c r="RX2661" s="116"/>
      <c r="RY2661" s="42"/>
      <c r="RZ2661" s="116"/>
      <c r="SA2661" s="42"/>
      <c r="SB2661" s="116"/>
      <c r="SC2661" s="42"/>
      <c r="SD2661" s="116"/>
      <c r="SE2661" s="42"/>
      <c r="SF2661" s="116"/>
      <c r="SG2661" s="42"/>
      <c r="SH2661" s="116"/>
      <c r="SI2661" s="42"/>
      <c r="SJ2661" s="116"/>
      <c r="SK2661" s="42"/>
      <c r="SL2661" s="116"/>
      <c r="SM2661" s="42"/>
      <c r="SN2661" s="116"/>
      <c r="SO2661" s="42"/>
      <c r="SP2661" s="116"/>
      <c r="SQ2661" s="42"/>
      <c r="SR2661" s="116"/>
      <c r="SS2661" s="42"/>
      <c r="ST2661" s="116"/>
      <c r="SU2661" s="42"/>
      <c r="SV2661" s="116"/>
      <c r="SW2661" s="42"/>
      <c r="SX2661" s="116"/>
      <c r="SY2661" s="42"/>
      <c r="SZ2661" s="116"/>
      <c r="TA2661" s="42"/>
      <c r="TB2661" s="116"/>
      <c r="TC2661" s="42"/>
      <c r="TD2661" s="116"/>
      <c r="TE2661" s="42"/>
      <c r="TF2661" s="116"/>
      <c r="TG2661" s="42"/>
      <c r="TH2661" s="116"/>
      <c r="TI2661" s="42"/>
      <c r="TJ2661" s="116"/>
      <c r="TK2661" s="42"/>
      <c r="TL2661" s="116"/>
      <c r="TM2661" s="42"/>
      <c r="TN2661" s="116"/>
      <c r="TO2661" s="42"/>
      <c r="TP2661" s="116"/>
      <c r="TQ2661" s="42"/>
      <c r="TR2661" s="116"/>
      <c r="TS2661" s="42"/>
      <c r="TT2661" s="116"/>
      <c r="TU2661" s="42"/>
      <c r="TV2661" s="116"/>
      <c r="TW2661" s="42"/>
      <c r="TX2661" s="116"/>
      <c r="TY2661" s="42"/>
      <c r="TZ2661" s="116"/>
      <c r="UA2661" s="42"/>
      <c r="UB2661" s="116"/>
      <c r="UC2661" s="42"/>
      <c r="UD2661" s="116"/>
      <c r="UE2661" s="42"/>
      <c r="UF2661" s="116"/>
      <c r="UG2661" s="42"/>
      <c r="UH2661" s="116"/>
      <c r="UI2661" s="42"/>
      <c r="UJ2661" s="116"/>
      <c r="UK2661" s="42"/>
      <c r="UL2661" s="116"/>
      <c r="UM2661" s="42"/>
      <c r="UN2661" s="116"/>
      <c r="UO2661" s="42"/>
      <c r="UP2661" s="116"/>
      <c r="UQ2661" s="42"/>
      <c r="UR2661" s="116"/>
      <c r="US2661" s="42"/>
      <c r="UT2661" s="116"/>
      <c r="UU2661" s="42"/>
      <c r="UV2661" s="116"/>
      <c r="UW2661" s="42"/>
      <c r="UX2661" s="116"/>
      <c r="UY2661" s="42"/>
      <c r="UZ2661" s="116"/>
      <c r="VA2661" s="42"/>
      <c r="VB2661" s="116"/>
      <c r="VC2661" s="42"/>
      <c r="VD2661" s="116"/>
      <c r="VE2661" s="42"/>
      <c r="VF2661" s="116"/>
      <c r="VG2661" s="42"/>
      <c r="VH2661" s="116"/>
      <c r="VI2661" s="42"/>
      <c r="VJ2661" s="116"/>
      <c r="VK2661" s="42"/>
      <c r="VL2661" s="116"/>
      <c r="VM2661" s="42"/>
      <c r="VN2661" s="116"/>
      <c r="VO2661" s="42"/>
      <c r="VP2661" s="116"/>
      <c r="VQ2661" s="42"/>
      <c r="VR2661" s="116"/>
      <c r="VS2661" s="42"/>
      <c r="VT2661" s="116"/>
      <c r="VU2661" s="42"/>
      <c r="VV2661" s="116"/>
      <c r="VW2661" s="42"/>
      <c r="VX2661" s="116"/>
      <c r="VY2661" s="42"/>
      <c r="VZ2661" s="116"/>
      <c r="WA2661" s="42"/>
      <c r="WB2661" s="116"/>
      <c r="WC2661" s="42"/>
      <c r="WD2661" s="116"/>
      <c r="WE2661" s="42"/>
      <c r="WF2661" s="116"/>
      <c r="WG2661" s="42"/>
      <c r="WH2661" s="116"/>
      <c r="WI2661" s="42"/>
      <c r="WJ2661" s="116"/>
      <c r="WK2661" s="42"/>
      <c r="WL2661" s="116"/>
      <c r="WM2661" s="42"/>
      <c r="WN2661" s="116"/>
      <c r="WO2661" s="42"/>
      <c r="WP2661" s="116"/>
      <c r="WQ2661" s="42"/>
      <c r="WR2661" s="116"/>
      <c r="WS2661" s="42"/>
      <c r="WT2661" s="116"/>
      <c r="WU2661" s="42"/>
      <c r="WV2661" s="116"/>
      <c r="WW2661" s="42"/>
      <c r="WX2661" s="116"/>
      <c r="WY2661" s="42"/>
      <c r="WZ2661" s="116"/>
      <c r="XA2661" s="42"/>
      <c r="XB2661" s="116"/>
      <c r="XC2661" s="42"/>
      <c r="XD2661" s="116"/>
      <c r="XE2661" s="42"/>
      <c r="XF2661" s="116"/>
      <c r="XG2661" s="42"/>
      <c r="XH2661" s="116"/>
      <c r="XI2661" s="42"/>
      <c r="XJ2661" s="116"/>
      <c r="XK2661" s="42"/>
      <c r="XL2661" s="116"/>
      <c r="XM2661" s="42"/>
      <c r="XN2661" s="116"/>
      <c r="XO2661" s="42"/>
      <c r="XP2661" s="116"/>
      <c r="XQ2661" s="42"/>
      <c r="XR2661" s="116"/>
      <c r="XS2661" s="42"/>
      <c r="XT2661" s="116"/>
      <c r="XU2661" s="42"/>
      <c r="XV2661" s="116"/>
      <c r="XW2661" s="42"/>
      <c r="XX2661" s="116"/>
      <c r="XY2661" s="42"/>
      <c r="XZ2661" s="116"/>
      <c r="YA2661" s="42"/>
      <c r="YB2661" s="116"/>
      <c r="YC2661" s="42"/>
      <c r="YD2661" s="116"/>
      <c r="YE2661" s="42"/>
      <c r="YF2661" s="116"/>
      <c r="YG2661" s="42"/>
      <c r="YH2661" s="116"/>
      <c r="YI2661" s="42"/>
      <c r="YJ2661" s="116"/>
      <c r="YK2661" s="42"/>
      <c r="YL2661" s="116"/>
      <c r="YM2661" s="42"/>
      <c r="YN2661" s="116"/>
      <c r="YO2661" s="42"/>
      <c r="YP2661" s="116"/>
      <c r="YQ2661" s="42"/>
      <c r="YR2661" s="116"/>
      <c r="YS2661" s="42"/>
      <c r="YT2661" s="116"/>
      <c r="YU2661" s="42"/>
      <c r="YV2661" s="116"/>
      <c r="YW2661" s="42"/>
      <c r="YX2661" s="116"/>
      <c r="YY2661" s="42"/>
      <c r="YZ2661" s="116"/>
      <c r="ZA2661" s="42"/>
      <c r="ZB2661" s="116"/>
      <c r="ZC2661" s="42"/>
      <c r="ZD2661" s="116"/>
      <c r="ZE2661" s="42"/>
      <c r="ZF2661" s="116"/>
      <c r="ZG2661" s="42"/>
      <c r="ZH2661" s="116"/>
      <c r="ZI2661" s="42"/>
      <c r="ZJ2661" s="116"/>
      <c r="ZK2661" s="42"/>
      <c r="ZL2661" s="116"/>
      <c r="ZM2661" s="42"/>
      <c r="ZN2661" s="116"/>
      <c r="ZO2661" s="42"/>
      <c r="ZP2661" s="116"/>
      <c r="ZQ2661" s="42"/>
      <c r="ZR2661" s="116"/>
      <c r="ZS2661" s="42"/>
      <c r="ZT2661" s="116"/>
      <c r="ZU2661" s="42"/>
      <c r="ZV2661" s="116"/>
      <c r="ZW2661" s="42"/>
      <c r="ZX2661" s="116"/>
      <c r="ZY2661" s="42"/>
      <c r="ZZ2661" s="116"/>
      <c r="AAA2661" s="42"/>
      <c r="AAB2661" s="116"/>
      <c r="AAC2661" s="42"/>
      <c r="AAD2661" s="116"/>
      <c r="AAE2661" s="42"/>
      <c r="AAF2661" s="116"/>
      <c r="AAG2661" s="42"/>
      <c r="AAH2661" s="116"/>
      <c r="AAI2661" s="42"/>
      <c r="AAJ2661" s="116"/>
      <c r="AAK2661" s="42"/>
      <c r="AAL2661" s="116"/>
      <c r="AAM2661" s="42"/>
      <c r="AAN2661" s="116"/>
      <c r="AAO2661" s="42"/>
      <c r="AAP2661" s="116"/>
      <c r="AAQ2661" s="42"/>
      <c r="AAR2661" s="116"/>
      <c r="AAS2661" s="42"/>
      <c r="AAT2661" s="116"/>
      <c r="AAU2661" s="42"/>
      <c r="AAV2661" s="116"/>
      <c r="AAW2661" s="42"/>
      <c r="AAX2661" s="116"/>
      <c r="AAY2661" s="42"/>
      <c r="AAZ2661" s="116"/>
      <c r="ABA2661" s="42"/>
      <c r="ABB2661" s="116"/>
      <c r="ABC2661" s="42"/>
      <c r="ABD2661" s="116"/>
      <c r="ABE2661" s="42"/>
      <c r="ABF2661" s="116"/>
      <c r="ABG2661" s="42"/>
      <c r="ABH2661" s="116"/>
      <c r="ABI2661" s="42"/>
      <c r="ABJ2661" s="116"/>
      <c r="ABK2661" s="42"/>
      <c r="ABL2661" s="116"/>
      <c r="ABM2661" s="42"/>
      <c r="ABN2661" s="116"/>
      <c r="ABO2661" s="42"/>
      <c r="ABP2661" s="116"/>
      <c r="ABQ2661" s="42"/>
      <c r="ABR2661" s="116"/>
      <c r="ABS2661" s="42"/>
      <c r="ABT2661" s="116"/>
      <c r="ABU2661" s="42"/>
      <c r="ABV2661" s="116"/>
      <c r="ABW2661" s="42"/>
      <c r="ABX2661" s="116"/>
      <c r="ABY2661" s="42"/>
      <c r="ABZ2661" s="116"/>
      <c r="ACA2661" s="42"/>
      <c r="ACB2661" s="116"/>
      <c r="ACC2661" s="42"/>
      <c r="ACD2661" s="116"/>
      <c r="ACE2661" s="42"/>
      <c r="ACF2661" s="116"/>
      <c r="ACG2661" s="42"/>
      <c r="ACH2661" s="116"/>
      <c r="ACI2661" s="42"/>
      <c r="ACJ2661" s="116"/>
      <c r="ACK2661" s="42"/>
      <c r="ACL2661" s="116"/>
      <c r="ACM2661" s="42"/>
      <c r="ACN2661" s="116"/>
      <c r="ACO2661" s="42"/>
      <c r="ACP2661" s="116"/>
      <c r="ACQ2661" s="42"/>
      <c r="ACR2661" s="116"/>
      <c r="ACS2661" s="42"/>
      <c r="ACT2661" s="116"/>
      <c r="ACU2661" s="42"/>
      <c r="ACV2661" s="116"/>
      <c r="ACW2661" s="42"/>
      <c r="ACX2661" s="116"/>
      <c r="ACY2661" s="42"/>
      <c r="ACZ2661" s="116"/>
      <c r="ADA2661" s="42"/>
      <c r="ADB2661" s="116"/>
      <c r="ADC2661" s="42"/>
      <c r="ADD2661" s="116"/>
      <c r="ADE2661" s="42"/>
      <c r="ADF2661" s="116"/>
      <c r="ADG2661" s="42"/>
      <c r="ADH2661" s="116"/>
      <c r="ADI2661" s="42"/>
      <c r="ADJ2661" s="116"/>
      <c r="ADK2661" s="42"/>
      <c r="ADL2661" s="116"/>
      <c r="ADM2661" s="42"/>
      <c r="ADN2661" s="116"/>
      <c r="ADO2661" s="42"/>
      <c r="ADP2661" s="116"/>
      <c r="ADQ2661" s="42"/>
      <c r="ADR2661" s="116"/>
      <c r="ADS2661" s="42"/>
      <c r="ADT2661" s="116"/>
      <c r="ADU2661" s="42"/>
      <c r="ADV2661" s="116"/>
      <c r="ADW2661" s="42"/>
      <c r="ADX2661" s="116"/>
      <c r="ADY2661" s="42"/>
      <c r="ADZ2661" s="116"/>
      <c r="AEA2661" s="42"/>
      <c r="AEB2661" s="116"/>
      <c r="AEC2661" s="42"/>
      <c r="AED2661" s="116"/>
      <c r="AEE2661" s="42"/>
      <c r="AEF2661" s="116"/>
      <c r="AEG2661" s="42"/>
      <c r="AEH2661" s="116"/>
      <c r="AEI2661" s="42"/>
      <c r="AEJ2661" s="116"/>
      <c r="AEK2661" s="42"/>
      <c r="AEL2661" s="116"/>
      <c r="AEM2661" s="42"/>
      <c r="AEN2661" s="116"/>
      <c r="AEO2661" s="42"/>
      <c r="AEP2661" s="116"/>
      <c r="AEQ2661" s="42"/>
      <c r="AER2661" s="116"/>
      <c r="AES2661" s="42"/>
      <c r="AET2661" s="116"/>
      <c r="AEU2661" s="42"/>
      <c r="AEV2661" s="116"/>
      <c r="AEW2661" s="42"/>
      <c r="AEX2661" s="116"/>
      <c r="AEY2661" s="42"/>
      <c r="AEZ2661" s="116"/>
      <c r="AFA2661" s="42"/>
      <c r="AFB2661" s="116"/>
      <c r="AFC2661" s="42"/>
      <c r="AFD2661" s="116"/>
      <c r="AFE2661" s="42"/>
      <c r="AFF2661" s="116"/>
      <c r="AFG2661" s="42"/>
      <c r="AFH2661" s="116"/>
      <c r="AFI2661" s="42"/>
      <c r="AFJ2661" s="116"/>
      <c r="AFK2661" s="42"/>
      <c r="AFL2661" s="116"/>
      <c r="AFM2661" s="42"/>
      <c r="AFN2661" s="116"/>
      <c r="AFO2661" s="42"/>
      <c r="AFP2661" s="116"/>
      <c r="AFQ2661" s="42"/>
      <c r="AFR2661" s="116"/>
      <c r="AFS2661" s="42"/>
      <c r="AFT2661" s="116"/>
      <c r="AFU2661" s="42"/>
      <c r="AFV2661" s="116"/>
      <c r="AFW2661" s="42"/>
      <c r="AFX2661" s="116"/>
      <c r="AFY2661" s="42"/>
      <c r="AFZ2661" s="116"/>
      <c r="AGA2661" s="42"/>
      <c r="AGB2661" s="116"/>
      <c r="AGC2661" s="42"/>
      <c r="AGD2661" s="116"/>
      <c r="AGE2661" s="42"/>
      <c r="AGF2661" s="116"/>
      <c r="AGG2661" s="42"/>
      <c r="AGH2661" s="116"/>
      <c r="AGI2661" s="42"/>
      <c r="AGJ2661" s="116"/>
      <c r="AGK2661" s="42"/>
      <c r="AGL2661" s="116"/>
      <c r="AGM2661" s="42"/>
      <c r="AGN2661" s="116"/>
      <c r="AGO2661" s="42"/>
      <c r="AGP2661" s="116"/>
      <c r="AGQ2661" s="42"/>
      <c r="AGR2661" s="116"/>
      <c r="AGS2661" s="42"/>
      <c r="AGT2661" s="116"/>
      <c r="AGU2661" s="42"/>
      <c r="AGV2661" s="116"/>
      <c r="AGW2661" s="42"/>
      <c r="AGX2661" s="116"/>
      <c r="AGY2661" s="42"/>
      <c r="AGZ2661" s="116"/>
      <c r="AHA2661" s="42"/>
      <c r="AHB2661" s="116"/>
      <c r="AHC2661" s="42"/>
      <c r="AHD2661" s="116"/>
      <c r="AHE2661" s="42"/>
      <c r="AHF2661" s="116"/>
      <c r="AHG2661" s="42"/>
      <c r="AHH2661" s="116"/>
      <c r="AHI2661" s="42"/>
      <c r="AHJ2661" s="116"/>
      <c r="AHK2661" s="42"/>
      <c r="AHL2661" s="116"/>
      <c r="AHM2661" s="42"/>
      <c r="AHN2661" s="116"/>
      <c r="AHO2661" s="42"/>
      <c r="AHP2661" s="116"/>
      <c r="AHQ2661" s="42"/>
      <c r="AHR2661" s="116"/>
      <c r="AHS2661" s="42"/>
      <c r="AHT2661" s="116"/>
      <c r="AHU2661" s="42"/>
      <c r="AHV2661" s="116"/>
      <c r="AHW2661" s="42"/>
      <c r="AHX2661" s="116"/>
      <c r="AHY2661" s="42"/>
      <c r="AHZ2661" s="116"/>
      <c r="AIA2661" s="42"/>
      <c r="AIB2661" s="116"/>
      <c r="AIC2661" s="42"/>
      <c r="AID2661" s="116"/>
      <c r="AIE2661" s="42"/>
      <c r="AIF2661" s="116"/>
      <c r="AIG2661" s="42"/>
      <c r="AIH2661" s="116"/>
      <c r="AII2661" s="42"/>
      <c r="AIJ2661" s="116"/>
      <c r="AIK2661" s="42"/>
      <c r="AIL2661" s="116"/>
      <c r="AIM2661" s="42"/>
      <c r="AIN2661" s="116"/>
      <c r="AIO2661" s="42"/>
      <c r="AIP2661" s="116"/>
      <c r="AIQ2661" s="42"/>
      <c r="AIR2661" s="116"/>
      <c r="AIS2661" s="42"/>
      <c r="AIT2661" s="116"/>
      <c r="AIU2661" s="42"/>
      <c r="AIV2661" s="116"/>
      <c r="AIW2661" s="42"/>
      <c r="AIX2661" s="116"/>
      <c r="AIY2661" s="42"/>
      <c r="AIZ2661" s="116"/>
      <c r="AJA2661" s="42"/>
      <c r="AJB2661" s="116"/>
      <c r="AJC2661" s="42"/>
      <c r="AJD2661" s="116"/>
      <c r="AJE2661" s="42"/>
      <c r="AJF2661" s="116"/>
      <c r="AJG2661" s="42"/>
      <c r="AJH2661" s="116"/>
      <c r="AJI2661" s="42"/>
      <c r="AJJ2661" s="116"/>
      <c r="AJK2661" s="42"/>
      <c r="AJL2661" s="116"/>
      <c r="AJM2661" s="42"/>
      <c r="AJN2661" s="116"/>
      <c r="AJO2661" s="42"/>
      <c r="AJP2661" s="116"/>
      <c r="AJQ2661" s="42"/>
      <c r="AJR2661" s="116"/>
      <c r="AJS2661" s="42"/>
      <c r="AJT2661" s="116"/>
      <c r="AJU2661" s="42"/>
      <c r="AJV2661" s="116"/>
      <c r="AJW2661" s="42"/>
      <c r="AJX2661" s="116"/>
      <c r="AJY2661" s="42"/>
      <c r="AJZ2661" s="116"/>
      <c r="AKA2661" s="42"/>
      <c r="AKB2661" s="116"/>
      <c r="AKC2661" s="42"/>
      <c r="AKD2661" s="116"/>
      <c r="AKE2661" s="42"/>
      <c r="AKF2661" s="116"/>
      <c r="AKG2661" s="42"/>
      <c r="AKH2661" s="116"/>
      <c r="AKI2661" s="42"/>
      <c r="AKJ2661" s="116"/>
      <c r="AKK2661" s="42"/>
      <c r="AKL2661" s="116"/>
      <c r="AKM2661" s="42"/>
      <c r="AKN2661" s="116"/>
      <c r="AKO2661" s="42"/>
      <c r="AKP2661" s="116"/>
      <c r="AKQ2661" s="42"/>
      <c r="AKR2661" s="116"/>
      <c r="AKS2661" s="42"/>
      <c r="AKT2661" s="116"/>
      <c r="AKU2661" s="42"/>
      <c r="AKV2661" s="116"/>
      <c r="AKW2661" s="42"/>
      <c r="AKX2661" s="116"/>
      <c r="AKY2661" s="42"/>
      <c r="AKZ2661" s="116"/>
      <c r="ALA2661" s="42"/>
      <c r="ALB2661" s="116"/>
      <c r="ALC2661" s="42"/>
      <c r="ALD2661" s="116"/>
      <c r="ALE2661" s="42"/>
      <c r="ALF2661" s="116"/>
      <c r="ALG2661" s="42"/>
      <c r="ALH2661" s="116"/>
      <c r="ALI2661" s="42"/>
      <c r="ALJ2661" s="116"/>
      <c r="ALK2661" s="42"/>
      <c r="ALL2661" s="116"/>
      <c r="ALM2661" s="42"/>
      <c r="ALN2661" s="116"/>
      <c r="ALO2661" s="42"/>
      <c r="ALP2661" s="116"/>
      <c r="ALQ2661" s="42"/>
      <c r="ALR2661" s="116"/>
      <c r="ALS2661" s="42"/>
      <c r="ALT2661" s="116"/>
      <c r="ALU2661" s="42"/>
      <c r="ALV2661" s="116"/>
      <c r="ALW2661" s="42"/>
      <c r="ALX2661" s="116"/>
      <c r="ALY2661" s="42"/>
      <c r="ALZ2661" s="116"/>
      <c r="AMA2661" s="42"/>
      <c r="AMB2661" s="116"/>
      <c r="AMC2661" s="42"/>
      <c r="AMD2661" s="116"/>
      <c r="AME2661" s="42"/>
      <c r="AMF2661" s="116"/>
      <c r="AMG2661" s="42"/>
      <c r="AMH2661" s="116"/>
      <c r="AMI2661" s="42"/>
      <c r="AMJ2661" s="116"/>
      <c r="AMK2661" s="42"/>
      <c r="AML2661" s="116"/>
      <c r="AMM2661" s="42"/>
      <c r="AMN2661" s="116"/>
      <c r="AMO2661" s="42"/>
      <c r="AMP2661" s="116"/>
      <c r="AMQ2661" s="42"/>
      <c r="AMR2661" s="116"/>
      <c r="AMS2661" s="42"/>
      <c r="AMT2661" s="116"/>
      <c r="AMU2661" s="42"/>
      <c r="AMV2661" s="116"/>
      <c r="AMW2661" s="42"/>
      <c r="AMX2661" s="116"/>
      <c r="AMY2661" s="42"/>
      <c r="AMZ2661" s="116"/>
      <c r="ANA2661" s="42"/>
      <c r="ANB2661" s="116"/>
      <c r="ANC2661" s="42"/>
      <c r="AND2661" s="116"/>
      <c r="ANE2661" s="42"/>
      <c r="ANF2661" s="116"/>
      <c r="ANG2661" s="42"/>
      <c r="ANH2661" s="116"/>
      <c r="ANI2661" s="42"/>
      <c r="ANJ2661" s="116"/>
      <c r="ANK2661" s="42"/>
      <c r="ANL2661" s="116"/>
      <c r="ANM2661" s="42"/>
      <c r="ANN2661" s="116"/>
      <c r="ANO2661" s="42"/>
      <c r="ANP2661" s="116"/>
      <c r="ANQ2661" s="42"/>
      <c r="ANR2661" s="116"/>
      <c r="ANS2661" s="42"/>
      <c r="ANT2661" s="116"/>
      <c r="ANU2661" s="42"/>
      <c r="ANV2661" s="116"/>
      <c r="ANW2661" s="42"/>
      <c r="ANX2661" s="116"/>
      <c r="ANY2661" s="42"/>
      <c r="ANZ2661" s="116"/>
      <c r="AOA2661" s="42"/>
      <c r="AOB2661" s="116"/>
      <c r="AOC2661" s="42"/>
      <c r="AOD2661" s="116"/>
      <c r="AOE2661" s="42"/>
      <c r="AOF2661" s="116"/>
      <c r="AOG2661" s="42"/>
      <c r="AOH2661" s="116"/>
      <c r="AOI2661" s="42"/>
      <c r="AOJ2661" s="116"/>
      <c r="AOK2661" s="42"/>
      <c r="AOL2661" s="116"/>
      <c r="AOM2661" s="42"/>
      <c r="AON2661" s="116"/>
      <c r="AOO2661" s="42"/>
      <c r="AOP2661" s="116"/>
      <c r="AOQ2661" s="42"/>
      <c r="AOR2661" s="116"/>
      <c r="AOS2661" s="42"/>
      <c r="AOT2661" s="116"/>
      <c r="AOU2661" s="42"/>
      <c r="AOV2661" s="116"/>
      <c r="AOW2661" s="42"/>
      <c r="AOX2661" s="116"/>
      <c r="AOY2661" s="42"/>
      <c r="AOZ2661" s="116"/>
      <c r="APA2661" s="42"/>
      <c r="APB2661" s="116"/>
      <c r="APC2661" s="42"/>
      <c r="APD2661" s="116"/>
      <c r="APE2661" s="42"/>
      <c r="APF2661" s="116"/>
      <c r="APG2661" s="42"/>
      <c r="APH2661" s="116"/>
      <c r="API2661" s="42"/>
      <c r="APJ2661" s="116"/>
      <c r="APK2661" s="42"/>
      <c r="APL2661" s="116"/>
      <c r="APM2661" s="42"/>
      <c r="APN2661" s="116"/>
      <c r="APO2661" s="42"/>
      <c r="APP2661" s="116"/>
      <c r="APQ2661" s="42"/>
      <c r="APR2661" s="116"/>
      <c r="APS2661" s="42"/>
      <c r="APT2661" s="116"/>
      <c r="APU2661" s="42"/>
      <c r="APV2661" s="116"/>
      <c r="APW2661" s="42"/>
      <c r="APX2661" s="116"/>
      <c r="APY2661" s="42"/>
      <c r="APZ2661" s="116"/>
      <c r="AQA2661" s="42"/>
      <c r="AQB2661" s="116"/>
      <c r="AQC2661" s="42"/>
      <c r="AQD2661" s="116"/>
      <c r="AQE2661" s="42"/>
      <c r="AQF2661" s="116"/>
      <c r="AQG2661" s="42"/>
      <c r="AQH2661" s="116"/>
      <c r="AQI2661" s="42"/>
      <c r="AQJ2661" s="116"/>
      <c r="AQK2661" s="42"/>
      <c r="AQL2661" s="116"/>
      <c r="AQM2661" s="42"/>
      <c r="AQN2661" s="116"/>
      <c r="AQO2661" s="42"/>
      <c r="AQP2661" s="116"/>
      <c r="AQQ2661" s="42"/>
      <c r="AQR2661" s="116"/>
      <c r="AQS2661" s="42"/>
      <c r="AQT2661" s="116"/>
      <c r="AQU2661" s="42"/>
      <c r="AQV2661" s="116"/>
      <c r="AQW2661" s="42"/>
      <c r="AQX2661" s="116"/>
      <c r="AQY2661" s="42"/>
      <c r="AQZ2661" s="116"/>
      <c r="ARA2661" s="42"/>
      <c r="ARB2661" s="116"/>
      <c r="ARC2661" s="42"/>
      <c r="ARD2661" s="116"/>
      <c r="ARE2661" s="42"/>
      <c r="ARF2661" s="116"/>
      <c r="ARG2661" s="42"/>
      <c r="ARH2661" s="116"/>
      <c r="ARI2661" s="42"/>
      <c r="ARJ2661" s="116"/>
      <c r="ARK2661" s="42"/>
      <c r="ARL2661" s="116"/>
      <c r="ARM2661" s="42"/>
      <c r="ARN2661" s="116"/>
      <c r="ARO2661" s="42"/>
      <c r="ARP2661" s="116"/>
      <c r="ARQ2661" s="42"/>
      <c r="ARR2661" s="116"/>
      <c r="ARS2661" s="42"/>
      <c r="ART2661" s="116"/>
      <c r="ARU2661" s="42"/>
      <c r="ARV2661" s="116"/>
      <c r="ARW2661" s="42"/>
      <c r="ARX2661" s="116"/>
      <c r="ARY2661" s="42"/>
      <c r="ARZ2661" s="116"/>
      <c r="ASA2661" s="42"/>
      <c r="ASB2661" s="116"/>
      <c r="ASC2661" s="42"/>
      <c r="ASD2661" s="116"/>
      <c r="ASE2661" s="42"/>
      <c r="ASF2661" s="116"/>
      <c r="ASG2661" s="42"/>
      <c r="ASH2661" s="116"/>
      <c r="ASI2661" s="42"/>
      <c r="ASJ2661" s="116"/>
      <c r="ASK2661" s="42"/>
      <c r="ASL2661" s="116"/>
      <c r="ASM2661" s="42"/>
      <c r="ASN2661" s="116"/>
      <c r="ASO2661" s="42"/>
      <c r="ASP2661" s="116"/>
      <c r="ASQ2661" s="42"/>
      <c r="ASR2661" s="116"/>
      <c r="ASS2661" s="42"/>
      <c r="AST2661" s="116"/>
      <c r="ASU2661" s="42"/>
      <c r="ASV2661" s="116"/>
      <c r="ASW2661" s="42"/>
      <c r="ASX2661" s="116"/>
      <c r="ASY2661" s="42"/>
      <c r="ASZ2661" s="116"/>
      <c r="ATA2661" s="42"/>
      <c r="ATB2661" s="116"/>
      <c r="ATC2661" s="42"/>
      <c r="ATD2661" s="116"/>
      <c r="ATE2661" s="42"/>
      <c r="ATF2661" s="116"/>
      <c r="ATG2661" s="42"/>
      <c r="ATH2661" s="116"/>
      <c r="ATI2661" s="42"/>
      <c r="ATJ2661" s="116"/>
      <c r="ATK2661" s="42"/>
      <c r="ATL2661" s="116"/>
      <c r="ATM2661" s="42"/>
      <c r="ATN2661" s="116"/>
      <c r="ATO2661" s="42"/>
      <c r="ATP2661" s="116"/>
      <c r="ATQ2661" s="42"/>
      <c r="ATR2661" s="116"/>
      <c r="ATS2661" s="42"/>
      <c r="ATT2661" s="116"/>
      <c r="ATU2661" s="42"/>
      <c r="ATV2661" s="116"/>
      <c r="ATW2661" s="42"/>
      <c r="ATX2661" s="116"/>
      <c r="ATY2661" s="42"/>
      <c r="ATZ2661" s="116"/>
      <c r="AUA2661" s="42"/>
      <c r="AUB2661" s="116"/>
      <c r="AUC2661" s="42"/>
      <c r="AUD2661" s="116"/>
      <c r="AUE2661" s="42"/>
      <c r="AUF2661" s="116"/>
      <c r="AUG2661" s="42"/>
      <c r="AUH2661" s="116"/>
      <c r="AUI2661" s="42"/>
      <c r="AUJ2661" s="116"/>
      <c r="AUK2661" s="42"/>
      <c r="AUL2661" s="116"/>
      <c r="AUM2661" s="42"/>
      <c r="AUN2661" s="116"/>
      <c r="AUO2661" s="42"/>
      <c r="AUP2661" s="116"/>
      <c r="AUQ2661" s="42"/>
      <c r="AUR2661" s="116"/>
      <c r="AUS2661" s="42"/>
      <c r="AUT2661" s="116"/>
      <c r="AUU2661" s="42"/>
      <c r="AUV2661" s="116"/>
      <c r="AUW2661" s="42"/>
      <c r="AUX2661" s="116"/>
      <c r="AUY2661" s="42"/>
      <c r="AUZ2661" s="116"/>
      <c r="AVA2661" s="42"/>
      <c r="AVB2661" s="116"/>
      <c r="AVC2661" s="42"/>
      <c r="AVD2661" s="116"/>
      <c r="AVE2661" s="42"/>
      <c r="AVF2661" s="116"/>
      <c r="AVG2661" s="42"/>
      <c r="AVH2661" s="116"/>
      <c r="AVI2661" s="42"/>
      <c r="AVJ2661" s="116"/>
      <c r="AVK2661" s="42"/>
      <c r="AVL2661" s="116"/>
      <c r="AVM2661" s="42"/>
      <c r="AVN2661" s="116"/>
      <c r="AVO2661" s="42"/>
      <c r="AVP2661" s="116"/>
      <c r="AVQ2661" s="42"/>
      <c r="AVR2661" s="116"/>
      <c r="AVS2661" s="42"/>
      <c r="AVT2661" s="116"/>
      <c r="AVU2661" s="42"/>
      <c r="AVV2661" s="116"/>
      <c r="AVW2661" s="42"/>
      <c r="AVX2661" s="116"/>
      <c r="AVY2661" s="42"/>
      <c r="AVZ2661" s="116"/>
      <c r="AWA2661" s="42"/>
      <c r="AWB2661" s="116"/>
      <c r="AWC2661" s="42"/>
      <c r="AWD2661" s="116"/>
      <c r="AWE2661" s="42"/>
      <c r="AWF2661" s="116"/>
      <c r="AWG2661" s="42"/>
      <c r="AWH2661" s="116"/>
      <c r="AWI2661" s="42"/>
      <c r="AWJ2661" s="116"/>
      <c r="AWK2661" s="42"/>
      <c r="AWL2661" s="116"/>
      <c r="AWM2661" s="42"/>
      <c r="AWN2661" s="116"/>
      <c r="AWO2661" s="42"/>
      <c r="AWP2661" s="116"/>
      <c r="AWQ2661" s="42"/>
      <c r="AWR2661" s="116"/>
      <c r="AWS2661" s="42"/>
      <c r="AWT2661" s="116"/>
      <c r="AWU2661" s="42"/>
      <c r="AWV2661" s="116"/>
      <c r="AWW2661" s="42"/>
      <c r="AWX2661" s="116"/>
      <c r="AWY2661" s="42"/>
      <c r="AWZ2661" s="116"/>
      <c r="AXA2661" s="42"/>
      <c r="AXB2661" s="116"/>
      <c r="AXC2661" s="42"/>
      <c r="AXD2661" s="116"/>
      <c r="AXE2661" s="42"/>
      <c r="AXF2661" s="116"/>
      <c r="AXG2661" s="42"/>
      <c r="AXH2661" s="116"/>
      <c r="AXI2661" s="42"/>
      <c r="AXJ2661" s="116"/>
      <c r="AXK2661" s="42"/>
      <c r="AXL2661" s="116"/>
      <c r="AXM2661" s="42"/>
      <c r="AXN2661" s="116"/>
      <c r="AXO2661" s="42"/>
      <c r="AXP2661" s="116"/>
      <c r="AXQ2661" s="42"/>
      <c r="AXR2661" s="116"/>
      <c r="AXS2661" s="42"/>
      <c r="AXT2661" s="116"/>
      <c r="AXU2661" s="42"/>
      <c r="AXV2661" s="116"/>
      <c r="AXW2661" s="42"/>
      <c r="AXX2661" s="116"/>
      <c r="AXY2661" s="42"/>
      <c r="AXZ2661" s="116"/>
      <c r="AYA2661" s="42"/>
      <c r="AYB2661" s="116"/>
      <c r="AYC2661" s="42"/>
      <c r="AYD2661" s="116"/>
      <c r="AYE2661" s="42"/>
      <c r="AYF2661" s="116"/>
      <c r="AYG2661" s="42"/>
      <c r="AYH2661" s="116"/>
      <c r="AYI2661" s="42"/>
      <c r="AYJ2661" s="116"/>
      <c r="AYK2661" s="42"/>
      <c r="AYL2661" s="116"/>
      <c r="AYM2661" s="42"/>
      <c r="AYN2661" s="116"/>
      <c r="AYO2661" s="42"/>
      <c r="AYP2661" s="116"/>
      <c r="AYQ2661" s="42"/>
      <c r="AYR2661" s="116"/>
      <c r="AYS2661" s="42"/>
      <c r="AYT2661" s="116"/>
      <c r="AYU2661" s="42"/>
      <c r="AYV2661" s="116"/>
      <c r="AYW2661" s="42"/>
      <c r="AYX2661" s="116"/>
      <c r="AYY2661" s="42"/>
      <c r="AYZ2661" s="116"/>
      <c r="AZA2661" s="42"/>
      <c r="AZB2661" s="116"/>
      <c r="AZC2661" s="42"/>
      <c r="AZD2661" s="116"/>
      <c r="AZE2661" s="42"/>
      <c r="AZF2661" s="116"/>
      <c r="AZG2661" s="42"/>
      <c r="AZH2661" s="116"/>
      <c r="AZI2661" s="42"/>
      <c r="AZJ2661" s="116"/>
      <c r="AZK2661" s="42"/>
      <c r="AZL2661" s="116"/>
      <c r="AZM2661" s="42"/>
      <c r="AZN2661" s="116"/>
      <c r="AZO2661" s="42"/>
      <c r="AZP2661" s="116"/>
      <c r="AZQ2661" s="42"/>
      <c r="AZR2661" s="116"/>
      <c r="AZS2661" s="42"/>
      <c r="AZT2661" s="116"/>
      <c r="AZU2661" s="42"/>
      <c r="AZV2661" s="116"/>
      <c r="AZW2661" s="42"/>
      <c r="AZX2661" s="116"/>
      <c r="AZY2661" s="42"/>
      <c r="AZZ2661" s="116"/>
      <c r="BAA2661" s="42"/>
      <c r="BAB2661" s="116"/>
      <c r="BAC2661" s="42"/>
      <c r="BAD2661" s="116"/>
      <c r="BAE2661" s="42"/>
      <c r="BAF2661" s="116"/>
      <c r="BAG2661" s="42"/>
      <c r="BAH2661" s="116"/>
      <c r="BAI2661" s="42"/>
      <c r="BAJ2661" s="116"/>
      <c r="BAK2661" s="42"/>
      <c r="BAL2661" s="116"/>
      <c r="BAM2661" s="42"/>
      <c r="BAN2661" s="116"/>
      <c r="BAO2661" s="42"/>
      <c r="BAP2661" s="116"/>
      <c r="BAQ2661" s="42"/>
      <c r="BAR2661" s="116"/>
      <c r="BAS2661" s="42"/>
      <c r="BAT2661" s="116"/>
      <c r="BAU2661" s="42"/>
      <c r="BAV2661" s="116"/>
      <c r="BAW2661" s="42"/>
      <c r="BAX2661" s="116"/>
      <c r="BAY2661" s="42"/>
      <c r="BAZ2661" s="116"/>
      <c r="BBA2661" s="42"/>
      <c r="BBB2661" s="116"/>
      <c r="BBC2661" s="42"/>
      <c r="BBD2661" s="116"/>
      <c r="BBE2661" s="42"/>
      <c r="BBF2661" s="116"/>
      <c r="BBG2661" s="42"/>
      <c r="BBH2661" s="116"/>
      <c r="BBI2661" s="42"/>
      <c r="BBJ2661" s="116"/>
      <c r="BBK2661" s="42"/>
      <c r="BBL2661" s="116"/>
      <c r="BBM2661" s="42"/>
      <c r="BBN2661" s="116"/>
      <c r="BBO2661" s="42"/>
      <c r="BBP2661" s="116"/>
      <c r="BBQ2661" s="42"/>
      <c r="BBR2661" s="116"/>
      <c r="BBS2661" s="42"/>
      <c r="BBT2661" s="116"/>
      <c r="BBU2661" s="42"/>
      <c r="BBV2661" s="116"/>
      <c r="BBW2661" s="42"/>
      <c r="BBX2661" s="116"/>
      <c r="BBY2661" s="42"/>
      <c r="BBZ2661" s="116"/>
      <c r="BCA2661" s="42"/>
      <c r="BCB2661" s="116"/>
      <c r="BCC2661" s="42"/>
      <c r="BCD2661" s="116"/>
      <c r="BCE2661" s="42"/>
      <c r="BCF2661" s="116"/>
      <c r="BCG2661" s="42"/>
      <c r="BCH2661" s="116"/>
      <c r="BCI2661" s="42"/>
      <c r="BCJ2661" s="116"/>
      <c r="BCK2661" s="42"/>
      <c r="BCL2661" s="116"/>
      <c r="BCM2661" s="42"/>
      <c r="BCN2661" s="116"/>
      <c r="BCO2661" s="42"/>
      <c r="BCP2661" s="116"/>
      <c r="BCQ2661" s="42"/>
      <c r="BCR2661" s="116"/>
      <c r="BCS2661" s="42"/>
      <c r="BCT2661" s="116"/>
      <c r="BCU2661" s="42"/>
      <c r="BCV2661" s="116"/>
      <c r="BCW2661" s="42"/>
      <c r="BCX2661" s="116"/>
      <c r="BCY2661" s="42"/>
      <c r="BCZ2661" s="116"/>
      <c r="BDA2661" s="42"/>
      <c r="BDB2661" s="116"/>
      <c r="BDC2661" s="42"/>
      <c r="BDD2661" s="116"/>
      <c r="BDE2661" s="42"/>
      <c r="BDF2661" s="116"/>
      <c r="BDG2661" s="42"/>
      <c r="BDH2661" s="116"/>
      <c r="BDI2661" s="42"/>
      <c r="BDJ2661" s="116"/>
      <c r="BDK2661" s="42"/>
      <c r="BDL2661" s="116"/>
      <c r="BDM2661" s="42"/>
      <c r="BDN2661" s="116"/>
      <c r="BDO2661" s="42"/>
      <c r="BDP2661" s="116"/>
      <c r="BDQ2661" s="42"/>
      <c r="BDR2661" s="116"/>
      <c r="BDS2661" s="42"/>
      <c r="BDT2661" s="116"/>
      <c r="BDU2661" s="42"/>
      <c r="BDV2661" s="116"/>
      <c r="BDW2661" s="42"/>
      <c r="BDX2661" s="116"/>
      <c r="BDY2661" s="42"/>
      <c r="BDZ2661" s="116"/>
      <c r="BEA2661" s="42"/>
      <c r="BEB2661" s="116"/>
      <c r="BEC2661" s="42"/>
      <c r="BED2661" s="116"/>
      <c r="BEE2661" s="42"/>
      <c r="BEF2661" s="116"/>
      <c r="BEG2661" s="42"/>
      <c r="BEH2661" s="116"/>
      <c r="BEI2661" s="42"/>
      <c r="BEJ2661" s="116"/>
      <c r="BEK2661" s="42"/>
      <c r="BEL2661" s="116"/>
      <c r="BEM2661" s="42"/>
      <c r="BEN2661" s="116"/>
      <c r="BEO2661" s="42"/>
      <c r="BEP2661" s="116"/>
      <c r="BEQ2661" s="42"/>
      <c r="BER2661" s="116"/>
      <c r="BES2661" s="42"/>
      <c r="BET2661" s="116"/>
      <c r="BEU2661" s="42"/>
      <c r="BEV2661" s="116"/>
      <c r="BEW2661" s="42"/>
      <c r="BEX2661" s="116"/>
      <c r="BEY2661" s="42"/>
      <c r="BEZ2661" s="116"/>
      <c r="BFA2661" s="42"/>
      <c r="BFB2661" s="116"/>
      <c r="BFC2661" s="42"/>
      <c r="BFD2661" s="116"/>
      <c r="BFE2661" s="42"/>
      <c r="BFF2661" s="116"/>
      <c r="BFG2661" s="42"/>
      <c r="BFH2661" s="116"/>
      <c r="BFI2661" s="42"/>
      <c r="BFJ2661" s="116"/>
      <c r="BFK2661" s="42"/>
      <c r="BFL2661" s="116"/>
      <c r="BFM2661" s="42"/>
      <c r="BFN2661" s="116"/>
      <c r="BFO2661" s="42"/>
      <c r="BFP2661" s="116"/>
      <c r="BFQ2661" s="42"/>
      <c r="BFR2661" s="116"/>
      <c r="BFS2661" s="42"/>
      <c r="BFT2661" s="116"/>
      <c r="BFU2661" s="42"/>
      <c r="BFV2661" s="116"/>
      <c r="BFW2661" s="42"/>
      <c r="BFX2661" s="116"/>
      <c r="BFY2661" s="42"/>
      <c r="BFZ2661" s="116"/>
      <c r="BGA2661" s="42"/>
      <c r="BGB2661" s="116"/>
      <c r="BGC2661" s="42"/>
      <c r="BGD2661" s="116"/>
      <c r="BGE2661" s="42"/>
      <c r="BGF2661" s="116"/>
      <c r="BGG2661" s="42"/>
      <c r="BGH2661" s="116"/>
      <c r="BGI2661" s="42"/>
      <c r="BGJ2661" s="116"/>
      <c r="BGK2661" s="42"/>
      <c r="BGL2661" s="116"/>
      <c r="BGM2661" s="42"/>
      <c r="BGN2661" s="116"/>
      <c r="BGO2661" s="42"/>
      <c r="BGP2661" s="116"/>
      <c r="BGQ2661" s="42"/>
      <c r="BGR2661" s="116"/>
      <c r="BGS2661" s="42"/>
      <c r="BGT2661" s="116"/>
      <c r="BGU2661" s="42"/>
      <c r="BGV2661" s="116"/>
      <c r="BGW2661" s="42"/>
      <c r="BGX2661" s="116"/>
      <c r="BGY2661" s="42"/>
      <c r="BGZ2661" s="116"/>
      <c r="BHA2661" s="42"/>
      <c r="BHB2661" s="116"/>
      <c r="BHC2661" s="42"/>
      <c r="BHD2661" s="116"/>
      <c r="BHE2661" s="42"/>
      <c r="BHF2661" s="116"/>
      <c r="BHG2661" s="42"/>
      <c r="BHH2661" s="116"/>
      <c r="BHI2661" s="42"/>
      <c r="BHJ2661" s="116"/>
      <c r="BHK2661" s="42"/>
      <c r="BHL2661" s="116"/>
      <c r="BHM2661" s="42"/>
      <c r="BHN2661" s="116"/>
      <c r="BHO2661" s="42"/>
      <c r="BHP2661" s="116"/>
      <c r="BHQ2661" s="42"/>
      <c r="BHR2661" s="116"/>
      <c r="BHS2661" s="42"/>
      <c r="BHT2661" s="116"/>
      <c r="BHU2661" s="42"/>
      <c r="BHV2661" s="116"/>
      <c r="BHW2661" s="42"/>
      <c r="BHX2661" s="116"/>
      <c r="BHY2661" s="42"/>
      <c r="BHZ2661" s="116"/>
      <c r="BIA2661" s="42"/>
      <c r="BIB2661" s="116"/>
      <c r="BIC2661" s="42"/>
      <c r="BID2661" s="116"/>
      <c r="BIE2661" s="42"/>
      <c r="BIF2661" s="116"/>
      <c r="BIG2661" s="42"/>
      <c r="BIH2661" s="116"/>
      <c r="BII2661" s="42"/>
      <c r="BIJ2661" s="116"/>
      <c r="BIK2661" s="42"/>
      <c r="BIL2661" s="116"/>
      <c r="BIM2661" s="42"/>
      <c r="BIN2661" s="116"/>
      <c r="BIO2661" s="42"/>
      <c r="BIP2661" s="116"/>
      <c r="BIQ2661" s="42"/>
      <c r="BIR2661" s="116"/>
      <c r="BIS2661" s="42"/>
      <c r="BIT2661" s="116"/>
      <c r="BIU2661" s="42"/>
      <c r="BIV2661" s="116"/>
      <c r="BIW2661" s="42"/>
      <c r="BIX2661" s="116"/>
      <c r="BIY2661" s="42"/>
      <c r="BIZ2661" s="116"/>
      <c r="BJA2661" s="42"/>
      <c r="BJB2661" s="116"/>
      <c r="BJC2661" s="42"/>
      <c r="BJD2661" s="116"/>
      <c r="BJE2661" s="42"/>
      <c r="BJF2661" s="116"/>
      <c r="BJG2661" s="42"/>
      <c r="BJH2661" s="116"/>
      <c r="BJI2661" s="42"/>
      <c r="BJJ2661" s="116"/>
      <c r="BJK2661" s="42"/>
      <c r="BJL2661" s="116"/>
      <c r="BJM2661" s="42"/>
      <c r="BJN2661" s="116"/>
      <c r="BJO2661" s="42"/>
      <c r="BJP2661" s="116"/>
      <c r="BJQ2661" s="42"/>
      <c r="BJR2661" s="116"/>
      <c r="BJS2661" s="42"/>
      <c r="BJT2661" s="116"/>
      <c r="BJU2661" s="42"/>
      <c r="BJV2661" s="116"/>
      <c r="BJW2661" s="42"/>
      <c r="BJX2661" s="116"/>
      <c r="BJY2661" s="42"/>
      <c r="BJZ2661" s="116"/>
      <c r="BKA2661" s="42"/>
      <c r="BKB2661" s="116"/>
      <c r="BKC2661" s="42"/>
      <c r="BKD2661" s="116"/>
      <c r="BKE2661" s="42"/>
      <c r="BKF2661" s="116"/>
      <c r="BKG2661" s="42"/>
      <c r="BKH2661" s="116"/>
      <c r="BKI2661" s="42"/>
      <c r="BKJ2661" s="116"/>
      <c r="BKK2661" s="42"/>
      <c r="BKL2661" s="116"/>
      <c r="BKM2661" s="42"/>
      <c r="BKN2661" s="116"/>
      <c r="BKO2661" s="42"/>
      <c r="BKP2661" s="116"/>
      <c r="BKQ2661" s="42"/>
      <c r="BKR2661" s="116"/>
      <c r="BKS2661" s="42"/>
      <c r="BKT2661" s="116"/>
      <c r="BKU2661" s="42"/>
      <c r="BKV2661" s="116"/>
      <c r="BKW2661" s="42"/>
      <c r="BKX2661" s="116"/>
      <c r="BKY2661" s="42"/>
      <c r="BKZ2661" s="116"/>
      <c r="BLA2661" s="42"/>
      <c r="BLB2661" s="116"/>
      <c r="BLC2661" s="42"/>
      <c r="BLD2661" s="116"/>
      <c r="BLE2661" s="42"/>
      <c r="BLF2661" s="116"/>
      <c r="BLG2661" s="42"/>
      <c r="BLH2661" s="116"/>
      <c r="BLI2661" s="42"/>
      <c r="BLJ2661" s="116"/>
      <c r="BLK2661" s="42"/>
      <c r="BLL2661" s="116"/>
      <c r="BLM2661" s="42"/>
      <c r="BLN2661" s="116"/>
      <c r="BLO2661" s="42"/>
      <c r="BLP2661" s="116"/>
      <c r="BLQ2661" s="42"/>
      <c r="BLR2661" s="116"/>
      <c r="BLS2661" s="42"/>
      <c r="BLT2661" s="116"/>
      <c r="BLU2661" s="42"/>
      <c r="BLV2661" s="116"/>
      <c r="BLW2661" s="42"/>
      <c r="BLX2661" s="116"/>
      <c r="BLY2661" s="42"/>
      <c r="BLZ2661" s="116"/>
      <c r="BMA2661" s="42"/>
      <c r="BMB2661" s="116"/>
      <c r="BMC2661" s="42"/>
      <c r="BMD2661" s="116"/>
      <c r="BME2661" s="42"/>
      <c r="BMF2661" s="116"/>
      <c r="BMG2661" s="42"/>
      <c r="BMH2661" s="116"/>
      <c r="BMI2661" s="42"/>
      <c r="BMJ2661" s="116"/>
      <c r="BMK2661" s="42"/>
      <c r="BML2661" s="116"/>
      <c r="BMM2661" s="42"/>
      <c r="BMN2661" s="116"/>
      <c r="BMO2661" s="42"/>
      <c r="BMP2661" s="116"/>
      <c r="BMQ2661" s="42"/>
      <c r="BMR2661" s="116"/>
      <c r="BMS2661" s="42"/>
      <c r="BMT2661" s="116"/>
      <c r="BMU2661" s="42"/>
      <c r="BMV2661" s="116"/>
      <c r="BMW2661" s="42"/>
      <c r="BMX2661" s="116"/>
      <c r="BMY2661" s="42"/>
      <c r="BMZ2661" s="116"/>
      <c r="BNA2661" s="42"/>
      <c r="BNB2661" s="116"/>
      <c r="BNC2661" s="42"/>
      <c r="BND2661" s="116"/>
      <c r="BNE2661" s="42"/>
      <c r="BNF2661" s="116"/>
      <c r="BNG2661" s="42"/>
      <c r="BNH2661" s="116"/>
      <c r="BNI2661" s="42"/>
      <c r="BNJ2661" s="116"/>
      <c r="BNK2661" s="42"/>
      <c r="BNL2661" s="116"/>
      <c r="BNM2661" s="42"/>
      <c r="BNN2661" s="116"/>
      <c r="BNO2661" s="42"/>
      <c r="BNP2661" s="116"/>
      <c r="BNQ2661" s="42"/>
      <c r="BNR2661" s="116"/>
      <c r="BNS2661" s="42"/>
      <c r="BNT2661" s="116"/>
      <c r="BNU2661" s="42"/>
      <c r="BNV2661" s="116"/>
      <c r="BNW2661" s="42"/>
      <c r="BNX2661" s="116"/>
      <c r="BNY2661" s="42"/>
      <c r="BNZ2661" s="116"/>
      <c r="BOA2661" s="42"/>
      <c r="BOB2661" s="116"/>
      <c r="BOC2661" s="42"/>
      <c r="BOD2661" s="116"/>
      <c r="BOE2661" s="42"/>
      <c r="BOF2661" s="116"/>
      <c r="BOG2661" s="42"/>
      <c r="BOH2661" s="116"/>
      <c r="BOI2661" s="42"/>
      <c r="BOJ2661" s="116"/>
      <c r="BOK2661" s="42"/>
      <c r="BOL2661" s="116"/>
      <c r="BOM2661" s="42"/>
      <c r="BON2661" s="116"/>
      <c r="BOO2661" s="42"/>
      <c r="BOP2661" s="116"/>
      <c r="BOQ2661" s="42"/>
      <c r="BOR2661" s="116"/>
      <c r="BOS2661" s="42"/>
      <c r="BOT2661" s="116"/>
      <c r="BOU2661" s="42"/>
      <c r="BOV2661" s="116"/>
      <c r="BOW2661" s="42"/>
      <c r="BOX2661" s="116"/>
      <c r="BOY2661" s="42"/>
      <c r="BOZ2661" s="116"/>
      <c r="BPA2661" s="42"/>
      <c r="BPB2661" s="116"/>
      <c r="BPC2661" s="42"/>
      <c r="BPD2661" s="116"/>
      <c r="BPE2661" s="42"/>
      <c r="BPF2661" s="116"/>
      <c r="BPG2661" s="42"/>
      <c r="BPH2661" s="116"/>
      <c r="BPI2661" s="42"/>
      <c r="BPJ2661" s="116"/>
      <c r="BPK2661" s="42"/>
      <c r="BPL2661" s="116"/>
      <c r="BPM2661" s="42"/>
      <c r="BPN2661" s="116"/>
      <c r="BPO2661" s="42"/>
      <c r="BPP2661" s="116"/>
      <c r="BPQ2661" s="42"/>
      <c r="BPR2661" s="116"/>
      <c r="BPS2661" s="42"/>
      <c r="BPT2661" s="116"/>
      <c r="BPU2661" s="42"/>
      <c r="BPV2661" s="116"/>
      <c r="BPW2661" s="42"/>
      <c r="BPX2661" s="116"/>
      <c r="BPY2661" s="42"/>
      <c r="BPZ2661" s="116"/>
      <c r="BQA2661" s="42"/>
      <c r="BQB2661" s="116"/>
      <c r="BQC2661" s="42"/>
      <c r="BQD2661" s="116"/>
      <c r="BQE2661" s="42"/>
      <c r="BQF2661" s="116"/>
      <c r="BQG2661" s="42"/>
      <c r="BQH2661" s="116"/>
      <c r="BQI2661" s="42"/>
      <c r="BQJ2661" s="116"/>
      <c r="BQK2661" s="42"/>
      <c r="BQL2661" s="116"/>
      <c r="BQM2661" s="42"/>
      <c r="BQN2661" s="116"/>
      <c r="BQO2661" s="42"/>
      <c r="BQP2661" s="116"/>
      <c r="BQQ2661" s="42"/>
      <c r="BQR2661" s="116"/>
      <c r="BQS2661" s="42"/>
      <c r="BQT2661" s="116"/>
      <c r="BQU2661" s="42"/>
      <c r="BQV2661" s="116"/>
      <c r="BQW2661" s="42"/>
      <c r="BQX2661" s="116"/>
      <c r="BQY2661" s="42"/>
      <c r="BQZ2661" s="116"/>
      <c r="BRA2661" s="42"/>
      <c r="BRB2661" s="116"/>
      <c r="BRC2661" s="42"/>
      <c r="BRD2661" s="116"/>
      <c r="BRE2661" s="42"/>
      <c r="BRF2661" s="116"/>
      <c r="BRG2661" s="42"/>
      <c r="BRH2661" s="116"/>
      <c r="BRI2661" s="42"/>
      <c r="BRJ2661" s="116"/>
      <c r="BRK2661" s="42"/>
      <c r="BRL2661" s="116"/>
      <c r="BRM2661" s="42"/>
      <c r="BRN2661" s="116"/>
      <c r="BRO2661" s="42"/>
      <c r="BRP2661" s="116"/>
      <c r="BRQ2661" s="42"/>
      <c r="BRR2661" s="116"/>
      <c r="BRS2661" s="42"/>
      <c r="BRT2661" s="116"/>
      <c r="BRU2661" s="42"/>
      <c r="BRV2661" s="116"/>
      <c r="BRW2661" s="42"/>
      <c r="BRX2661" s="116"/>
      <c r="BRY2661" s="42"/>
      <c r="BRZ2661" s="116"/>
      <c r="BSA2661" s="42"/>
      <c r="BSB2661" s="116"/>
      <c r="BSC2661" s="42"/>
      <c r="BSD2661" s="116"/>
      <c r="BSE2661" s="42"/>
      <c r="BSF2661" s="116"/>
      <c r="BSG2661" s="42"/>
      <c r="BSH2661" s="116"/>
      <c r="BSI2661" s="42"/>
      <c r="BSJ2661" s="116"/>
      <c r="BSK2661" s="42"/>
      <c r="BSL2661" s="116"/>
      <c r="BSM2661" s="42"/>
      <c r="BSN2661" s="116"/>
      <c r="BSO2661" s="42"/>
      <c r="BSP2661" s="116"/>
      <c r="BSQ2661" s="42"/>
      <c r="BSR2661" s="116"/>
      <c r="BSS2661" s="42"/>
      <c r="BST2661" s="116"/>
      <c r="BSU2661" s="42"/>
      <c r="BSV2661" s="116"/>
      <c r="BSW2661" s="42"/>
      <c r="BSX2661" s="116"/>
      <c r="BSY2661" s="42"/>
      <c r="BSZ2661" s="116"/>
      <c r="BTA2661" s="42"/>
      <c r="BTB2661" s="116"/>
      <c r="BTC2661" s="42"/>
      <c r="BTD2661" s="116"/>
      <c r="BTE2661" s="42"/>
      <c r="BTF2661" s="116"/>
      <c r="BTG2661" s="42"/>
      <c r="BTH2661" s="116"/>
      <c r="BTI2661" s="42"/>
      <c r="BTJ2661" s="116"/>
      <c r="BTK2661" s="42"/>
      <c r="BTL2661" s="116"/>
      <c r="BTM2661" s="42"/>
      <c r="BTN2661" s="116"/>
      <c r="BTO2661" s="42"/>
      <c r="BTP2661" s="116"/>
      <c r="BTQ2661" s="42"/>
      <c r="BTR2661" s="116"/>
      <c r="BTS2661" s="42"/>
      <c r="BTT2661" s="116"/>
      <c r="BTU2661" s="42"/>
      <c r="BTV2661" s="116"/>
      <c r="BTW2661" s="42"/>
      <c r="BTX2661" s="116"/>
      <c r="BTY2661" s="42"/>
      <c r="BTZ2661" s="116"/>
      <c r="BUA2661" s="42"/>
      <c r="BUB2661" s="116"/>
      <c r="BUC2661" s="42"/>
      <c r="BUD2661" s="116"/>
      <c r="BUE2661" s="42"/>
      <c r="BUF2661" s="116"/>
      <c r="BUG2661" s="42"/>
      <c r="BUH2661" s="116"/>
      <c r="BUI2661" s="42"/>
      <c r="BUJ2661" s="116"/>
      <c r="BUK2661" s="42"/>
      <c r="BUL2661" s="116"/>
      <c r="BUM2661" s="42"/>
      <c r="BUN2661" s="116"/>
      <c r="BUO2661" s="42"/>
      <c r="BUP2661" s="116"/>
      <c r="BUQ2661" s="42"/>
      <c r="BUR2661" s="116"/>
      <c r="BUS2661" s="42"/>
      <c r="BUT2661" s="116"/>
      <c r="BUU2661" s="42"/>
      <c r="BUV2661" s="116"/>
      <c r="BUW2661" s="42"/>
      <c r="BUX2661" s="116"/>
      <c r="BUY2661" s="42"/>
      <c r="BUZ2661" s="116"/>
      <c r="BVA2661" s="42"/>
      <c r="BVB2661" s="116"/>
      <c r="BVC2661" s="42"/>
      <c r="BVD2661" s="116"/>
      <c r="BVE2661" s="42"/>
      <c r="BVF2661" s="116"/>
      <c r="BVG2661" s="42"/>
      <c r="BVH2661" s="116"/>
      <c r="BVI2661" s="42"/>
      <c r="BVJ2661" s="116"/>
      <c r="BVK2661" s="42"/>
      <c r="BVL2661" s="116"/>
      <c r="BVM2661" s="42"/>
      <c r="BVN2661" s="116"/>
      <c r="BVO2661" s="42"/>
      <c r="BVP2661" s="116"/>
      <c r="BVQ2661" s="42"/>
      <c r="BVR2661" s="116"/>
      <c r="BVS2661" s="42"/>
      <c r="BVT2661" s="116"/>
      <c r="BVU2661" s="42"/>
      <c r="BVV2661" s="116"/>
      <c r="BVW2661" s="42"/>
      <c r="BVX2661" s="116"/>
      <c r="BVY2661" s="42"/>
      <c r="BVZ2661" s="116"/>
      <c r="BWA2661" s="42"/>
      <c r="BWB2661" s="116"/>
      <c r="BWC2661" s="42"/>
      <c r="BWD2661" s="116"/>
      <c r="BWE2661" s="42"/>
      <c r="BWF2661" s="116"/>
      <c r="BWG2661" s="42"/>
      <c r="BWH2661" s="116"/>
      <c r="BWI2661" s="42"/>
      <c r="BWJ2661" s="116"/>
      <c r="BWK2661" s="42"/>
      <c r="BWL2661" s="116"/>
      <c r="BWM2661" s="42"/>
      <c r="BWN2661" s="116"/>
      <c r="BWO2661" s="42"/>
      <c r="BWP2661" s="116"/>
      <c r="BWQ2661" s="42"/>
      <c r="BWR2661" s="116"/>
      <c r="BWS2661" s="42"/>
      <c r="BWT2661" s="116"/>
      <c r="BWU2661" s="42"/>
      <c r="BWV2661" s="116"/>
      <c r="BWW2661" s="42"/>
      <c r="BWX2661" s="116"/>
      <c r="BWY2661" s="42"/>
      <c r="BWZ2661" s="116"/>
      <c r="BXA2661" s="42"/>
      <c r="BXB2661" s="116"/>
      <c r="BXC2661" s="42"/>
      <c r="BXD2661" s="116"/>
      <c r="BXE2661" s="42"/>
      <c r="BXF2661" s="116"/>
      <c r="BXG2661" s="42"/>
      <c r="BXH2661" s="116"/>
      <c r="BXI2661" s="42"/>
      <c r="BXJ2661" s="116"/>
      <c r="BXK2661" s="42"/>
      <c r="BXL2661" s="116"/>
      <c r="BXM2661" s="42"/>
      <c r="BXN2661" s="116"/>
      <c r="BXO2661" s="42"/>
      <c r="BXP2661" s="116"/>
      <c r="BXQ2661" s="42"/>
      <c r="BXR2661" s="116"/>
      <c r="BXS2661" s="42"/>
      <c r="BXT2661" s="116"/>
      <c r="BXU2661" s="42"/>
      <c r="BXV2661" s="116"/>
      <c r="BXW2661" s="42"/>
      <c r="BXX2661" s="116"/>
      <c r="BXY2661" s="42"/>
      <c r="BXZ2661" s="116"/>
      <c r="BYA2661" s="42"/>
      <c r="BYB2661" s="116"/>
      <c r="BYC2661" s="42"/>
      <c r="BYD2661" s="116"/>
      <c r="BYE2661" s="42"/>
      <c r="BYF2661" s="116"/>
      <c r="BYG2661" s="42"/>
      <c r="BYH2661" s="116"/>
      <c r="BYI2661" s="42"/>
      <c r="BYJ2661" s="116"/>
      <c r="BYK2661" s="42"/>
      <c r="BYL2661" s="116"/>
      <c r="BYM2661" s="42"/>
      <c r="BYN2661" s="116"/>
      <c r="BYO2661" s="42"/>
      <c r="BYP2661" s="116"/>
      <c r="BYQ2661" s="42"/>
      <c r="BYR2661" s="116"/>
      <c r="BYS2661" s="42"/>
      <c r="BYT2661" s="116"/>
      <c r="BYU2661" s="42"/>
      <c r="BYV2661" s="116"/>
      <c r="BYW2661" s="42"/>
      <c r="BYX2661" s="116"/>
      <c r="BYY2661" s="42"/>
      <c r="BYZ2661" s="116"/>
      <c r="BZA2661" s="42"/>
      <c r="BZB2661" s="116"/>
      <c r="BZC2661" s="42"/>
      <c r="BZD2661" s="116"/>
      <c r="BZE2661" s="42"/>
      <c r="BZF2661" s="116"/>
      <c r="BZG2661" s="42"/>
      <c r="BZH2661" s="116"/>
      <c r="BZI2661" s="42"/>
      <c r="BZJ2661" s="116"/>
      <c r="BZK2661" s="42"/>
      <c r="BZL2661" s="116"/>
      <c r="BZM2661" s="42"/>
      <c r="BZN2661" s="116"/>
      <c r="BZO2661" s="42"/>
      <c r="BZP2661" s="116"/>
      <c r="BZQ2661" s="42"/>
      <c r="BZR2661" s="116"/>
      <c r="BZS2661" s="42"/>
      <c r="BZT2661" s="116"/>
      <c r="BZU2661" s="42"/>
      <c r="BZV2661" s="116"/>
      <c r="BZW2661" s="42"/>
      <c r="BZX2661" s="116"/>
      <c r="BZY2661" s="42"/>
      <c r="BZZ2661" s="116"/>
      <c r="CAA2661" s="42"/>
      <c r="CAB2661" s="116"/>
      <c r="CAC2661" s="42"/>
      <c r="CAD2661" s="116"/>
      <c r="CAE2661" s="42"/>
      <c r="CAF2661" s="116"/>
      <c r="CAG2661" s="42"/>
      <c r="CAH2661" s="116"/>
      <c r="CAI2661" s="42"/>
      <c r="CAJ2661" s="116"/>
      <c r="CAK2661" s="42"/>
      <c r="CAL2661" s="116"/>
      <c r="CAM2661" s="42"/>
      <c r="CAN2661" s="116"/>
      <c r="CAO2661" s="42"/>
      <c r="CAP2661" s="116"/>
      <c r="CAQ2661" s="42"/>
      <c r="CAR2661" s="116"/>
      <c r="CAS2661" s="42"/>
      <c r="CAT2661" s="116"/>
      <c r="CAU2661" s="42"/>
      <c r="CAV2661" s="116"/>
      <c r="CAW2661" s="42"/>
      <c r="CAX2661" s="116"/>
      <c r="CAY2661" s="42"/>
      <c r="CAZ2661" s="116"/>
      <c r="CBA2661" s="42"/>
      <c r="CBB2661" s="116"/>
      <c r="CBC2661" s="42"/>
      <c r="CBD2661" s="116"/>
      <c r="CBE2661" s="42"/>
      <c r="CBF2661" s="116"/>
      <c r="CBG2661" s="42"/>
      <c r="CBH2661" s="116"/>
      <c r="CBI2661" s="42"/>
      <c r="CBJ2661" s="116"/>
      <c r="CBK2661" s="42"/>
      <c r="CBL2661" s="116"/>
      <c r="CBM2661" s="42"/>
      <c r="CBN2661" s="116"/>
      <c r="CBO2661" s="42"/>
      <c r="CBP2661" s="116"/>
      <c r="CBQ2661" s="42"/>
      <c r="CBR2661" s="116"/>
      <c r="CBS2661" s="42"/>
      <c r="CBT2661" s="116"/>
      <c r="CBU2661" s="42"/>
      <c r="CBV2661" s="116"/>
      <c r="CBW2661" s="42"/>
      <c r="CBX2661" s="116"/>
      <c r="CBY2661" s="42"/>
      <c r="CBZ2661" s="116"/>
      <c r="CCA2661" s="42"/>
      <c r="CCB2661" s="116"/>
      <c r="CCC2661" s="42"/>
      <c r="CCD2661" s="116"/>
      <c r="CCE2661" s="42"/>
      <c r="CCF2661" s="116"/>
      <c r="CCG2661" s="42"/>
      <c r="CCH2661" s="116"/>
      <c r="CCI2661" s="42"/>
      <c r="CCJ2661" s="116"/>
      <c r="CCK2661" s="42"/>
      <c r="CCL2661" s="116"/>
      <c r="CCM2661" s="42"/>
      <c r="CCN2661" s="116"/>
      <c r="CCO2661" s="42"/>
      <c r="CCP2661" s="116"/>
      <c r="CCQ2661" s="42"/>
      <c r="CCR2661" s="116"/>
      <c r="CCS2661" s="42"/>
      <c r="CCT2661" s="116"/>
      <c r="CCU2661" s="42"/>
      <c r="CCV2661" s="116"/>
      <c r="CCW2661" s="42"/>
      <c r="CCX2661" s="116"/>
      <c r="CCY2661" s="42"/>
      <c r="CCZ2661" s="116"/>
      <c r="CDA2661" s="42"/>
      <c r="CDB2661" s="116"/>
      <c r="CDC2661" s="42"/>
      <c r="CDD2661" s="116"/>
      <c r="CDE2661" s="42"/>
      <c r="CDF2661" s="116"/>
      <c r="CDG2661" s="42"/>
      <c r="CDH2661" s="116"/>
      <c r="CDI2661" s="42"/>
      <c r="CDJ2661" s="116"/>
      <c r="CDK2661" s="42"/>
      <c r="CDL2661" s="116"/>
      <c r="CDM2661" s="42"/>
      <c r="CDN2661" s="116"/>
      <c r="CDO2661" s="42"/>
      <c r="CDP2661" s="116"/>
      <c r="CDQ2661" s="42"/>
      <c r="CDR2661" s="116"/>
      <c r="CDS2661" s="42"/>
      <c r="CDT2661" s="116"/>
      <c r="CDU2661" s="42"/>
      <c r="CDV2661" s="116"/>
      <c r="CDW2661" s="42"/>
      <c r="CDX2661" s="116"/>
      <c r="CDY2661" s="42"/>
      <c r="CDZ2661" s="116"/>
      <c r="CEA2661" s="42"/>
      <c r="CEB2661" s="116"/>
      <c r="CEC2661" s="42"/>
      <c r="CED2661" s="116"/>
      <c r="CEE2661" s="42"/>
      <c r="CEF2661" s="116"/>
      <c r="CEG2661" s="42"/>
      <c r="CEH2661" s="116"/>
      <c r="CEI2661" s="42"/>
      <c r="CEJ2661" s="116"/>
      <c r="CEK2661" s="42"/>
      <c r="CEL2661" s="116"/>
      <c r="CEM2661" s="42"/>
      <c r="CEN2661" s="116"/>
      <c r="CEO2661" s="42"/>
      <c r="CEP2661" s="116"/>
      <c r="CEQ2661" s="42"/>
      <c r="CER2661" s="116"/>
      <c r="CES2661" s="42"/>
      <c r="CET2661" s="116"/>
      <c r="CEU2661" s="42"/>
      <c r="CEV2661" s="116"/>
      <c r="CEW2661" s="42"/>
      <c r="CEX2661" s="116"/>
      <c r="CEY2661" s="42"/>
      <c r="CEZ2661" s="116"/>
      <c r="CFA2661" s="42"/>
      <c r="CFB2661" s="116"/>
      <c r="CFC2661" s="42"/>
      <c r="CFD2661" s="116"/>
      <c r="CFE2661" s="42"/>
      <c r="CFF2661" s="116"/>
      <c r="CFG2661" s="42"/>
      <c r="CFH2661" s="116"/>
      <c r="CFI2661" s="42"/>
      <c r="CFJ2661" s="116"/>
      <c r="CFK2661" s="42"/>
      <c r="CFL2661" s="116"/>
      <c r="CFM2661" s="42"/>
      <c r="CFN2661" s="116"/>
      <c r="CFO2661" s="42"/>
      <c r="CFP2661" s="116"/>
      <c r="CFQ2661" s="42"/>
      <c r="CFR2661" s="116"/>
      <c r="CFS2661" s="42"/>
      <c r="CFT2661" s="116"/>
      <c r="CFU2661" s="42"/>
      <c r="CFV2661" s="116"/>
      <c r="CFW2661" s="42"/>
      <c r="CFX2661" s="116"/>
      <c r="CFY2661" s="42"/>
      <c r="CFZ2661" s="116"/>
      <c r="CGA2661" s="42"/>
      <c r="CGB2661" s="116"/>
      <c r="CGC2661" s="42"/>
      <c r="CGD2661" s="116"/>
      <c r="CGE2661" s="42"/>
      <c r="CGF2661" s="116"/>
      <c r="CGG2661" s="42"/>
      <c r="CGH2661" s="116"/>
      <c r="CGI2661" s="42"/>
      <c r="CGJ2661" s="116"/>
      <c r="CGK2661" s="42"/>
      <c r="CGL2661" s="116"/>
      <c r="CGM2661" s="42"/>
      <c r="CGN2661" s="116"/>
      <c r="CGO2661" s="42"/>
      <c r="CGP2661" s="116"/>
      <c r="CGQ2661" s="42"/>
      <c r="CGR2661" s="116"/>
      <c r="CGS2661" s="42"/>
      <c r="CGT2661" s="116"/>
      <c r="CGU2661" s="42"/>
      <c r="CGV2661" s="116"/>
      <c r="CGW2661" s="42"/>
      <c r="CGX2661" s="116"/>
      <c r="CGY2661" s="42"/>
      <c r="CGZ2661" s="116"/>
      <c r="CHA2661" s="42"/>
      <c r="CHB2661" s="116"/>
      <c r="CHC2661" s="42"/>
      <c r="CHD2661" s="116"/>
      <c r="CHE2661" s="42"/>
      <c r="CHF2661" s="116"/>
      <c r="CHG2661" s="42"/>
      <c r="CHH2661" s="116"/>
      <c r="CHI2661" s="42"/>
      <c r="CHJ2661" s="116"/>
      <c r="CHK2661" s="42"/>
      <c r="CHL2661" s="116"/>
      <c r="CHM2661" s="42"/>
      <c r="CHN2661" s="116"/>
      <c r="CHO2661" s="42"/>
      <c r="CHP2661" s="116"/>
      <c r="CHQ2661" s="42"/>
      <c r="CHR2661" s="116"/>
      <c r="CHS2661" s="42"/>
      <c r="CHT2661" s="116"/>
      <c r="CHU2661" s="42"/>
      <c r="CHV2661" s="116"/>
      <c r="CHW2661" s="42"/>
      <c r="CHX2661" s="116"/>
      <c r="CHY2661" s="42"/>
      <c r="CHZ2661" s="116"/>
      <c r="CIA2661" s="42"/>
      <c r="CIB2661" s="116"/>
      <c r="CIC2661" s="42"/>
      <c r="CID2661" s="116"/>
      <c r="CIE2661" s="42"/>
      <c r="CIF2661" s="116"/>
      <c r="CIG2661" s="42"/>
      <c r="CIH2661" s="116"/>
      <c r="CII2661" s="42"/>
      <c r="CIJ2661" s="116"/>
      <c r="CIK2661" s="42"/>
      <c r="CIL2661" s="116"/>
      <c r="CIM2661" s="42"/>
      <c r="CIN2661" s="116"/>
      <c r="CIO2661" s="42"/>
      <c r="CIP2661" s="116"/>
      <c r="CIQ2661" s="42"/>
      <c r="CIR2661" s="116"/>
      <c r="CIS2661" s="42"/>
      <c r="CIT2661" s="116"/>
      <c r="CIU2661" s="42"/>
      <c r="CIV2661" s="116"/>
      <c r="CIW2661" s="42"/>
      <c r="CIX2661" s="116"/>
      <c r="CIY2661" s="42"/>
      <c r="CIZ2661" s="116"/>
      <c r="CJA2661" s="42"/>
      <c r="CJB2661" s="116"/>
      <c r="CJC2661" s="42"/>
      <c r="CJD2661" s="116"/>
      <c r="CJE2661" s="42"/>
      <c r="CJF2661" s="116"/>
      <c r="CJG2661" s="42"/>
      <c r="CJH2661" s="116"/>
      <c r="CJI2661" s="42"/>
      <c r="CJJ2661" s="116"/>
      <c r="CJK2661" s="42"/>
      <c r="CJL2661" s="116"/>
      <c r="CJM2661" s="42"/>
      <c r="CJN2661" s="116"/>
      <c r="CJO2661" s="42"/>
      <c r="CJP2661" s="116"/>
      <c r="CJQ2661" s="42"/>
      <c r="CJR2661" s="116"/>
      <c r="CJS2661" s="42"/>
      <c r="CJT2661" s="116"/>
      <c r="CJU2661" s="42"/>
      <c r="CJV2661" s="116"/>
      <c r="CJW2661" s="42"/>
      <c r="CJX2661" s="116"/>
      <c r="CJY2661" s="42"/>
      <c r="CJZ2661" s="116"/>
      <c r="CKA2661" s="42"/>
      <c r="CKB2661" s="116"/>
      <c r="CKC2661" s="42"/>
      <c r="CKD2661" s="116"/>
      <c r="CKE2661" s="42"/>
      <c r="CKF2661" s="116"/>
      <c r="CKG2661" s="42"/>
      <c r="CKH2661" s="116"/>
      <c r="CKI2661" s="42"/>
      <c r="CKJ2661" s="116"/>
      <c r="CKK2661" s="42"/>
      <c r="CKL2661" s="116"/>
      <c r="CKM2661" s="42"/>
      <c r="CKN2661" s="116"/>
      <c r="CKO2661" s="42"/>
      <c r="CKP2661" s="116"/>
      <c r="CKQ2661" s="42"/>
      <c r="CKR2661" s="116"/>
      <c r="CKS2661" s="42"/>
      <c r="CKT2661" s="116"/>
      <c r="CKU2661" s="42"/>
      <c r="CKV2661" s="116"/>
      <c r="CKW2661" s="42"/>
      <c r="CKX2661" s="116"/>
      <c r="CKY2661" s="42"/>
      <c r="CKZ2661" s="116"/>
      <c r="CLA2661" s="42"/>
      <c r="CLB2661" s="116"/>
      <c r="CLC2661" s="42"/>
      <c r="CLD2661" s="116"/>
      <c r="CLE2661" s="42"/>
      <c r="CLF2661" s="116"/>
      <c r="CLG2661" s="42"/>
      <c r="CLH2661" s="116"/>
      <c r="CLI2661" s="42"/>
      <c r="CLJ2661" s="116"/>
      <c r="CLK2661" s="42"/>
      <c r="CLL2661" s="116"/>
      <c r="CLM2661" s="42"/>
      <c r="CLN2661" s="116"/>
      <c r="CLO2661" s="42"/>
      <c r="CLP2661" s="116"/>
      <c r="CLQ2661" s="42"/>
      <c r="CLR2661" s="116"/>
      <c r="CLS2661" s="42"/>
      <c r="CLT2661" s="116"/>
      <c r="CLU2661" s="42"/>
      <c r="CLV2661" s="116"/>
      <c r="CLW2661" s="42"/>
      <c r="CLX2661" s="116"/>
      <c r="CLY2661" s="42"/>
      <c r="CLZ2661" s="116"/>
      <c r="CMA2661" s="42"/>
      <c r="CMB2661" s="116"/>
      <c r="CMC2661" s="42"/>
      <c r="CMD2661" s="116"/>
      <c r="CME2661" s="42"/>
      <c r="CMF2661" s="116"/>
      <c r="CMG2661" s="42"/>
      <c r="CMH2661" s="116"/>
      <c r="CMI2661" s="42"/>
      <c r="CMJ2661" s="116"/>
      <c r="CMK2661" s="42"/>
      <c r="CML2661" s="116"/>
      <c r="CMM2661" s="42"/>
      <c r="CMN2661" s="116"/>
      <c r="CMO2661" s="42"/>
      <c r="CMP2661" s="116"/>
      <c r="CMQ2661" s="42"/>
      <c r="CMR2661" s="116"/>
      <c r="CMS2661" s="42"/>
      <c r="CMT2661" s="116"/>
      <c r="CMU2661" s="42"/>
      <c r="CMV2661" s="116"/>
      <c r="CMW2661" s="42"/>
      <c r="CMX2661" s="116"/>
      <c r="CMY2661" s="42"/>
      <c r="CMZ2661" s="116"/>
      <c r="CNA2661" s="42"/>
      <c r="CNB2661" s="116"/>
      <c r="CNC2661" s="42"/>
      <c r="CND2661" s="116"/>
      <c r="CNE2661" s="42"/>
      <c r="CNF2661" s="116"/>
      <c r="CNG2661" s="42"/>
      <c r="CNH2661" s="116"/>
      <c r="CNI2661" s="42"/>
      <c r="CNJ2661" s="116"/>
      <c r="CNK2661" s="42"/>
      <c r="CNL2661" s="116"/>
      <c r="CNM2661" s="42"/>
      <c r="CNN2661" s="116"/>
      <c r="CNO2661" s="42"/>
      <c r="CNP2661" s="116"/>
      <c r="CNQ2661" s="42"/>
      <c r="CNR2661" s="116"/>
      <c r="CNS2661" s="42"/>
      <c r="CNT2661" s="116"/>
      <c r="CNU2661" s="42"/>
      <c r="CNV2661" s="116"/>
      <c r="CNW2661" s="42"/>
      <c r="CNX2661" s="116"/>
      <c r="CNY2661" s="42"/>
      <c r="CNZ2661" s="116"/>
      <c r="COA2661" s="42"/>
      <c r="COB2661" s="116"/>
      <c r="COC2661" s="42"/>
      <c r="COD2661" s="116"/>
      <c r="COE2661" s="42"/>
      <c r="COF2661" s="116"/>
      <c r="COG2661" s="42"/>
      <c r="COH2661" s="116"/>
      <c r="COI2661" s="42"/>
      <c r="COJ2661" s="116"/>
      <c r="COK2661" s="42"/>
      <c r="COL2661" s="116"/>
      <c r="COM2661" s="42"/>
      <c r="CON2661" s="116"/>
      <c r="COO2661" s="42"/>
      <c r="COP2661" s="116"/>
      <c r="COQ2661" s="42"/>
      <c r="COR2661" s="116"/>
      <c r="COS2661" s="42"/>
      <c r="COT2661" s="116"/>
      <c r="COU2661" s="42"/>
      <c r="COV2661" s="116"/>
      <c r="COW2661" s="42"/>
      <c r="COX2661" s="116"/>
      <c r="COY2661" s="42"/>
      <c r="COZ2661" s="116"/>
      <c r="CPA2661" s="42"/>
      <c r="CPB2661" s="116"/>
      <c r="CPC2661" s="42"/>
      <c r="CPD2661" s="116"/>
      <c r="CPE2661" s="42"/>
      <c r="CPF2661" s="116"/>
      <c r="CPG2661" s="42"/>
      <c r="CPH2661" s="116"/>
      <c r="CPI2661" s="42"/>
      <c r="CPJ2661" s="116"/>
      <c r="CPK2661" s="42"/>
      <c r="CPL2661" s="116"/>
      <c r="CPM2661" s="42"/>
      <c r="CPN2661" s="116"/>
      <c r="CPO2661" s="42"/>
      <c r="CPP2661" s="116"/>
      <c r="CPQ2661" s="42"/>
      <c r="CPR2661" s="116"/>
      <c r="CPS2661" s="42"/>
      <c r="CPT2661" s="116"/>
      <c r="CPU2661" s="42"/>
      <c r="CPV2661" s="116"/>
      <c r="CPW2661" s="42"/>
      <c r="CPX2661" s="116"/>
      <c r="CPY2661" s="42"/>
      <c r="CPZ2661" s="116"/>
      <c r="CQA2661" s="42"/>
      <c r="CQB2661" s="116"/>
      <c r="CQC2661" s="42"/>
      <c r="CQD2661" s="116"/>
      <c r="CQE2661" s="42"/>
      <c r="CQF2661" s="116"/>
      <c r="CQG2661" s="42"/>
      <c r="CQH2661" s="116"/>
      <c r="CQI2661" s="42"/>
      <c r="CQJ2661" s="116"/>
      <c r="CQK2661" s="42"/>
      <c r="CQL2661" s="116"/>
      <c r="CQM2661" s="42"/>
      <c r="CQN2661" s="116"/>
      <c r="CQO2661" s="42"/>
      <c r="CQP2661" s="116"/>
      <c r="CQQ2661" s="42"/>
      <c r="CQR2661" s="116"/>
      <c r="CQS2661" s="42"/>
      <c r="CQT2661" s="116"/>
      <c r="CQU2661" s="42"/>
      <c r="CQV2661" s="116"/>
      <c r="CQW2661" s="42"/>
      <c r="CQX2661" s="116"/>
      <c r="CQY2661" s="42"/>
      <c r="CQZ2661" s="116"/>
      <c r="CRA2661" s="42"/>
      <c r="CRB2661" s="116"/>
      <c r="CRC2661" s="42"/>
      <c r="CRD2661" s="116"/>
      <c r="CRE2661" s="42"/>
      <c r="CRF2661" s="116"/>
      <c r="CRG2661" s="42"/>
      <c r="CRH2661" s="116"/>
      <c r="CRI2661" s="42"/>
      <c r="CRJ2661" s="116"/>
      <c r="CRK2661" s="42"/>
      <c r="CRL2661" s="116"/>
      <c r="CRM2661" s="42"/>
      <c r="CRN2661" s="116"/>
      <c r="CRO2661" s="42"/>
      <c r="CRP2661" s="116"/>
      <c r="CRQ2661" s="42"/>
      <c r="CRR2661" s="116"/>
      <c r="CRS2661" s="42"/>
      <c r="CRT2661" s="116"/>
      <c r="CRU2661" s="42"/>
      <c r="CRV2661" s="116"/>
      <c r="CRW2661" s="42"/>
      <c r="CRX2661" s="116"/>
      <c r="CRY2661" s="42"/>
      <c r="CRZ2661" s="116"/>
      <c r="CSA2661" s="42"/>
      <c r="CSB2661" s="116"/>
      <c r="CSC2661" s="42"/>
      <c r="CSD2661" s="116"/>
      <c r="CSE2661" s="42"/>
      <c r="CSF2661" s="116"/>
      <c r="CSG2661" s="42"/>
      <c r="CSH2661" s="116"/>
      <c r="CSI2661" s="42"/>
      <c r="CSJ2661" s="116"/>
      <c r="CSK2661" s="42"/>
      <c r="CSL2661" s="116"/>
      <c r="CSM2661" s="42"/>
      <c r="CSN2661" s="116"/>
      <c r="CSO2661" s="42"/>
      <c r="CSP2661" s="116"/>
      <c r="CSQ2661" s="42"/>
      <c r="CSR2661" s="116"/>
      <c r="CSS2661" s="42"/>
      <c r="CST2661" s="116"/>
      <c r="CSU2661" s="42"/>
      <c r="CSV2661" s="116"/>
      <c r="CSW2661" s="42"/>
      <c r="CSX2661" s="116"/>
      <c r="CSY2661" s="42"/>
      <c r="CSZ2661" s="116"/>
      <c r="CTA2661" s="42"/>
      <c r="CTB2661" s="116"/>
      <c r="CTC2661" s="42"/>
      <c r="CTD2661" s="116"/>
      <c r="CTE2661" s="42"/>
      <c r="CTF2661" s="116"/>
      <c r="CTG2661" s="42"/>
      <c r="CTH2661" s="116"/>
      <c r="CTI2661" s="42"/>
      <c r="CTJ2661" s="116"/>
      <c r="CTK2661" s="42"/>
      <c r="CTL2661" s="116"/>
      <c r="CTM2661" s="42"/>
      <c r="CTN2661" s="116"/>
      <c r="CTO2661" s="42"/>
      <c r="CTP2661" s="116"/>
      <c r="CTQ2661" s="42"/>
      <c r="CTR2661" s="116"/>
      <c r="CTS2661" s="42"/>
      <c r="CTT2661" s="116"/>
      <c r="CTU2661" s="42"/>
      <c r="CTV2661" s="116"/>
      <c r="CTW2661" s="42"/>
      <c r="CTX2661" s="116"/>
      <c r="CTY2661" s="42"/>
      <c r="CTZ2661" s="116"/>
      <c r="CUA2661" s="42"/>
      <c r="CUB2661" s="116"/>
      <c r="CUC2661" s="42"/>
      <c r="CUD2661" s="116"/>
      <c r="CUE2661" s="42"/>
      <c r="CUF2661" s="116"/>
      <c r="CUG2661" s="42"/>
      <c r="CUH2661" s="116"/>
      <c r="CUI2661" s="42"/>
      <c r="CUJ2661" s="116"/>
      <c r="CUK2661" s="42"/>
      <c r="CUL2661" s="116"/>
      <c r="CUM2661" s="42"/>
      <c r="CUN2661" s="116"/>
      <c r="CUO2661" s="42"/>
      <c r="CUP2661" s="116"/>
      <c r="CUQ2661" s="42"/>
      <c r="CUR2661" s="116"/>
      <c r="CUS2661" s="42"/>
      <c r="CUT2661" s="116"/>
      <c r="CUU2661" s="42"/>
      <c r="CUV2661" s="116"/>
      <c r="CUW2661" s="42"/>
      <c r="CUX2661" s="116"/>
      <c r="CUY2661" s="42"/>
      <c r="CUZ2661" s="116"/>
      <c r="CVA2661" s="42"/>
      <c r="CVB2661" s="116"/>
      <c r="CVC2661" s="42"/>
      <c r="CVD2661" s="116"/>
      <c r="CVE2661" s="42"/>
      <c r="CVF2661" s="116"/>
      <c r="CVG2661" s="42"/>
      <c r="CVH2661" s="116"/>
      <c r="CVI2661" s="42"/>
      <c r="CVJ2661" s="116"/>
      <c r="CVK2661" s="42"/>
      <c r="CVL2661" s="116"/>
      <c r="CVM2661" s="42"/>
      <c r="CVN2661" s="116"/>
      <c r="CVO2661" s="42"/>
      <c r="CVP2661" s="116"/>
      <c r="CVQ2661" s="42"/>
      <c r="CVR2661" s="116"/>
      <c r="CVS2661" s="42"/>
      <c r="CVT2661" s="116"/>
      <c r="CVU2661" s="42"/>
      <c r="CVV2661" s="116"/>
      <c r="CVW2661" s="42"/>
      <c r="CVX2661" s="116"/>
      <c r="CVY2661" s="42"/>
      <c r="CVZ2661" s="116"/>
      <c r="CWA2661" s="42"/>
      <c r="CWB2661" s="116"/>
      <c r="CWC2661" s="42"/>
      <c r="CWD2661" s="116"/>
      <c r="CWE2661" s="42"/>
      <c r="CWF2661" s="116"/>
      <c r="CWG2661" s="42"/>
      <c r="CWH2661" s="116"/>
      <c r="CWI2661" s="42"/>
      <c r="CWJ2661" s="116"/>
      <c r="CWK2661" s="42"/>
      <c r="CWL2661" s="116"/>
      <c r="CWM2661" s="42"/>
      <c r="CWN2661" s="116"/>
      <c r="CWO2661" s="42"/>
      <c r="CWP2661" s="116"/>
      <c r="CWQ2661" s="42"/>
      <c r="CWR2661" s="116"/>
      <c r="CWS2661" s="42"/>
      <c r="CWT2661" s="116"/>
      <c r="CWU2661" s="42"/>
      <c r="CWV2661" s="116"/>
      <c r="CWW2661" s="42"/>
      <c r="CWX2661" s="116"/>
      <c r="CWY2661" s="42"/>
      <c r="CWZ2661" s="116"/>
      <c r="CXA2661" s="42"/>
      <c r="CXB2661" s="116"/>
      <c r="CXC2661" s="42"/>
      <c r="CXD2661" s="116"/>
      <c r="CXE2661" s="42"/>
      <c r="CXF2661" s="116"/>
      <c r="CXG2661" s="42"/>
      <c r="CXH2661" s="116"/>
      <c r="CXI2661" s="42"/>
      <c r="CXJ2661" s="116"/>
      <c r="CXK2661" s="42"/>
      <c r="CXL2661" s="116"/>
      <c r="CXM2661" s="42"/>
      <c r="CXN2661" s="116"/>
      <c r="CXO2661" s="42"/>
      <c r="CXP2661" s="116"/>
      <c r="CXQ2661" s="42"/>
      <c r="CXR2661" s="116"/>
      <c r="CXS2661" s="42"/>
      <c r="CXT2661" s="116"/>
      <c r="CXU2661" s="42"/>
      <c r="CXV2661" s="116"/>
      <c r="CXW2661" s="42"/>
      <c r="CXX2661" s="116"/>
      <c r="CXY2661" s="42"/>
      <c r="CXZ2661" s="116"/>
      <c r="CYA2661" s="42"/>
      <c r="CYB2661" s="116"/>
      <c r="CYC2661" s="42"/>
      <c r="CYD2661" s="116"/>
      <c r="CYE2661" s="42"/>
      <c r="CYF2661" s="116"/>
      <c r="CYG2661" s="42"/>
      <c r="CYH2661" s="116"/>
      <c r="CYI2661" s="42"/>
      <c r="CYJ2661" s="116"/>
      <c r="CYK2661" s="42"/>
      <c r="CYL2661" s="116"/>
      <c r="CYM2661" s="42"/>
      <c r="CYN2661" s="116"/>
      <c r="CYO2661" s="42"/>
      <c r="CYP2661" s="116"/>
      <c r="CYQ2661" s="42"/>
      <c r="CYR2661" s="116"/>
      <c r="CYS2661" s="42"/>
      <c r="CYT2661" s="116"/>
      <c r="CYU2661" s="42"/>
      <c r="CYV2661" s="116"/>
      <c r="CYW2661" s="42"/>
      <c r="CYX2661" s="116"/>
      <c r="CYY2661" s="42"/>
      <c r="CYZ2661" s="116"/>
      <c r="CZA2661" s="42"/>
      <c r="CZB2661" s="116"/>
      <c r="CZC2661" s="42"/>
      <c r="CZD2661" s="116"/>
      <c r="CZE2661" s="42"/>
      <c r="CZF2661" s="116"/>
      <c r="CZG2661" s="42"/>
      <c r="CZH2661" s="116"/>
      <c r="CZI2661" s="42"/>
      <c r="CZJ2661" s="116"/>
      <c r="CZK2661" s="42"/>
      <c r="CZL2661" s="116"/>
      <c r="CZM2661" s="42"/>
      <c r="CZN2661" s="116"/>
      <c r="CZO2661" s="42"/>
      <c r="CZP2661" s="116"/>
      <c r="CZQ2661" s="42"/>
      <c r="CZR2661" s="116"/>
      <c r="CZS2661" s="42"/>
      <c r="CZT2661" s="116"/>
      <c r="CZU2661" s="42"/>
      <c r="CZV2661" s="116"/>
      <c r="CZW2661" s="42"/>
      <c r="CZX2661" s="116"/>
      <c r="CZY2661" s="42"/>
      <c r="CZZ2661" s="116"/>
      <c r="DAA2661" s="42"/>
      <c r="DAB2661" s="116"/>
      <c r="DAC2661" s="42"/>
      <c r="DAD2661" s="116"/>
      <c r="DAE2661" s="42"/>
      <c r="DAF2661" s="116"/>
      <c r="DAG2661" s="42"/>
      <c r="DAH2661" s="116"/>
      <c r="DAI2661" s="42"/>
      <c r="DAJ2661" s="116"/>
      <c r="DAK2661" s="42"/>
      <c r="DAL2661" s="116"/>
      <c r="DAM2661" s="42"/>
      <c r="DAN2661" s="116"/>
      <c r="DAO2661" s="42"/>
      <c r="DAP2661" s="116"/>
      <c r="DAQ2661" s="42"/>
      <c r="DAR2661" s="116"/>
      <c r="DAS2661" s="42"/>
      <c r="DAT2661" s="116"/>
      <c r="DAU2661" s="42"/>
      <c r="DAV2661" s="116"/>
      <c r="DAW2661" s="42"/>
      <c r="DAX2661" s="116"/>
      <c r="DAY2661" s="42"/>
      <c r="DAZ2661" s="116"/>
      <c r="DBA2661" s="42"/>
      <c r="DBB2661" s="116"/>
      <c r="DBC2661" s="42"/>
      <c r="DBD2661" s="116"/>
      <c r="DBE2661" s="42"/>
      <c r="DBF2661" s="116"/>
      <c r="DBG2661" s="42"/>
      <c r="DBH2661" s="116"/>
      <c r="DBI2661" s="42"/>
      <c r="DBJ2661" s="116"/>
      <c r="DBK2661" s="42"/>
      <c r="DBL2661" s="116"/>
      <c r="DBM2661" s="42"/>
      <c r="DBN2661" s="116"/>
      <c r="DBO2661" s="42"/>
      <c r="DBP2661" s="116"/>
      <c r="DBQ2661" s="42"/>
      <c r="DBR2661" s="116"/>
      <c r="DBS2661" s="42"/>
      <c r="DBT2661" s="116"/>
      <c r="DBU2661" s="42"/>
      <c r="DBV2661" s="116"/>
      <c r="DBW2661" s="42"/>
      <c r="DBX2661" s="116"/>
      <c r="DBY2661" s="42"/>
      <c r="DBZ2661" s="116"/>
      <c r="DCA2661" s="42"/>
      <c r="DCB2661" s="116"/>
      <c r="DCC2661" s="42"/>
      <c r="DCD2661" s="116"/>
      <c r="DCE2661" s="42"/>
      <c r="DCF2661" s="116"/>
      <c r="DCG2661" s="42"/>
      <c r="DCH2661" s="116"/>
      <c r="DCI2661" s="42"/>
      <c r="DCJ2661" s="116"/>
      <c r="DCK2661" s="42"/>
      <c r="DCL2661" s="116"/>
      <c r="DCM2661" s="42"/>
      <c r="DCN2661" s="116"/>
      <c r="DCO2661" s="42"/>
      <c r="DCP2661" s="116"/>
      <c r="DCQ2661" s="42"/>
      <c r="DCR2661" s="116"/>
      <c r="DCS2661" s="42"/>
      <c r="DCT2661" s="116"/>
      <c r="DCU2661" s="42"/>
      <c r="DCV2661" s="116"/>
      <c r="DCW2661" s="42"/>
      <c r="DCX2661" s="116"/>
      <c r="DCY2661" s="42"/>
      <c r="DCZ2661" s="116"/>
      <c r="DDA2661" s="42"/>
      <c r="DDB2661" s="116"/>
      <c r="DDC2661" s="42"/>
      <c r="DDD2661" s="116"/>
      <c r="DDE2661" s="42"/>
      <c r="DDF2661" s="116"/>
      <c r="DDG2661" s="42"/>
      <c r="DDH2661" s="116"/>
      <c r="DDI2661" s="42"/>
      <c r="DDJ2661" s="116"/>
      <c r="DDK2661" s="42"/>
      <c r="DDL2661" s="116"/>
      <c r="DDM2661" s="42"/>
      <c r="DDN2661" s="116"/>
      <c r="DDO2661" s="42"/>
      <c r="DDP2661" s="116"/>
      <c r="DDQ2661" s="42"/>
      <c r="DDR2661" s="116"/>
      <c r="DDS2661" s="42"/>
      <c r="DDT2661" s="116"/>
      <c r="DDU2661" s="42"/>
      <c r="DDV2661" s="116"/>
      <c r="DDW2661" s="42"/>
      <c r="DDX2661" s="116"/>
      <c r="DDY2661" s="42"/>
      <c r="DDZ2661" s="116"/>
      <c r="DEA2661" s="42"/>
      <c r="DEB2661" s="116"/>
      <c r="DEC2661" s="42"/>
      <c r="DED2661" s="116"/>
      <c r="DEE2661" s="42"/>
      <c r="DEF2661" s="116"/>
      <c r="DEG2661" s="42"/>
      <c r="DEH2661" s="116"/>
      <c r="DEI2661" s="42"/>
      <c r="DEJ2661" s="116"/>
      <c r="DEK2661" s="42"/>
      <c r="DEL2661" s="116"/>
      <c r="DEM2661" s="42"/>
      <c r="DEN2661" s="116"/>
      <c r="DEO2661" s="42"/>
      <c r="DEP2661" s="116"/>
      <c r="DEQ2661" s="42"/>
      <c r="DER2661" s="116"/>
      <c r="DES2661" s="42"/>
      <c r="DET2661" s="116"/>
      <c r="DEU2661" s="42"/>
      <c r="DEV2661" s="116"/>
      <c r="DEW2661" s="42"/>
      <c r="DEX2661" s="116"/>
      <c r="DEY2661" s="42"/>
      <c r="DEZ2661" s="116"/>
      <c r="DFA2661" s="42"/>
      <c r="DFB2661" s="116"/>
      <c r="DFC2661" s="42"/>
      <c r="DFD2661" s="116"/>
      <c r="DFE2661" s="42"/>
      <c r="DFF2661" s="116"/>
      <c r="DFG2661" s="42"/>
      <c r="DFH2661" s="116"/>
      <c r="DFI2661" s="42"/>
      <c r="DFJ2661" s="116"/>
      <c r="DFK2661" s="42"/>
      <c r="DFL2661" s="116"/>
      <c r="DFM2661" s="42"/>
      <c r="DFN2661" s="116"/>
      <c r="DFO2661" s="42"/>
      <c r="DFP2661" s="116"/>
      <c r="DFQ2661" s="42"/>
      <c r="DFR2661" s="116"/>
      <c r="DFS2661" s="42"/>
      <c r="DFT2661" s="116"/>
      <c r="DFU2661" s="42"/>
      <c r="DFV2661" s="116"/>
      <c r="DFW2661" s="42"/>
      <c r="DFX2661" s="116"/>
      <c r="DFY2661" s="42"/>
      <c r="DFZ2661" s="116"/>
      <c r="DGA2661" s="42"/>
      <c r="DGB2661" s="116"/>
      <c r="DGC2661" s="42"/>
      <c r="DGD2661" s="116"/>
      <c r="DGE2661" s="42"/>
      <c r="DGF2661" s="116"/>
      <c r="DGG2661" s="42"/>
      <c r="DGH2661" s="116"/>
      <c r="DGI2661" s="42"/>
      <c r="DGJ2661" s="116"/>
      <c r="DGK2661" s="42"/>
      <c r="DGL2661" s="116"/>
      <c r="DGM2661" s="42"/>
      <c r="DGN2661" s="116"/>
      <c r="DGO2661" s="42"/>
      <c r="DGP2661" s="116"/>
      <c r="DGQ2661" s="42"/>
      <c r="DGR2661" s="116"/>
      <c r="DGS2661" s="42"/>
      <c r="DGT2661" s="116"/>
      <c r="DGU2661" s="42"/>
      <c r="DGV2661" s="116"/>
      <c r="DGW2661" s="42"/>
      <c r="DGX2661" s="116"/>
      <c r="DGY2661" s="42"/>
      <c r="DGZ2661" s="116"/>
      <c r="DHA2661" s="42"/>
      <c r="DHB2661" s="116"/>
      <c r="DHC2661" s="42"/>
      <c r="DHD2661" s="116"/>
      <c r="DHE2661" s="42"/>
      <c r="DHF2661" s="116"/>
      <c r="DHG2661" s="42"/>
      <c r="DHH2661" s="116"/>
      <c r="DHI2661" s="42"/>
      <c r="DHJ2661" s="116"/>
      <c r="DHK2661" s="42"/>
      <c r="DHL2661" s="116"/>
      <c r="DHM2661" s="42"/>
      <c r="DHN2661" s="116"/>
      <c r="DHO2661" s="42"/>
      <c r="DHP2661" s="116"/>
      <c r="DHQ2661" s="42"/>
      <c r="DHR2661" s="116"/>
      <c r="DHS2661" s="42"/>
      <c r="DHT2661" s="116"/>
      <c r="DHU2661" s="42"/>
      <c r="DHV2661" s="116"/>
      <c r="DHW2661" s="42"/>
      <c r="DHX2661" s="116"/>
      <c r="DHY2661" s="42"/>
      <c r="DHZ2661" s="116"/>
      <c r="DIA2661" s="42"/>
      <c r="DIB2661" s="116"/>
      <c r="DIC2661" s="42"/>
      <c r="DID2661" s="116"/>
      <c r="DIE2661" s="42"/>
      <c r="DIF2661" s="116"/>
      <c r="DIG2661" s="42"/>
      <c r="DIH2661" s="116"/>
      <c r="DII2661" s="42"/>
      <c r="DIJ2661" s="116"/>
      <c r="DIK2661" s="42"/>
      <c r="DIL2661" s="116"/>
      <c r="DIM2661" s="42"/>
      <c r="DIN2661" s="116"/>
      <c r="DIO2661" s="42"/>
      <c r="DIP2661" s="116"/>
      <c r="DIQ2661" s="42"/>
      <c r="DIR2661" s="116"/>
      <c r="DIS2661" s="42"/>
      <c r="DIT2661" s="116"/>
      <c r="DIU2661" s="42"/>
      <c r="DIV2661" s="116"/>
      <c r="DIW2661" s="42"/>
      <c r="DIX2661" s="116"/>
      <c r="DIY2661" s="42"/>
      <c r="DIZ2661" s="116"/>
      <c r="DJA2661" s="42"/>
      <c r="DJB2661" s="116"/>
      <c r="DJC2661" s="42"/>
      <c r="DJD2661" s="116"/>
      <c r="DJE2661" s="42"/>
      <c r="DJF2661" s="116"/>
      <c r="DJG2661" s="42"/>
      <c r="DJH2661" s="116"/>
      <c r="DJI2661" s="42"/>
      <c r="DJJ2661" s="116"/>
      <c r="DJK2661" s="42"/>
      <c r="DJL2661" s="116"/>
      <c r="DJM2661" s="42"/>
      <c r="DJN2661" s="116"/>
      <c r="DJO2661" s="42"/>
      <c r="DJP2661" s="116"/>
      <c r="DJQ2661" s="42"/>
      <c r="DJR2661" s="116"/>
      <c r="DJS2661" s="42"/>
      <c r="DJT2661" s="116"/>
      <c r="DJU2661" s="42"/>
      <c r="DJV2661" s="116"/>
      <c r="DJW2661" s="42"/>
      <c r="DJX2661" s="116"/>
      <c r="DJY2661" s="42"/>
      <c r="DJZ2661" s="116"/>
      <c r="DKA2661" s="42"/>
      <c r="DKB2661" s="116"/>
      <c r="DKC2661" s="42"/>
      <c r="DKD2661" s="116"/>
      <c r="DKE2661" s="42"/>
      <c r="DKF2661" s="116"/>
      <c r="DKG2661" s="42"/>
      <c r="DKH2661" s="116"/>
      <c r="DKI2661" s="42"/>
      <c r="DKJ2661" s="116"/>
      <c r="DKK2661" s="42"/>
      <c r="DKL2661" s="116"/>
      <c r="DKM2661" s="42"/>
      <c r="DKN2661" s="116"/>
      <c r="DKO2661" s="42"/>
      <c r="DKP2661" s="116"/>
      <c r="DKQ2661" s="42"/>
      <c r="DKR2661" s="116"/>
      <c r="DKS2661" s="42"/>
      <c r="DKT2661" s="116"/>
      <c r="DKU2661" s="42"/>
      <c r="DKV2661" s="116"/>
      <c r="DKW2661" s="42"/>
      <c r="DKX2661" s="116"/>
      <c r="DKY2661" s="42"/>
      <c r="DKZ2661" s="116"/>
      <c r="DLA2661" s="42"/>
      <c r="DLB2661" s="116"/>
      <c r="DLC2661" s="42"/>
      <c r="DLD2661" s="116"/>
      <c r="DLE2661" s="42"/>
      <c r="DLF2661" s="116"/>
      <c r="DLG2661" s="42"/>
      <c r="DLH2661" s="116"/>
      <c r="DLI2661" s="42"/>
      <c r="DLJ2661" s="116"/>
      <c r="DLK2661" s="42"/>
      <c r="DLL2661" s="116"/>
      <c r="DLM2661" s="42"/>
      <c r="DLN2661" s="116"/>
      <c r="DLO2661" s="42"/>
      <c r="DLP2661" s="116"/>
      <c r="DLQ2661" s="42"/>
      <c r="DLR2661" s="116"/>
      <c r="DLS2661" s="42"/>
      <c r="DLT2661" s="116"/>
      <c r="DLU2661" s="42"/>
      <c r="DLV2661" s="116"/>
      <c r="DLW2661" s="42"/>
      <c r="DLX2661" s="116"/>
      <c r="DLY2661" s="42"/>
      <c r="DLZ2661" s="116"/>
      <c r="DMA2661" s="42"/>
      <c r="DMB2661" s="116"/>
      <c r="DMC2661" s="42"/>
      <c r="DMD2661" s="116"/>
      <c r="DME2661" s="42"/>
      <c r="DMF2661" s="116"/>
      <c r="DMG2661" s="42"/>
      <c r="DMH2661" s="116"/>
      <c r="DMI2661" s="42"/>
      <c r="DMJ2661" s="116"/>
      <c r="DMK2661" s="42"/>
      <c r="DML2661" s="116"/>
      <c r="DMM2661" s="42"/>
      <c r="DMN2661" s="116"/>
      <c r="DMO2661" s="42"/>
      <c r="DMP2661" s="116"/>
      <c r="DMQ2661" s="42"/>
      <c r="DMR2661" s="116"/>
      <c r="DMS2661" s="42"/>
      <c r="DMT2661" s="116"/>
      <c r="DMU2661" s="42"/>
      <c r="DMV2661" s="116"/>
      <c r="DMW2661" s="42"/>
      <c r="DMX2661" s="116"/>
      <c r="DMY2661" s="42"/>
      <c r="DMZ2661" s="116"/>
      <c r="DNA2661" s="42"/>
      <c r="DNB2661" s="116"/>
      <c r="DNC2661" s="42"/>
      <c r="DND2661" s="116"/>
      <c r="DNE2661" s="42"/>
      <c r="DNF2661" s="116"/>
      <c r="DNG2661" s="42"/>
      <c r="DNH2661" s="116"/>
      <c r="DNI2661" s="42"/>
      <c r="DNJ2661" s="116"/>
      <c r="DNK2661" s="42"/>
      <c r="DNL2661" s="116"/>
      <c r="DNM2661" s="42"/>
      <c r="DNN2661" s="116"/>
      <c r="DNO2661" s="42"/>
      <c r="DNP2661" s="116"/>
      <c r="DNQ2661" s="42"/>
      <c r="DNR2661" s="116"/>
      <c r="DNS2661" s="42"/>
      <c r="DNT2661" s="116"/>
      <c r="DNU2661" s="42"/>
      <c r="DNV2661" s="116"/>
      <c r="DNW2661" s="42"/>
      <c r="DNX2661" s="116"/>
      <c r="DNY2661" s="42"/>
      <c r="DNZ2661" s="116"/>
      <c r="DOA2661" s="42"/>
      <c r="DOB2661" s="116"/>
      <c r="DOC2661" s="42"/>
      <c r="DOD2661" s="116"/>
      <c r="DOE2661" s="42"/>
      <c r="DOF2661" s="116"/>
      <c r="DOG2661" s="42"/>
      <c r="DOH2661" s="116"/>
      <c r="DOI2661" s="42"/>
      <c r="DOJ2661" s="116"/>
      <c r="DOK2661" s="42"/>
      <c r="DOL2661" s="116"/>
      <c r="DOM2661" s="42"/>
      <c r="DON2661" s="116"/>
      <c r="DOO2661" s="42"/>
      <c r="DOP2661" s="116"/>
      <c r="DOQ2661" s="42"/>
      <c r="DOR2661" s="116"/>
      <c r="DOS2661" s="42"/>
      <c r="DOT2661" s="116"/>
      <c r="DOU2661" s="42"/>
      <c r="DOV2661" s="116"/>
      <c r="DOW2661" s="42"/>
      <c r="DOX2661" s="116"/>
      <c r="DOY2661" s="42"/>
      <c r="DOZ2661" s="116"/>
      <c r="DPA2661" s="42"/>
      <c r="DPB2661" s="116"/>
      <c r="DPC2661" s="42"/>
      <c r="DPD2661" s="116"/>
      <c r="DPE2661" s="42"/>
      <c r="DPF2661" s="116"/>
      <c r="DPG2661" s="42"/>
      <c r="DPH2661" s="116"/>
      <c r="DPI2661" s="42"/>
      <c r="DPJ2661" s="116"/>
      <c r="DPK2661" s="42"/>
      <c r="DPL2661" s="116"/>
      <c r="DPM2661" s="42"/>
      <c r="DPN2661" s="116"/>
      <c r="DPO2661" s="42"/>
      <c r="DPP2661" s="116"/>
      <c r="DPQ2661" s="42"/>
      <c r="DPR2661" s="116"/>
      <c r="DPS2661" s="42"/>
      <c r="DPT2661" s="116"/>
      <c r="DPU2661" s="42"/>
      <c r="DPV2661" s="116"/>
      <c r="DPW2661" s="42"/>
      <c r="DPX2661" s="116"/>
      <c r="DPY2661" s="42"/>
      <c r="DPZ2661" s="116"/>
      <c r="DQA2661" s="42"/>
      <c r="DQB2661" s="116"/>
      <c r="DQC2661" s="42"/>
      <c r="DQD2661" s="116"/>
      <c r="DQE2661" s="42"/>
      <c r="DQF2661" s="116"/>
      <c r="DQG2661" s="42"/>
      <c r="DQH2661" s="116"/>
      <c r="DQI2661" s="42"/>
      <c r="DQJ2661" s="116"/>
      <c r="DQK2661" s="42"/>
      <c r="DQL2661" s="116"/>
      <c r="DQM2661" s="42"/>
      <c r="DQN2661" s="116"/>
      <c r="DQO2661" s="42"/>
      <c r="DQP2661" s="116"/>
      <c r="DQQ2661" s="42"/>
      <c r="DQR2661" s="116"/>
      <c r="DQS2661" s="42"/>
      <c r="DQT2661" s="116"/>
      <c r="DQU2661" s="42"/>
      <c r="DQV2661" s="116"/>
      <c r="DQW2661" s="42"/>
      <c r="DQX2661" s="116"/>
      <c r="DQY2661" s="42"/>
      <c r="DQZ2661" s="116"/>
      <c r="DRA2661" s="42"/>
      <c r="DRB2661" s="116"/>
      <c r="DRC2661" s="42"/>
      <c r="DRD2661" s="116"/>
      <c r="DRE2661" s="42"/>
      <c r="DRF2661" s="116"/>
      <c r="DRG2661" s="42"/>
      <c r="DRH2661" s="116"/>
      <c r="DRI2661" s="42"/>
      <c r="DRJ2661" s="116"/>
      <c r="DRK2661" s="42"/>
      <c r="DRL2661" s="116"/>
      <c r="DRM2661" s="42"/>
      <c r="DRN2661" s="116"/>
      <c r="DRO2661" s="42"/>
      <c r="DRP2661" s="116"/>
      <c r="DRQ2661" s="42"/>
      <c r="DRR2661" s="116"/>
      <c r="DRS2661" s="42"/>
      <c r="DRT2661" s="116"/>
      <c r="DRU2661" s="42"/>
      <c r="DRV2661" s="116"/>
      <c r="DRW2661" s="42"/>
      <c r="DRX2661" s="116"/>
      <c r="DRY2661" s="42"/>
      <c r="DRZ2661" s="116"/>
      <c r="DSA2661" s="42"/>
      <c r="DSB2661" s="116"/>
      <c r="DSC2661" s="42"/>
      <c r="DSD2661" s="116"/>
      <c r="DSE2661" s="42"/>
      <c r="DSF2661" s="116"/>
      <c r="DSG2661" s="42"/>
      <c r="DSH2661" s="116"/>
      <c r="DSI2661" s="42"/>
      <c r="DSJ2661" s="116"/>
      <c r="DSK2661" s="42"/>
      <c r="DSL2661" s="116"/>
      <c r="DSM2661" s="42"/>
      <c r="DSN2661" s="116"/>
      <c r="DSO2661" s="42"/>
      <c r="DSP2661" s="116"/>
      <c r="DSQ2661" s="42"/>
      <c r="DSR2661" s="116"/>
      <c r="DSS2661" s="42"/>
      <c r="DST2661" s="116"/>
      <c r="DSU2661" s="42"/>
      <c r="DSV2661" s="116"/>
      <c r="DSW2661" s="42"/>
      <c r="DSX2661" s="116"/>
      <c r="DSY2661" s="42"/>
      <c r="DSZ2661" s="116"/>
      <c r="DTA2661" s="42"/>
      <c r="DTB2661" s="116"/>
      <c r="DTC2661" s="42"/>
      <c r="DTD2661" s="116"/>
      <c r="DTE2661" s="42"/>
      <c r="DTF2661" s="116"/>
      <c r="DTG2661" s="42"/>
      <c r="DTH2661" s="116"/>
      <c r="DTI2661" s="42"/>
      <c r="DTJ2661" s="116"/>
      <c r="DTK2661" s="42"/>
      <c r="DTL2661" s="116"/>
      <c r="DTM2661" s="42"/>
      <c r="DTN2661" s="116"/>
      <c r="DTO2661" s="42"/>
      <c r="DTP2661" s="116"/>
      <c r="DTQ2661" s="42"/>
      <c r="DTR2661" s="116"/>
      <c r="DTS2661" s="42"/>
      <c r="DTT2661" s="116"/>
      <c r="DTU2661" s="42"/>
      <c r="DTV2661" s="116"/>
      <c r="DTW2661" s="42"/>
      <c r="DTX2661" s="116"/>
      <c r="DTY2661" s="42"/>
      <c r="DTZ2661" s="116"/>
      <c r="DUA2661" s="42"/>
      <c r="DUB2661" s="116"/>
      <c r="DUC2661" s="42"/>
      <c r="DUD2661" s="116"/>
      <c r="DUE2661" s="42"/>
      <c r="DUF2661" s="116"/>
      <c r="DUG2661" s="42"/>
      <c r="DUH2661" s="116"/>
      <c r="DUI2661" s="42"/>
      <c r="DUJ2661" s="116"/>
      <c r="DUK2661" s="42"/>
      <c r="DUL2661" s="116"/>
      <c r="DUM2661" s="42"/>
      <c r="DUN2661" s="116"/>
      <c r="DUO2661" s="42"/>
      <c r="DUP2661" s="116"/>
      <c r="DUQ2661" s="42"/>
      <c r="DUR2661" s="116"/>
      <c r="DUS2661" s="42"/>
      <c r="DUT2661" s="116"/>
      <c r="DUU2661" s="42"/>
      <c r="DUV2661" s="116"/>
      <c r="DUW2661" s="42"/>
      <c r="DUX2661" s="116"/>
      <c r="DUY2661" s="42"/>
      <c r="DUZ2661" s="116"/>
      <c r="DVA2661" s="42"/>
      <c r="DVB2661" s="116"/>
      <c r="DVC2661" s="42"/>
      <c r="DVD2661" s="116"/>
      <c r="DVE2661" s="42"/>
      <c r="DVF2661" s="116"/>
      <c r="DVG2661" s="42"/>
      <c r="DVH2661" s="116"/>
      <c r="DVI2661" s="42"/>
      <c r="DVJ2661" s="116"/>
      <c r="DVK2661" s="42"/>
      <c r="DVL2661" s="116"/>
      <c r="DVM2661" s="42"/>
      <c r="DVN2661" s="116"/>
      <c r="DVO2661" s="42"/>
      <c r="DVP2661" s="116"/>
      <c r="DVQ2661" s="42"/>
      <c r="DVR2661" s="116"/>
      <c r="DVS2661" s="42"/>
      <c r="DVT2661" s="116"/>
      <c r="DVU2661" s="42"/>
      <c r="DVV2661" s="116"/>
      <c r="DVW2661" s="42"/>
      <c r="DVX2661" s="116"/>
      <c r="DVY2661" s="42"/>
      <c r="DVZ2661" s="116"/>
      <c r="DWA2661" s="42"/>
      <c r="DWB2661" s="116"/>
      <c r="DWC2661" s="42"/>
      <c r="DWD2661" s="116"/>
      <c r="DWE2661" s="42"/>
      <c r="DWF2661" s="116"/>
      <c r="DWG2661" s="42"/>
      <c r="DWH2661" s="116"/>
      <c r="DWI2661" s="42"/>
      <c r="DWJ2661" s="116"/>
      <c r="DWK2661" s="42"/>
      <c r="DWL2661" s="116"/>
      <c r="DWM2661" s="42"/>
      <c r="DWN2661" s="116"/>
      <c r="DWO2661" s="42"/>
      <c r="DWP2661" s="116"/>
      <c r="DWQ2661" s="42"/>
      <c r="DWR2661" s="116"/>
      <c r="DWS2661" s="42"/>
      <c r="DWT2661" s="116"/>
      <c r="DWU2661" s="42"/>
      <c r="DWV2661" s="116"/>
      <c r="DWW2661" s="42"/>
      <c r="DWX2661" s="116"/>
      <c r="DWY2661" s="42"/>
      <c r="DWZ2661" s="116"/>
      <c r="DXA2661" s="42"/>
      <c r="DXB2661" s="116"/>
      <c r="DXC2661" s="42"/>
      <c r="DXD2661" s="116"/>
      <c r="DXE2661" s="42"/>
      <c r="DXF2661" s="116"/>
      <c r="DXG2661" s="42"/>
      <c r="DXH2661" s="116"/>
      <c r="DXI2661" s="42"/>
      <c r="DXJ2661" s="116"/>
      <c r="DXK2661" s="42"/>
      <c r="DXL2661" s="116"/>
      <c r="DXM2661" s="42"/>
      <c r="DXN2661" s="116"/>
      <c r="DXO2661" s="42"/>
      <c r="DXP2661" s="116"/>
      <c r="DXQ2661" s="42"/>
      <c r="DXR2661" s="116"/>
      <c r="DXS2661" s="42"/>
      <c r="DXT2661" s="116"/>
      <c r="DXU2661" s="42"/>
      <c r="DXV2661" s="116"/>
      <c r="DXW2661" s="42"/>
      <c r="DXX2661" s="116"/>
      <c r="DXY2661" s="42"/>
      <c r="DXZ2661" s="116"/>
      <c r="DYA2661" s="42"/>
      <c r="DYB2661" s="116"/>
      <c r="DYC2661" s="42"/>
      <c r="DYD2661" s="116"/>
      <c r="DYE2661" s="42"/>
      <c r="DYF2661" s="116"/>
      <c r="DYG2661" s="42"/>
      <c r="DYH2661" s="116"/>
      <c r="DYI2661" s="42"/>
      <c r="DYJ2661" s="116"/>
      <c r="DYK2661" s="42"/>
      <c r="DYL2661" s="116"/>
      <c r="DYM2661" s="42"/>
      <c r="DYN2661" s="116"/>
      <c r="DYO2661" s="42"/>
      <c r="DYP2661" s="116"/>
      <c r="DYQ2661" s="42"/>
      <c r="DYR2661" s="116"/>
      <c r="DYS2661" s="42"/>
      <c r="DYT2661" s="116"/>
      <c r="DYU2661" s="42"/>
      <c r="DYV2661" s="116"/>
      <c r="DYW2661" s="42"/>
      <c r="DYX2661" s="116"/>
      <c r="DYY2661" s="42"/>
      <c r="DYZ2661" s="116"/>
      <c r="DZA2661" s="42"/>
      <c r="DZB2661" s="116"/>
      <c r="DZC2661" s="42"/>
      <c r="DZD2661" s="116"/>
      <c r="DZE2661" s="42"/>
      <c r="DZF2661" s="116"/>
      <c r="DZG2661" s="42"/>
      <c r="DZH2661" s="116"/>
      <c r="DZI2661" s="42"/>
      <c r="DZJ2661" s="116"/>
      <c r="DZK2661" s="42"/>
      <c r="DZL2661" s="116"/>
      <c r="DZM2661" s="42"/>
      <c r="DZN2661" s="116"/>
      <c r="DZO2661" s="42"/>
      <c r="DZP2661" s="116"/>
      <c r="DZQ2661" s="42"/>
      <c r="DZR2661" s="116"/>
      <c r="DZS2661" s="42"/>
      <c r="DZT2661" s="116"/>
      <c r="DZU2661" s="42"/>
      <c r="DZV2661" s="116"/>
      <c r="DZW2661" s="42"/>
      <c r="DZX2661" s="116"/>
      <c r="DZY2661" s="42"/>
      <c r="DZZ2661" s="116"/>
      <c r="EAA2661" s="42"/>
      <c r="EAB2661" s="116"/>
      <c r="EAC2661" s="42"/>
      <c r="EAD2661" s="116"/>
      <c r="EAE2661" s="42"/>
      <c r="EAF2661" s="116"/>
      <c r="EAG2661" s="42"/>
      <c r="EAH2661" s="116"/>
      <c r="EAI2661" s="42"/>
      <c r="EAJ2661" s="116"/>
      <c r="EAK2661" s="42"/>
      <c r="EAL2661" s="116"/>
      <c r="EAM2661" s="42"/>
      <c r="EAN2661" s="116"/>
      <c r="EAO2661" s="42"/>
      <c r="EAP2661" s="116"/>
      <c r="EAQ2661" s="42"/>
      <c r="EAR2661" s="116"/>
      <c r="EAS2661" s="42"/>
      <c r="EAT2661" s="116"/>
      <c r="EAU2661" s="42"/>
      <c r="EAV2661" s="116"/>
      <c r="EAW2661" s="42"/>
      <c r="EAX2661" s="116"/>
      <c r="EAY2661" s="42"/>
      <c r="EAZ2661" s="116"/>
      <c r="EBA2661" s="42"/>
      <c r="EBB2661" s="116"/>
      <c r="EBC2661" s="42"/>
      <c r="EBD2661" s="116"/>
      <c r="EBE2661" s="42"/>
      <c r="EBF2661" s="116"/>
      <c r="EBG2661" s="42"/>
      <c r="EBH2661" s="116"/>
      <c r="EBI2661" s="42"/>
      <c r="EBJ2661" s="116"/>
      <c r="EBK2661" s="42"/>
      <c r="EBL2661" s="116"/>
      <c r="EBM2661" s="42"/>
      <c r="EBN2661" s="116"/>
      <c r="EBO2661" s="42"/>
      <c r="EBP2661" s="116"/>
      <c r="EBQ2661" s="42"/>
      <c r="EBR2661" s="116"/>
      <c r="EBS2661" s="42"/>
      <c r="EBT2661" s="116"/>
      <c r="EBU2661" s="42"/>
      <c r="EBV2661" s="116"/>
      <c r="EBW2661" s="42"/>
      <c r="EBX2661" s="116"/>
      <c r="EBY2661" s="42"/>
      <c r="EBZ2661" s="116"/>
      <c r="ECA2661" s="42"/>
      <c r="ECB2661" s="116"/>
      <c r="ECC2661" s="42"/>
      <c r="ECD2661" s="116"/>
      <c r="ECE2661" s="42"/>
      <c r="ECF2661" s="116"/>
      <c r="ECG2661" s="42"/>
      <c r="ECH2661" s="116"/>
      <c r="ECI2661" s="42"/>
      <c r="ECJ2661" s="116"/>
      <c r="ECK2661" s="42"/>
      <c r="ECL2661" s="116"/>
      <c r="ECM2661" s="42"/>
      <c r="ECN2661" s="116"/>
      <c r="ECO2661" s="42"/>
      <c r="ECP2661" s="116"/>
      <c r="ECQ2661" s="42"/>
      <c r="ECR2661" s="116"/>
      <c r="ECS2661" s="42"/>
      <c r="ECT2661" s="116"/>
      <c r="ECU2661" s="42"/>
      <c r="ECV2661" s="116"/>
      <c r="ECW2661" s="42"/>
      <c r="ECX2661" s="116"/>
      <c r="ECY2661" s="42"/>
      <c r="ECZ2661" s="116"/>
      <c r="EDA2661" s="42"/>
      <c r="EDB2661" s="116"/>
      <c r="EDC2661" s="42"/>
      <c r="EDD2661" s="116"/>
      <c r="EDE2661" s="42"/>
      <c r="EDF2661" s="116"/>
      <c r="EDG2661" s="42"/>
      <c r="EDH2661" s="116"/>
      <c r="EDI2661" s="42"/>
      <c r="EDJ2661" s="116"/>
      <c r="EDK2661" s="42"/>
      <c r="EDL2661" s="116"/>
      <c r="EDM2661" s="42"/>
      <c r="EDN2661" s="116"/>
      <c r="EDO2661" s="42"/>
      <c r="EDP2661" s="116"/>
      <c r="EDQ2661" s="42"/>
      <c r="EDR2661" s="116"/>
      <c r="EDS2661" s="42"/>
      <c r="EDT2661" s="116"/>
      <c r="EDU2661" s="42"/>
      <c r="EDV2661" s="116"/>
      <c r="EDW2661" s="42"/>
      <c r="EDX2661" s="116"/>
      <c r="EDY2661" s="42"/>
      <c r="EDZ2661" s="116"/>
      <c r="EEA2661" s="42"/>
      <c r="EEB2661" s="116"/>
      <c r="EEC2661" s="42"/>
      <c r="EED2661" s="116"/>
      <c r="EEE2661" s="42"/>
      <c r="EEF2661" s="116"/>
      <c r="EEG2661" s="42"/>
      <c r="EEH2661" s="116"/>
      <c r="EEI2661" s="42"/>
      <c r="EEJ2661" s="116"/>
      <c r="EEK2661" s="42"/>
      <c r="EEL2661" s="116"/>
      <c r="EEM2661" s="42"/>
      <c r="EEN2661" s="116"/>
      <c r="EEO2661" s="42"/>
      <c r="EEP2661" s="116"/>
      <c r="EEQ2661" s="42"/>
      <c r="EER2661" s="116"/>
      <c r="EES2661" s="42"/>
      <c r="EET2661" s="116"/>
      <c r="EEU2661" s="42"/>
      <c r="EEV2661" s="116"/>
      <c r="EEW2661" s="42"/>
      <c r="EEX2661" s="116"/>
      <c r="EEY2661" s="42"/>
      <c r="EEZ2661" s="116"/>
      <c r="EFA2661" s="42"/>
      <c r="EFB2661" s="116"/>
      <c r="EFC2661" s="42"/>
      <c r="EFD2661" s="116"/>
      <c r="EFE2661" s="42"/>
      <c r="EFF2661" s="116"/>
      <c r="EFG2661" s="42"/>
      <c r="EFH2661" s="116"/>
      <c r="EFI2661" s="42"/>
      <c r="EFJ2661" s="116"/>
      <c r="EFK2661" s="42"/>
      <c r="EFL2661" s="116"/>
      <c r="EFM2661" s="42"/>
      <c r="EFN2661" s="116"/>
      <c r="EFO2661" s="42"/>
      <c r="EFP2661" s="116"/>
      <c r="EFQ2661" s="42"/>
      <c r="EFR2661" s="116"/>
      <c r="EFS2661" s="42"/>
      <c r="EFT2661" s="116"/>
      <c r="EFU2661" s="42"/>
      <c r="EFV2661" s="116"/>
      <c r="EFW2661" s="42"/>
      <c r="EFX2661" s="116"/>
      <c r="EFY2661" s="42"/>
      <c r="EFZ2661" s="116"/>
      <c r="EGA2661" s="42"/>
      <c r="EGB2661" s="116"/>
      <c r="EGC2661" s="42"/>
      <c r="EGD2661" s="116"/>
      <c r="EGE2661" s="42"/>
      <c r="EGF2661" s="116"/>
      <c r="EGG2661" s="42"/>
      <c r="EGH2661" s="116"/>
      <c r="EGI2661" s="42"/>
      <c r="EGJ2661" s="116"/>
      <c r="EGK2661" s="42"/>
      <c r="EGL2661" s="116"/>
      <c r="EGM2661" s="42"/>
      <c r="EGN2661" s="116"/>
      <c r="EGO2661" s="42"/>
      <c r="EGP2661" s="116"/>
      <c r="EGQ2661" s="42"/>
      <c r="EGR2661" s="116"/>
      <c r="EGS2661" s="42"/>
      <c r="EGT2661" s="116"/>
      <c r="EGU2661" s="42"/>
      <c r="EGV2661" s="116"/>
      <c r="EGW2661" s="42"/>
      <c r="EGX2661" s="116"/>
      <c r="EGY2661" s="42"/>
      <c r="EGZ2661" s="116"/>
      <c r="EHA2661" s="42"/>
      <c r="EHB2661" s="116"/>
      <c r="EHC2661" s="42"/>
      <c r="EHD2661" s="116"/>
      <c r="EHE2661" s="42"/>
      <c r="EHF2661" s="116"/>
      <c r="EHG2661" s="42"/>
      <c r="EHH2661" s="116"/>
      <c r="EHI2661" s="42"/>
      <c r="EHJ2661" s="116"/>
      <c r="EHK2661" s="42"/>
      <c r="EHL2661" s="116"/>
      <c r="EHM2661" s="42"/>
      <c r="EHN2661" s="116"/>
      <c r="EHO2661" s="42"/>
      <c r="EHP2661" s="116"/>
      <c r="EHQ2661" s="42"/>
      <c r="EHR2661" s="116"/>
      <c r="EHS2661" s="42"/>
      <c r="EHT2661" s="116"/>
      <c r="EHU2661" s="42"/>
      <c r="EHV2661" s="116"/>
      <c r="EHW2661" s="42"/>
      <c r="EHX2661" s="116"/>
      <c r="EHY2661" s="42"/>
      <c r="EHZ2661" s="116"/>
      <c r="EIA2661" s="42"/>
      <c r="EIB2661" s="116"/>
      <c r="EIC2661" s="42"/>
      <c r="EID2661" s="116"/>
      <c r="EIE2661" s="42"/>
      <c r="EIF2661" s="116"/>
      <c r="EIG2661" s="42"/>
      <c r="EIH2661" s="116"/>
      <c r="EII2661" s="42"/>
      <c r="EIJ2661" s="116"/>
      <c r="EIK2661" s="42"/>
      <c r="EIL2661" s="116"/>
      <c r="EIM2661" s="42"/>
      <c r="EIN2661" s="116"/>
      <c r="EIO2661" s="42"/>
      <c r="EIP2661" s="116"/>
      <c r="EIQ2661" s="42"/>
      <c r="EIR2661" s="116"/>
      <c r="EIS2661" s="42"/>
      <c r="EIT2661" s="116"/>
      <c r="EIU2661" s="42"/>
      <c r="EIV2661" s="116"/>
      <c r="EIW2661" s="42"/>
      <c r="EIX2661" s="116"/>
      <c r="EIY2661" s="42"/>
      <c r="EIZ2661" s="116"/>
      <c r="EJA2661" s="42"/>
      <c r="EJB2661" s="116"/>
      <c r="EJC2661" s="42"/>
      <c r="EJD2661" s="116"/>
      <c r="EJE2661" s="42"/>
      <c r="EJF2661" s="116"/>
      <c r="EJG2661" s="42"/>
      <c r="EJH2661" s="116"/>
      <c r="EJI2661" s="42"/>
      <c r="EJJ2661" s="116"/>
      <c r="EJK2661" s="42"/>
      <c r="EJL2661" s="116"/>
      <c r="EJM2661" s="42"/>
      <c r="EJN2661" s="116"/>
      <c r="EJO2661" s="42"/>
      <c r="EJP2661" s="116"/>
      <c r="EJQ2661" s="42"/>
      <c r="EJR2661" s="116"/>
      <c r="EJS2661" s="42"/>
      <c r="EJT2661" s="116"/>
      <c r="EJU2661" s="42"/>
      <c r="EJV2661" s="116"/>
      <c r="EJW2661" s="42"/>
      <c r="EJX2661" s="116"/>
      <c r="EJY2661" s="42"/>
      <c r="EJZ2661" s="116"/>
      <c r="EKA2661" s="42"/>
      <c r="EKB2661" s="116"/>
      <c r="EKC2661" s="42"/>
      <c r="EKD2661" s="116"/>
      <c r="EKE2661" s="42"/>
      <c r="EKF2661" s="116"/>
      <c r="EKG2661" s="42"/>
      <c r="EKH2661" s="116"/>
      <c r="EKI2661" s="42"/>
      <c r="EKJ2661" s="116"/>
      <c r="EKK2661" s="42"/>
      <c r="EKL2661" s="116"/>
      <c r="EKM2661" s="42"/>
      <c r="EKN2661" s="116"/>
      <c r="EKO2661" s="42"/>
      <c r="EKP2661" s="116"/>
      <c r="EKQ2661" s="42"/>
      <c r="EKR2661" s="116"/>
      <c r="EKS2661" s="42"/>
      <c r="EKT2661" s="116"/>
      <c r="EKU2661" s="42"/>
      <c r="EKV2661" s="116"/>
      <c r="EKW2661" s="42"/>
      <c r="EKX2661" s="116"/>
      <c r="EKY2661" s="42"/>
      <c r="EKZ2661" s="116"/>
      <c r="ELA2661" s="42"/>
      <c r="ELB2661" s="116"/>
      <c r="ELC2661" s="42"/>
      <c r="ELD2661" s="116"/>
      <c r="ELE2661" s="42"/>
      <c r="ELF2661" s="116"/>
      <c r="ELG2661" s="42"/>
      <c r="ELH2661" s="116"/>
      <c r="ELI2661" s="42"/>
      <c r="ELJ2661" s="116"/>
      <c r="ELK2661" s="42"/>
      <c r="ELL2661" s="116"/>
      <c r="ELM2661" s="42"/>
      <c r="ELN2661" s="116"/>
      <c r="ELO2661" s="42"/>
      <c r="ELP2661" s="116"/>
      <c r="ELQ2661" s="42"/>
      <c r="ELR2661" s="116"/>
      <c r="ELS2661" s="42"/>
      <c r="ELT2661" s="116"/>
      <c r="ELU2661" s="42"/>
      <c r="ELV2661" s="116"/>
      <c r="ELW2661" s="42"/>
      <c r="ELX2661" s="116"/>
      <c r="ELY2661" s="42"/>
      <c r="ELZ2661" s="116"/>
      <c r="EMA2661" s="42"/>
      <c r="EMB2661" s="116"/>
      <c r="EMC2661" s="42"/>
      <c r="EMD2661" s="116"/>
      <c r="EME2661" s="42"/>
      <c r="EMF2661" s="116"/>
      <c r="EMG2661" s="42"/>
      <c r="EMH2661" s="116"/>
      <c r="EMI2661" s="42"/>
      <c r="EMJ2661" s="116"/>
      <c r="EMK2661" s="42"/>
      <c r="EML2661" s="116"/>
      <c r="EMM2661" s="42"/>
      <c r="EMN2661" s="116"/>
      <c r="EMO2661" s="42"/>
      <c r="EMP2661" s="116"/>
      <c r="EMQ2661" s="42"/>
      <c r="EMR2661" s="116"/>
      <c r="EMS2661" s="42"/>
      <c r="EMT2661" s="116"/>
      <c r="EMU2661" s="42"/>
      <c r="EMV2661" s="116"/>
      <c r="EMW2661" s="42"/>
      <c r="EMX2661" s="116"/>
      <c r="EMY2661" s="42"/>
      <c r="EMZ2661" s="116"/>
      <c r="ENA2661" s="42"/>
      <c r="ENB2661" s="116"/>
      <c r="ENC2661" s="42"/>
      <c r="END2661" s="116"/>
      <c r="ENE2661" s="42"/>
      <c r="ENF2661" s="116"/>
      <c r="ENG2661" s="42"/>
      <c r="ENH2661" s="116"/>
      <c r="ENI2661" s="42"/>
      <c r="ENJ2661" s="116"/>
      <c r="ENK2661" s="42"/>
      <c r="ENL2661" s="116"/>
      <c r="ENM2661" s="42"/>
      <c r="ENN2661" s="116"/>
      <c r="ENO2661" s="42"/>
      <c r="ENP2661" s="116"/>
      <c r="ENQ2661" s="42"/>
      <c r="ENR2661" s="116"/>
      <c r="ENS2661" s="42"/>
      <c r="ENT2661" s="116"/>
      <c r="ENU2661" s="42"/>
      <c r="ENV2661" s="116"/>
      <c r="ENW2661" s="42"/>
      <c r="ENX2661" s="116"/>
      <c r="ENY2661" s="42"/>
      <c r="ENZ2661" s="116"/>
      <c r="EOA2661" s="42"/>
      <c r="EOB2661" s="116"/>
      <c r="EOC2661" s="42"/>
      <c r="EOD2661" s="116"/>
      <c r="EOE2661" s="42"/>
      <c r="EOF2661" s="116"/>
      <c r="EOG2661" s="42"/>
      <c r="EOH2661" s="116"/>
      <c r="EOI2661" s="42"/>
      <c r="EOJ2661" s="116"/>
      <c r="EOK2661" s="42"/>
      <c r="EOL2661" s="116"/>
      <c r="EOM2661" s="42"/>
      <c r="EON2661" s="116"/>
      <c r="EOO2661" s="42"/>
      <c r="EOP2661" s="116"/>
      <c r="EOQ2661" s="42"/>
      <c r="EOR2661" s="116"/>
      <c r="EOS2661" s="42"/>
      <c r="EOT2661" s="116"/>
      <c r="EOU2661" s="42"/>
      <c r="EOV2661" s="116"/>
      <c r="EOW2661" s="42"/>
      <c r="EOX2661" s="116"/>
      <c r="EOY2661" s="42"/>
      <c r="EOZ2661" s="116"/>
      <c r="EPA2661" s="42"/>
      <c r="EPB2661" s="116"/>
      <c r="EPC2661" s="42"/>
      <c r="EPD2661" s="116"/>
      <c r="EPE2661" s="42"/>
      <c r="EPF2661" s="116"/>
      <c r="EPG2661" s="42"/>
      <c r="EPH2661" s="116"/>
      <c r="EPI2661" s="42"/>
      <c r="EPJ2661" s="116"/>
      <c r="EPK2661" s="42"/>
      <c r="EPL2661" s="116"/>
      <c r="EPM2661" s="42"/>
      <c r="EPN2661" s="116"/>
      <c r="EPO2661" s="42"/>
      <c r="EPP2661" s="116"/>
      <c r="EPQ2661" s="42"/>
      <c r="EPR2661" s="116"/>
      <c r="EPS2661" s="42"/>
      <c r="EPT2661" s="116"/>
      <c r="EPU2661" s="42"/>
      <c r="EPV2661" s="116"/>
      <c r="EPW2661" s="42"/>
      <c r="EPX2661" s="116"/>
      <c r="EPY2661" s="42"/>
      <c r="EPZ2661" s="116"/>
      <c r="EQA2661" s="42"/>
      <c r="EQB2661" s="116"/>
      <c r="EQC2661" s="42"/>
      <c r="EQD2661" s="116"/>
      <c r="EQE2661" s="42"/>
      <c r="EQF2661" s="116"/>
      <c r="EQG2661" s="42"/>
      <c r="EQH2661" s="116"/>
      <c r="EQI2661" s="42"/>
      <c r="EQJ2661" s="116"/>
      <c r="EQK2661" s="42"/>
      <c r="EQL2661" s="116"/>
      <c r="EQM2661" s="42"/>
      <c r="EQN2661" s="116"/>
      <c r="EQO2661" s="42"/>
      <c r="EQP2661" s="116"/>
      <c r="EQQ2661" s="42"/>
      <c r="EQR2661" s="116"/>
      <c r="EQS2661" s="42"/>
      <c r="EQT2661" s="116"/>
      <c r="EQU2661" s="42"/>
      <c r="EQV2661" s="116"/>
      <c r="EQW2661" s="42"/>
      <c r="EQX2661" s="116"/>
      <c r="EQY2661" s="42"/>
      <c r="EQZ2661" s="116"/>
      <c r="ERA2661" s="42"/>
      <c r="ERB2661" s="116"/>
      <c r="ERC2661" s="42"/>
      <c r="ERD2661" s="116"/>
      <c r="ERE2661" s="42"/>
      <c r="ERF2661" s="116"/>
      <c r="ERG2661" s="42"/>
      <c r="ERH2661" s="116"/>
      <c r="ERI2661" s="42"/>
      <c r="ERJ2661" s="116"/>
      <c r="ERK2661" s="42"/>
      <c r="ERL2661" s="116"/>
      <c r="ERM2661" s="42"/>
      <c r="ERN2661" s="116"/>
      <c r="ERO2661" s="42"/>
      <c r="ERP2661" s="116"/>
      <c r="ERQ2661" s="42"/>
      <c r="ERR2661" s="116"/>
      <c r="ERS2661" s="42"/>
      <c r="ERT2661" s="116"/>
      <c r="ERU2661" s="42"/>
      <c r="ERV2661" s="116"/>
      <c r="ERW2661" s="42"/>
      <c r="ERX2661" s="116"/>
      <c r="ERY2661" s="42"/>
      <c r="ERZ2661" s="116"/>
      <c r="ESA2661" s="42"/>
      <c r="ESB2661" s="116"/>
      <c r="ESC2661" s="42"/>
      <c r="ESD2661" s="116"/>
      <c r="ESE2661" s="42"/>
      <c r="ESF2661" s="116"/>
      <c r="ESG2661" s="42"/>
      <c r="ESH2661" s="116"/>
      <c r="ESI2661" s="42"/>
      <c r="ESJ2661" s="116"/>
      <c r="ESK2661" s="42"/>
      <c r="ESL2661" s="116"/>
      <c r="ESM2661" s="42"/>
      <c r="ESN2661" s="116"/>
      <c r="ESO2661" s="42"/>
      <c r="ESP2661" s="116"/>
      <c r="ESQ2661" s="42"/>
      <c r="ESR2661" s="116"/>
      <c r="ESS2661" s="42"/>
      <c r="EST2661" s="116"/>
      <c r="ESU2661" s="42"/>
      <c r="ESV2661" s="116"/>
      <c r="ESW2661" s="42"/>
      <c r="ESX2661" s="116"/>
      <c r="ESY2661" s="42"/>
      <c r="ESZ2661" s="116"/>
      <c r="ETA2661" s="42"/>
      <c r="ETB2661" s="116"/>
      <c r="ETC2661" s="42"/>
      <c r="ETD2661" s="116"/>
      <c r="ETE2661" s="42"/>
      <c r="ETF2661" s="116"/>
      <c r="ETG2661" s="42"/>
      <c r="ETH2661" s="116"/>
      <c r="ETI2661" s="42"/>
      <c r="ETJ2661" s="116"/>
      <c r="ETK2661" s="42"/>
      <c r="ETL2661" s="116"/>
      <c r="ETM2661" s="42"/>
      <c r="ETN2661" s="116"/>
      <c r="ETO2661" s="42"/>
      <c r="ETP2661" s="116"/>
      <c r="ETQ2661" s="42"/>
      <c r="ETR2661" s="116"/>
      <c r="ETS2661" s="42"/>
      <c r="ETT2661" s="116"/>
      <c r="ETU2661" s="42"/>
      <c r="ETV2661" s="116"/>
      <c r="ETW2661" s="42"/>
      <c r="ETX2661" s="116"/>
      <c r="ETY2661" s="42"/>
      <c r="ETZ2661" s="116"/>
      <c r="EUA2661" s="42"/>
      <c r="EUB2661" s="116"/>
      <c r="EUC2661" s="42"/>
      <c r="EUD2661" s="116"/>
      <c r="EUE2661" s="42"/>
      <c r="EUF2661" s="116"/>
      <c r="EUG2661" s="42"/>
      <c r="EUH2661" s="116"/>
      <c r="EUI2661" s="42"/>
      <c r="EUJ2661" s="116"/>
      <c r="EUK2661" s="42"/>
      <c r="EUL2661" s="116"/>
      <c r="EUM2661" s="42"/>
      <c r="EUN2661" s="116"/>
      <c r="EUO2661" s="42"/>
      <c r="EUP2661" s="116"/>
      <c r="EUQ2661" s="42"/>
      <c r="EUR2661" s="116"/>
      <c r="EUS2661" s="42"/>
      <c r="EUT2661" s="116"/>
      <c r="EUU2661" s="42"/>
      <c r="EUV2661" s="116"/>
      <c r="EUW2661" s="42"/>
      <c r="EUX2661" s="116"/>
      <c r="EUY2661" s="42"/>
      <c r="EUZ2661" s="116"/>
      <c r="EVA2661" s="42"/>
      <c r="EVB2661" s="116"/>
      <c r="EVC2661" s="42"/>
      <c r="EVD2661" s="116"/>
      <c r="EVE2661" s="42"/>
      <c r="EVF2661" s="116"/>
      <c r="EVG2661" s="42"/>
      <c r="EVH2661" s="116"/>
      <c r="EVI2661" s="42"/>
      <c r="EVJ2661" s="116"/>
      <c r="EVK2661" s="42"/>
      <c r="EVL2661" s="116"/>
      <c r="EVM2661" s="42"/>
      <c r="EVN2661" s="116"/>
      <c r="EVO2661" s="42"/>
      <c r="EVP2661" s="116"/>
      <c r="EVQ2661" s="42"/>
      <c r="EVR2661" s="116"/>
      <c r="EVS2661" s="42"/>
      <c r="EVT2661" s="116"/>
      <c r="EVU2661" s="42"/>
      <c r="EVV2661" s="116"/>
      <c r="EVW2661" s="42"/>
      <c r="EVX2661" s="116"/>
      <c r="EVY2661" s="42"/>
      <c r="EVZ2661" s="116"/>
      <c r="EWA2661" s="42"/>
      <c r="EWB2661" s="116"/>
      <c r="EWC2661" s="42"/>
      <c r="EWD2661" s="116"/>
      <c r="EWE2661" s="42"/>
      <c r="EWF2661" s="116"/>
      <c r="EWG2661" s="42"/>
      <c r="EWH2661" s="116"/>
      <c r="EWI2661" s="42"/>
      <c r="EWJ2661" s="116"/>
      <c r="EWK2661" s="42"/>
      <c r="EWL2661" s="116"/>
      <c r="EWM2661" s="42"/>
      <c r="EWN2661" s="116"/>
      <c r="EWO2661" s="42"/>
      <c r="EWP2661" s="116"/>
      <c r="EWQ2661" s="42"/>
      <c r="EWR2661" s="116"/>
      <c r="EWS2661" s="42"/>
      <c r="EWT2661" s="116"/>
      <c r="EWU2661" s="42"/>
      <c r="EWV2661" s="116"/>
      <c r="EWW2661" s="42"/>
      <c r="EWX2661" s="116"/>
      <c r="EWY2661" s="42"/>
      <c r="EWZ2661" s="116"/>
      <c r="EXA2661" s="42"/>
      <c r="EXB2661" s="116"/>
      <c r="EXC2661" s="42"/>
      <c r="EXD2661" s="116"/>
      <c r="EXE2661" s="42"/>
      <c r="EXF2661" s="116"/>
      <c r="EXG2661" s="42"/>
      <c r="EXH2661" s="116"/>
      <c r="EXI2661" s="42"/>
      <c r="EXJ2661" s="116"/>
      <c r="EXK2661" s="42"/>
      <c r="EXL2661" s="116"/>
      <c r="EXM2661" s="42"/>
      <c r="EXN2661" s="116"/>
      <c r="EXO2661" s="42"/>
      <c r="EXP2661" s="116"/>
      <c r="EXQ2661" s="42"/>
      <c r="EXR2661" s="116"/>
      <c r="EXS2661" s="42"/>
      <c r="EXT2661" s="116"/>
      <c r="EXU2661" s="42"/>
      <c r="EXV2661" s="116"/>
      <c r="EXW2661" s="42"/>
      <c r="EXX2661" s="116"/>
      <c r="EXY2661" s="42"/>
      <c r="EXZ2661" s="116"/>
      <c r="EYA2661" s="42"/>
      <c r="EYB2661" s="116"/>
      <c r="EYC2661" s="42"/>
      <c r="EYD2661" s="116"/>
      <c r="EYE2661" s="42"/>
      <c r="EYF2661" s="116"/>
      <c r="EYG2661" s="42"/>
      <c r="EYH2661" s="116"/>
      <c r="EYI2661" s="42"/>
      <c r="EYJ2661" s="116"/>
      <c r="EYK2661" s="42"/>
      <c r="EYL2661" s="116"/>
      <c r="EYM2661" s="42"/>
      <c r="EYN2661" s="116"/>
      <c r="EYO2661" s="42"/>
      <c r="EYP2661" s="116"/>
      <c r="EYQ2661" s="42"/>
      <c r="EYR2661" s="116"/>
      <c r="EYS2661" s="42"/>
      <c r="EYT2661" s="116"/>
      <c r="EYU2661" s="42"/>
      <c r="EYV2661" s="116"/>
      <c r="EYW2661" s="42"/>
      <c r="EYX2661" s="116"/>
      <c r="EYY2661" s="42"/>
      <c r="EYZ2661" s="116"/>
      <c r="EZA2661" s="42"/>
      <c r="EZB2661" s="116"/>
      <c r="EZC2661" s="42"/>
      <c r="EZD2661" s="116"/>
      <c r="EZE2661" s="42"/>
      <c r="EZF2661" s="116"/>
      <c r="EZG2661" s="42"/>
      <c r="EZH2661" s="116"/>
      <c r="EZI2661" s="42"/>
      <c r="EZJ2661" s="116"/>
      <c r="EZK2661" s="42"/>
      <c r="EZL2661" s="116"/>
      <c r="EZM2661" s="42"/>
      <c r="EZN2661" s="116"/>
      <c r="EZO2661" s="42"/>
      <c r="EZP2661" s="116"/>
      <c r="EZQ2661" s="42"/>
      <c r="EZR2661" s="116"/>
      <c r="EZS2661" s="42"/>
      <c r="EZT2661" s="116"/>
      <c r="EZU2661" s="42"/>
      <c r="EZV2661" s="116"/>
      <c r="EZW2661" s="42"/>
      <c r="EZX2661" s="116"/>
      <c r="EZY2661" s="42"/>
      <c r="EZZ2661" s="116"/>
      <c r="FAA2661" s="42"/>
      <c r="FAB2661" s="116"/>
      <c r="FAC2661" s="42"/>
      <c r="FAD2661" s="116"/>
      <c r="FAE2661" s="42"/>
      <c r="FAF2661" s="116"/>
      <c r="FAG2661" s="42"/>
      <c r="FAH2661" s="116"/>
      <c r="FAI2661" s="42"/>
      <c r="FAJ2661" s="116"/>
      <c r="FAK2661" s="42"/>
      <c r="FAL2661" s="116"/>
      <c r="FAM2661" s="42"/>
      <c r="FAN2661" s="116"/>
      <c r="FAO2661" s="42"/>
      <c r="FAP2661" s="116"/>
      <c r="FAQ2661" s="42"/>
      <c r="FAR2661" s="116"/>
      <c r="FAS2661" s="42"/>
      <c r="FAT2661" s="116"/>
      <c r="FAU2661" s="42"/>
      <c r="FAV2661" s="116"/>
      <c r="FAW2661" s="42"/>
      <c r="FAX2661" s="116"/>
      <c r="FAY2661" s="42"/>
      <c r="FAZ2661" s="116"/>
      <c r="FBA2661" s="42"/>
      <c r="FBB2661" s="116"/>
      <c r="FBC2661" s="42"/>
      <c r="FBD2661" s="116"/>
      <c r="FBE2661" s="42"/>
      <c r="FBF2661" s="116"/>
      <c r="FBG2661" s="42"/>
      <c r="FBH2661" s="116"/>
      <c r="FBI2661" s="42"/>
      <c r="FBJ2661" s="116"/>
      <c r="FBK2661" s="42"/>
      <c r="FBL2661" s="116"/>
      <c r="FBM2661" s="42"/>
      <c r="FBN2661" s="116"/>
      <c r="FBO2661" s="42"/>
      <c r="FBP2661" s="116"/>
      <c r="FBQ2661" s="42"/>
      <c r="FBR2661" s="116"/>
      <c r="FBS2661" s="42"/>
      <c r="FBT2661" s="116"/>
      <c r="FBU2661" s="42"/>
      <c r="FBV2661" s="116"/>
      <c r="FBW2661" s="42"/>
      <c r="FBX2661" s="116"/>
      <c r="FBY2661" s="42"/>
      <c r="FBZ2661" s="116"/>
      <c r="FCA2661" s="42"/>
      <c r="FCB2661" s="116"/>
      <c r="FCC2661" s="42"/>
      <c r="FCD2661" s="116"/>
      <c r="FCE2661" s="42"/>
      <c r="FCF2661" s="116"/>
      <c r="FCG2661" s="42"/>
      <c r="FCH2661" s="116"/>
      <c r="FCI2661" s="42"/>
      <c r="FCJ2661" s="116"/>
      <c r="FCK2661" s="42"/>
      <c r="FCL2661" s="116"/>
      <c r="FCM2661" s="42"/>
      <c r="FCN2661" s="116"/>
      <c r="FCO2661" s="42"/>
      <c r="FCP2661" s="116"/>
      <c r="FCQ2661" s="42"/>
      <c r="FCR2661" s="116"/>
      <c r="FCS2661" s="42"/>
      <c r="FCT2661" s="116"/>
      <c r="FCU2661" s="42"/>
      <c r="FCV2661" s="116"/>
      <c r="FCW2661" s="42"/>
      <c r="FCX2661" s="116"/>
      <c r="FCY2661" s="42"/>
      <c r="FCZ2661" s="116"/>
      <c r="FDA2661" s="42"/>
      <c r="FDB2661" s="116"/>
      <c r="FDC2661" s="42"/>
      <c r="FDD2661" s="116"/>
      <c r="FDE2661" s="42"/>
      <c r="FDF2661" s="116"/>
      <c r="FDG2661" s="42"/>
      <c r="FDH2661" s="116"/>
      <c r="FDI2661" s="42"/>
      <c r="FDJ2661" s="116"/>
      <c r="FDK2661" s="42"/>
      <c r="FDL2661" s="116"/>
      <c r="FDM2661" s="42"/>
      <c r="FDN2661" s="116"/>
      <c r="FDO2661" s="42"/>
      <c r="FDP2661" s="116"/>
      <c r="FDQ2661" s="42"/>
      <c r="FDR2661" s="116"/>
      <c r="FDS2661" s="42"/>
      <c r="FDT2661" s="116"/>
      <c r="FDU2661" s="42"/>
      <c r="FDV2661" s="116"/>
      <c r="FDW2661" s="42"/>
      <c r="FDX2661" s="116"/>
      <c r="FDY2661" s="42"/>
      <c r="FDZ2661" s="116"/>
      <c r="FEA2661" s="42"/>
      <c r="FEB2661" s="116"/>
      <c r="FEC2661" s="42"/>
      <c r="FED2661" s="116"/>
      <c r="FEE2661" s="42"/>
      <c r="FEF2661" s="116"/>
      <c r="FEG2661" s="42"/>
      <c r="FEH2661" s="116"/>
      <c r="FEI2661" s="42"/>
      <c r="FEJ2661" s="116"/>
      <c r="FEK2661" s="42"/>
      <c r="FEL2661" s="116"/>
      <c r="FEM2661" s="42"/>
      <c r="FEN2661" s="116"/>
      <c r="FEO2661" s="42"/>
      <c r="FEP2661" s="116"/>
      <c r="FEQ2661" s="42"/>
      <c r="FER2661" s="116"/>
      <c r="FES2661" s="42"/>
      <c r="FET2661" s="116"/>
      <c r="FEU2661" s="42"/>
      <c r="FEV2661" s="116"/>
      <c r="FEW2661" s="42"/>
      <c r="FEX2661" s="116"/>
      <c r="FEY2661" s="42"/>
      <c r="FEZ2661" s="116"/>
      <c r="FFA2661" s="42"/>
      <c r="FFB2661" s="116"/>
      <c r="FFC2661" s="42"/>
      <c r="FFD2661" s="116"/>
      <c r="FFE2661" s="42"/>
      <c r="FFF2661" s="116"/>
      <c r="FFG2661" s="42"/>
      <c r="FFH2661" s="116"/>
      <c r="FFI2661" s="42"/>
      <c r="FFJ2661" s="116"/>
      <c r="FFK2661" s="42"/>
      <c r="FFL2661" s="116"/>
      <c r="FFM2661" s="42"/>
      <c r="FFN2661" s="116"/>
      <c r="FFO2661" s="42"/>
      <c r="FFP2661" s="116"/>
      <c r="FFQ2661" s="42"/>
      <c r="FFR2661" s="116"/>
      <c r="FFS2661" s="42"/>
      <c r="FFT2661" s="116"/>
      <c r="FFU2661" s="42"/>
      <c r="FFV2661" s="116"/>
      <c r="FFW2661" s="42"/>
      <c r="FFX2661" s="116"/>
      <c r="FFY2661" s="42"/>
      <c r="FFZ2661" s="116"/>
      <c r="FGA2661" s="42"/>
      <c r="FGB2661" s="116"/>
      <c r="FGC2661" s="42"/>
      <c r="FGD2661" s="116"/>
      <c r="FGE2661" s="42"/>
      <c r="FGF2661" s="116"/>
      <c r="FGG2661" s="42"/>
      <c r="FGH2661" s="116"/>
      <c r="FGI2661" s="42"/>
      <c r="FGJ2661" s="116"/>
      <c r="FGK2661" s="42"/>
      <c r="FGL2661" s="116"/>
      <c r="FGM2661" s="42"/>
      <c r="FGN2661" s="116"/>
      <c r="FGO2661" s="42"/>
      <c r="FGP2661" s="116"/>
      <c r="FGQ2661" s="42"/>
      <c r="FGR2661" s="116"/>
      <c r="FGS2661" s="42"/>
      <c r="FGT2661" s="116"/>
      <c r="FGU2661" s="42"/>
      <c r="FGV2661" s="116"/>
      <c r="FGW2661" s="42"/>
      <c r="FGX2661" s="116"/>
      <c r="FGY2661" s="42"/>
      <c r="FGZ2661" s="116"/>
      <c r="FHA2661" s="42"/>
      <c r="FHB2661" s="116"/>
      <c r="FHC2661" s="42"/>
      <c r="FHD2661" s="116"/>
      <c r="FHE2661" s="42"/>
      <c r="FHF2661" s="116"/>
      <c r="FHG2661" s="42"/>
      <c r="FHH2661" s="116"/>
      <c r="FHI2661" s="42"/>
      <c r="FHJ2661" s="116"/>
      <c r="FHK2661" s="42"/>
      <c r="FHL2661" s="116"/>
      <c r="FHM2661" s="42"/>
      <c r="FHN2661" s="116"/>
      <c r="FHO2661" s="42"/>
      <c r="FHP2661" s="116"/>
      <c r="FHQ2661" s="42"/>
      <c r="FHR2661" s="116"/>
      <c r="FHS2661" s="42"/>
      <c r="FHT2661" s="116"/>
      <c r="FHU2661" s="42"/>
      <c r="FHV2661" s="116"/>
      <c r="FHW2661" s="42"/>
      <c r="FHX2661" s="116"/>
      <c r="FHY2661" s="42"/>
      <c r="FHZ2661" s="116"/>
      <c r="FIA2661" s="42"/>
      <c r="FIB2661" s="116"/>
      <c r="FIC2661" s="42"/>
      <c r="FID2661" s="116"/>
      <c r="FIE2661" s="42"/>
      <c r="FIF2661" s="116"/>
      <c r="FIG2661" s="42"/>
      <c r="FIH2661" s="116"/>
      <c r="FII2661" s="42"/>
      <c r="FIJ2661" s="116"/>
      <c r="FIK2661" s="42"/>
      <c r="FIL2661" s="116"/>
      <c r="FIM2661" s="42"/>
      <c r="FIN2661" s="116"/>
      <c r="FIO2661" s="42"/>
      <c r="FIP2661" s="116"/>
      <c r="FIQ2661" s="42"/>
      <c r="FIR2661" s="116"/>
      <c r="FIS2661" s="42"/>
      <c r="FIT2661" s="116"/>
      <c r="FIU2661" s="42"/>
      <c r="FIV2661" s="116"/>
      <c r="FIW2661" s="42"/>
      <c r="FIX2661" s="116"/>
      <c r="FIY2661" s="42"/>
      <c r="FIZ2661" s="116"/>
      <c r="FJA2661" s="42"/>
      <c r="FJB2661" s="116"/>
      <c r="FJC2661" s="42"/>
      <c r="FJD2661" s="116"/>
      <c r="FJE2661" s="42"/>
      <c r="FJF2661" s="116"/>
      <c r="FJG2661" s="42"/>
      <c r="FJH2661" s="116"/>
      <c r="FJI2661" s="42"/>
      <c r="FJJ2661" s="116"/>
      <c r="FJK2661" s="42"/>
      <c r="FJL2661" s="116"/>
      <c r="FJM2661" s="42"/>
      <c r="FJN2661" s="116"/>
      <c r="FJO2661" s="42"/>
      <c r="FJP2661" s="116"/>
      <c r="FJQ2661" s="42"/>
      <c r="FJR2661" s="116"/>
      <c r="FJS2661" s="42"/>
      <c r="FJT2661" s="116"/>
      <c r="FJU2661" s="42"/>
      <c r="FJV2661" s="116"/>
      <c r="FJW2661" s="42"/>
      <c r="FJX2661" s="116"/>
      <c r="FJY2661" s="42"/>
      <c r="FJZ2661" s="116"/>
      <c r="FKA2661" s="42"/>
      <c r="FKB2661" s="116"/>
      <c r="FKC2661" s="42"/>
      <c r="FKD2661" s="116"/>
      <c r="FKE2661" s="42"/>
      <c r="FKF2661" s="116"/>
      <c r="FKG2661" s="42"/>
      <c r="FKH2661" s="116"/>
      <c r="FKI2661" s="42"/>
      <c r="FKJ2661" s="116"/>
      <c r="FKK2661" s="42"/>
      <c r="FKL2661" s="116"/>
      <c r="FKM2661" s="42"/>
      <c r="FKN2661" s="116"/>
      <c r="FKO2661" s="42"/>
      <c r="FKP2661" s="116"/>
      <c r="FKQ2661" s="42"/>
      <c r="FKR2661" s="116"/>
      <c r="FKS2661" s="42"/>
      <c r="FKT2661" s="116"/>
      <c r="FKU2661" s="42"/>
      <c r="FKV2661" s="116"/>
      <c r="FKW2661" s="42"/>
      <c r="FKX2661" s="116"/>
      <c r="FKY2661" s="42"/>
      <c r="FKZ2661" s="116"/>
      <c r="FLA2661" s="42"/>
      <c r="FLB2661" s="116"/>
      <c r="FLC2661" s="42"/>
      <c r="FLD2661" s="116"/>
      <c r="FLE2661" s="42"/>
      <c r="FLF2661" s="116"/>
      <c r="FLG2661" s="42"/>
      <c r="FLH2661" s="116"/>
      <c r="FLI2661" s="42"/>
      <c r="FLJ2661" s="116"/>
      <c r="FLK2661" s="42"/>
      <c r="FLL2661" s="116"/>
      <c r="FLM2661" s="42"/>
      <c r="FLN2661" s="116"/>
      <c r="FLO2661" s="42"/>
      <c r="FLP2661" s="116"/>
      <c r="FLQ2661" s="42"/>
      <c r="FLR2661" s="116"/>
      <c r="FLS2661" s="42"/>
      <c r="FLT2661" s="116"/>
      <c r="FLU2661" s="42"/>
      <c r="FLV2661" s="116"/>
      <c r="FLW2661" s="42"/>
      <c r="FLX2661" s="116"/>
      <c r="FLY2661" s="42"/>
      <c r="FLZ2661" s="116"/>
      <c r="FMA2661" s="42"/>
      <c r="FMB2661" s="116"/>
      <c r="FMC2661" s="42"/>
      <c r="FMD2661" s="116"/>
      <c r="FME2661" s="42"/>
      <c r="FMF2661" s="116"/>
      <c r="FMG2661" s="42"/>
      <c r="FMH2661" s="116"/>
      <c r="FMI2661" s="42"/>
      <c r="FMJ2661" s="116"/>
      <c r="FMK2661" s="42"/>
      <c r="FML2661" s="116"/>
      <c r="FMM2661" s="42"/>
      <c r="FMN2661" s="116"/>
      <c r="FMO2661" s="42"/>
      <c r="FMP2661" s="116"/>
      <c r="FMQ2661" s="42"/>
      <c r="FMR2661" s="116"/>
      <c r="FMS2661" s="42"/>
      <c r="FMT2661" s="116"/>
      <c r="FMU2661" s="42"/>
      <c r="FMV2661" s="116"/>
      <c r="FMW2661" s="42"/>
      <c r="FMX2661" s="116"/>
      <c r="FMY2661" s="42"/>
      <c r="FMZ2661" s="116"/>
      <c r="FNA2661" s="42"/>
      <c r="FNB2661" s="116"/>
      <c r="FNC2661" s="42"/>
      <c r="FND2661" s="116"/>
      <c r="FNE2661" s="42"/>
      <c r="FNF2661" s="116"/>
      <c r="FNG2661" s="42"/>
      <c r="FNH2661" s="116"/>
      <c r="FNI2661" s="42"/>
      <c r="FNJ2661" s="116"/>
      <c r="FNK2661" s="42"/>
      <c r="FNL2661" s="116"/>
      <c r="FNM2661" s="42"/>
      <c r="FNN2661" s="116"/>
      <c r="FNO2661" s="42"/>
      <c r="FNP2661" s="116"/>
      <c r="FNQ2661" s="42"/>
      <c r="FNR2661" s="116"/>
      <c r="FNS2661" s="42"/>
      <c r="FNT2661" s="116"/>
      <c r="FNU2661" s="42"/>
      <c r="FNV2661" s="116"/>
      <c r="FNW2661" s="42"/>
      <c r="FNX2661" s="116"/>
      <c r="FNY2661" s="42"/>
      <c r="FNZ2661" s="116"/>
      <c r="FOA2661" s="42"/>
      <c r="FOB2661" s="116"/>
      <c r="FOC2661" s="42"/>
      <c r="FOD2661" s="116"/>
      <c r="FOE2661" s="42"/>
      <c r="FOF2661" s="116"/>
      <c r="FOG2661" s="42"/>
      <c r="FOH2661" s="116"/>
      <c r="FOI2661" s="42"/>
      <c r="FOJ2661" s="116"/>
      <c r="FOK2661" s="42"/>
      <c r="FOL2661" s="116"/>
      <c r="FOM2661" s="42"/>
      <c r="FON2661" s="116"/>
      <c r="FOO2661" s="42"/>
      <c r="FOP2661" s="116"/>
      <c r="FOQ2661" s="42"/>
      <c r="FOR2661" s="116"/>
      <c r="FOS2661" s="42"/>
      <c r="FOT2661" s="116"/>
      <c r="FOU2661" s="42"/>
      <c r="FOV2661" s="116"/>
      <c r="FOW2661" s="42"/>
      <c r="FOX2661" s="116"/>
      <c r="FOY2661" s="42"/>
      <c r="FOZ2661" s="116"/>
      <c r="FPA2661" s="42"/>
      <c r="FPB2661" s="116"/>
      <c r="FPC2661" s="42"/>
      <c r="FPD2661" s="116"/>
      <c r="FPE2661" s="42"/>
      <c r="FPF2661" s="116"/>
      <c r="FPG2661" s="42"/>
      <c r="FPH2661" s="116"/>
      <c r="FPI2661" s="42"/>
      <c r="FPJ2661" s="116"/>
      <c r="FPK2661" s="42"/>
      <c r="FPL2661" s="116"/>
      <c r="FPM2661" s="42"/>
      <c r="FPN2661" s="116"/>
      <c r="FPO2661" s="42"/>
      <c r="FPP2661" s="116"/>
      <c r="FPQ2661" s="42"/>
      <c r="FPR2661" s="116"/>
      <c r="FPS2661" s="42"/>
      <c r="FPT2661" s="116"/>
      <c r="FPU2661" s="42"/>
      <c r="FPV2661" s="116"/>
      <c r="FPW2661" s="42"/>
      <c r="FPX2661" s="116"/>
      <c r="FPY2661" s="42"/>
      <c r="FPZ2661" s="116"/>
      <c r="FQA2661" s="42"/>
      <c r="FQB2661" s="116"/>
      <c r="FQC2661" s="42"/>
      <c r="FQD2661" s="116"/>
      <c r="FQE2661" s="42"/>
      <c r="FQF2661" s="116"/>
      <c r="FQG2661" s="42"/>
      <c r="FQH2661" s="116"/>
      <c r="FQI2661" s="42"/>
      <c r="FQJ2661" s="116"/>
      <c r="FQK2661" s="42"/>
      <c r="FQL2661" s="116"/>
      <c r="FQM2661" s="42"/>
      <c r="FQN2661" s="116"/>
      <c r="FQO2661" s="42"/>
      <c r="FQP2661" s="116"/>
      <c r="FQQ2661" s="42"/>
      <c r="FQR2661" s="116"/>
      <c r="FQS2661" s="42"/>
      <c r="FQT2661" s="116"/>
      <c r="FQU2661" s="42"/>
      <c r="FQV2661" s="116"/>
      <c r="FQW2661" s="42"/>
      <c r="FQX2661" s="116"/>
      <c r="FQY2661" s="42"/>
      <c r="FQZ2661" s="116"/>
      <c r="FRA2661" s="42"/>
      <c r="FRB2661" s="116"/>
      <c r="FRC2661" s="42"/>
      <c r="FRD2661" s="116"/>
      <c r="FRE2661" s="42"/>
      <c r="FRF2661" s="116"/>
      <c r="FRG2661" s="42"/>
      <c r="FRH2661" s="116"/>
      <c r="FRI2661" s="42"/>
      <c r="FRJ2661" s="116"/>
      <c r="FRK2661" s="42"/>
      <c r="FRL2661" s="116"/>
      <c r="FRM2661" s="42"/>
      <c r="FRN2661" s="116"/>
      <c r="FRO2661" s="42"/>
      <c r="FRP2661" s="116"/>
      <c r="FRQ2661" s="42"/>
      <c r="FRR2661" s="116"/>
      <c r="FRS2661" s="42"/>
      <c r="FRT2661" s="116"/>
      <c r="FRU2661" s="42"/>
      <c r="FRV2661" s="116"/>
      <c r="FRW2661" s="42"/>
      <c r="FRX2661" s="116"/>
      <c r="FRY2661" s="42"/>
      <c r="FRZ2661" s="116"/>
      <c r="FSA2661" s="42"/>
      <c r="FSB2661" s="116"/>
      <c r="FSC2661" s="42"/>
      <c r="FSD2661" s="116"/>
      <c r="FSE2661" s="42"/>
      <c r="FSF2661" s="116"/>
      <c r="FSG2661" s="42"/>
      <c r="FSH2661" s="116"/>
      <c r="FSI2661" s="42"/>
      <c r="FSJ2661" s="116"/>
      <c r="FSK2661" s="42"/>
      <c r="FSL2661" s="116"/>
      <c r="FSM2661" s="42"/>
      <c r="FSN2661" s="116"/>
      <c r="FSO2661" s="42"/>
      <c r="FSP2661" s="116"/>
      <c r="FSQ2661" s="42"/>
      <c r="FSR2661" s="116"/>
      <c r="FSS2661" s="42"/>
      <c r="FST2661" s="116"/>
      <c r="FSU2661" s="42"/>
      <c r="FSV2661" s="116"/>
      <c r="FSW2661" s="42"/>
      <c r="FSX2661" s="116"/>
      <c r="FSY2661" s="42"/>
      <c r="FSZ2661" s="116"/>
      <c r="FTA2661" s="42"/>
      <c r="FTB2661" s="116"/>
      <c r="FTC2661" s="42"/>
      <c r="FTD2661" s="116"/>
      <c r="FTE2661" s="42"/>
      <c r="FTF2661" s="116"/>
      <c r="FTG2661" s="42"/>
      <c r="FTH2661" s="116"/>
      <c r="FTI2661" s="42"/>
      <c r="FTJ2661" s="116"/>
      <c r="FTK2661" s="42"/>
      <c r="FTL2661" s="116"/>
      <c r="FTM2661" s="42"/>
      <c r="FTN2661" s="116"/>
      <c r="FTO2661" s="42"/>
      <c r="FTP2661" s="116"/>
      <c r="FTQ2661" s="42"/>
      <c r="FTR2661" s="116"/>
      <c r="FTS2661" s="42"/>
      <c r="FTT2661" s="116"/>
      <c r="FTU2661" s="42"/>
      <c r="FTV2661" s="116"/>
      <c r="FTW2661" s="42"/>
      <c r="FTX2661" s="116"/>
      <c r="FTY2661" s="42"/>
      <c r="FTZ2661" s="116"/>
      <c r="FUA2661" s="42"/>
      <c r="FUB2661" s="116"/>
      <c r="FUC2661" s="42"/>
      <c r="FUD2661" s="116"/>
      <c r="FUE2661" s="42"/>
      <c r="FUF2661" s="116"/>
      <c r="FUG2661" s="42"/>
      <c r="FUH2661" s="116"/>
      <c r="FUI2661" s="42"/>
      <c r="FUJ2661" s="116"/>
      <c r="FUK2661" s="42"/>
      <c r="FUL2661" s="116"/>
      <c r="FUM2661" s="42"/>
      <c r="FUN2661" s="116"/>
      <c r="FUO2661" s="42"/>
      <c r="FUP2661" s="116"/>
      <c r="FUQ2661" s="42"/>
      <c r="FUR2661" s="116"/>
      <c r="FUS2661" s="42"/>
      <c r="FUT2661" s="116"/>
      <c r="FUU2661" s="42"/>
      <c r="FUV2661" s="116"/>
      <c r="FUW2661" s="42"/>
      <c r="FUX2661" s="116"/>
      <c r="FUY2661" s="42"/>
      <c r="FUZ2661" s="116"/>
      <c r="FVA2661" s="42"/>
      <c r="FVB2661" s="116"/>
      <c r="FVC2661" s="42"/>
      <c r="FVD2661" s="116"/>
      <c r="FVE2661" s="42"/>
      <c r="FVF2661" s="116"/>
      <c r="FVG2661" s="42"/>
      <c r="FVH2661" s="116"/>
      <c r="FVI2661" s="42"/>
      <c r="FVJ2661" s="116"/>
      <c r="FVK2661" s="42"/>
      <c r="FVL2661" s="116"/>
      <c r="FVM2661" s="42"/>
      <c r="FVN2661" s="116"/>
      <c r="FVO2661" s="42"/>
      <c r="FVP2661" s="116"/>
      <c r="FVQ2661" s="42"/>
      <c r="FVR2661" s="116"/>
      <c r="FVS2661" s="42"/>
      <c r="FVT2661" s="116"/>
      <c r="FVU2661" s="42"/>
      <c r="FVV2661" s="116"/>
      <c r="FVW2661" s="42"/>
      <c r="FVX2661" s="116"/>
      <c r="FVY2661" s="42"/>
      <c r="FVZ2661" s="116"/>
      <c r="FWA2661" s="42"/>
      <c r="FWB2661" s="116"/>
      <c r="FWC2661" s="42"/>
      <c r="FWD2661" s="116"/>
      <c r="FWE2661" s="42"/>
      <c r="FWF2661" s="116"/>
      <c r="FWG2661" s="42"/>
      <c r="FWH2661" s="116"/>
      <c r="FWI2661" s="42"/>
      <c r="FWJ2661" s="116"/>
      <c r="FWK2661" s="42"/>
      <c r="FWL2661" s="116"/>
      <c r="FWM2661" s="42"/>
      <c r="FWN2661" s="116"/>
      <c r="FWO2661" s="42"/>
      <c r="FWP2661" s="116"/>
      <c r="FWQ2661" s="42"/>
      <c r="FWR2661" s="116"/>
      <c r="FWS2661" s="42"/>
      <c r="FWT2661" s="116"/>
      <c r="FWU2661" s="42"/>
      <c r="FWV2661" s="116"/>
      <c r="FWW2661" s="42"/>
      <c r="FWX2661" s="116"/>
      <c r="FWY2661" s="42"/>
      <c r="FWZ2661" s="116"/>
      <c r="FXA2661" s="42"/>
      <c r="FXB2661" s="116"/>
      <c r="FXC2661" s="42"/>
      <c r="FXD2661" s="116"/>
      <c r="FXE2661" s="42"/>
      <c r="FXF2661" s="116"/>
      <c r="FXG2661" s="42"/>
      <c r="FXH2661" s="116"/>
      <c r="FXI2661" s="42"/>
      <c r="FXJ2661" s="116"/>
      <c r="FXK2661" s="42"/>
      <c r="FXL2661" s="116"/>
      <c r="FXM2661" s="42"/>
      <c r="FXN2661" s="116"/>
      <c r="FXO2661" s="42"/>
      <c r="FXP2661" s="116"/>
      <c r="FXQ2661" s="42"/>
      <c r="FXR2661" s="116"/>
      <c r="FXS2661" s="42"/>
      <c r="FXT2661" s="116"/>
      <c r="FXU2661" s="42"/>
      <c r="FXV2661" s="116"/>
      <c r="FXW2661" s="42"/>
      <c r="FXX2661" s="116"/>
      <c r="FXY2661" s="42"/>
      <c r="FXZ2661" s="116"/>
      <c r="FYA2661" s="42"/>
      <c r="FYB2661" s="116"/>
      <c r="FYC2661" s="42"/>
      <c r="FYD2661" s="116"/>
      <c r="FYE2661" s="42"/>
      <c r="FYF2661" s="116"/>
      <c r="FYG2661" s="42"/>
      <c r="FYH2661" s="116"/>
      <c r="FYI2661" s="42"/>
      <c r="FYJ2661" s="116"/>
      <c r="FYK2661" s="42"/>
      <c r="FYL2661" s="116"/>
      <c r="FYM2661" s="42"/>
      <c r="FYN2661" s="116"/>
      <c r="FYO2661" s="42"/>
      <c r="FYP2661" s="116"/>
      <c r="FYQ2661" s="42"/>
      <c r="FYR2661" s="116"/>
      <c r="FYS2661" s="42"/>
      <c r="FYT2661" s="116"/>
      <c r="FYU2661" s="42"/>
      <c r="FYV2661" s="116"/>
      <c r="FYW2661" s="42"/>
      <c r="FYX2661" s="116"/>
      <c r="FYY2661" s="42"/>
      <c r="FYZ2661" s="116"/>
      <c r="FZA2661" s="42"/>
      <c r="FZB2661" s="116"/>
      <c r="FZC2661" s="42"/>
      <c r="FZD2661" s="116"/>
      <c r="FZE2661" s="42"/>
      <c r="FZF2661" s="116"/>
      <c r="FZG2661" s="42"/>
      <c r="FZH2661" s="116"/>
      <c r="FZI2661" s="42"/>
      <c r="FZJ2661" s="116"/>
      <c r="FZK2661" s="42"/>
      <c r="FZL2661" s="116"/>
      <c r="FZM2661" s="42"/>
      <c r="FZN2661" s="116"/>
      <c r="FZO2661" s="42"/>
      <c r="FZP2661" s="116"/>
      <c r="FZQ2661" s="42"/>
      <c r="FZR2661" s="116"/>
      <c r="FZS2661" s="42"/>
      <c r="FZT2661" s="116"/>
      <c r="FZU2661" s="42"/>
      <c r="FZV2661" s="116"/>
      <c r="FZW2661" s="42"/>
      <c r="FZX2661" s="116"/>
      <c r="FZY2661" s="42"/>
      <c r="FZZ2661" s="116"/>
      <c r="GAA2661" s="42"/>
      <c r="GAB2661" s="116"/>
      <c r="GAC2661" s="42"/>
      <c r="GAD2661" s="116"/>
      <c r="GAE2661" s="42"/>
      <c r="GAF2661" s="116"/>
      <c r="GAG2661" s="42"/>
      <c r="GAH2661" s="116"/>
      <c r="GAI2661" s="42"/>
      <c r="GAJ2661" s="116"/>
      <c r="GAK2661" s="42"/>
      <c r="GAL2661" s="116"/>
      <c r="GAM2661" s="42"/>
      <c r="GAN2661" s="116"/>
      <c r="GAO2661" s="42"/>
      <c r="GAP2661" s="116"/>
      <c r="GAQ2661" s="42"/>
      <c r="GAR2661" s="116"/>
      <c r="GAS2661" s="42"/>
      <c r="GAT2661" s="116"/>
      <c r="GAU2661" s="42"/>
      <c r="GAV2661" s="116"/>
      <c r="GAW2661" s="42"/>
      <c r="GAX2661" s="116"/>
      <c r="GAY2661" s="42"/>
      <c r="GAZ2661" s="116"/>
      <c r="GBA2661" s="42"/>
      <c r="GBB2661" s="116"/>
      <c r="GBC2661" s="42"/>
      <c r="GBD2661" s="116"/>
      <c r="GBE2661" s="42"/>
      <c r="GBF2661" s="116"/>
      <c r="GBG2661" s="42"/>
      <c r="GBH2661" s="116"/>
      <c r="GBI2661" s="42"/>
      <c r="GBJ2661" s="116"/>
      <c r="GBK2661" s="42"/>
      <c r="GBL2661" s="116"/>
      <c r="GBM2661" s="42"/>
      <c r="GBN2661" s="116"/>
      <c r="GBO2661" s="42"/>
      <c r="GBP2661" s="116"/>
      <c r="GBQ2661" s="42"/>
      <c r="GBR2661" s="116"/>
      <c r="GBS2661" s="42"/>
      <c r="GBT2661" s="116"/>
      <c r="GBU2661" s="42"/>
      <c r="GBV2661" s="116"/>
      <c r="GBW2661" s="42"/>
      <c r="GBX2661" s="116"/>
      <c r="GBY2661" s="42"/>
      <c r="GBZ2661" s="116"/>
      <c r="GCA2661" s="42"/>
      <c r="GCB2661" s="116"/>
      <c r="GCC2661" s="42"/>
      <c r="GCD2661" s="116"/>
      <c r="GCE2661" s="42"/>
      <c r="GCF2661" s="116"/>
      <c r="GCG2661" s="42"/>
      <c r="GCH2661" s="116"/>
      <c r="GCI2661" s="42"/>
      <c r="GCJ2661" s="116"/>
      <c r="GCK2661" s="42"/>
      <c r="GCL2661" s="116"/>
      <c r="GCM2661" s="42"/>
      <c r="GCN2661" s="116"/>
      <c r="GCO2661" s="42"/>
      <c r="GCP2661" s="116"/>
      <c r="GCQ2661" s="42"/>
      <c r="GCR2661" s="116"/>
      <c r="GCS2661" s="42"/>
      <c r="GCT2661" s="116"/>
      <c r="GCU2661" s="42"/>
      <c r="GCV2661" s="116"/>
      <c r="GCW2661" s="42"/>
      <c r="GCX2661" s="116"/>
      <c r="GCY2661" s="42"/>
      <c r="GCZ2661" s="116"/>
      <c r="GDA2661" s="42"/>
      <c r="GDB2661" s="116"/>
      <c r="GDC2661" s="42"/>
      <c r="GDD2661" s="116"/>
      <c r="GDE2661" s="42"/>
      <c r="GDF2661" s="116"/>
      <c r="GDG2661" s="42"/>
      <c r="GDH2661" s="116"/>
      <c r="GDI2661" s="42"/>
      <c r="GDJ2661" s="116"/>
      <c r="GDK2661" s="42"/>
      <c r="GDL2661" s="116"/>
      <c r="GDM2661" s="42"/>
      <c r="GDN2661" s="116"/>
      <c r="GDO2661" s="42"/>
      <c r="GDP2661" s="116"/>
      <c r="GDQ2661" s="42"/>
      <c r="GDR2661" s="116"/>
      <c r="GDS2661" s="42"/>
      <c r="GDT2661" s="116"/>
      <c r="GDU2661" s="42"/>
      <c r="GDV2661" s="116"/>
      <c r="GDW2661" s="42"/>
      <c r="GDX2661" s="116"/>
      <c r="GDY2661" s="42"/>
      <c r="GDZ2661" s="116"/>
      <c r="GEA2661" s="42"/>
      <c r="GEB2661" s="116"/>
      <c r="GEC2661" s="42"/>
      <c r="GED2661" s="116"/>
      <c r="GEE2661" s="42"/>
      <c r="GEF2661" s="116"/>
      <c r="GEG2661" s="42"/>
      <c r="GEH2661" s="116"/>
      <c r="GEI2661" s="42"/>
      <c r="GEJ2661" s="116"/>
      <c r="GEK2661" s="42"/>
      <c r="GEL2661" s="116"/>
      <c r="GEM2661" s="42"/>
      <c r="GEN2661" s="116"/>
      <c r="GEO2661" s="42"/>
      <c r="GEP2661" s="116"/>
      <c r="GEQ2661" s="42"/>
      <c r="GER2661" s="116"/>
      <c r="GES2661" s="42"/>
      <c r="GET2661" s="116"/>
      <c r="GEU2661" s="42"/>
      <c r="GEV2661" s="116"/>
      <c r="GEW2661" s="42"/>
      <c r="GEX2661" s="116"/>
      <c r="GEY2661" s="42"/>
      <c r="GEZ2661" s="116"/>
      <c r="GFA2661" s="42"/>
      <c r="GFB2661" s="116"/>
      <c r="GFC2661" s="42"/>
      <c r="GFD2661" s="116"/>
      <c r="GFE2661" s="42"/>
      <c r="GFF2661" s="116"/>
      <c r="GFG2661" s="42"/>
      <c r="GFH2661" s="116"/>
      <c r="GFI2661" s="42"/>
      <c r="GFJ2661" s="116"/>
      <c r="GFK2661" s="42"/>
      <c r="GFL2661" s="116"/>
      <c r="GFM2661" s="42"/>
      <c r="GFN2661" s="116"/>
      <c r="GFO2661" s="42"/>
      <c r="GFP2661" s="116"/>
      <c r="GFQ2661" s="42"/>
      <c r="GFR2661" s="116"/>
      <c r="GFS2661" s="42"/>
      <c r="GFT2661" s="116"/>
      <c r="GFU2661" s="42"/>
      <c r="GFV2661" s="116"/>
      <c r="GFW2661" s="42"/>
      <c r="GFX2661" s="116"/>
      <c r="GFY2661" s="42"/>
      <c r="GFZ2661" s="116"/>
      <c r="GGA2661" s="42"/>
      <c r="GGB2661" s="116"/>
      <c r="GGC2661" s="42"/>
      <c r="GGD2661" s="116"/>
      <c r="GGE2661" s="42"/>
      <c r="GGF2661" s="116"/>
      <c r="GGG2661" s="42"/>
      <c r="GGH2661" s="116"/>
      <c r="GGI2661" s="42"/>
      <c r="GGJ2661" s="116"/>
      <c r="GGK2661" s="42"/>
      <c r="GGL2661" s="116"/>
      <c r="GGM2661" s="42"/>
      <c r="GGN2661" s="116"/>
      <c r="GGO2661" s="42"/>
      <c r="GGP2661" s="116"/>
      <c r="GGQ2661" s="42"/>
      <c r="GGR2661" s="116"/>
      <c r="GGS2661" s="42"/>
      <c r="GGT2661" s="116"/>
      <c r="GGU2661" s="42"/>
      <c r="GGV2661" s="116"/>
      <c r="GGW2661" s="42"/>
      <c r="GGX2661" s="116"/>
      <c r="GGY2661" s="42"/>
      <c r="GGZ2661" s="116"/>
      <c r="GHA2661" s="42"/>
      <c r="GHB2661" s="116"/>
      <c r="GHC2661" s="42"/>
      <c r="GHD2661" s="116"/>
      <c r="GHE2661" s="42"/>
      <c r="GHF2661" s="116"/>
      <c r="GHG2661" s="42"/>
      <c r="GHH2661" s="116"/>
      <c r="GHI2661" s="42"/>
      <c r="GHJ2661" s="116"/>
      <c r="GHK2661" s="42"/>
      <c r="GHL2661" s="116"/>
      <c r="GHM2661" s="42"/>
      <c r="GHN2661" s="116"/>
      <c r="GHO2661" s="42"/>
      <c r="GHP2661" s="116"/>
      <c r="GHQ2661" s="42"/>
      <c r="GHR2661" s="116"/>
      <c r="GHS2661" s="42"/>
      <c r="GHT2661" s="116"/>
      <c r="GHU2661" s="42"/>
      <c r="GHV2661" s="116"/>
      <c r="GHW2661" s="42"/>
      <c r="GHX2661" s="116"/>
      <c r="GHY2661" s="42"/>
      <c r="GHZ2661" s="116"/>
      <c r="GIA2661" s="42"/>
      <c r="GIB2661" s="116"/>
      <c r="GIC2661" s="42"/>
      <c r="GID2661" s="116"/>
      <c r="GIE2661" s="42"/>
      <c r="GIF2661" s="116"/>
      <c r="GIG2661" s="42"/>
      <c r="GIH2661" s="116"/>
      <c r="GII2661" s="42"/>
      <c r="GIJ2661" s="116"/>
      <c r="GIK2661" s="42"/>
      <c r="GIL2661" s="116"/>
      <c r="GIM2661" s="42"/>
      <c r="GIN2661" s="116"/>
      <c r="GIO2661" s="42"/>
      <c r="GIP2661" s="116"/>
      <c r="GIQ2661" s="42"/>
      <c r="GIR2661" s="116"/>
      <c r="GIS2661" s="42"/>
      <c r="GIT2661" s="116"/>
      <c r="GIU2661" s="42"/>
      <c r="GIV2661" s="116"/>
      <c r="GIW2661" s="42"/>
      <c r="GIX2661" s="116"/>
      <c r="GIY2661" s="42"/>
      <c r="GIZ2661" s="116"/>
      <c r="GJA2661" s="42"/>
      <c r="GJB2661" s="116"/>
      <c r="GJC2661" s="42"/>
      <c r="GJD2661" s="116"/>
      <c r="GJE2661" s="42"/>
      <c r="GJF2661" s="116"/>
      <c r="GJG2661" s="42"/>
      <c r="GJH2661" s="116"/>
      <c r="GJI2661" s="42"/>
      <c r="GJJ2661" s="116"/>
      <c r="GJK2661" s="42"/>
      <c r="GJL2661" s="116"/>
      <c r="GJM2661" s="42"/>
      <c r="GJN2661" s="116"/>
      <c r="GJO2661" s="42"/>
      <c r="GJP2661" s="116"/>
      <c r="GJQ2661" s="42"/>
      <c r="GJR2661" s="116"/>
      <c r="GJS2661" s="42"/>
      <c r="GJT2661" s="116"/>
      <c r="GJU2661" s="42"/>
      <c r="GJV2661" s="116"/>
      <c r="GJW2661" s="42"/>
      <c r="GJX2661" s="116"/>
      <c r="GJY2661" s="42"/>
      <c r="GJZ2661" s="116"/>
      <c r="GKA2661" s="42"/>
      <c r="GKB2661" s="116"/>
      <c r="GKC2661" s="42"/>
      <c r="GKD2661" s="116"/>
      <c r="GKE2661" s="42"/>
      <c r="GKF2661" s="116"/>
      <c r="GKG2661" s="42"/>
      <c r="GKH2661" s="116"/>
      <c r="GKI2661" s="42"/>
      <c r="GKJ2661" s="116"/>
      <c r="GKK2661" s="42"/>
      <c r="GKL2661" s="116"/>
      <c r="GKM2661" s="42"/>
      <c r="GKN2661" s="116"/>
      <c r="GKO2661" s="42"/>
      <c r="GKP2661" s="116"/>
      <c r="GKQ2661" s="42"/>
      <c r="GKR2661" s="116"/>
      <c r="GKS2661" s="42"/>
      <c r="GKT2661" s="116"/>
      <c r="GKU2661" s="42"/>
      <c r="GKV2661" s="116"/>
      <c r="GKW2661" s="42"/>
      <c r="GKX2661" s="116"/>
      <c r="GKY2661" s="42"/>
      <c r="GKZ2661" s="116"/>
      <c r="GLA2661" s="42"/>
      <c r="GLB2661" s="116"/>
      <c r="GLC2661" s="42"/>
      <c r="GLD2661" s="116"/>
      <c r="GLE2661" s="42"/>
      <c r="GLF2661" s="116"/>
      <c r="GLG2661" s="42"/>
      <c r="GLH2661" s="116"/>
      <c r="GLI2661" s="42"/>
      <c r="GLJ2661" s="116"/>
      <c r="GLK2661" s="42"/>
      <c r="GLL2661" s="116"/>
      <c r="GLM2661" s="42"/>
      <c r="GLN2661" s="116"/>
      <c r="GLO2661" s="42"/>
      <c r="GLP2661" s="116"/>
      <c r="GLQ2661" s="42"/>
      <c r="GLR2661" s="116"/>
      <c r="GLS2661" s="42"/>
      <c r="GLT2661" s="116"/>
      <c r="GLU2661" s="42"/>
      <c r="GLV2661" s="116"/>
      <c r="GLW2661" s="42"/>
      <c r="GLX2661" s="116"/>
      <c r="GLY2661" s="42"/>
      <c r="GLZ2661" s="116"/>
      <c r="GMA2661" s="42"/>
      <c r="GMB2661" s="116"/>
      <c r="GMC2661" s="42"/>
      <c r="GMD2661" s="116"/>
      <c r="GME2661" s="42"/>
      <c r="GMF2661" s="116"/>
      <c r="GMG2661" s="42"/>
      <c r="GMH2661" s="116"/>
      <c r="GMI2661" s="42"/>
      <c r="GMJ2661" s="116"/>
      <c r="GMK2661" s="42"/>
      <c r="GML2661" s="116"/>
      <c r="GMM2661" s="42"/>
      <c r="GMN2661" s="116"/>
      <c r="GMO2661" s="42"/>
      <c r="GMP2661" s="116"/>
      <c r="GMQ2661" s="42"/>
      <c r="GMR2661" s="116"/>
      <c r="GMS2661" s="42"/>
      <c r="GMT2661" s="116"/>
      <c r="GMU2661" s="42"/>
      <c r="GMV2661" s="116"/>
      <c r="GMW2661" s="42"/>
      <c r="GMX2661" s="116"/>
      <c r="GMY2661" s="42"/>
      <c r="GMZ2661" s="116"/>
      <c r="GNA2661" s="42"/>
      <c r="GNB2661" s="116"/>
      <c r="GNC2661" s="42"/>
      <c r="GND2661" s="116"/>
      <c r="GNE2661" s="42"/>
      <c r="GNF2661" s="116"/>
      <c r="GNG2661" s="42"/>
      <c r="GNH2661" s="116"/>
      <c r="GNI2661" s="42"/>
      <c r="GNJ2661" s="116"/>
      <c r="GNK2661" s="42"/>
      <c r="GNL2661" s="116"/>
      <c r="GNM2661" s="42"/>
      <c r="GNN2661" s="116"/>
      <c r="GNO2661" s="42"/>
      <c r="GNP2661" s="116"/>
      <c r="GNQ2661" s="42"/>
      <c r="GNR2661" s="116"/>
      <c r="GNS2661" s="42"/>
      <c r="GNT2661" s="116"/>
      <c r="GNU2661" s="42"/>
      <c r="GNV2661" s="116"/>
      <c r="GNW2661" s="42"/>
      <c r="GNX2661" s="116"/>
      <c r="GNY2661" s="42"/>
      <c r="GNZ2661" s="116"/>
      <c r="GOA2661" s="42"/>
      <c r="GOB2661" s="116"/>
      <c r="GOC2661" s="42"/>
      <c r="GOD2661" s="116"/>
      <c r="GOE2661" s="42"/>
      <c r="GOF2661" s="116"/>
      <c r="GOG2661" s="42"/>
      <c r="GOH2661" s="116"/>
      <c r="GOI2661" s="42"/>
      <c r="GOJ2661" s="116"/>
      <c r="GOK2661" s="42"/>
      <c r="GOL2661" s="116"/>
      <c r="GOM2661" s="42"/>
      <c r="GON2661" s="116"/>
      <c r="GOO2661" s="42"/>
      <c r="GOP2661" s="116"/>
      <c r="GOQ2661" s="42"/>
      <c r="GOR2661" s="116"/>
      <c r="GOS2661" s="42"/>
      <c r="GOT2661" s="116"/>
      <c r="GOU2661" s="42"/>
      <c r="GOV2661" s="116"/>
      <c r="GOW2661" s="42"/>
      <c r="GOX2661" s="116"/>
      <c r="GOY2661" s="42"/>
      <c r="GOZ2661" s="116"/>
      <c r="GPA2661" s="42"/>
      <c r="GPB2661" s="116"/>
      <c r="GPC2661" s="42"/>
      <c r="GPD2661" s="116"/>
      <c r="GPE2661" s="42"/>
      <c r="GPF2661" s="116"/>
      <c r="GPG2661" s="42"/>
      <c r="GPH2661" s="116"/>
      <c r="GPI2661" s="42"/>
      <c r="GPJ2661" s="116"/>
      <c r="GPK2661" s="42"/>
      <c r="GPL2661" s="116"/>
      <c r="GPM2661" s="42"/>
      <c r="GPN2661" s="116"/>
      <c r="GPO2661" s="42"/>
      <c r="GPP2661" s="116"/>
      <c r="GPQ2661" s="42"/>
      <c r="GPR2661" s="116"/>
      <c r="GPS2661" s="42"/>
      <c r="GPT2661" s="116"/>
      <c r="GPU2661" s="42"/>
      <c r="GPV2661" s="116"/>
      <c r="GPW2661" s="42"/>
      <c r="GPX2661" s="116"/>
      <c r="GPY2661" s="42"/>
      <c r="GPZ2661" s="116"/>
      <c r="GQA2661" s="42"/>
      <c r="GQB2661" s="116"/>
      <c r="GQC2661" s="42"/>
      <c r="GQD2661" s="116"/>
      <c r="GQE2661" s="42"/>
      <c r="GQF2661" s="116"/>
      <c r="GQG2661" s="42"/>
      <c r="GQH2661" s="116"/>
      <c r="GQI2661" s="42"/>
      <c r="GQJ2661" s="116"/>
      <c r="GQK2661" s="42"/>
      <c r="GQL2661" s="116"/>
      <c r="GQM2661" s="42"/>
      <c r="GQN2661" s="116"/>
      <c r="GQO2661" s="42"/>
      <c r="GQP2661" s="116"/>
      <c r="GQQ2661" s="42"/>
      <c r="GQR2661" s="116"/>
      <c r="GQS2661" s="42"/>
      <c r="GQT2661" s="116"/>
      <c r="GQU2661" s="42"/>
      <c r="GQV2661" s="116"/>
      <c r="GQW2661" s="42"/>
      <c r="GQX2661" s="116"/>
      <c r="GQY2661" s="42"/>
      <c r="GQZ2661" s="116"/>
      <c r="GRA2661" s="42"/>
      <c r="GRB2661" s="116"/>
      <c r="GRC2661" s="42"/>
      <c r="GRD2661" s="116"/>
      <c r="GRE2661" s="42"/>
      <c r="GRF2661" s="116"/>
      <c r="GRG2661" s="42"/>
      <c r="GRH2661" s="116"/>
      <c r="GRI2661" s="42"/>
      <c r="GRJ2661" s="116"/>
      <c r="GRK2661" s="42"/>
      <c r="GRL2661" s="116"/>
      <c r="GRM2661" s="42"/>
      <c r="GRN2661" s="116"/>
      <c r="GRO2661" s="42"/>
      <c r="GRP2661" s="116"/>
      <c r="GRQ2661" s="42"/>
      <c r="GRR2661" s="116"/>
      <c r="GRS2661" s="42"/>
      <c r="GRT2661" s="116"/>
      <c r="GRU2661" s="42"/>
      <c r="GRV2661" s="116"/>
      <c r="GRW2661" s="42"/>
      <c r="GRX2661" s="116"/>
      <c r="GRY2661" s="42"/>
      <c r="GRZ2661" s="116"/>
      <c r="GSA2661" s="42"/>
      <c r="GSB2661" s="116"/>
      <c r="GSC2661" s="42"/>
      <c r="GSD2661" s="116"/>
      <c r="GSE2661" s="42"/>
      <c r="GSF2661" s="116"/>
      <c r="GSG2661" s="42"/>
      <c r="GSH2661" s="116"/>
      <c r="GSI2661" s="42"/>
      <c r="GSJ2661" s="116"/>
      <c r="GSK2661" s="42"/>
      <c r="GSL2661" s="116"/>
      <c r="GSM2661" s="42"/>
      <c r="GSN2661" s="116"/>
      <c r="GSO2661" s="42"/>
      <c r="GSP2661" s="116"/>
      <c r="GSQ2661" s="42"/>
      <c r="GSR2661" s="116"/>
      <c r="GSS2661" s="42"/>
      <c r="GST2661" s="116"/>
      <c r="GSU2661" s="42"/>
      <c r="GSV2661" s="116"/>
      <c r="GSW2661" s="42"/>
      <c r="GSX2661" s="116"/>
      <c r="GSY2661" s="42"/>
      <c r="GSZ2661" s="116"/>
      <c r="GTA2661" s="42"/>
      <c r="GTB2661" s="116"/>
      <c r="GTC2661" s="42"/>
      <c r="GTD2661" s="116"/>
      <c r="GTE2661" s="42"/>
      <c r="GTF2661" s="116"/>
      <c r="GTG2661" s="42"/>
      <c r="GTH2661" s="116"/>
      <c r="GTI2661" s="42"/>
      <c r="GTJ2661" s="116"/>
      <c r="GTK2661" s="42"/>
      <c r="GTL2661" s="116"/>
      <c r="GTM2661" s="42"/>
      <c r="GTN2661" s="116"/>
      <c r="GTO2661" s="42"/>
      <c r="GTP2661" s="116"/>
      <c r="GTQ2661" s="42"/>
      <c r="GTR2661" s="116"/>
      <c r="GTS2661" s="42"/>
      <c r="GTT2661" s="116"/>
      <c r="GTU2661" s="42"/>
      <c r="GTV2661" s="116"/>
      <c r="GTW2661" s="42"/>
      <c r="GTX2661" s="116"/>
      <c r="GTY2661" s="42"/>
      <c r="GTZ2661" s="116"/>
      <c r="GUA2661" s="42"/>
      <c r="GUB2661" s="116"/>
      <c r="GUC2661" s="42"/>
      <c r="GUD2661" s="116"/>
      <c r="GUE2661" s="42"/>
      <c r="GUF2661" s="116"/>
      <c r="GUG2661" s="42"/>
      <c r="GUH2661" s="116"/>
      <c r="GUI2661" s="42"/>
      <c r="GUJ2661" s="116"/>
      <c r="GUK2661" s="42"/>
      <c r="GUL2661" s="116"/>
      <c r="GUM2661" s="42"/>
      <c r="GUN2661" s="116"/>
      <c r="GUO2661" s="42"/>
      <c r="GUP2661" s="116"/>
      <c r="GUQ2661" s="42"/>
      <c r="GUR2661" s="116"/>
      <c r="GUS2661" s="42"/>
      <c r="GUT2661" s="116"/>
      <c r="GUU2661" s="42"/>
      <c r="GUV2661" s="116"/>
      <c r="GUW2661" s="42"/>
      <c r="GUX2661" s="116"/>
      <c r="GUY2661" s="42"/>
      <c r="GUZ2661" s="116"/>
      <c r="GVA2661" s="42"/>
      <c r="GVB2661" s="116"/>
      <c r="GVC2661" s="42"/>
      <c r="GVD2661" s="116"/>
      <c r="GVE2661" s="42"/>
      <c r="GVF2661" s="116"/>
      <c r="GVG2661" s="42"/>
      <c r="GVH2661" s="116"/>
      <c r="GVI2661" s="42"/>
      <c r="GVJ2661" s="116"/>
      <c r="GVK2661" s="42"/>
      <c r="GVL2661" s="116"/>
      <c r="GVM2661" s="42"/>
      <c r="GVN2661" s="116"/>
      <c r="GVO2661" s="42"/>
      <c r="GVP2661" s="116"/>
      <c r="GVQ2661" s="42"/>
      <c r="GVR2661" s="116"/>
      <c r="GVS2661" s="42"/>
      <c r="GVT2661" s="116"/>
      <c r="GVU2661" s="42"/>
      <c r="GVV2661" s="116"/>
      <c r="GVW2661" s="42"/>
      <c r="GVX2661" s="116"/>
      <c r="GVY2661" s="42"/>
      <c r="GVZ2661" s="116"/>
      <c r="GWA2661" s="42"/>
      <c r="GWB2661" s="116"/>
      <c r="GWC2661" s="42"/>
      <c r="GWD2661" s="116"/>
      <c r="GWE2661" s="42"/>
      <c r="GWF2661" s="116"/>
      <c r="GWG2661" s="42"/>
      <c r="GWH2661" s="116"/>
      <c r="GWI2661" s="42"/>
      <c r="GWJ2661" s="116"/>
      <c r="GWK2661" s="42"/>
      <c r="GWL2661" s="116"/>
      <c r="GWM2661" s="42"/>
      <c r="GWN2661" s="116"/>
      <c r="GWO2661" s="42"/>
      <c r="GWP2661" s="116"/>
      <c r="GWQ2661" s="42"/>
      <c r="GWR2661" s="116"/>
      <c r="GWS2661" s="42"/>
      <c r="GWT2661" s="116"/>
      <c r="GWU2661" s="42"/>
      <c r="GWV2661" s="116"/>
      <c r="GWW2661" s="42"/>
      <c r="GWX2661" s="116"/>
      <c r="GWY2661" s="42"/>
      <c r="GWZ2661" s="116"/>
      <c r="GXA2661" s="42"/>
      <c r="GXB2661" s="116"/>
      <c r="GXC2661" s="42"/>
      <c r="GXD2661" s="116"/>
      <c r="GXE2661" s="42"/>
      <c r="GXF2661" s="116"/>
      <c r="GXG2661" s="42"/>
      <c r="GXH2661" s="116"/>
      <c r="GXI2661" s="42"/>
      <c r="GXJ2661" s="116"/>
      <c r="GXK2661" s="42"/>
      <c r="GXL2661" s="116"/>
      <c r="GXM2661" s="42"/>
      <c r="GXN2661" s="116"/>
      <c r="GXO2661" s="42"/>
      <c r="GXP2661" s="116"/>
      <c r="GXQ2661" s="42"/>
      <c r="GXR2661" s="116"/>
      <c r="GXS2661" s="42"/>
      <c r="GXT2661" s="116"/>
      <c r="GXU2661" s="42"/>
      <c r="GXV2661" s="116"/>
      <c r="GXW2661" s="42"/>
      <c r="GXX2661" s="116"/>
      <c r="GXY2661" s="42"/>
      <c r="GXZ2661" s="116"/>
      <c r="GYA2661" s="42"/>
      <c r="GYB2661" s="116"/>
      <c r="GYC2661" s="42"/>
      <c r="GYD2661" s="116"/>
      <c r="GYE2661" s="42"/>
      <c r="GYF2661" s="116"/>
      <c r="GYG2661" s="42"/>
      <c r="GYH2661" s="116"/>
      <c r="GYI2661" s="42"/>
      <c r="GYJ2661" s="116"/>
      <c r="GYK2661" s="42"/>
      <c r="GYL2661" s="116"/>
      <c r="GYM2661" s="42"/>
      <c r="GYN2661" s="116"/>
      <c r="GYO2661" s="42"/>
      <c r="GYP2661" s="116"/>
      <c r="GYQ2661" s="42"/>
      <c r="GYR2661" s="116"/>
      <c r="GYS2661" s="42"/>
      <c r="GYT2661" s="116"/>
      <c r="GYU2661" s="42"/>
      <c r="GYV2661" s="116"/>
      <c r="GYW2661" s="42"/>
      <c r="GYX2661" s="116"/>
      <c r="GYY2661" s="42"/>
      <c r="GYZ2661" s="116"/>
      <c r="GZA2661" s="42"/>
      <c r="GZB2661" s="116"/>
      <c r="GZC2661" s="42"/>
      <c r="GZD2661" s="116"/>
      <c r="GZE2661" s="42"/>
      <c r="GZF2661" s="116"/>
      <c r="GZG2661" s="42"/>
      <c r="GZH2661" s="116"/>
      <c r="GZI2661" s="42"/>
      <c r="GZJ2661" s="116"/>
      <c r="GZK2661" s="42"/>
      <c r="GZL2661" s="116"/>
      <c r="GZM2661" s="42"/>
      <c r="GZN2661" s="116"/>
      <c r="GZO2661" s="42"/>
      <c r="GZP2661" s="116"/>
      <c r="GZQ2661" s="42"/>
      <c r="GZR2661" s="116"/>
      <c r="GZS2661" s="42"/>
      <c r="GZT2661" s="116"/>
      <c r="GZU2661" s="42"/>
      <c r="GZV2661" s="116"/>
      <c r="GZW2661" s="42"/>
      <c r="GZX2661" s="116"/>
      <c r="GZY2661" s="42"/>
      <c r="GZZ2661" s="116"/>
      <c r="HAA2661" s="42"/>
      <c r="HAB2661" s="116"/>
      <c r="HAC2661" s="42"/>
      <c r="HAD2661" s="116"/>
      <c r="HAE2661" s="42"/>
      <c r="HAF2661" s="116"/>
      <c r="HAG2661" s="42"/>
      <c r="HAH2661" s="116"/>
      <c r="HAI2661" s="42"/>
      <c r="HAJ2661" s="116"/>
      <c r="HAK2661" s="42"/>
      <c r="HAL2661" s="116"/>
      <c r="HAM2661" s="42"/>
      <c r="HAN2661" s="116"/>
      <c r="HAO2661" s="42"/>
      <c r="HAP2661" s="116"/>
      <c r="HAQ2661" s="42"/>
      <c r="HAR2661" s="116"/>
      <c r="HAS2661" s="42"/>
      <c r="HAT2661" s="116"/>
      <c r="HAU2661" s="42"/>
      <c r="HAV2661" s="116"/>
      <c r="HAW2661" s="42"/>
      <c r="HAX2661" s="116"/>
      <c r="HAY2661" s="42"/>
      <c r="HAZ2661" s="116"/>
      <c r="HBA2661" s="42"/>
      <c r="HBB2661" s="116"/>
      <c r="HBC2661" s="42"/>
      <c r="HBD2661" s="116"/>
      <c r="HBE2661" s="42"/>
      <c r="HBF2661" s="116"/>
      <c r="HBG2661" s="42"/>
      <c r="HBH2661" s="116"/>
      <c r="HBI2661" s="42"/>
      <c r="HBJ2661" s="116"/>
      <c r="HBK2661" s="42"/>
      <c r="HBL2661" s="116"/>
      <c r="HBM2661" s="42"/>
      <c r="HBN2661" s="116"/>
      <c r="HBO2661" s="42"/>
      <c r="HBP2661" s="116"/>
      <c r="HBQ2661" s="42"/>
      <c r="HBR2661" s="116"/>
      <c r="HBS2661" s="42"/>
      <c r="HBT2661" s="116"/>
      <c r="HBU2661" s="42"/>
      <c r="HBV2661" s="116"/>
      <c r="HBW2661" s="42"/>
      <c r="HBX2661" s="116"/>
      <c r="HBY2661" s="42"/>
      <c r="HBZ2661" s="116"/>
      <c r="HCA2661" s="42"/>
      <c r="HCB2661" s="116"/>
      <c r="HCC2661" s="42"/>
      <c r="HCD2661" s="116"/>
      <c r="HCE2661" s="42"/>
      <c r="HCF2661" s="116"/>
      <c r="HCG2661" s="42"/>
      <c r="HCH2661" s="116"/>
      <c r="HCI2661" s="42"/>
      <c r="HCJ2661" s="116"/>
      <c r="HCK2661" s="42"/>
      <c r="HCL2661" s="116"/>
      <c r="HCM2661" s="42"/>
      <c r="HCN2661" s="116"/>
      <c r="HCO2661" s="42"/>
      <c r="HCP2661" s="116"/>
      <c r="HCQ2661" s="42"/>
      <c r="HCR2661" s="116"/>
      <c r="HCS2661" s="42"/>
      <c r="HCT2661" s="116"/>
      <c r="HCU2661" s="42"/>
      <c r="HCV2661" s="116"/>
      <c r="HCW2661" s="42"/>
      <c r="HCX2661" s="116"/>
      <c r="HCY2661" s="42"/>
      <c r="HCZ2661" s="116"/>
      <c r="HDA2661" s="42"/>
      <c r="HDB2661" s="116"/>
      <c r="HDC2661" s="42"/>
      <c r="HDD2661" s="116"/>
      <c r="HDE2661" s="42"/>
      <c r="HDF2661" s="116"/>
      <c r="HDG2661" s="42"/>
      <c r="HDH2661" s="116"/>
      <c r="HDI2661" s="42"/>
      <c r="HDJ2661" s="116"/>
      <c r="HDK2661" s="42"/>
      <c r="HDL2661" s="116"/>
      <c r="HDM2661" s="42"/>
      <c r="HDN2661" s="116"/>
      <c r="HDO2661" s="42"/>
      <c r="HDP2661" s="116"/>
      <c r="HDQ2661" s="42"/>
      <c r="HDR2661" s="116"/>
      <c r="HDS2661" s="42"/>
      <c r="HDT2661" s="116"/>
      <c r="HDU2661" s="42"/>
      <c r="HDV2661" s="116"/>
      <c r="HDW2661" s="42"/>
      <c r="HDX2661" s="116"/>
      <c r="HDY2661" s="42"/>
      <c r="HDZ2661" s="116"/>
      <c r="HEA2661" s="42"/>
      <c r="HEB2661" s="116"/>
      <c r="HEC2661" s="42"/>
      <c r="HED2661" s="116"/>
      <c r="HEE2661" s="42"/>
      <c r="HEF2661" s="116"/>
      <c r="HEG2661" s="42"/>
      <c r="HEH2661" s="116"/>
      <c r="HEI2661" s="42"/>
      <c r="HEJ2661" s="116"/>
      <c r="HEK2661" s="42"/>
      <c r="HEL2661" s="116"/>
      <c r="HEM2661" s="42"/>
      <c r="HEN2661" s="116"/>
      <c r="HEO2661" s="42"/>
      <c r="HEP2661" s="116"/>
      <c r="HEQ2661" s="42"/>
      <c r="HER2661" s="116"/>
      <c r="HES2661" s="42"/>
      <c r="HET2661" s="116"/>
      <c r="HEU2661" s="42"/>
      <c r="HEV2661" s="116"/>
      <c r="HEW2661" s="42"/>
      <c r="HEX2661" s="116"/>
      <c r="HEY2661" s="42"/>
      <c r="HEZ2661" s="116"/>
      <c r="HFA2661" s="42"/>
      <c r="HFB2661" s="116"/>
      <c r="HFC2661" s="42"/>
      <c r="HFD2661" s="116"/>
      <c r="HFE2661" s="42"/>
      <c r="HFF2661" s="116"/>
      <c r="HFG2661" s="42"/>
      <c r="HFH2661" s="116"/>
      <c r="HFI2661" s="42"/>
      <c r="HFJ2661" s="116"/>
      <c r="HFK2661" s="42"/>
      <c r="HFL2661" s="116"/>
      <c r="HFM2661" s="42"/>
      <c r="HFN2661" s="116"/>
      <c r="HFO2661" s="42"/>
      <c r="HFP2661" s="116"/>
      <c r="HFQ2661" s="42"/>
      <c r="HFR2661" s="116"/>
      <c r="HFS2661" s="42"/>
      <c r="HFT2661" s="116"/>
      <c r="HFU2661" s="42"/>
      <c r="HFV2661" s="116"/>
      <c r="HFW2661" s="42"/>
      <c r="HFX2661" s="116"/>
      <c r="HFY2661" s="42"/>
      <c r="HFZ2661" s="116"/>
      <c r="HGA2661" s="42"/>
      <c r="HGB2661" s="116"/>
      <c r="HGC2661" s="42"/>
      <c r="HGD2661" s="116"/>
      <c r="HGE2661" s="42"/>
      <c r="HGF2661" s="116"/>
      <c r="HGG2661" s="42"/>
      <c r="HGH2661" s="116"/>
      <c r="HGI2661" s="42"/>
      <c r="HGJ2661" s="116"/>
      <c r="HGK2661" s="42"/>
      <c r="HGL2661" s="116"/>
      <c r="HGM2661" s="42"/>
      <c r="HGN2661" s="116"/>
      <c r="HGO2661" s="42"/>
      <c r="HGP2661" s="116"/>
      <c r="HGQ2661" s="42"/>
      <c r="HGR2661" s="116"/>
      <c r="HGS2661" s="42"/>
      <c r="HGT2661" s="116"/>
      <c r="HGU2661" s="42"/>
      <c r="HGV2661" s="116"/>
      <c r="HGW2661" s="42"/>
      <c r="HGX2661" s="116"/>
      <c r="HGY2661" s="42"/>
      <c r="HGZ2661" s="116"/>
      <c r="HHA2661" s="42"/>
      <c r="HHB2661" s="116"/>
      <c r="HHC2661" s="42"/>
      <c r="HHD2661" s="116"/>
      <c r="HHE2661" s="42"/>
      <c r="HHF2661" s="116"/>
      <c r="HHG2661" s="42"/>
      <c r="HHH2661" s="116"/>
      <c r="HHI2661" s="42"/>
      <c r="HHJ2661" s="116"/>
      <c r="HHK2661" s="42"/>
      <c r="HHL2661" s="116"/>
      <c r="HHM2661" s="42"/>
      <c r="HHN2661" s="116"/>
      <c r="HHO2661" s="42"/>
      <c r="HHP2661" s="116"/>
      <c r="HHQ2661" s="42"/>
      <c r="HHR2661" s="116"/>
      <c r="HHS2661" s="42"/>
      <c r="HHT2661" s="116"/>
      <c r="HHU2661" s="42"/>
      <c r="HHV2661" s="116"/>
      <c r="HHW2661" s="42"/>
      <c r="HHX2661" s="116"/>
      <c r="HHY2661" s="42"/>
      <c r="HHZ2661" s="116"/>
      <c r="HIA2661" s="42"/>
      <c r="HIB2661" s="116"/>
      <c r="HIC2661" s="42"/>
      <c r="HID2661" s="116"/>
      <c r="HIE2661" s="42"/>
      <c r="HIF2661" s="116"/>
      <c r="HIG2661" s="42"/>
      <c r="HIH2661" s="116"/>
      <c r="HII2661" s="42"/>
      <c r="HIJ2661" s="116"/>
      <c r="HIK2661" s="42"/>
      <c r="HIL2661" s="116"/>
      <c r="HIM2661" s="42"/>
      <c r="HIN2661" s="116"/>
      <c r="HIO2661" s="42"/>
      <c r="HIP2661" s="116"/>
      <c r="HIQ2661" s="42"/>
      <c r="HIR2661" s="116"/>
      <c r="HIS2661" s="42"/>
      <c r="HIT2661" s="116"/>
      <c r="HIU2661" s="42"/>
      <c r="HIV2661" s="116"/>
      <c r="HIW2661" s="42"/>
      <c r="HIX2661" s="116"/>
      <c r="HIY2661" s="42"/>
      <c r="HIZ2661" s="116"/>
      <c r="HJA2661" s="42"/>
      <c r="HJB2661" s="116"/>
      <c r="HJC2661" s="42"/>
      <c r="HJD2661" s="116"/>
      <c r="HJE2661" s="42"/>
      <c r="HJF2661" s="116"/>
      <c r="HJG2661" s="42"/>
      <c r="HJH2661" s="116"/>
      <c r="HJI2661" s="42"/>
      <c r="HJJ2661" s="116"/>
      <c r="HJK2661" s="42"/>
      <c r="HJL2661" s="116"/>
      <c r="HJM2661" s="42"/>
      <c r="HJN2661" s="116"/>
      <c r="HJO2661" s="42"/>
      <c r="HJP2661" s="116"/>
      <c r="HJQ2661" s="42"/>
      <c r="HJR2661" s="116"/>
      <c r="HJS2661" s="42"/>
      <c r="HJT2661" s="116"/>
      <c r="HJU2661" s="42"/>
      <c r="HJV2661" s="116"/>
      <c r="HJW2661" s="42"/>
      <c r="HJX2661" s="116"/>
      <c r="HJY2661" s="42"/>
      <c r="HJZ2661" s="116"/>
      <c r="HKA2661" s="42"/>
      <c r="HKB2661" s="116"/>
      <c r="HKC2661" s="42"/>
      <c r="HKD2661" s="116"/>
      <c r="HKE2661" s="42"/>
      <c r="HKF2661" s="116"/>
      <c r="HKG2661" s="42"/>
      <c r="HKH2661" s="116"/>
      <c r="HKI2661" s="42"/>
      <c r="HKJ2661" s="116"/>
      <c r="HKK2661" s="42"/>
      <c r="HKL2661" s="116"/>
      <c r="HKM2661" s="42"/>
      <c r="HKN2661" s="116"/>
      <c r="HKO2661" s="42"/>
      <c r="HKP2661" s="116"/>
      <c r="HKQ2661" s="42"/>
      <c r="HKR2661" s="116"/>
      <c r="HKS2661" s="42"/>
      <c r="HKT2661" s="116"/>
      <c r="HKU2661" s="42"/>
      <c r="HKV2661" s="116"/>
      <c r="HKW2661" s="42"/>
      <c r="HKX2661" s="116"/>
      <c r="HKY2661" s="42"/>
      <c r="HKZ2661" s="116"/>
      <c r="HLA2661" s="42"/>
      <c r="HLB2661" s="116"/>
      <c r="HLC2661" s="42"/>
      <c r="HLD2661" s="116"/>
      <c r="HLE2661" s="42"/>
      <c r="HLF2661" s="116"/>
      <c r="HLG2661" s="42"/>
      <c r="HLH2661" s="116"/>
      <c r="HLI2661" s="42"/>
      <c r="HLJ2661" s="116"/>
      <c r="HLK2661" s="42"/>
      <c r="HLL2661" s="116"/>
      <c r="HLM2661" s="42"/>
      <c r="HLN2661" s="116"/>
      <c r="HLO2661" s="42"/>
      <c r="HLP2661" s="116"/>
      <c r="HLQ2661" s="42"/>
      <c r="HLR2661" s="116"/>
      <c r="HLS2661" s="42"/>
      <c r="HLT2661" s="116"/>
      <c r="HLU2661" s="42"/>
      <c r="HLV2661" s="116"/>
      <c r="HLW2661" s="42"/>
      <c r="HLX2661" s="116"/>
      <c r="HLY2661" s="42"/>
      <c r="HLZ2661" s="116"/>
      <c r="HMA2661" s="42"/>
      <c r="HMB2661" s="116"/>
      <c r="HMC2661" s="42"/>
      <c r="HMD2661" s="116"/>
      <c r="HME2661" s="42"/>
      <c r="HMF2661" s="116"/>
      <c r="HMG2661" s="42"/>
      <c r="HMH2661" s="116"/>
      <c r="HMI2661" s="42"/>
      <c r="HMJ2661" s="116"/>
      <c r="HMK2661" s="42"/>
      <c r="HML2661" s="116"/>
      <c r="HMM2661" s="42"/>
      <c r="HMN2661" s="116"/>
      <c r="HMO2661" s="42"/>
      <c r="HMP2661" s="116"/>
      <c r="HMQ2661" s="42"/>
      <c r="HMR2661" s="116"/>
      <c r="HMS2661" s="42"/>
      <c r="HMT2661" s="116"/>
      <c r="HMU2661" s="42"/>
      <c r="HMV2661" s="116"/>
      <c r="HMW2661" s="42"/>
      <c r="HMX2661" s="116"/>
      <c r="HMY2661" s="42"/>
      <c r="HMZ2661" s="116"/>
      <c r="HNA2661" s="42"/>
      <c r="HNB2661" s="116"/>
      <c r="HNC2661" s="42"/>
      <c r="HND2661" s="116"/>
      <c r="HNE2661" s="42"/>
      <c r="HNF2661" s="116"/>
      <c r="HNG2661" s="42"/>
      <c r="HNH2661" s="116"/>
      <c r="HNI2661" s="42"/>
      <c r="HNJ2661" s="116"/>
      <c r="HNK2661" s="42"/>
      <c r="HNL2661" s="116"/>
      <c r="HNM2661" s="42"/>
      <c r="HNN2661" s="116"/>
      <c r="HNO2661" s="42"/>
      <c r="HNP2661" s="116"/>
      <c r="HNQ2661" s="42"/>
      <c r="HNR2661" s="116"/>
      <c r="HNS2661" s="42"/>
      <c r="HNT2661" s="116"/>
      <c r="HNU2661" s="42"/>
      <c r="HNV2661" s="116"/>
      <c r="HNW2661" s="42"/>
      <c r="HNX2661" s="116"/>
      <c r="HNY2661" s="42"/>
      <c r="HNZ2661" s="116"/>
      <c r="HOA2661" s="42"/>
      <c r="HOB2661" s="116"/>
      <c r="HOC2661" s="42"/>
      <c r="HOD2661" s="116"/>
      <c r="HOE2661" s="42"/>
      <c r="HOF2661" s="116"/>
      <c r="HOG2661" s="42"/>
      <c r="HOH2661" s="116"/>
      <c r="HOI2661" s="42"/>
      <c r="HOJ2661" s="116"/>
      <c r="HOK2661" s="42"/>
      <c r="HOL2661" s="116"/>
      <c r="HOM2661" s="42"/>
      <c r="HON2661" s="116"/>
      <c r="HOO2661" s="42"/>
      <c r="HOP2661" s="116"/>
      <c r="HOQ2661" s="42"/>
      <c r="HOR2661" s="116"/>
      <c r="HOS2661" s="42"/>
      <c r="HOT2661" s="116"/>
      <c r="HOU2661" s="42"/>
      <c r="HOV2661" s="116"/>
      <c r="HOW2661" s="42"/>
      <c r="HOX2661" s="116"/>
      <c r="HOY2661" s="42"/>
      <c r="HOZ2661" s="116"/>
      <c r="HPA2661" s="42"/>
      <c r="HPB2661" s="116"/>
      <c r="HPC2661" s="42"/>
      <c r="HPD2661" s="116"/>
      <c r="HPE2661" s="42"/>
      <c r="HPF2661" s="116"/>
      <c r="HPG2661" s="42"/>
      <c r="HPH2661" s="116"/>
      <c r="HPI2661" s="42"/>
      <c r="HPJ2661" s="116"/>
      <c r="HPK2661" s="42"/>
      <c r="HPL2661" s="116"/>
      <c r="HPM2661" s="42"/>
      <c r="HPN2661" s="116"/>
      <c r="HPO2661" s="42"/>
      <c r="HPP2661" s="116"/>
      <c r="HPQ2661" s="42"/>
      <c r="HPR2661" s="116"/>
      <c r="HPS2661" s="42"/>
      <c r="HPT2661" s="116"/>
      <c r="HPU2661" s="42"/>
      <c r="HPV2661" s="116"/>
      <c r="HPW2661" s="42"/>
      <c r="HPX2661" s="116"/>
      <c r="HPY2661" s="42"/>
      <c r="HPZ2661" s="116"/>
      <c r="HQA2661" s="42"/>
      <c r="HQB2661" s="116"/>
      <c r="HQC2661" s="42"/>
      <c r="HQD2661" s="116"/>
      <c r="HQE2661" s="42"/>
      <c r="HQF2661" s="116"/>
      <c r="HQG2661" s="42"/>
      <c r="HQH2661" s="116"/>
      <c r="HQI2661" s="42"/>
      <c r="HQJ2661" s="116"/>
      <c r="HQK2661" s="42"/>
      <c r="HQL2661" s="116"/>
      <c r="HQM2661" s="42"/>
      <c r="HQN2661" s="116"/>
      <c r="HQO2661" s="42"/>
      <c r="HQP2661" s="116"/>
      <c r="HQQ2661" s="42"/>
      <c r="HQR2661" s="116"/>
      <c r="HQS2661" s="42"/>
      <c r="HQT2661" s="116"/>
      <c r="HQU2661" s="42"/>
      <c r="HQV2661" s="116"/>
      <c r="HQW2661" s="42"/>
      <c r="HQX2661" s="116"/>
      <c r="HQY2661" s="42"/>
      <c r="HQZ2661" s="116"/>
      <c r="HRA2661" s="42"/>
      <c r="HRB2661" s="116"/>
      <c r="HRC2661" s="42"/>
      <c r="HRD2661" s="116"/>
      <c r="HRE2661" s="42"/>
      <c r="HRF2661" s="116"/>
      <c r="HRG2661" s="42"/>
      <c r="HRH2661" s="116"/>
      <c r="HRI2661" s="42"/>
      <c r="HRJ2661" s="116"/>
      <c r="HRK2661" s="42"/>
      <c r="HRL2661" s="116"/>
      <c r="HRM2661" s="42"/>
      <c r="HRN2661" s="116"/>
      <c r="HRO2661" s="42"/>
      <c r="HRP2661" s="116"/>
      <c r="HRQ2661" s="42"/>
      <c r="HRR2661" s="116"/>
      <c r="HRS2661" s="42"/>
      <c r="HRT2661" s="116"/>
      <c r="HRU2661" s="42"/>
      <c r="HRV2661" s="116"/>
      <c r="HRW2661" s="42"/>
      <c r="HRX2661" s="116"/>
      <c r="HRY2661" s="42"/>
      <c r="HRZ2661" s="116"/>
      <c r="HSA2661" s="42"/>
      <c r="HSB2661" s="116"/>
      <c r="HSC2661" s="42"/>
      <c r="HSD2661" s="116"/>
      <c r="HSE2661" s="42"/>
      <c r="HSF2661" s="116"/>
      <c r="HSG2661" s="42"/>
      <c r="HSH2661" s="116"/>
      <c r="HSI2661" s="42"/>
      <c r="HSJ2661" s="116"/>
      <c r="HSK2661" s="42"/>
      <c r="HSL2661" s="116"/>
      <c r="HSM2661" s="42"/>
      <c r="HSN2661" s="116"/>
      <c r="HSO2661" s="42"/>
      <c r="HSP2661" s="116"/>
      <c r="HSQ2661" s="42"/>
      <c r="HSR2661" s="116"/>
      <c r="HSS2661" s="42"/>
      <c r="HST2661" s="116"/>
      <c r="HSU2661" s="42"/>
      <c r="HSV2661" s="116"/>
      <c r="HSW2661" s="42"/>
      <c r="HSX2661" s="116"/>
      <c r="HSY2661" s="42"/>
      <c r="HSZ2661" s="116"/>
      <c r="HTA2661" s="42"/>
      <c r="HTB2661" s="116"/>
      <c r="HTC2661" s="42"/>
      <c r="HTD2661" s="116"/>
      <c r="HTE2661" s="42"/>
      <c r="HTF2661" s="116"/>
      <c r="HTG2661" s="42"/>
      <c r="HTH2661" s="116"/>
      <c r="HTI2661" s="42"/>
      <c r="HTJ2661" s="116"/>
      <c r="HTK2661" s="42"/>
      <c r="HTL2661" s="116"/>
      <c r="HTM2661" s="42"/>
      <c r="HTN2661" s="116"/>
      <c r="HTO2661" s="42"/>
      <c r="HTP2661" s="116"/>
      <c r="HTQ2661" s="42"/>
      <c r="HTR2661" s="116"/>
      <c r="HTS2661" s="42"/>
      <c r="HTT2661" s="116"/>
      <c r="HTU2661" s="42"/>
      <c r="HTV2661" s="116"/>
      <c r="HTW2661" s="42"/>
      <c r="HTX2661" s="116"/>
      <c r="HTY2661" s="42"/>
      <c r="HTZ2661" s="116"/>
      <c r="HUA2661" s="42"/>
      <c r="HUB2661" s="116"/>
      <c r="HUC2661" s="42"/>
      <c r="HUD2661" s="116"/>
      <c r="HUE2661" s="42"/>
      <c r="HUF2661" s="116"/>
      <c r="HUG2661" s="42"/>
      <c r="HUH2661" s="116"/>
      <c r="HUI2661" s="42"/>
      <c r="HUJ2661" s="116"/>
      <c r="HUK2661" s="42"/>
      <c r="HUL2661" s="116"/>
      <c r="HUM2661" s="42"/>
      <c r="HUN2661" s="116"/>
      <c r="HUO2661" s="42"/>
      <c r="HUP2661" s="116"/>
      <c r="HUQ2661" s="42"/>
      <c r="HUR2661" s="116"/>
      <c r="HUS2661" s="42"/>
      <c r="HUT2661" s="116"/>
      <c r="HUU2661" s="42"/>
      <c r="HUV2661" s="116"/>
      <c r="HUW2661" s="42"/>
      <c r="HUX2661" s="116"/>
      <c r="HUY2661" s="42"/>
      <c r="HUZ2661" s="116"/>
      <c r="HVA2661" s="42"/>
      <c r="HVB2661" s="116"/>
      <c r="HVC2661" s="42"/>
      <c r="HVD2661" s="116"/>
      <c r="HVE2661" s="42"/>
      <c r="HVF2661" s="116"/>
      <c r="HVG2661" s="42"/>
      <c r="HVH2661" s="116"/>
      <c r="HVI2661" s="42"/>
      <c r="HVJ2661" s="116"/>
      <c r="HVK2661" s="42"/>
      <c r="HVL2661" s="116"/>
      <c r="HVM2661" s="42"/>
      <c r="HVN2661" s="116"/>
      <c r="HVO2661" s="42"/>
      <c r="HVP2661" s="116"/>
      <c r="HVQ2661" s="42"/>
      <c r="HVR2661" s="116"/>
      <c r="HVS2661" s="42"/>
      <c r="HVT2661" s="116"/>
      <c r="HVU2661" s="42"/>
      <c r="HVV2661" s="116"/>
      <c r="HVW2661" s="42"/>
      <c r="HVX2661" s="116"/>
      <c r="HVY2661" s="42"/>
      <c r="HVZ2661" s="116"/>
      <c r="HWA2661" s="42"/>
      <c r="HWB2661" s="116"/>
      <c r="HWC2661" s="42"/>
      <c r="HWD2661" s="116"/>
      <c r="HWE2661" s="42"/>
      <c r="HWF2661" s="116"/>
      <c r="HWG2661" s="42"/>
      <c r="HWH2661" s="116"/>
      <c r="HWI2661" s="42"/>
      <c r="HWJ2661" s="116"/>
      <c r="HWK2661" s="42"/>
      <c r="HWL2661" s="116"/>
      <c r="HWM2661" s="42"/>
      <c r="HWN2661" s="116"/>
      <c r="HWO2661" s="42"/>
      <c r="HWP2661" s="116"/>
      <c r="HWQ2661" s="42"/>
      <c r="HWR2661" s="116"/>
      <c r="HWS2661" s="42"/>
      <c r="HWT2661" s="116"/>
      <c r="HWU2661" s="42"/>
      <c r="HWV2661" s="116"/>
      <c r="HWW2661" s="42"/>
      <c r="HWX2661" s="116"/>
      <c r="HWY2661" s="42"/>
      <c r="HWZ2661" s="116"/>
      <c r="HXA2661" s="42"/>
      <c r="HXB2661" s="116"/>
      <c r="HXC2661" s="42"/>
      <c r="HXD2661" s="116"/>
      <c r="HXE2661" s="42"/>
      <c r="HXF2661" s="116"/>
      <c r="HXG2661" s="42"/>
      <c r="HXH2661" s="116"/>
      <c r="HXI2661" s="42"/>
      <c r="HXJ2661" s="116"/>
      <c r="HXK2661" s="42"/>
      <c r="HXL2661" s="116"/>
      <c r="HXM2661" s="42"/>
      <c r="HXN2661" s="116"/>
      <c r="HXO2661" s="42"/>
      <c r="HXP2661" s="116"/>
      <c r="HXQ2661" s="42"/>
      <c r="HXR2661" s="116"/>
      <c r="HXS2661" s="42"/>
      <c r="HXT2661" s="116"/>
      <c r="HXU2661" s="42"/>
      <c r="HXV2661" s="116"/>
      <c r="HXW2661" s="42"/>
      <c r="HXX2661" s="116"/>
      <c r="HXY2661" s="42"/>
      <c r="HXZ2661" s="116"/>
      <c r="HYA2661" s="42"/>
      <c r="HYB2661" s="116"/>
      <c r="HYC2661" s="42"/>
      <c r="HYD2661" s="116"/>
      <c r="HYE2661" s="42"/>
      <c r="HYF2661" s="116"/>
      <c r="HYG2661" s="42"/>
      <c r="HYH2661" s="116"/>
      <c r="HYI2661" s="42"/>
      <c r="HYJ2661" s="116"/>
      <c r="HYK2661" s="42"/>
      <c r="HYL2661" s="116"/>
      <c r="HYM2661" s="42"/>
      <c r="HYN2661" s="116"/>
      <c r="HYO2661" s="42"/>
      <c r="HYP2661" s="116"/>
      <c r="HYQ2661" s="42"/>
      <c r="HYR2661" s="116"/>
      <c r="HYS2661" s="42"/>
      <c r="HYT2661" s="116"/>
      <c r="HYU2661" s="42"/>
      <c r="HYV2661" s="116"/>
      <c r="HYW2661" s="42"/>
      <c r="HYX2661" s="116"/>
      <c r="HYY2661" s="42"/>
      <c r="HYZ2661" s="116"/>
      <c r="HZA2661" s="42"/>
      <c r="HZB2661" s="116"/>
      <c r="HZC2661" s="42"/>
      <c r="HZD2661" s="116"/>
      <c r="HZE2661" s="42"/>
      <c r="HZF2661" s="116"/>
      <c r="HZG2661" s="42"/>
      <c r="HZH2661" s="116"/>
      <c r="HZI2661" s="42"/>
      <c r="HZJ2661" s="116"/>
      <c r="HZK2661" s="42"/>
      <c r="HZL2661" s="116"/>
      <c r="HZM2661" s="42"/>
      <c r="HZN2661" s="116"/>
      <c r="HZO2661" s="42"/>
      <c r="HZP2661" s="116"/>
      <c r="HZQ2661" s="42"/>
      <c r="HZR2661" s="116"/>
      <c r="HZS2661" s="42"/>
      <c r="HZT2661" s="116"/>
      <c r="HZU2661" s="42"/>
      <c r="HZV2661" s="116"/>
      <c r="HZW2661" s="42"/>
      <c r="HZX2661" s="116"/>
      <c r="HZY2661" s="42"/>
      <c r="HZZ2661" s="116"/>
      <c r="IAA2661" s="42"/>
      <c r="IAB2661" s="116"/>
      <c r="IAC2661" s="42"/>
      <c r="IAD2661" s="116"/>
      <c r="IAE2661" s="42"/>
      <c r="IAF2661" s="116"/>
      <c r="IAG2661" s="42"/>
      <c r="IAH2661" s="116"/>
      <c r="IAI2661" s="42"/>
      <c r="IAJ2661" s="116"/>
      <c r="IAK2661" s="42"/>
      <c r="IAL2661" s="116"/>
      <c r="IAM2661" s="42"/>
      <c r="IAN2661" s="116"/>
      <c r="IAO2661" s="42"/>
      <c r="IAP2661" s="116"/>
      <c r="IAQ2661" s="42"/>
      <c r="IAR2661" s="116"/>
      <c r="IAS2661" s="42"/>
      <c r="IAT2661" s="116"/>
      <c r="IAU2661" s="42"/>
      <c r="IAV2661" s="116"/>
      <c r="IAW2661" s="42"/>
      <c r="IAX2661" s="116"/>
      <c r="IAY2661" s="42"/>
      <c r="IAZ2661" s="116"/>
      <c r="IBA2661" s="42"/>
      <c r="IBB2661" s="116"/>
      <c r="IBC2661" s="42"/>
      <c r="IBD2661" s="116"/>
      <c r="IBE2661" s="42"/>
      <c r="IBF2661" s="116"/>
      <c r="IBG2661" s="42"/>
      <c r="IBH2661" s="116"/>
      <c r="IBI2661" s="42"/>
      <c r="IBJ2661" s="116"/>
      <c r="IBK2661" s="42"/>
      <c r="IBL2661" s="116"/>
      <c r="IBM2661" s="42"/>
      <c r="IBN2661" s="116"/>
      <c r="IBO2661" s="42"/>
      <c r="IBP2661" s="116"/>
      <c r="IBQ2661" s="42"/>
      <c r="IBR2661" s="116"/>
      <c r="IBS2661" s="42"/>
      <c r="IBT2661" s="116"/>
      <c r="IBU2661" s="42"/>
      <c r="IBV2661" s="116"/>
      <c r="IBW2661" s="42"/>
      <c r="IBX2661" s="116"/>
      <c r="IBY2661" s="42"/>
      <c r="IBZ2661" s="116"/>
      <c r="ICA2661" s="42"/>
      <c r="ICB2661" s="116"/>
      <c r="ICC2661" s="42"/>
      <c r="ICD2661" s="116"/>
      <c r="ICE2661" s="42"/>
      <c r="ICF2661" s="116"/>
      <c r="ICG2661" s="42"/>
      <c r="ICH2661" s="116"/>
      <c r="ICI2661" s="42"/>
      <c r="ICJ2661" s="116"/>
      <c r="ICK2661" s="42"/>
      <c r="ICL2661" s="116"/>
      <c r="ICM2661" s="42"/>
      <c r="ICN2661" s="116"/>
      <c r="ICO2661" s="42"/>
      <c r="ICP2661" s="116"/>
      <c r="ICQ2661" s="42"/>
      <c r="ICR2661" s="116"/>
      <c r="ICS2661" s="42"/>
      <c r="ICT2661" s="116"/>
      <c r="ICU2661" s="42"/>
      <c r="ICV2661" s="116"/>
      <c r="ICW2661" s="42"/>
      <c r="ICX2661" s="116"/>
      <c r="ICY2661" s="42"/>
      <c r="ICZ2661" s="116"/>
      <c r="IDA2661" s="42"/>
      <c r="IDB2661" s="116"/>
      <c r="IDC2661" s="42"/>
      <c r="IDD2661" s="116"/>
      <c r="IDE2661" s="42"/>
      <c r="IDF2661" s="116"/>
      <c r="IDG2661" s="42"/>
      <c r="IDH2661" s="116"/>
      <c r="IDI2661" s="42"/>
      <c r="IDJ2661" s="116"/>
      <c r="IDK2661" s="42"/>
      <c r="IDL2661" s="116"/>
      <c r="IDM2661" s="42"/>
      <c r="IDN2661" s="116"/>
      <c r="IDO2661" s="42"/>
      <c r="IDP2661" s="116"/>
      <c r="IDQ2661" s="42"/>
      <c r="IDR2661" s="116"/>
      <c r="IDS2661" s="42"/>
      <c r="IDT2661" s="116"/>
      <c r="IDU2661" s="42"/>
      <c r="IDV2661" s="116"/>
      <c r="IDW2661" s="42"/>
      <c r="IDX2661" s="116"/>
      <c r="IDY2661" s="42"/>
      <c r="IDZ2661" s="116"/>
      <c r="IEA2661" s="42"/>
      <c r="IEB2661" s="116"/>
      <c r="IEC2661" s="42"/>
      <c r="IED2661" s="116"/>
      <c r="IEE2661" s="42"/>
      <c r="IEF2661" s="116"/>
      <c r="IEG2661" s="42"/>
      <c r="IEH2661" s="116"/>
      <c r="IEI2661" s="42"/>
      <c r="IEJ2661" s="116"/>
      <c r="IEK2661" s="42"/>
      <c r="IEL2661" s="116"/>
      <c r="IEM2661" s="42"/>
      <c r="IEN2661" s="116"/>
      <c r="IEO2661" s="42"/>
      <c r="IEP2661" s="116"/>
      <c r="IEQ2661" s="42"/>
      <c r="IER2661" s="116"/>
      <c r="IES2661" s="42"/>
      <c r="IET2661" s="116"/>
      <c r="IEU2661" s="42"/>
      <c r="IEV2661" s="116"/>
      <c r="IEW2661" s="42"/>
      <c r="IEX2661" s="116"/>
      <c r="IEY2661" s="42"/>
      <c r="IEZ2661" s="116"/>
      <c r="IFA2661" s="42"/>
      <c r="IFB2661" s="116"/>
      <c r="IFC2661" s="42"/>
      <c r="IFD2661" s="116"/>
      <c r="IFE2661" s="42"/>
      <c r="IFF2661" s="116"/>
      <c r="IFG2661" s="42"/>
      <c r="IFH2661" s="116"/>
      <c r="IFI2661" s="42"/>
      <c r="IFJ2661" s="116"/>
      <c r="IFK2661" s="42"/>
      <c r="IFL2661" s="116"/>
      <c r="IFM2661" s="42"/>
      <c r="IFN2661" s="116"/>
      <c r="IFO2661" s="42"/>
      <c r="IFP2661" s="116"/>
      <c r="IFQ2661" s="42"/>
      <c r="IFR2661" s="116"/>
      <c r="IFS2661" s="42"/>
      <c r="IFT2661" s="116"/>
      <c r="IFU2661" s="42"/>
      <c r="IFV2661" s="116"/>
      <c r="IFW2661" s="42"/>
      <c r="IFX2661" s="116"/>
      <c r="IFY2661" s="42"/>
      <c r="IFZ2661" s="116"/>
      <c r="IGA2661" s="42"/>
      <c r="IGB2661" s="116"/>
      <c r="IGC2661" s="42"/>
      <c r="IGD2661" s="116"/>
      <c r="IGE2661" s="42"/>
      <c r="IGF2661" s="116"/>
      <c r="IGG2661" s="42"/>
      <c r="IGH2661" s="116"/>
      <c r="IGI2661" s="42"/>
      <c r="IGJ2661" s="116"/>
      <c r="IGK2661" s="42"/>
      <c r="IGL2661" s="116"/>
      <c r="IGM2661" s="42"/>
      <c r="IGN2661" s="116"/>
      <c r="IGO2661" s="42"/>
      <c r="IGP2661" s="116"/>
      <c r="IGQ2661" s="42"/>
      <c r="IGR2661" s="116"/>
      <c r="IGS2661" s="42"/>
      <c r="IGT2661" s="116"/>
      <c r="IGU2661" s="42"/>
      <c r="IGV2661" s="116"/>
      <c r="IGW2661" s="42"/>
      <c r="IGX2661" s="116"/>
      <c r="IGY2661" s="42"/>
      <c r="IGZ2661" s="116"/>
      <c r="IHA2661" s="42"/>
      <c r="IHB2661" s="116"/>
      <c r="IHC2661" s="42"/>
      <c r="IHD2661" s="116"/>
      <c r="IHE2661" s="42"/>
      <c r="IHF2661" s="116"/>
      <c r="IHG2661" s="42"/>
      <c r="IHH2661" s="116"/>
      <c r="IHI2661" s="42"/>
      <c r="IHJ2661" s="116"/>
      <c r="IHK2661" s="42"/>
      <c r="IHL2661" s="116"/>
      <c r="IHM2661" s="42"/>
      <c r="IHN2661" s="116"/>
      <c r="IHO2661" s="42"/>
      <c r="IHP2661" s="116"/>
      <c r="IHQ2661" s="42"/>
      <c r="IHR2661" s="116"/>
      <c r="IHS2661" s="42"/>
      <c r="IHT2661" s="116"/>
      <c r="IHU2661" s="42"/>
      <c r="IHV2661" s="116"/>
      <c r="IHW2661" s="42"/>
      <c r="IHX2661" s="116"/>
      <c r="IHY2661" s="42"/>
      <c r="IHZ2661" s="116"/>
      <c r="IIA2661" s="42"/>
      <c r="IIB2661" s="116"/>
      <c r="IIC2661" s="42"/>
      <c r="IID2661" s="116"/>
      <c r="IIE2661" s="42"/>
      <c r="IIF2661" s="116"/>
      <c r="IIG2661" s="42"/>
      <c r="IIH2661" s="116"/>
      <c r="III2661" s="42"/>
      <c r="IIJ2661" s="116"/>
      <c r="IIK2661" s="42"/>
      <c r="IIL2661" s="116"/>
      <c r="IIM2661" s="42"/>
      <c r="IIN2661" s="116"/>
      <c r="IIO2661" s="42"/>
      <c r="IIP2661" s="116"/>
      <c r="IIQ2661" s="42"/>
      <c r="IIR2661" s="116"/>
      <c r="IIS2661" s="42"/>
      <c r="IIT2661" s="116"/>
      <c r="IIU2661" s="42"/>
      <c r="IIV2661" s="116"/>
      <c r="IIW2661" s="42"/>
      <c r="IIX2661" s="116"/>
      <c r="IIY2661" s="42"/>
      <c r="IIZ2661" s="116"/>
      <c r="IJA2661" s="42"/>
      <c r="IJB2661" s="116"/>
      <c r="IJC2661" s="42"/>
      <c r="IJD2661" s="116"/>
      <c r="IJE2661" s="42"/>
      <c r="IJF2661" s="116"/>
      <c r="IJG2661" s="42"/>
      <c r="IJH2661" s="116"/>
      <c r="IJI2661" s="42"/>
      <c r="IJJ2661" s="116"/>
      <c r="IJK2661" s="42"/>
      <c r="IJL2661" s="116"/>
      <c r="IJM2661" s="42"/>
      <c r="IJN2661" s="116"/>
      <c r="IJO2661" s="42"/>
      <c r="IJP2661" s="116"/>
      <c r="IJQ2661" s="42"/>
      <c r="IJR2661" s="116"/>
      <c r="IJS2661" s="42"/>
      <c r="IJT2661" s="116"/>
      <c r="IJU2661" s="42"/>
      <c r="IJV2661" s="116"/>
      <c r="IJW2661" s="42"/>
      <c r="IJX2661" s="116"/>
      <c r="IJY2661" s="42"/>
      <c r="IJZ2661" s="116"/>
      <c r="IKA2661" s="42"/>
      <c r="IKB2661" s="116"/>
      <c r="IKC2661" s="42"/>
      <c r="IKD2661" s="116"/>
      <c r="IKE2661" s="42"/>
      <c r="IKF2661" s="116"/>
      <c r="IKG2661" s="42"/>
      <c r="IKH2661" s="116"/>
      <c r="IKI2661" s="42"/>
      <c r="IKJ2661" s="116"/>
      <c r="IKK2661" s="42"/>
      <c r="IKL2661" s="116"/>
      <c r="IKM2661" s="42"/>
      <c r="IKN2661" s="116"/>
      <c r="IKO2661" s="42"/>
      <c r="IKP2661" s="116"/>
      <c r="IKQ2661" s="42"/>
      <c r="IKR2661" s="116"/>
      <c r="IKS2661" s="42"/>
      <c r="IKT2661" s="116"/>
      <c r="IKU2661" s="42"/>
      <c r="IKV2661" s="116"/>
      <c r="IKW2661" s="42"/>
      <c r="IKX2661" s="116"/>
      <c r="IKY2661" s="42"/>
      <c r="IKZ2661" s="116"/>
      <c r="ILA2661" s="42"/>
      <c r="ILB2661" s="116"/>
      <c r="ILC2661" s="42"/>
      <c r="ILD2661" s="116"/>
      <c r="ILE2661" s="42"/>
      <c r="ILF2661" s="116"/>
      <c r="ILG2661" s="42"/>
      <c r="ILH2661" s="116"/>
      <c r="ILI2661" s="42"/>
      <c r="ILJ2661" s="116"/>
      <c r="ILK2661" s="42"/>
      <c r="ILL2661" s="116"/>
      <c r="ILM2661" s="42"/>
      <c r="ILN2661" s="116"/>
      <c r="ILO2661" s="42"/>
      <c r="ILP2661" s="116"/>
      <c r="ILQ2661" s="42"/>
      <c r="ILR2661" s="116"/>
      <c r="ILS2661" s="42"/>
      <c r="ILT2661" s="116"/>
      <c r="ILU2661" s="42"/>
      <c r="ILV2661" s="116"/>
      <c r="ILW2661" s="42"/>
      <c r="ILX2661" s="116"/>
      <c r="ILY2661" s="42"/>
      <c r="ILZ2661" s="116"/>
      <c r="IMA2661" s="42"/>
      <c r="IMB2661" s="116"/>
      <c r="IMC2661" s="42"/>
      <c r="IMD2661" s="116"/>
      <c r="IME2661" s="42"/>
      <c r="IMF2661" s="116"/>
      <c r="IMG2661" s="42"/>
      <c r="IMH2661" s="116"/>
      <c r="IMI2661" s="42"/>
      <c r="IMJ2661" s="116"/>
      <c r="IMK2661" s="42"/>
      <c r="IML2661" s="116"/>
      <c r="IMM2661" s="42"/>
      <c r="IMN2661" s="116"/>
      <c r="IMO2661" s="42"/>
      <c r="IMP2661" s="116"/>
      <c r="IMQ2661" s="42"/>
      <c r="IMR2661" s="116"/>
      <c r="IMS2661" s="42"/>
      <c r="IMT2661" s="116"/>
      <c r="IMU2661" s="42"/>
      <c r="IMV2661" s="116"/>
      <c r="IMW2661" s="42"/>
      <c r="IMX2661" s="116"/>
      <c r="IMY2661" s="42"/>
      <c r="IMZ2661" s="116"/>
      <c r="INA2661" s="42"/>
      <c r="INB2661" s="116"/>
      <c r="INC2661" s="42"/>
      <c r="IND2661" s="116"/>
      <c r="INE2661" s="42"/>
      <c r="INF2661" s="116"/>
      <c r="ING2661" s="42"/>
      <c r="INH2661" s="116"/>
      <c r="INI2661" s="42"/>
      <c r="INJ2661" s="116"/>
      <c r="INK2661" s="42"/>
      <c r="INL2661" s="116"/>
      <c r="INM2661" s="42"/>
      <c r="INN2661" s="116"/>
      <c r="INO2661" s="42"/>
      <c r="INP2661" s="116"/>
      <c r="INQ2661" s="42"/>
      <c r="INR2661" s="116"/>
      <c r="INS2661" s="42"/>
      <c r="INT2661" s="116"/>
      <c r="INU2661" s="42"/>
      <c r="INV2661" s="116"/>
      <c r="INW2661" s="42"/>
      <c r="INX2661" s="116"/>
      <c r="INY2661" s="42"/>
      <c r="INZ2661" s="116"/>
      <c r="IOA2661" s="42"/>
      <c r="IOB2661" s="116"/>
      <c r="IOC2661" s="42"/>
      <c r="IOD2661" s="116"/>
      <c r="IOE2661" s="42"/>
      <c r="IOF2661" s="116"/>
      <c r="IOG2661" s="42"/>
      <c r="IOH2661" s="116"/>
      <c r="IOI2661" s="42"/>
      <c r="IOJ2661" s="116"/>
      <c r="IOK2661" s="42"/>
      <c r="IOL2661" s="116"/>
      <c r="IOM2661" s="42"/>
      <c r="ION2661" s="116"/>
      <c r="IOO2661" s="42"/>
      <c r="IOP2661" s="116"/>
      <c r="IOQ2661" s="42"/>
      <c r="IOR2661" s="116"/>
      <c r="IOS2661" s="42"/>
      <c r="IOT2661" s="116"/>
      <c r="IOU2661" s="42"/>
      <c r="IOV2661" s="116"/>
      <c r="IOW2661" s="42"/>
      <c r="IOX2661" s="116"/>
      <c r="IOY2661" s="42"/>
      <c r="IOZ2661" s="116"/>
      <c r="IPA2661" s="42"/>
      <c r="IPB2661" s="116"/>
      <c r="IPC2661" s="42"/>
      <c r="IPD2661" s="116"/>
      <c r="IPE2661" s="42"/>
      <c r="IPF2661" s="116"/>
      <c r="IPG2661" s="42"/>
      <c r="IPH2661" s="116"/>
      <c r="IPI2661" s="42"/>
      <c r="IPJ2661" s="116"/>
      <c r="IPK2661" s="42"/>
      <c r="IPL2661" s="116"/>
      <c r="IPM2661" s="42"/>
      <c r="IPN2661" s="116"/>
      <c r="IPO2661" s="42"/>
      <c r="IPP2661" s="116"/>
      <c r="IPQ2661" s="42"/>
      <c r="IPR2661" s="116"/>
      <c r="IPS2661" s="42"/>
      <c r="IPT2661" s="116"/>
      <c r="IPU2661" s="42"/>
      <c r="IPV2661" s="116"/>
      <c r="IPW2661" s="42"/>
      <c r="IPX2661" s="116"/>
      <c r="IPY2661" s="42"/>
      <c r="IPZ2661" s="116"/>
      <c r="IQA2661" s="42"/>
      <c r="IQB2661" s="116"/>
      <c r="IQC2661" s="42"/>
      <c r="IQD2661" s="116"/>
      <c r="IQE2661" s="42"/>
      <c r="IQF2661" s="116"/>
      <c r="IQG2661" s="42"/>
      <c r="IQH2661" s="116"/>
      <c r="IQI2661" s="42"/>
      <c r="IQJ2661" s="116"/>
      <c r="IQK2661" s="42"/>
      <c r="IQL2661" s="116"/>
      <c r="IQM2661" s="42"/>
      <c r="IQN2661" s="116"/>
      <c r="IQO2661" s="42"/>
      <c r="IQP2661" s="116"/>
      <c r="IQQ2661" s="42"/>
      <c r="IQR2661" s="116"/>
      <c r="IQS2661" s="42"/>
      <c r="IQT2661" s="116"/>
      <c r="IQU2661" s="42"/>
      <c r="IQV2661" s="116"/>
      <c r="IQW2661" s="42"/>
      <c r="IQX2661" s="116"/>
      <c r="IQY2661" s="42"/>
      <c r="IQZ2661" s="116"/>
      <c r="IRA2661" s="42"/>
      <c r="IRB2661" s="116"/>
      <c r="IRC2661" s="42"/>
      <c r="IRD2661" s="116"/>
      <c r="IRE2661" s="42"/>
      <c r="IRF2661" s="116"/>
      <c r="IRG2661" s="42"/>
      <c r="IRH2661" s="116"/>
      <c r="IRI2661" s="42"/>
      <c r="IRJ2661" s="116"/>
      <c r="IRK2661" s="42"/>
      <c r="IRL2661" s="116"/>
      <c r="IRM2661" s="42"/>
      <c r="IRN2661" s="116"/>
      <c r="IRO2661" s="42"/>
      <c r="IRP2661" s="116"/>
      <c r="IRQ2661" s="42"/>
      <c r="IRR2661" s="116"/>
      <c r="IRS2661" s="42"/>
      <c r="IRT2661" s="116"/>
      <c r="IRU2661" s="42"/>
      <c r="IRV2661" s="116"/>
      <c r="IRW2661" s="42"/>
      <c r="IRX2661" s="116"/>
      <c r="IRY2661" s="42"/>
      <c r="IRZ2661" s="116"/>
      <c r="ISA2661" s="42"/>
      <c r="ISB2661" s="116"/>
      <c r="ISC2661" s="42"/>
      <c r="ISD2661" s="116"/>
      <c r="ISE2661" s="42"/>
      <c r="ISF2661" s="116"/>
      <c r="ISG2661" s="42"/>
      <c r="ISH2661" s="116"/>
      <c r="ISI2661" s="42"/>
      <c r="ISJ2661" s="116"/>
      <c r="ISK2661" s="42"/>
      <c r="ISL2661" s="116"/>
      <c r="ISM2661" s="42"/>
      <c r="ISN2661" s="116"/>
      <c r="ISO2661" s="42"/>
      <c r="ISP2661" s="116"/>
      <c r="ISQ2661" s="42"/>
      <c r="ISR2661" s="116"/>
      <c r="ISS2661" s="42"/>
      <c r="IST2661" s="116"/>
      <c r="ISU2661" s="42"/>
      <c r="ISV2661" s="116"/>
      <c r="ISW2661" s="42"/>
      <c r="ISX2661" s="116"/>
      <c r="ISY2661" s="42"/>
      <c r="ISZ2661" s="116"/>
      <c r="ITA2661" s="42"/>
      <c r="ITB2661" s="116"/>
      <c r="ITC2661" s="42"/>
      <c r="ITD2661" s="116"/>
      <c r="ITE2661" s="42"/>
      <c r="ITF2661" s="116"/>
      <c r="ITG2661" s="42"/>
      <c r="ITH2661" s="116"/>
      <c r="ITI2661" s="42"/>
      <c r="ITJ2661" s="116"/>
      <c r="ITK2661" s="42"/>
      <c r="ITL2661" s="116"/>
      <c r="ITM2661" s="42"/>
      <c r="ITN2661" s="116"/>
      <c r="ITO2661" s="42"/>
      <c r="ITP2661" s="116"/>
      <c r="ITQ2661" s="42"/>
      <c r="ITR2661" s="116"/>
      <c r="ITS2661" s="42"/>
      <c r="ITT2661" s="116"/>
      <c r="ITU2661" s="42"/>
      <c r="ITV2661" s="116"/>
      <c r="ITW2661" s="42"/>
      <c r="ITX2661" s="116"/>
      <c r="ITY2661" s="42"/>
      <c r="ITZ2661" s="116"/>
      <c r="IUA2661" s="42"/>
      <c r="IUB2661" s="116"/>
      <c r="IUC2661" s="42"/>
      <c r="IUD2661" s="116"/>
      <c r="IUE2661" s="42"/>
      <c r="IUF2661" s="116"/>
      <c r="IUG2661" s="42"/>
      <c r="IUH2661" s="116"/>
      <c r="IUI2661" s="42"/>
      <c r="IUJ2661" s="116"/>
      <c r="IUK2661" s="42"/>
      <c r="IUL2661" s="116"/>
      <c r="IUM2661" s="42"/>
      <c r="IUN2661" s="116"/>
      <c r="IUO2661" s="42"/>
      <c r="IUP2661" s="116"/>
      <c r="IUQ2661" s="42"/>
      <c r="IUR2661" s="116"/>
      <c r="IUS2661" s="42"/>
      <c r="IUT2661" s="116"/>
      <c r="IUU2661" s="42"/>
      <c r="IUV2661" s="116"/>
      <c r="IUW2661" s="42"/>
      <c r="IUX2661" s="116"/>
      <c r="IUY2661" s="42"/>
      <c r="IUZ2661" s="116"/>
      <c r="IVA2661" s="42"/>
      <c r="IVB2661" s="116"/>
      <c r="IVC2661" s="42"/>
      <c r="IVD2661" s="116"/>
      <c r="IVE2661" s="42"/>
      <c r="IVF2661" s="116"/>
      <c r="IVG2661" s="42"/>
      <c r="IVH2661" s="116"/>
      <c r="IVI2661" s="42"/>
      <c r="IVJ2661" s="116"/>
      <c r="IVK2661" s="42"/>
      <c r="IVL2661" s="116"/>
      <c r="IVM2661" s="42"/>
      <c r="IVN2661" s="116"/>
      <c r="IVO2661" s="42"/>
      <c r="IVP2661" s="116"/>
      <c r="IVQ2661" s="42"/>
      <c r="IVR2661" s="116"/>
      <c r="IVS2661" s="42"/>
      <c r="IVT2661" s="116"/>
      <c r="IVU2661" s="42"/>
      <c r="IVV2661" s="116"/>
      <c r="IVW2661" s="42"/>
      <c r="IVX2661" s="116"/>
      <c r="IVY2661" s="42"/>
      <c r="IVZ2661" s="116"/>
      <c r="IWA2661" s="42"/>
      <c r="IWB2661" s="116"/>
      <c r="IWC2661" s="42"/>
      <c r="IWD2661" s="116"/>
      <c r="IWE2661" s="42"/>
      <c r="IWF2661" s="116"/>
      <c r="IWG2661" s="42"/>
      <c r="IWH2661" s="116"/>
      <c r="IWI2661" s="42"/>
      <c r="IWJ2661" s="116"/>
      <c r="IWK2661" s="42"/>
      <c r="IWL2661" s="116"/>
      <c r="IWM2661" s="42"/>
      <c r="IWN2661" s="116"/>
      <c r="IWO2661" s="42"/>
      <c r="IWP2661" s="116"/>
      <c r="IWQ2661" s="42"/>
      <c r="IWR2661" s="116"/>
      <c r="IWS2661" s="42"/>
      <c r="IWT2661" s="116"/>
      <c r="IWU2661" s="42"/>
      <c r="IWV2661" s="116"/>
      <c r="IWW2661" s="42"/>
      <c r="IWX2661" s="116"/>
      <c r="IWY2661" s="42"/>
      <c r="IWZ2661" s="116"/>
      <c r="IXA2661" s="42"/>
      <c r="IXB2661" s="116"/>
      <c r="IXC2661" s="42"/>
      <c r="IXD2661" s="116"/>
      <c r="IXE2661" s="42"/>
      <c r="IXF2661" s="116"/>
      <c r="IXG2661" s="42"/>
      <c r="IXH2661" s="116"/>
      <c r="IXI2661" s="42"/>
      <c r="IXJ2661" s="116"/>
      <c r="IXK2661" s="42"/>
      <c r="IXL2661" s="116"/>
      <c r="IXM2661" s="42"/>
      <c r="IXN2661" s="116"/>
      <c r="IXO2661" s="42"/>
      <c r="IXP2661" s="116"/>
      <c r="IXQ2661" s="42"/>
      <c r="IXR2661" s="116"/>
      <c r="IXS2661" s="42"/>
      <c r="IXT2661" s="116"/>
      <c r="IXU2661" s="42"/>
      <c r="IXV2661" s="116"/>
      <c r="IXW2661" s="42"/>
      <c r="IXX2661" s="116"/>
      <c r="IXY2661" s="42"/>
      <c r="IXZ2661" s="116"/>
      <c r="IYA2661" s="42"/>
      <c r="IYB2661" s="116"/>
      <c r="IYC2661" s="42"/>
      <c r="IYD2661" s="116"/>
      <c r="IYE2661" s="42"/>
      <c r="IYF2661" s="116"/>
      <c r="IYG2661" s="42"/>
      <c r="IYH2661" s="116"/>
      <c r="IYI2661" s="42"/>
      <c r="IYJ2661" s="116"/>
      <c r="IYK2661" s="42"/>
      <c r="IYL2661" s="116"/>
      <c r="IYM2661" s="42"/>
      <c r="IYN2661" s="116"/>
      <c r="IYO2661" s="42"/>
      <c r="IYP2661" s="116"/>
      <c r="IYQ2661" s="42"/>
      <c r="IYR2661" s="116"/>
      <c r="IYS2661" s="42"/>
      <c r="IYT2661" s="116"/>
      <c r="IYU2661" s="42"/>
      <c r="IYV2661" s="116"/>
      <c r="IYW2661" s="42"/>
      <c r="IYX2661" s="116"/>
      <c r="IYY2661" s="42"/>
      <c r="IYZ2661" s="116"/>
      <c r="IZA2661" s="42"/>
      <c r="IZB2661" s="116"/>
      <c r="IZC2661" s="42"/>
      <c r="IZD2661" s="116"/>
      <c r="IZE2661" s="42"/>
      <c r="IZF2661" s="116"/>
      <c r="IZG2661" s="42"/>
      <c r="IZH2661" s="116"/>
      <c r="IZI2661" s="42"/>
      <c r="IZJ2661" s="116"/>
      <c r="IZK2661" s="42"/>
      <c r="IZL2661" s="116"/>
      <c r="IZM2661" s="42"/>
      <c r="IZN2661" s="116"/>
      <c r="IZO2661" s="42"/>
      <c r="IZP2661" s="116"/>
      <c r="IZQ2661" s="42"/>
      <c r="IZR2661" s="116"/>
      <c r="IZS2661" s="42"/>
      <c r="IZT2661" s="116"/>
      <c r="IZU2661" s="42"/>
      <c r="IZV2661" s="116"/>
      <c r="IZW2661" s="42"/>
      <c r="IZX2661" s="116"/>
      <c r="IZY2661" s="42"/>
      <c r="IZZ2661" s="116"/>
      <c r="JAA2661" s="42"/>
      <c r="JAB2661" s="116"/>
      <c r="JAC2661" s="42"/>
      <c r="JAD2661" s="116"/>
      <c r="JAE2661" s="42"/>
      <c r="JAF2661" s="116"/>
      <c r="JAG2661" s="42"/>
      <c r="JAH2661" s="116"/>
      <c r="JAI2661" s="42"/>
      <c r="JAJ2661" s="116"/>
      <c r="JAK2661" s="42"/>
      <c r="JAL2661" s="116"/>
      <c r="JAM2661" s="42"/>
      <c r="JAN2661" s="116"/>
      <c r="JAO2661" s="42"/>
      <c r="JAP2661" s="116"/>
      <c r="JAQ2661" s="42"/>
      <c r="JAR2661" s="116"/>
      <c r="JAS2661" s="42"/>
      <c r="JAT2661" s="116"/>
      <c r="JAU2661" s="42"/>
      <c r="JAV2661" s="116"/>
      <c r="JAW2661" s="42"/>
      <c r="JAX2661" s="116"/>
      <c r="JAY2661" s="42"/>
      <c r="JAZ2661" s="116"/>
      <c r="JBA2661" s="42"/>
      <c r="JBB2661" s="116"/>
      <c r="JBC2661" s="42"/>
      <c r="JBD2661" s="116"/>
      <c r="JBE2661" s="42"/>
      <c r="JBF2661" s="116"/>
      <c r="JBG2661" s="42"/>
      <c r="JBH2661" s="116"/>
      <c r="JBI2661" s="42"/>
      <c r="JBJ2661" s="116"/>
      <c r="JBK2661" s="42"/>
      <c r="JBL2661" s="116"/>
      <c r="JBM2661" s="42"/>
      <c r="JBN2661" s="116"/>
      <c r="JBO2661" s="42"/>
      <c r="JBP2661" s="116"/>
      <c r="JBQ2661" s="42"/>
      <c r="JBR2661" s="116"/>
      <c r="JBS2661" s="42"/>
      <c r="JBT2661" s="116"/>
      <c r="JBU2661" s="42"/>
      <c r="JBV2661" s="116"/>
      <c r="JBW2661" s="42"/>
      <c r="JBX2661" s="116"/>
      <c r="JBY2661" s="42"/>
      <c r="JBZ2661" s="116"/>
      <c r="JCA2661" s="42"/>
      <c r="JCB2661" s="116"/>
      <c r="JCC2661" s="42"/>
      <c r="JCD2661" s="116"/>
      <c r="JCE2661" s="42"/>
      <c r="JCF2661" s="116"/>
      <c r="JCG2661" s="42"/>
      <c r="JCH2661" s="116"/>
      <c r="JCI2661" s="42"/>
      <c r="JCJ2661" s="116"/>
      <c r="JCK2661" s="42"/>
      <c r="JCL2661" s="116"/>
      <c r="JCM2661" s="42"/>
      <c r="JCN2661" s="116"/>
      <c r="JCO2661" s="42"/>
      <c r="JCP2661" s="116"/>
      <c r="JCQ2661" s="42"/>
      <c r="JCR2661" s="116"/>
      <c r="JCS2661" s="42"/>
      <c r="JCT2661" s="116"/>
      <c r="JCU2661" s="42"/>
      <c r="JCV2661" s="116"/>
      <c r="JCW2661" s="42"/>
      <c r="JCX2661" s="116"/>
      <c r="JCY2661" s="42"/>
      <c r="JCZ2661" s="116"/>
      <c r="JDA2661" s="42"/>
      <c r="JDB2661" s="116"/>
      <c r="JDC2661" s="42"/>
      <c r="JDD2661" s="116"/>
      <c r="JDE2661" s="42"/>
      <c r="JDF2661" s="116"/>
      <c r="JDG2661" s="42"/>
      <c r="JDH2661" s="116"/>
      <c r="JDI2661" s="42"/>
      <c r="JDJ2661" s="116"/>
      <c r="JDK2661" s="42"/>
      <c r="JDL2661" s="116"/>
      <c r="JDM2661" s="42"/>
      <c r="JDN2661" s="116"/>
      <c r="JDO2661" s="42"/>
      <c r="JDP2661" s="116"/>
      <c r="JDQ2661" s="42"/>
      <c r="JDR2661" s="116"/>
      <c r="JDS2661" s="42"/>
      <c r="JDT2661" s="116"/>
      <c r="JDU2661" s="42"/>
      <c r="JDV2661" s="116"/>
      <c r="JDW2661" s="42"/>
      <c r="JDX2661" s="116"/>
      <c r="JDY2661" s="42"/>
      <c r="JDZ2661" s="116"/>
      <c r="JEA2661" s="42"/>
      <c r="JEB2661" s="116"/>
      <c r="JEC2661" s="42"/>
      <c r="JED2661" s="116"/>
      <c r="JEE2661" s="42"/>
      <c r="JEF2661" s="116"/>
      <c r="JEG2661" s="42"/>
      <c r="JEH2661" s="116"/>
      <c r="JEI2661" s="42"/>
      <c r="JEJ2661" s="116"/>
      <c r="JEK2661" s="42"/>
      <c r="JEL2661" s="116"/>
      <c r="JEM2661" s="42"/>
      <c r="JEN2661" s="116"/>
      <c r="JEO2661" s="42"/>
      <c r="JEP2661" s="116"/>
      <c r="JEQ2661" s="42"/>
      <c r="JER2661" s="116"/>
      <c r="JES2661" s="42"/>
      <c r="JET2661" s="116"/>
      <c r="JEU2661" s="42"/>
      <c r="JEV2661" s="116"/>
      <c r="JEW2661" s="42"/>
      <c r="JEX2661" s="116"/>
      <c r="JEY2661" s="42"/>
      <c r="JEZ2661" s="116"/>
      <c r="JFA2661" s="42"/>
      <c r="JFB2661" s="116"/>
      <c r="JFC2661" s="42"/>
      <c r="JFD2661" s="116"/>
      <c r="JFE2661" s="42"/>
      <c r="JFF2661" s="116"/>
      <c r="JFG2661" s="42"/>
      <c r="JFH2661" s="116"/>
      <c r="JFI2661" s="42"/>
      <c r="JFJ2661" s="116"/>
      <c r="JFK2661" s="42"/>
      <c r="JFL2661" s="116"/>
      <c r="JFM2661" s="42"/>
      <c r="JFN2661" s="116"/>
      <c r="JFO2661" s="42"/>
      <c r="JFP2661" s="116"/>
      <c r="JFQ2661" s="42"/>
      <c r="JFR2661" s="116"/>
      <c r="JFS2661" s="42"/>
      <c r="JFT2661" s="116"/>
      <c r="JFU2661" s="42"/>
      <c r="JFV2661" s="116"/>
      <c r="JFW2661" s="42"/>
      <c r="JFX2661" s="116"/>
      <c r="JFY2661" s="42"/>
      <c r="JFZ2661" s="116"/>
      <c r="JGA2661" s="42"/>
      <c r="JGB2661" s="116"/>
      <c r="JGC2661" s="42"/>
      <c r="JGD2661" s="116"/>
      <c r="JGE2661" s="42"/>
      <c r="JGF2661" s="116"/>
      <c r="JGG2661" s="42"/>
      <c r="JGH2661" s="116"/>
      <c r="JGI2661" s="42"/>
      <c r="JGJ2661" s="116"/>
      <c r="JGK2661" s="42"/>
      <c r="JGL2661" s="116"/>
      <c r="JGM2661" s="42"/>
      <c r="JGN2661" s="116"/>
      <c r="JGO2661" s="42"/>
      <c r="JGP2661" s="116"/>
      <c r="JGQ2661" s="42"/>
      <c r="JGR2661" s="116"/>
      <c r="JGS2661" s="42"/>
      <c r="JGT2661" s="116"/>
      <c r="JGU2661" s="42"/>
      <c r="JGV2661" s="116"/>
      <c r="JGW2661" s="42"/>
      <c r="JGX2661" s="116"/>
      <c r="JGY2661" s="42"/>
      <c r="JGZ2661" s="116"/>
      <c r="JHA2661" s="42"/>
      <c r="JHB2661" s="116"/>
      <c r="JHC2661" s="42"/>
      <c r="JHD2661" s="116"/>
      <c r="JHE2661" s="42"/>
      <c r="JHF2661" s="116"/>
      <c r="JHG2661" s="42"/>
      <c r="JHH2661" s="116"/>
      <c r="JHI2661" s="42"/>
      <c r="JHJ2661" s="116"/>
      <c r="JHK2661" s="42"/>
      <c r="JHL2661" s="116"/>
      <c r="JHM2661" s="42"/>
      <c r="JHN2661" s="116"/>
      <c r="JHO2661" s="42"/>
      <c r="JHP2661" s="116"/>
      <c r="JHQ2661" s="42"/>
      <c r="JHR2661" s="116"/>
      <c r="JHS2661" s="42"/>
      <c r="JHT2661" s="116"/>
      <c r="JHU2661" s="42"/>
      <c r="JHV2661" s="116"/>
      <c r="JHW2661" s="42"/>
      <c r="JHX2661" s="116"/>
      <c r="JHY2661" s="42"/>
      <c r="JHZ2661" s="116"/>
      <c r="JIA2661" s="42"/>
      <c r="JIB2661" s="116"/>
      <c r="JIC2661" s="42"/>
      <c r="JID2661" s="116"/>
      <c r="JIE2661" s="42"/>
      <c r="JIF2661" s="116"/>
      <c r="JIG2661" s="42"/>
      <c r="JIH2661" s="116"/>
      <c r="JII2661" s="42"/>
      <c r="JIJ2661" s="116"/>
      <c r="JIK2661" s="42"/>
      <c r="JIL2661" s="116"/>
      <c r="JIM2661" s="42"/>
      <c r="JIN2661" s="116"/>
      <c r="JIO2661" s="42"/>
      <c r="JIP2661" s="116"/>
      <c r="JIQ2661" s="42"/>
      <c r="JIR2661" s="116"/>
      <c r="JIS2661" s="42"/>
      <c r="JIT2661" s="116"/>
      <c r="JIU2661" s="42"/>
      <c r="JIV2661" s="116"/>
      <c r="JIW2661" s="42"/>
      <c r="JIX2661" s="116"/>
      <c r="JIY2661" s="42"/>
      <c r="JIZ2661" s="116"/>
      <c r="JJA2661" s="42"/>
      <c r="JJB2661" s="116"/>
      <c r="JJC2661" s="42"/>
      <c r="JJD2661" s="116"/>
      <c r="JJE2661" s="42"/>
      <c r="JJF2661" s="116"/>
      <c r="JJG2661" s="42"/>
      <c r="JJH2661" s="116"/>
      <c r="JJI2661" s="42"/>
      <c r="JJJ2661" s="116"/>
      <c r="JJK2661" s="42"/>
      <c r="JJL2661" s="116"/>
      <c r="JJM2661" s="42"/>
      <c r="JJN2661" s="116"/>
      <c r="JJO2661" s="42"/>
      <c r="JJP2661" s="116"/>
      <c r="JJQ2661" s="42"/>
      <c r="JJR2661" s="116"/>
      <c r="JJS2661" s="42"/>
      <c r="JJT2661" s="116"/>
      <c r="JJU2661" s="42"/>
      <c r="JJV2661" s="116"/>
      <c r="JJW2661" s="42"/>
      <c r="JJX2661" s="116"/>
      <c r="JJY2661" s="42"/>
      <c r="JJZ2661" s="116"/>
      <c r="JKA2661" s="42"/>
      <c r="JKB2661" s="116"/>
      <c r="JKC2661" s="42"/>
      <c r="JKD2661" s="116"/>
      <c r="JKE2661" s="42"/>
      <c r="JKF2661" s="116"/>
      <c r="JKG2661" s="42"/>
      <c r="JKH2661" s="116"/>
      <c r="JKI2661" s="42"/>
      <c r="JKJ2661" s="116"/>
      <c r="JKK2661" s="42"/>
      <c r="JKL2661" s="116"/>
      <c r="JKM2661" s="42"/>
      <c r="JKN2661" s="116"/>
      <c r="JKO2661" s="42"/>
      <c r="JKP2661" s="116"/>
      <c r="JKQ2661" s="42"/>
      <c r="JKR2661" s="116"/>
      <c r="JKS2661" s="42"/>
      <c r="JKT2661" s="116"/>
      <c r="JKU2661" s="42"/>
      <c r="JKV2661" s="116"/>
      <c r="JKW2661" s="42"/>
      <c r="JKX2661" s="116"/>
      <c r="JKY2661" s="42"/>
      <c r="JKZ2661" s="116"/>
      <c r="JLA2661" s="42"/>
      <c r="JLB2661" s="116"/>
      <c r="JLC2661" s="42"/>
      <c r="JLD2661" s="116"/>
      <c r="JLE2661" s="42"/>
      <c r="JLF2661" s="116"/>
      <c r="JLG2661" s="42"/>
      <c r="JLH2661" s="116"/>
      <c r="JLI2661" s="42"/>
      <c r="JLJ2661" s="116"/>
      <c r="JLK2661" s="42"/>
      <c r="JLL2661" s="116"/>
      <c r="JLM2661" s="42"/>
      <c r="JLN2661" s="116"/>
      <c r="JLO2661" s="42"/>
      <c r="JLP2661" s="116"/>
      <c r="JLQ2661" s="42"/>
      <c r="JLR2661" s="116"/>
      <c r="JLS2661" s="42"/>
      <c r="JLT2661" s="116"/>
      <c r="JLU2661" s="42"/>
      <c r="JLV2661" s="116"/>
      <c r="JLW2661" s="42"/>
      <c r="JLX2661" s="116"/>
      <c r="JLY2661" s="42"/>
      <c r="JLZ2661" s="116"/>
      <c r="JMA2661" s="42"/>
      <c r="JMB2661" s="116"/>
      <c r="JMC2661" s="42"/>
      <c r="JMD2661" s="116"/>
      <c r="JME2661" s="42"/>
      <c r="JMF2661" s="116"/>
      <c r="JMG2661" s="42"/>
      <c r="JMH2661" s="116"/>
      <c r="JMI2661" s="42"/>
      <c r="JMJ2661" s="116"/>
      <c r="JMK2661" s="42"/>
      <c r="JML2661" s="116"/>
      <c r="JMM2661" s="42"/>
      <c r="JMN2661" s="116"/>
      <c r="JMO2661" s="42"/>
      <c r="JMP2661" s="116"/>
      <c r="JMQ2661" s="42"/>
      <c r="JMR2661" s="116"/>
      <c r="JMS2661" s="42"/>
      <c r="JMT2661" s="116"/>
      <c r="JMU2661" s="42"/>
      <c r="JMV2661" s="116"/>
      <c r="JMW2661" s="42"/>
      <c r="JMX2661" s="116"/>
      <c r="JMY2661" s="42"/>
      <c r="JMZ2661" s="116"/>
      <c r="JNA2661" s="42"/>
      <c r="JNB2661" s="116"/>
      <c r="JNC2661" s="42"/>
      <c r="JND2661" s="116"/>
      <c r="JNE2661" s="42"/>
      <c r="JNF2661" s="116"/>
      <c r="JNG2661" s="42"/>
      <c r="JNH2661" s="116"/>
      <c r="JNI2661" s="42"/>
      <c r="JNJ2661" s="116"/>
      <c r="JNK2661" s="42"/>
      <c r="JNL2661" s="116"/>
      <c r="JNM2661" s="42"/>
      <c r="JNN2661" s="116"/>
      <c r="JNO2661" s="42"/>
      <c r="JNP2661" s="116"/>
      <c r="JNQ2661" s="42"/>
      <c r="JNR2661" s="116"/>
      <c r="JNS2661" s="42"/>
      <c r="JNT2661" s="116"/>
      <c r="JNU2661" s="42"/>
      <c r="JNV2661" s="116"/>
      <c r="JNW2661" s="42"/>
      <c r="JNX2661" s="116"/>
      <c r="JNY2661" s="42"/>
      <c r="JNZ2661" s="116"/>
      <c r="JOA2661" s="42"/>
      <c r="JOB2661" s="116"/>
      <c r="JOC2661" s="42"/>
      <c r="JOD2661" s="116"/>
      <c r="JOE2661" s="42"/>
      <c r="JOF2661" s="116"/>
      <c r="JOG2661" s="42"/>
      <c r="JOH2661" s="116"/>
      <c r="JOI2661" s="42"/>
      <c r="JOJ2661" s="116"/>
      <c r="JOK2661" s="42"/>
      <c r="JOL2661" s="116"/>
      <c r="JOM2661" s="42"/>
      <c r="JON2661" s="116"/>
      <c r="JOO2661" s="42"/>
      <c r="JOP2661" s="116"/>
      <c r="JOQ2661" s="42"/>
      <c r="JOR2661" s="116"/>
      <c r="JOS2661" s="42"/>
      <c r="JOT2661" s="116"/>
      <c r="JOU2661" s="42"/>
      <c r="JOV2661" s="116"/>
      <c r="JOW2661" s="42"/>
      <c r="JOX2661" s="116"/>
      <c r="JOY2661" s="42"/>
      <c r="JOZ2661" s="116"/>
      <c r="JPA2661" s="42"/>
      <c r="JPB2661" s="116"/>
      <c r="JPC2661" s="42"/>
      <c r="JPD2661" s="116"/>
      <c r="JPE2661" s="42"/>
      <c r="JPF2661" s="116"/>
      <c r="JPG2661" s="42"/>
      <c r="JPH2661" s="116"/>
      <c r="JPI2661" s="42"/>
      <c r="JPJ2661" s="116"/>
      <c r="JPK2661" s="42"/>
      <c r="JPL2661" s="116"/>
      <c r="JPM2661" s="42"/>
      <c r="JPN2661" s="116"/>
      <c r="JPO2661" s="42"/>
      <c r="JPP2661" s="116"/>
      <c r="JPQ2661" s="42"/>
      <c r="JPR2661" s="116"/>
      <c r="JPS2661" s="42"/>
      <c r="JPT2661" s="116"/>
      <c r="JPU2661" s="42"/>
      <c r="JPV2661" s="116"/>
      <c r="JPW2661" s="42"/>
      <c r="JPX2661" s="116"/>
      <c r="JPY2661" s="42"/>
      <c r="JPZ2661" s="116"/>
      <c r="JQA2661" s="42"/>
      <c r="JQB2661" s="116"/>
      <c r="JQC2661" s="42"/>
      <c r="JQD2661" s="116"/>
      <c r="JQE2661" s="42"/>
      <c r="JQF2661" s="116"/>
      <c r="JQG2661" s="42"/>
      <c r="JQH2661" s="116"/>
      <c r="JQI2661" s="42"/>
      <c r="JQJ2661" s="116"/>
      <c r="JQK2661" s="42"/>
      <c r="JQL2661" s="116"/>
      <c r="JQM2661" s="42"/>
      <c r="JQN2661" s="116"/>
      <c r="JQO2661" s="42"/>
      <c r="JQP2661" s="116"/>
      <c r="JQQ2661" s="42"/>
      <c r="JQR2661" s="116"/>
      <c r="JQS2661" s="42"/>
      <c r="JQT2661" s="116"/>
      <c r="JQU2661" s="42"/>
      <c r="JQV2661" s="116"/>
      <c r="JQW2661" s="42"/>
      <c r="JQX2661" s="116"/>
      <c r="JQY2661" s="42"/>
      <c r="JQZ2661" s="116"/>
      <c r="JRA2661" s="42"/>
      <c r="JRB2661" s="116"/>
      <c r="JRC2661" s="42"/>
      <c r="JRD2661" s="116"/>
      <c r="JRE2661" s="42"/>
      <c r="JRF2661" s="116"/>
      <c r="JRG2661" s="42"/>
      <c r="JRH2661" s="116"/>
      <c r="JRI2661" s="42"/>
      <c r="JRJ2661" s="116"/>
      <c r="JRK2661" s="42"/>
      <c r="JRL2661" s="116"/>
      <c r="JRM2661" s="42"/>
      <c r="JRN2661" s="116"/>
      <c r="JRO2661" s="42"/>
      <c r="JRP2661" s="116"/>
      <c r="JRQ2661" s="42"/>
      <c r="JRR2661" s="116"/>
      <c r="JRS2661" s="42"/>
      <c r="JRT2661" s="116"/>
      <c r="JRU2661" s="42"/>
      <c r="JRV2661" s="116"/>
      <c r="JRW2661" s="42"/>
      <c r="JRX2661" s="116"/>
      <c r="JRY2661" s="42"/>
      <c r="JRZ2661" s="116"/>
      <c r="JSA2661" s="42"/>
      <c r="JSB2661" s="116"/>
      <c r="JSC2661" s="42"/>
      <c r="JSD2661" s="116"/>
      <c r="JSE2661" s="42"/>
      <c r="JSF2661" s="116"/>
      <c r="JSG2661" s="42"/>
      <c r="JSH2661" s="116"/>
      <c r="JSI2661" s="42"/>
      <c r="JSJ2661" s="116"/>
      <c r="JSK2661" s="42"/>
      <c r="JSL2661" s="116"/>
      <c r="JSM2661" s="42"/>
      <c r="JSN2661" s="116"/>
      <c r="JSO2661" s="42"/>
      <c r="JSP2661" s="116"/>
      <c r="JSQ2661" s="42"/>
      <c r="JSR2661" s="116"/>
      <c r="JSS2661" s="42"/>
      <c r="JST2661" s="116"/>
      <c r="JSU2661" s="42"/>
      <c r="JSV2661" s="116"/>
      <c r="JSW2661" s="42"/>
      <c r="JSX2661" s="116"/>
      <c r="JSY2661" s="42"/>
      <c r="JSZ2661" s="116"/>
      <c r="JTA2661" s="42"/>
      <c r="JTB2661" s="116"/>
      <c r="JTC2661" s="42"/>
      <c r="JTD2661" s="116"/>
      <c r="JTE2661" s="42"/>
      <c r="JTF2661" s="116"/>
      <c r="JTG2661" s="42"/>
      <c r="JTH2661" s="116"/>
      <c r="JTI2661" s="42"/>
      <c r="JTJ2661" s="116"/>
      <c r="JTK2661" s="42"/>
      <c r="JTL2661" s="116"/>
      <c r="JTM2661" s="42"/>
      <c r="JTN2661" s="116"/>
      <c r="JTO2661" s="42"/>
      <c r="JTP2661" s="116"/>
      <c r="JTQ2661" s="42"/>
      <c r="JTR2661" s="116"/>
      <c r="JTS2661" s="42"/>
      <c r="JTT2661" s="116"/>
      <c r="JTU2661" s="42"/>
      <c r="JTV2661" s="116"/>
      <c r="JTW2661" s="42"/>
      <c r="JTX2661" s="116"/>
      <c r="JTY2661" s="42"/>
      <c r="JTZ2661" s="116"/>
      <c r="JUA2661" s="42"/>
      <c r="JUB2661" s="116"/>
      <c r="JUC2661" s="42"/>
      <c r="JUD2661" s="116"/>
      <c r="JUE2661" s="42"/>
      <c r="JUF2661" s="116"/>
      <c r="JUG2661" s="42"/>
      <c r="JUH2661" s="116"/>
      <c r="JUI2661" s="42"/>
      <c r="JUJ2661" s="116"/>
      <c r="JUK2661" s="42"/>
      <c r="JUL2661" s="116"/>
      <c r="JUM2661" s="42"/>
      <c r="JUN2661" s="116"/>
      <c r="JUO2661" s="42"/>
      <c r="JUP2661" s="116"/>
      <c r="JUQ2661" s="42"/>
      <c r="JUR2661" s="116"/>
      <c r="JUS2661" s="42"/>
      <c r="JUT2661" s="116"/>
      <c r="JUU2661" s="42"/>
      <c r="JUV2661" s="116"/>
      <c r="JUW2661" s="42"/>
      <c r="JUX2661" s="116"/>
      <c r="JUY2661" s="42"/>
      <c r="JUZ2661" s="116"/>
      <c r="JVA2661" s="42"/>
      <c r="JVB2661" s="116"/>
      <c r="JVC2661" s="42"/>
      <c r="JVD2661" s="116"/>
      <c r="JVE2661" s="42"/>
      <c r="JVF2661" s="116"/>
      <c r="JVG2661" s="42"/>
      <c r="JVH2661" s="116"/>
      <c r="JVI2661" s="42"/>
      <c r="JVJ2661" s="116"/>
      <c r="JVK2661" s="42"/>
      <c r="JVL2661" s="116"/>
      <c r="JVM2661" s="42"/>
      <c r="JVN2661" s="116"/>
      <c r="JVO2661" s="42"/>
      <c r="JVP2661" s="116"/>
      <c r="JVQ2661" s="42"/>
      <c r="JVR2661" s="116"/>
      <c r="JVS2661" s="42"/>
      <c r="JVT2661" s="116"/>
      <c r="JVU2661" s="42"/>
      <c r="JVV2661" s="116"/>
      <c r="JVW2661" s="42"/>
      <c r="JVX2661" s="116"/>
      <c r="JVY2661" s="42"/>
      <c r="JVZ2661" s="116"/>
      <c r="JWA2661" s="42"/>
      <c r="JWB2661" s="116"/>
      <c r="JWC2661" s="42"/>
      <c r="JWD2661" s="116"/>
      <c r="JWE2661" s="42"/>
      <c r="JWF2661" s="116"/>
      <c r="JWG2661" s="42"/>
      <c r="JWH2661" s="116"/>
      <c r="JWI2661" s="42"/>
      <c r="JWJ2661" s="116"/>
      <c r="JWK2661" s="42"/>
      <c r="JWL2661" s="116"/>
      <c r="JWM2661" s="42"/>
      <c r="JWN2661" s="116"/>
      <c r="JWO2661" s="42"/>
      <c r="JWP2661" s="116"/>
      <c r="JWQ2661" s="42"/>
      <c r="JWR2661" s="116"/>
      <c r="JWS2661" s="42"/>
      <c r="JWT2661" s="116"/>
      <c r="JWU2661" s="42"/>
      <c r="JWV2661" s="116"/>
      <c r="JWW2661" s="42"/>
      <c r="JWX2661" s="116"/>
      <c r="JWY2661" s="42"/>
      <c r="JWZ2661" s="116"/>
      <c r="JXA2661" s="42"/>
      <c r="JXB2661" s="116"/>
      <c r="JXC2661" s="42"/>
      <c r="JXD2661" s="116"/>
      <c r="JXE2661" s="42"/>
      <c r="JXF2661" s="116"/>
      <c r="JXG2661" s="42"/>
      <c r="JXH2661" s="116"/>
      <c r="JXI2661" s="42"/>
      <c r="JXJ2661" s="116"/>
      <c r="JXK2661" s="42"/>
      <c r="JXL2661" s="116"/>
      <c r="JXM2661" s="42"/>
      <c r="JXN2661" s="116"/>
      <c r="JXO2661" s="42"/>
      <c r="JXP2661" s="116"/>
      <c r="JXQ2661" s="42"/>
      <c r="JXR2661" s="116"/>
      <c r="JXS2661" s="42"/>
      <c r="JXT2661" s="116"/>
      <c r="JXU2661" s="42"/>
      <c r="JXV2661" s="116"/>
      <c r="JXW2661" s="42"/>
      <c r="JXX2661" s="116"/>
      <c r="JXY2661" s="42"/>
      <c r="JXZ2661" s="116"/>
      <c r="JYA2661" s="42"/>
      <c r="JYB2661" s="116"/>
      <c r="JYC2661" s="42"/>
      <c r="JYD2661" s="116"/>
      <c r="JYE2661" s="42"/>
      <c r="JYF2661" s="116"/>
      <c r="JYG2661" s="42"/>
      <c r="JYH2661" s="116"/>
      <c r="JYI2661" s="42"/>
      <c r="JYJ2661" s="116"/>
      <c r="JYK2661" s="42"/>
      <c r="JYL2661" s="116"/>
      <c r="JYM2661" s="42"/>
      <c r="JYN2661" s="116"/>
      <c r="JYO2661" s="42"/>
      <c r="JYP2661" s="116"/>
      <c r="JYQ2661" s="42"/>
      <c r="JYR2661" s="116"/>
      <c r="JYS2661" s="42"/>
      <c r="JYT2661" s="116"/>
      <c r="JYU2661" s="42"/>
      <c r="JYV2661" s="116"/>
      <c r="JYW2661" s="42"/>
      <c r="JYX2661" s="116"/>
      <c r="JYY2661" s="42"/>
      <c r="JYZ2661" s="116"/>
      <c r="JZA2661" s="42"/>
      <c r="JZB2661" s="116"/>
      <c r="JZC2661" s="42"/>
      <c r="JZD2661" s="116"/>
      <c r="JZE2661" s="42"/>
      <c r="JZF2661" s="116"/>
      <c r="JZG2661" s="42"/>
      <c r="JZH2661" s="116"/>
      <c r="JZI2661" s="42"/>
      <c r="JZJ2661" s="116"/>
      <c r="JZK2661" s="42"/>
      <c r="JZL2661" s="116"/>
      <c r="JZM2661" s="42"/>
      <c r="JZN2661" s="116"/>
      <c r="JZO2661" s="42"/>
      <c r="JZP2661" s="116"/>
      <c r="JZQ2661" s="42"/>
      <c r="JZR2661" s="116"/>
      <c r="JZS2661" s="42"/>
      <c r="JZT2661" s="116"/>
      <c r="JZU2661" s="42"/>
      <c r="JZV2661" s="116"/>
      <c r="JZW2661" s="42"/>
      <c r="JZX2661" s="116"/>
      <c r="JZY2661" s="42"/>
      <c r="JZZ2661" s="116"/>
      <c r="KAA2661" s="42"/>
      <c r="KAB2661" s="116"/>
      <c r="KAC2661" s="42"/>
      <c r="KAD2661" s="116"/>
      <c r="KAE2661" s="42"/>
      <c r="KAF2661" s="116"/>
      <c r="KAG2661" s="42"/>
      <c r="KAH2661" s="116"/>
      <c r="KAI2661" s="42"/>
      <c r="KAJ2661" s="116"/>
      <c r="KAK2661" s="42"/>
      <c r="KAL2661" s="116"/>
      <c r="KAM2661" s="42"/>
      <c r="KAN2661" s="116"/>
      <c r="KAO2661" s="42"/>
      <c r="KAP2661" s="116"/>
      <c r="KAQ2661" s="42"/>
      <c r="KAR2661" s="116"/>
      <c r="KAS2661" s="42"/>
      <c r="KAT2661" s="116"/>
      <c r="KAU2661" s="42"/>
      <c r="KAV2661" s="116"/>
      <c r="KAW2661" s="42"/>
      <c r="KAX2661" s="116"/>
      <c r="KAY2661" s="42"/>
      <c r="KAZ2661" s="116"/>
      <c r="KBA2661" s="42"/>
      <c r="KBB2661" s="116"/>
      <c r="KBC2661" s="42"/>
      <c r="KBD2661" s="116"/>
      <c r="KBE2661" s="42"/>
      <c r="KBF2661" s="116"/>
      <c r="KBG2661" s="42"/>
      <c r="KBH2661" s="116"/>
      <c r="KBI2661" s="42"/>
      <c r="KBJ2661" s="116"/>
      <c r="KBK2661" s="42"/>
      <c r="KBL2661" s="116"/>
      <c r="KBM2661" s="42"/>
      <c r="KBN2661" s="116"/>
      <c r="KBO2661" s="42"/>
      <c r="KBP2661" s="116"/>
      <c r="KBQ2661" s="42"/>
      <c r="KBR2661" s="116"/>
      <c r="KBS2661" s="42"/>
      <c r="KBT2661" s="116"/>
      <c r="KBU2661" s="42"/>
      <c r="KBV2661" s="116"/>
      <c r="KBW2661" s="42"/>
      <c r="KBX2661" s="116"/>
      <c r="KBY2661" s="42"/>
      <c r="KBZ2661" s="116"/>
      <c r="KCA2661" s="42"/>
      <c r="KCB2661" s="116"/>
      <c r="KCC2661" s="42"/>
      <c r="KCD2661" s="116"/>
      <c r="KCE2661" s="42"/>
      <c r="KCF2661" s="116"/>
      <c r="KCG2661" s="42"/>
      <c r="KCH2661" s="116"/>
      <c r="KCI2661" s="42"/>
      <c r="KCJ2661" s="116"/>
      <c r="KCK2661" s="42"/>
      <c r="KCL2661" s="116"/>
      <c r="KCM2661" s="42"/>
      <c r="KCN2661" s="116"/>
      <c r="KCO2661" s="42"/>
      <c r="KCP2661" s="116"/>
      <c r="KCQ2661" s="42"/>
      <c r="KCR2661" s="116"/>
      <c r="KCS2661" s="42"/>
      <c r="KCT2661" s="116"/>
      <c r="KCU2661" s="42"/>
      <c r="KCV2661" s="116"/>
      <c r="KCW2661" s="42"/>
      <c r="KCX2661" s="116"/>
      <c r="KCY2661" s="42"/>
      <c r="KCZ2661" s="116"/>
      <c r="KDA2661" s="42"/>
      <c r="KDB2661" s="116"/>
      <c r="KDC2661" s="42"/>
      <c r="KDD2661" s="116"/>
      <c r="KDE2661" s="42"/>
      <c r="KDF2661" s="116"/>
      <c r="KDG2661" s="42"/>
      <c r="KDH2661" s="116"/>
      <c r="KDI2661" s="42"/>
      <c r="KDJ2661" s="116"/>
      <c r="KDK2661" s="42"/>
      <c r="KDL2661" s="116"/>
      <c r="KDM2661" s="42"/>
      <c r="KDN2661" s="116"/>
      <c r="KDO2661" s="42"/>
      <c r="KDP2661" s="116"/>
      <c r="KDQ2661" s="42"/>
      <c r="KDR2661" s="116"/>
      <c r="KDS2661" s="42"/>
      <c r="KDT2661" s="116"/>
      <c r="KDU2661" s="42"/>
      <c r="KDV2661" s="116"/>
      <c r="KDW2661" s="42"/>
      <c r="KDX2661" s="116"/>
      <c r="KDY2661" s="42"/>
      <c r="KDZ2661" s="116"/>
      <c r="KEA2661" s="42"/>
      <c r="KEB2661" s="116"/>
      <c r="KEC2661" s="42"/>
      <c r="KED2661" s="116"/>
      <c r="KEE2661" s="42"/>
      <c r="KEF2661" s="116"/>
      <c r="KEG2661" s="42"/>
      <c r="KEH2661" s="116"/>
      <c r="KEI2661" s="42"/>
      <c r="KEJ2661" s="116"/>
      <c r="KEK2661" s="42"/>
      <c r="KEL2661" s="116"/>
      <c r="KEM2661" s="42"/>
      <c r="KEN2661" s="116"/>
      <c r="KEO2661" s="42"/>
      <c r="KEP2661" s="116"/>
      <c r="KEQ2661" s="42"/>
      <c r="KER2661" s="116"/>
      <c r="KES2661" s="42"/>
      <c r="KET2661" s="116"/>
      <c r="KEU2661" s="42"/>
      <c r="KEV2661" s="116"/>
      <c r="KEW2661" s="42"/>
      <c r="KEX2661" s="116"/>
      <c r="KEY2661" s="42"/>
      <c r="KEZ2661" s="116"/>
      <c r="KFA2661" s="42"/>
      <c r="KFB2661" s="116"/>
      <c r="KFC2661" s="42"/>
      <c r="KFD2661" s="116"/>
      <c r="KFE2661" s="42"/>
      <c r="KFF2661" s="116"/>
      <c r="KFG2661" s="42"/>
      <c r="KFH2661" s="116"/>
      <c r="KFI2661" s="42"/>
      <c r="KFJ2661" s="116"/>
      <c r="KFK2661" s="42"/>
      <c r="KFL2661" s="116"/>
      <c r="KFM2661" s="42"/>
      <c r="KFN2661" s="116"/>
      <c r="KFO2661" s="42"/>
      <c r="KFP2661" s="116"/>
      <c r="KFQ2661" s="42"/>
      <c r="KFR2661" s="116"/>
      <c r="KFS2661" s="42"/>
      <c r="KFT2661" s="116"/>
      <c r="KFU2661" s="42"/>
      <c r="KFV2661" s="116"/>
      <c r="KFW2661" s="42"/>
      <c r="KFX2661" s="116"/>
      <c r="KFY2661" s="42"/>
      <c r="KFZ2661" s="116"/>
      <c r="KGA2661" s="42"/>
      <c r="KGB2661" s="116"/>
      <c r="KGC2661" s="42"/>
      <c r="KGD2661" s="116"/>
      <c r="KGE2661" s="42"/>
      <c r="KGF2661" s="116"/>
      <c r="KGG2661" s="42"/>
      <c r="KGH2661" s="116"/>
      <c r="KGI2661" s="42"/>
      <c r="KGJ2661" s="116"/>
      <c r="KGK2661" s="42"/>
      <c r="KGL2661" s="116"/>
      <c r="KGM2661" s="42"/>
      <c r="KGN2661" s="116"/>
      <c r="KGO2661" s="42"/>
      <c r="KGP2661" s="116"/>
      <c r="KGQ2661" s="42"/>
      <c r="KGR2661" s="116"/>
      <c r="KGS2661" s="42"/>
      <c r="KGT2661" s="116"/>
      <c r="KGU2661" s="42"/>
      <c r="KGV2661" s="116"/>
      <c r="KGW2661" s="42"/>
      <c r="KGX2661" s="116"/>
      <c r="KGY2661" s="42"/>
      <c r="KGZ2661" s="116"/>
      <c r="KHA2661" s="42"/>
      <c r="KHB2661" s="116"/>
      <c r="KHC2661" s="42"/>
      <c r="KHD2661" s="116"/>
      <c r="KHE2661" s="42"/>
      <c r="KHF2661" s="116"/>
      <c r="KHG2661" s="42"/>
      <c r="KHH2661" s="116"/>
      <c r="KHI2661" s="42"/>
      <c r="KHJ2661" s="116"/>
      <c r="KHK2661" s="42"/>
      <c r="KHL2661" s="116"/>
      <c r="KHM2661" s="42"/>
      <c r="KHN2661" s="116"/>
      <c r="KHO2661" s="42"/>
      <c r="KHP2661" s="116"/>
      <c r="KHQ2661" s="42"/>
      <c r="KHR2661" s="116"/>
      <c r="KHS2661" s="42"/>
      <c r="KHT2661" s="116"/>
      <c r="KHU2661" s="42"/>
      <c r="KHV2661" s="116"/>
      <c r="KHW2661" s="42"/>
      <c r="KHX2661" s="116"/>
      <c r="KHY2661" s="42"/>
      <c r="KHZ2661" s="116"/>
      <c r="KIA2661" s="42"/>
      <c r="KIB2661" s="116"/>
      <c r="KIC2661" s="42"/>
      <c r="KID2661" s="116"/>
      <c r="KIE2661" s="42"/>
      <c r="KIF2661" s="116"/>
      <c r="KIG2661" s="42"/>
      <c r="KIH2661" s="116"/>
      <c r="KII2661" s="42"/>
      <c r="KIJ2661" s="116"/>
      <c r="KIK2661" s="42"/>
      <c r="KIL2661" s="116"/>
      <c r="KIM2661" s="42"/>
      <c r="KIN2661" s="116"/>
      <c r="KIO2661" s="42"/>
      <c r="KIP2661" s="116"/>
      <c r="KIQ2661" s="42"/>
      <c r="KIR2661" s="116"/>
      <c r="KIS2661" s="42"/>
      <c r="KIT2661" s="116"/>
      <c r="KIU2661" s="42"/>
      <c r="KIV2661" s="116"/>
      <c r="KIW2661" s="42"/>
      <c r="KIX2661" s="116"/>
      <c r="KIY2661" s="42"/>
      <c r="KIZ2661" s="116"/>
      <c r="KJA2661" s="42"/>
      <c r="KJB2661" s="116"/>
      <c r="KJC2661" s="42"/>
      <c r="KJD2661" s="116"/>
      <c r="KJE2661" s="42"/>
      <c r="KJF2661" s="116"/>
      <c r="KJG2661" s="42"/>
      <c r="KJH2661" s="116"/>
      <c r="KJI2661" s="42"/>
      <c r="KJJ2661" s="116"/>
      <c r="KJK2661" s="42"/>
      <c r="KJL2661" s="116"/>
      <c r="KJM2661" s="42"/>
      <c r="KJN2661" s="116"/>
      <c r="KJO2661" s="42"/>
      <c r="KJP2661" s="116"/>
      <c r="KJQ2661" s="42"/>
      <c r="KJR2661" s="116"/>
      <c r="KJS2661" s="42"/>
      <c r="KJT2661" s="116"/>
      <c r="KJU2661" s="42"/>
      <c r="KJV2661" s="116"/>
      <c r="KJW2661" s="42"/>
      <c r="KJX2661" s="116"/>
      <c r="KJY2661" s="42"/>
      <c r="KJZ2661" s="116"/>
      <c r="KKA2661" s="42"/>
      <c r="KKB2661" s="116"/>
      <c r="KKC2661" s="42"/>
      <c r="KKD2661" s="116"/>
      <c r="KKE2661" s="42"/>
      <c r="KKF2661" s="116"/>
      <c r="KKG2661" s="42"/>
      <c r="KKH2661" s="116"/>
      <c r="KKI2661" s="42"/>
      <c r="KKJ2661" s="116"/>
      <c r="KKK2661" s="42"/>
      <c r="KKL2661" s="116"/>
      <c r="KKM2661" s="42"/>
      <c r="KKN2661" s="116"/>
      <c r="KKO2661" s="42"/>
      <c r="KKP2661" s="116"/>
      <c r="KKQ2661" s="42"/>
      <c r="KKR2661" s="116"/>
      <c r="KKS2661" s="42"/>
      <c r="KKT2661" s="116"/>
      <c r="KKU2661" s="42"/>
      <c r="KKV2661" s="116"/>
      <c r="KKW2661" s="42"/>
      <c r="KKX2661" s="116"/>
      <c r="KKY2661" s="42"/>
      <c r="KKZ2661" s="116"/>
      <c r="KLA2661" s="42"/>
      <c r="KLB2661" s="116"/>
      <c r="KLC2661" s="42"/>
      <c r="KLD2661" s="116"/>
      <c r="KLE2661" s="42"/>
      <c r="KLF2661" s="116"/>
      <c r="KLG2661" s="42"/>
      <c r="KLH2661" s="116"/>
      <c r="KLI2661" s="42"/>
      <c r="KLJ2661" s="116"/>
      <c r="KLK2661" s="42"/>
      <c r="KLL2661" s="116"/>
      <c r="KLM2661" s="42"/>
      <c r="KLN2661" s="116"/>
      <c r="KLO2661" s="42"/>
      <c r="KLP2661" s="116"/>
      <c r="KLQ2661" s="42"/>
      <c r="KLR2661" s="116"/>
      <c r="KLS2661" s="42"/>
      <c r="KLT2661" s="116"/>
      <c r="KLU2661" s="42"/>
      <c r="KLV2661" s="116"/>
      <c r="KLW2661" s="42"/>
      <c r="KLX2661" s="116"/>
      <c r="KLY2661" s="42"/>
      <c r="KLZ2661" s="116"/>
      <c r="KMA2661" s="42"/>
      <c r="KMB2661" s="116"/>
      <c r="KMC2661" s="42"/>
      <c r="KMD2661" s="116"/>
      <c r="KME2661" s="42"/>
      <c r="KMF2661" s="116"/>
      <c r="KMG2661" s="42"/>
      <c r="KMH2661" s="116"/>
      <c r="KMI2661" s="42"/>
      <c r="KMJ2661" s="116"/>
      <c r="KMK2661" s="42"/>
      <c r="KML2661" s="116"/>
      <c r="KMM2661" s="42"/>
      <c r="KMN2661" s="116"/>
      <c r="KMO2661" s="42"/>
      <c r="KMP2661" s="116"/>
      <c r="KMQ2661" s="42"/>
      <c r="KMR2661" s="116"/>
      <c r="KMS2661" s="42"/>
      <c r="KMT2661" s="116"/>
      <c r="KMU2661" s="42"/>
      <c r="KMV2661" s="116"/>
      <c r="KMW2661" s="42"/>
      <c r="KMX2661" s="116"/>
      <c r="KMY2661" s="42"/>
      <c r="KMZ2661" s="116"/>
      <c r="KNA2661" s="42"/>
      <c r="KNB2661" s="116"/>
      <c r="KNC2661" s="42"/>
      <c r="KND2661" s="116"/>
      <c r="KNE2661" s="42"/>
      <c r="KNF2661" s="116"/>
      <c r="KNG2661" s="42"/>
      <c r="KNH2661" s="116"/>
      <c r="KNI2661" s="42"/>
      <c r="KNJ2661" s="116"/>
      <c r="KNK2661" s="42"/>
      <c r="KNL2661" s="116"/>
      <c r="KNM2661" s="42"/>
      <c r="KNN2661" s="116"/>
      <c r="KNO2661" s="42"/>
      <c r="KNP2661" s="116"/>
      <c r="KNQ2661" s="42"/>
      <c r="KNR2661" s="116"/>
      <c r="KNS2661" s="42"/>
      <c r="KNT2661" s="116"/>
      <c r="KNU2661" s="42"/>
      <c r="KNV2661" s="116"/>
      <c r="KNW2661" s="42"/>
      <c r="KNX2661" s="116"/>
      <c r="KNY2661" s="42"/>
      <c r="KNZ2661" s="116"/>
      <c r="KOA2661" s="42"/>
      <c r="KOB2661" s="116"/>
      <c r="KOC2661" s="42"/>
      <c r="KOD2661" s="116"/>
      <c r="KOE2661" s="42"/>
      <c r="KOF2661" s="116"/>
      <c r="KOG2661" s="42"/>
      <c r="KOH2661" s="116"/>
      <c r="KOI2661" s="42"/>
      <c r="KOJ2661" s="116"/>
      <c r="KOK2661" s="42"/>
      <c r="KOL2661" s="116"/>
      <c r="KOM2661" s="42"/>
      <c r="KON2661" s="116"/>
      <c r="KOO2661" s="42"/>
      <c r="KOP2661" s="116"/>
      <c r="KOQ2661" s="42"/>
      <c r="KOR2661" s="116"/>
      <c r="KOS2661" s="42"/>
      <c r="KOT2661" s="116"/>
      <c r="KOU2661" s="42"/>
      <c r="KOV2661" s="116"/>
      <c r="KOW2661" s="42"/>
      <c r="KOX2661" s="116"/>
      <c r="KOY2661" s="42"/>
      <c r="KOZ2661" s="116"/>
      <c r="KPA2661" s="42"/>
      <c r="KPB2661" s="116"/>
      <c r="KPC2661" s="42"/>
      <c r="KPD2661" s="116"/>
      <c r="KPE2661" s="42"/>
      <c r="KPF2661" s="116"/>
      <c r="KPG2661" s="42"/>
      <c r="KPH2661" s="116"/>
      <c r="KPI2661" s="42"/>
      <c r="KPJ2661" s="116"/>
      <c r="KPK2661" s="42"/>
      <c r="KPL2661" s="116"/>
      <c r="KPM2661" s="42"/>
      <c r="KPN2661" s="116"/>
      <c r="KPO2661" s="42"/>
      <c r="KPP2661" s="116"/>
      <c r="KPQ2661" s="42"/>
      <c r="KPR2661" s="116"/>
      <c r="KPS2661" s="42"/>
      <c r="KPT2661" s="116"/>
      <c r="KPU2661" s="42"/>
      <c r="KPV2661" s="116"/>
      <c r="KPW2661" s="42"/>
      <c r="KPX2661" s="116"/>
      <c r="KPY2661" s="42"/>
      <c r="KPZ2661" s="116"/>
      <c r="KQA2661" s="42"/>
      <c r="KQB2661" s="116"/>
      <c r="KQC2661" s="42"/>
      <c r="KQD2661" s="116"/>
      <c r="KQE2661" s="42"/>
      <c r="KQF2661" s="116"/>
      <c r="KQG2661" s="42"/>
      <c r="KQH2661" s="116"/>
      <c r="KQI2661" s="42"/>
      <c r="KQJ2661" s="116"/>
      <c r="KQK2661" s="42"/>
      <c r="KQL2661" s="116"/>
      <c r="KQM2661" s="42"/>
      <c r="KQN2661" s="116"/>
      <c r="KQO2661" s="42"/>
      <c r="KQP2661" s="116"/>
      <c r="KQQ2661" s="42"/>
      <c r="KQR2661" s="116"/>
      <c r="KQS2661" s="42"/>
      <c r="KQT2661" s="116"/>
      <c r="KQU2661" s="42"/>
      <c r="KQV2661" s="116"/>
      <c r="KQW2661" s="42"/>
      <c r="KQX2661" s="116"/>
      <c r="KQY2661" s="42"/>
      <c r="KQZ2661" s="116"/>
      <c r="KRA2661" s="42"/>
      <c r="KRB2661" s="116"/>
      <c r="KRC2661" s="42"/>
      <c r="KRD2661" s="116"/>
      <c r="KRE2661" s="42"/>
      <c r="KRF2661" s="116"/>
      <c r="KRG2661" s="42"/>
      <c r="KRH2661" s="116"/>
      <c r="KRI2661" s="42"/>
      <c r="KRJ2661" s="116"/>
      <c r="KRK2661" s="42"/>
      <c r="KRL2661" s="116"/>
      <c r="KRM2661" s="42"/>
      <c r="KRN2661" s="116"/>
      <c r="KRO2661" s="42"/>
      <c r="KRP2661" s="116"/>
      <c r="KRQ2661" s="42"/>
      <c r="KRR2661" s="116"/>
      <c r="KRS2661" s="42"/>
      <c r="KRT2661" s="116"/>
      <c r="KRU2661" s="42"/>
      <c r="KRV2661" s="116"/>
      <c r="KRW2661" s="42"/>
      <c r="KRX2661" s="116"/>
      <c r="KRY2661" s="42"/>
      <c r="KRZ2661" s="116"/>
      <c r="KSA2661" s="42"/>
      <c r="KSB2661" s="116"/>
      <c r="KSC2661" s="42"/>
      <c r="KSD2661" s="116"/>
      <c r="KSE2661" s="42"/>
      <c r="KSF2661" s="116"/>
      <c r="KSG2661" s="42"/>
      <c r="KSH2661" s="116"/>
      <c r="KSI2661" s="42"/>
      <c r="KSJ2661" s="116"/>
      <c r="KSK2661" s="42"/>
      <c r="KSL2661" s="116"/>
      <c r="KSM2661" s="42"/>
      <c r="KSN2661" s="116"/>
      <c r="KSO2661" s="42"/>
      <c r="KSP2661" s="116"/>
      <c r="KSQ2661" s="42"/>
      <c r="KSR2661" s="116"/>
      <c r="KSS2661" s="42"/>
      <c r="KST2661" s="116"/>
      <c r="KSU2661" s="42"/>
      <c r="KSV2661" s="116"/>
      <c r="KSW2661" s="42"/>
      <c r="KSX2661" s="116"/>
      <c r="KSY2661" s="42"/>
      <c r="KSZ2661" s="116"/>
      <c r="KTA2661" s="42"/>
      <c r="KTB2661" s="116"/>
      <c r="KTC2661" s="42"/>
      <c r="KTD2661" s="116"/>
      <c r="KTE2661" s="42"/>
      <c r="KTF2661" s="116"/>
      <c r="KTG2661" s="42"/>
      <c r="KTH2661" s="116"/>
      <c r="KTI2661" s="42"/>
      <c r="KTJ2661" s="116"/>
      <c r="KTK2661" s="42"/>
      <c r="KTL2661" s="116"/>
      <c r="KTM2661" s="42"/>
      <c r="KTN2661" s="116"/>
      <c r="KTO2661" s="42"/>
      <c r="KTP2661" s="116"/>
      <c r="KTQ2661" s="42"/>
      <c r="KTR2661" s="116"/>
      <c r="KTS2661" s="42"/>
      <c r="KTT2661" s="116"/>
      <c r="KTU2661" s="42"/>
      <c r="KTV2661" s="116"/>
      <c r="KTW2661" s="42"/>
      <c r="KTX2661" s="116"/>
      <c r="KTY2661" s="42"/>
      <c r="KTZ2661" s="116"/>
      <c r="KUA2661" s="42"/>
      <c r="KUB2661" s="116"/>
      <c r="KUC2661" s="42"/>
      <c r="KUD2661" s="116"/>
      <c r="KUE2661" s="42"/>
      <c r="KUF2661" s="116"/>
      <c r="KUG2661" s="42"/>
      <c r="KUH2661" s="116"/>
      <c r="KUI2661" s="42"/>
      <c r="KUJ2661" s="116"/>
      <c r="KUK2661" s="42"/>
      <c r="KUL2661" s="116"/>
      <c r="KUM2661" s="42"/>
      <c r="KUN2661" s="116"/>
      <c r="KUO2661" s="42"/>
      <c r="KUP2661" s="116"/>
      <c r="KUQ2661" s="42"/>
      <c r="KUR2661" s="116"/>
      <c r="KUS2661" s="42"/>
      <c r="KUT2661" s="116"/>
      <c r="KUU2661" s="42"/>
      <c r="KUV2661" s="116"/>
      <c r="KUW2661" s="42"/>
      <c r="KUX2661" s="116"/>
      <c r="KUY2661" s="42"/>
      <c r="KUZ2661" s="116"/>
      <c r="KVA2661" s="42"/>
      <c r="KVB2661" s="116"/>
      <c r="KVC2661" s="42"/>
      <c r="KVD2661" s="116"/>
      <c r="KVE2661" s="42"/>
      <c r="KVF2661" s="116"/>
      <c r="KVG2661" s="42"/>
      <c r="KVH2661" s="116"/>
      <c r="KVI2661" s="42"/>
      <c r="KVJ2661" s="116"/>
      <c r="KVK2661" s="42"/>
      <c r="KVL2661" s="116"/>
      <c r="KVM2661" s="42"/>
      <c r="KVN2661" s="116"/>
      <c r="KVO2661" s="42"/>
      <c r="KVP2661" s="116"/>
      <c r="KVQ2661" s="42"/>
      <c r="KVR2661" s="116"/>
      <c r="KVS2661" s="42"/>
      <c r="KVT2661" s="116"/>
      <c r="KVU2661" s="42"/>
      <c r="KVV2661" s="116"/>
      <c r="KVW2661" s="42"/>
      <c r="KVX2661" s="116"/>
      <c r="KVY2661" s="42"/>
      <c r="KVZ2661" s="116"/>
      <c r="KWA2661" s="42"/>
      <c r="KWB2661" s="116"/>
      <c r="KWC2661" s="42"/>
      <c r="KWD2661" s="116"/>
      <c r="KWE2661" s="42"/>
      <c r="KWF2661" s="116"/>
      <c r="KWG2661" s="42"/>
      <c r="KWH2661" s="116"/>
      <c r="KWI2661" s="42"/>
      <c r="KWJ2661" s="116"/>
      <c r="KWK2661" s="42"/>
      <c r="KWL2661" s="116"/>
      <c r="KWM2661" s="42"/>
      <c r="KWN2661" s="116"/>
      <c r="KWO2661" s="42"/>
      <c r="KWP2661" s="116"/>
      <c r="KWQ2661" s="42"/>
      <c r="KWR2661" s="116"/>
      <c r="KWS2661" s="42"/>
      <c r="KWT2661" s="116"/>
      <c r="KWU2661" s="42"/>
      <c r="KWV2661" s="116"/>
      <c r="KWW2661" s="42"/>
      <c r="KWX2661" s="116"/>
      <c r="KWY2661" s="42"/>
      <c r="KWZ2661" s="116"/>
      <c r="KXA2661" s="42"/>
      <c r="KXB2661" s="116"/>
      <c r="KXC2661" s="42"/>
      <c r="KXD2661" s="116"/>
      <c r="KXE2661" s="42"/>
      <c r="KXF2661" s="116"/>
      <c r="KXG2661" s="42"/>
      <c r="KXH2661" s="116"/>
      <c r="KXI2661" s="42"/>
      <c r="KXJ2661" s="116"/>
      <c r="KXK2661" s="42"/>
      <c r="KXL2661" s="116"/>
      <c r="KXM2661" s="42"/>
      <c r="KXN2661" s="116"/>
      <c r="KXO2661" s="42"/>
      <c r="KXP2661" s="116"/>
      <c r="KXQ2661" s="42"/>
      <c r="KXR2661" s="116"/>
      <c r="KXS2661" s="42"/>
      <c r="KXT2661" s="116"/>
      <c r="KXU2661" s="42"/>
      <c r="KXV2661" s="116"/>
      <c r="KXW2661" s="42"/>
      <c r="KXX2661" s="116"/>
      <c r="KXY2661" s="42"/>
      <c r="KXZ2661" s="116"/>
      <c r="KYA2661" s="42"/>
      <c r="KYB2661" s="116"/>
      <c r="KYC2661" s="42"/>
      <c r="KYD2661" s="116"/>
      <c r="KYE2661" s="42"/>
      <c r="KYF2661" s="116"/>
      <c r="KYG2661" s="42"/>
      <c r="KYH2661" s="116"/>
      <c r="KYI2661" s="42"/>
      <c r="KYJ2661" s="116"/>
      <c r="KYK2661" s="42"/>
      <c r="KYL2661" s="116"/>
      <c r="KYM2661" s="42"/>
      <c r="KYN2661" s="116"/>
      <c r="KYO2661" s="42"/>
      <c r="KYP2661" s="116"/>
      <c r="KYQ2661" s="42"/>
      <c r="KYR2661" s="116"/>
      <c r="KYS2661" s="42"/>
      <c r="KYT2661" s="116"/>
      <c r="KYU2661" s="42"/>
      <c r="KYV2661" s="116"/>
      <c r="KYW2661" s="42"/>
      <c r="KYX2661" s="116"/>
      <c r="KYY2661" s="42"/>
      <c r="KYZ2661" s="116"/>
      <c r="KZA2661" s="42"/>
      <c r="KZB2661" s="116"/>
      <c r="KZC2661" s="42"/>
      <c r="KZD2661" s="116"/>
      <c r="KZE2661" s="42"/>
      <c r="KZF2661" s="116"/>
      <c r="KZG2661" s="42"/>
      <c r="KZH2661" s="116"/>
      <c r="KZI2661" s="42"/>
      <c r="KZJ2661" s="116"/>
      <c r="KZK2661" s="42"/>
      <c r="KZL2661" s="116"/>
      <c r="KZM2661" s="42"/>
      <c r="KZN2661" s="116"/>
      <c r="KZO2661" s="42"/>
      <c r="KZP2661" s="116"/>
      <c r="KZQ2661" s="42"/>
      <c r="KZR2661" s="116"/>
      <c r="KZS2661" s="42"/>
      <c r="KZT2661" s="116"/>
      <c r="KZU2661" s="42"/>
      <c r="KZV2661" s="116"/>
      <c r="KZW2661" s="42"/>
      <c r="KZX2661" s="116"/>
      <c r="KZY2661" s="42"/>
      <c r="KZZ2661" s="116"/>
      <c r="LAA2661" s="42"/>
      <c r="LAB2661" s="116"/>
      <c r="LAC2661" s="42"/>
      <c r="LAD2661" s="116"/>
      <c r="LAE2661" s="42"/>
      <c r="LAF2661" s="116"/>
      <c r="LAG2661" s="42"/>
      <c r="LAH2661" s="116"/>
      <c r="LAI2661" s="42"/>
      <c r="LAJ2661" s="116"/>
      <c r="LAK2661" s="42"/>
      <c r="LAL2661" s="116"/>
      <c r="LAM2661" s="42"/>
      <c r="LAN2661" s="116"/>
      <c r="LAO2661" s="42"/>
      <c r="LAP2661" s="116"/>
      <c r="LAQ2661" s="42"/>
      <c r="LAR2661" s="116"/>
      <c r="LAS2661" s="42"/>
      <c r="LAT2661" s="116"/>
      <c r="LAU2661" s="42"/>
      <c r="LAV2661" s="116"/>
      <c r="LAW2661" s="42"/>
      <c r="LAX2661" s="116"/>
      <c r="LAY2661" s="42"/>
      <c r="LAZ2661" s="116"/>
      <c r="LBA2661" s="42"/>
      <c r="LBB2661" s="116"/>
      <c r="LBC2661" s="42"/>
      <c r="LBD2661" s="116"/>
      <c r="LBE2661" s="42"/>
      <c r="LBF2661" s="116"/>
      <c r="LBG2661" s="42"/>
      <c r="LBH2661" s="116"/>
      <c r="LBI2661" s="42"/>
      <c r="LBJ2661" s="116"/>
      <c r="LBK2661" s="42"/>
      <c r="LBL2661" s="116"/>
      <c r="LBM2661" s="42"/>
      <c r="LBN2661" s="116"/>
      <c r="LBO2661" s="42"/>
      <c r="LBP2661" s="116"/>
      <c r="LBQ2661" s="42"/>
      <c r="LBR2661" s="116"/>
      <c r="LBS2661" s="42"/>
      <c r="LBT2661" s="116"/>
      <c r="LBU2661" s="42"/>
      <c r="LBV2661" s="116"/>
      <c r="LBW2661" s="42"/>
      <c r="LBX2661" s="116"/>
      <c r="LBY2661" s="42"/>
      <c r="LBZ2661" s="116"/>
      <c r="LCA2661" s="42"/>
      <c r="LCB2661" s="116"/>
      <c r="LCC2661" s="42"/>
      <c r="LCD2661" s="116"/>
      <c r="LCE2661" s="42"/>
      <c r="LCF2661" s="116"/>
      <c r="LCG2661" s="42"/>
      <c r="LCH2661" s="116"/>
      <c r="LCI2661" s="42"/>
      <c r="LCJ2661" s="116"/>
      <c r="LCK2661" s="42"/>
      <c r="LCL2661" s="116"/>
      <c r="LCM2661" s="42"/>
      <c r="LCN2661" s="116"/>
      <c r="LCO2661" s="42"/>
      <c r="LCP2661" s="116"/>
      <c r="LCQ2661" s="42"/>
      <c r="LCR2661" s="116"/>
      <c r="LCS2661" s="42"/>
      <c r="LCT2661" s="116"/>
      <c r="LCU2661" s="42"/>
      <c r="LCV2661" s="116"/>
      <c r="LCW2661" s="42"/>
      <c r="LCX2661" s="116"/>
      <c r="LCY2661" s="42"/>
      <c r="LCZ2661" s="116"/>
      <c r="LDA2661" s="42"/>
      <c r="LDB2661" s="116"/>
      <c r="LDC2661" s="42"/>
      <c r="LDD2661" s="116"/>
      <c r="LDE2661" s="42"/>
      <c r="LDF2661" s="116"/>
      <c r="LDG2661" s="42"/>
      <c r="LDH2661" s="116"/>
      <c r="LDI2661" s="42"/>
      <c r="LDJ2661" s="116"/>
      <c r="LDK2661" s="42"/>
      <c r="LDL2661" s="116"/>
      <c r="LDM2661" s="42"/>
      <c r="LDN2661" s="116"/>
      <c r="LDO2661" s="42"/>
      <c r="LDP2661" s="116"/>
      <c r="LDQ2661" s="42"/>
      <c r="LDR2661" s="116"/>
      <c r="LDS2661" s="42"/>
      <c r="LDT2661" s="116"/>
      <c r="LDU2661" s="42"/>
      <c r="LDV2661" s="116"/>
      <c r="LDW2661" s="42"/>
      <c r="LDX2661" s="116"/>
      <c r="LDY2661" s="42"/>
      <c r="LDZ2661" s="116"/>
      <c r="LEA2661" s="42"/>
      <c r="LEB2661" s="116"/>
      <c r="LEC2661" s="42"/>
      <c r="LED2661" s="116"/>
      <c r="LEE2661" s="42"/>
      <c r="LEF2661" s="116"/>
      <c r="LEG2661" s="42"/>
      <c r="LEH2661" s="116"/>
      <c r="LEI2661" s="42"/>
      <c r="LEJ2661" s="116"/>
      <c r="LEK2661" s="42"/>
      <c r="LEL2661" s="116"/>
      <c r="LEM2661" s="42"/>
      <c r="LEN2661" s="116"/>
      <c r="LEO2661" s="42"/>
      <c r="LEP2661" s="116"/>
      <c r="LEQ2661" s="42"/>
      <c r="LER2661" s="116"/>
      <c r="LES2661" s="42"/>
      <c r="LET2661" s="116"/>
      <c r="LEU2661" s="42"/>
      <c r="LEV2661" s="116"/>
      <c r="LEW2661" s="42"/>
      <c r="LEX2661" s="116"/>
      <c r="LEY2661" s="42"/>
      <c r="LEZ2661" s="116"/>
      <c r="LFA2661" s="42"/>
      <c r="LFB2661" s="116"/>
      <c r="LFC2661" s="42"/>
      <c r="LFD2661" s="116"/>
      <c r="LFE2661" s="42"/>
      <c r="LFF2661" s="116"/>
      <c r="LFG2661" s="42"/>
      <c r="LFH2661" s="116"/>
      <c r="LFI2661" s="42"/>
      <c r="LFJ2661" s="116"/>
      <c r="LFK2661" s="42"/>
      <c r="LFL2661" s="116"/>
      <c r="LFM2661" s="42"/>
      <c r="LFN2661" s="116"/>
      <c r="LFO2661" s="42"/>
      <c r="LFP2661" s="116"/>
      <c r="LFQ2661" s="42"/>
      <c r="LFR2661" s="116"/>
      <c r="LFS2661" s="42"/>
      <c r="LFT2661" s="116"/>
      <c r="LFU2661" s="42"/>
      <c r="LFV2661" s="116"/>
      <c r="LFW2661" s="42"/>
      <c r="LFX2661" s="116"/>
      <c r="LFY2661" s="42"/>
      <c r="LFZ2661" s="116"/>
      <c r="LGA2661" s="42"/>
      <c r="LGB2661" s="116"/>
      <c r="LGC2661" s="42"/>
      <c r="LGD2661" s="116"/>
      <c r="LGE2661" s="42"/>
      <c r="LGF2661" s="116"/>
      <c r="LGG2661" s="42"/>
      <c r="LGH2661" s="116"/>
      <c r="LGI2661" s="42"/>
      <c r="LGJ2661" s="116"/>
      <c r="LGK2661" s="42"/>
      <c r="LGL2661" s="116"/>
      <c r="LGM2661" s="42"/>
      <c r="LGN2661" s="116"/>
      <c r="LGO2661" s="42"/>
      <c r="LGP2661" s="116"/>
      <c r="LGQ2661" s="42"/>
      <c r="LGR2661" s="116"/>
      <c r="LGS2661" s="42"/>
      <c r="LGT2661" s="116"/>
      <c r="LGU2661" s="42"/>
      <c r="LGV2661" s="116"/>
      <c r="LGW2661" s="42"/>
      <c r="LGX2661" s="116"/>
      <c r="LGY2661" s="42"/>
      <c r="LGZ2661" s="116"/>
      <c r="LHA2661" s="42"/>
      <c r="LHB2661" s="116"/>
      <c r="LHC2661" s="42"/>
      <c r="LHD2661" s="116"/>
      <c r="LHE2661" s="42"/>
      <c r="LHF2661" s="116"/>
      <c r="LHG2661" s="42"/>
      <c r="LHH2661" s="116"/>
      <c r="LHI2661" s="42"/>
      <c r="LHJ2661" s="116"/>
      <c r="LHK2661" s="42"/>
      <c r="LHL2661" s="116"/>
      <c r="LHM2661" s="42"/>
      <c r="LHN2661" s="116"/>
      <c r="LHO2661" s="42"/>
      <c r="LHP2661" s="116"/>
      <c r="LHQ2661" s="42"/>
      <c r="LHR2661" s="116"/>
      <c r="LHS2661" s="42"/>
      <c r="LHT2661" s="116"/>
      <c r="LHU2661" s="42"/>
      <c r="LHV2661" s="116"/>
      <c r="LHW2661" s="42"/>
      <c r="LHX2661" s="116"/>
      <c r="LHY2661" s="42"/>
      <c r="LHZ2661" s="116"/>
      <c r="LIA2661" s="42"/>
      <c r="LIB2661" s="116"/>
      <c r="LIC2661" s="42"/>
      <c r="LID2661" s="116"/>
      <c r="LIE2661" s="42"/>
      <c r="LIF2661" s="116"/>
      <c r="LIG2661" s="42"/>
      <c r="LIH2661" s="116"/>
      <c r="LII2661" s="42"/>
      <c r="LIJ2661" s="116"/>
      <c r="LIK2661" s="42"/>
      <c r="LIL2661" s="116"/>
      <c r="LIM2661" s="42"/>
      <c r="LIN2661" s="116"/>
      <c r="LIO2661" s="42"/>
      <c r="LIP2661" s="116"/>
      <c r="LIQ2661" s="42"/>
      <c r="LIR2661" s="116"/>
      <c r="LIS2661" s="42"/>
      <c r="LIT2661" s="116"/>
      <c r="LIU2661" s="42"/>
      <c r="LIV2661" s="116"/>
      <c r="LIW2661" s="42"/>
      <c r="LIX2661" s="116"/>
      <c r="LIY2661" s="42"/>
      <c r="LIZ2661" s="116"/>
      <c r="LJA2661" s="42"/>
      <c r="LJB2661" s="116"/>
      <c r="LJC2661" s="42"/>
      <c r="LJD2661" s="116"/>
      <c r="LJE2661" s="42"/>
      <c r="LJF2661" s="116"/>
      <c r="LJG2661" s="42"/>
      <c r="LJH2661" s="116"/>
      <c r="LJI2661" s="42"/>
      <c r="LJJ2661" s="116"/>
      <c r="LJK2661" s="42"/>
      <c r="LJL2661" s="116"/>
      <c r="LJM2661" s="42"/>
      <c r="LJN2661" s="116"/>
      <c r="LJO2661" s="42"/>
      <c r="LJP2661" s="116"/>
      <c r="LJQ2661" s="42"/>
      <c r="LJR2661" s="116"/>
      <c r="LJS2661" s="42"/>
      <c r="LJT2661" s="116"/>
      <c r="LJU2661" s="42"/>
      <c r="LJV2661" s="116"/>
      <c r="LJW2661" s="42"/>
      <c r="LJX2661" s="116"/>
      <c r="LJY2661" s="42"/>
      <c r="LJZ2661" s="116"/>
      <c r="LKA2661" s="42"/>
      <c r="LKB2661" s="116"/>
      <c r="LKC2661" s="42"/>
      <c r="LKD2661" s="116"/>
      <c r="LKE2661" s="42"/>
      <c r="LKF2661" s="116"/>
      <c r="LKG2661" s="42"/>
      <c r="LKH2661" s="116"/>
      <c r="LKI2661" s="42"/>
      <c r="LKJ2661" s="116"/>
      <c r="LKK2661" s="42"/>
      <c r="LKL2661" s="116"/>
      <c r="LKM2661" s="42"/>
      <c r="LKN2661" s="116"/>
      <c r="LKO2661" s="42"/>
      <c r="LKP2661" s="116"/>
      <c r="LKQ2661" s="42"/>
      <c r="LKR2661" s="116"/>
      <c r="LKS2661" s="42"/>
      <c r="LKT2661" s="116"/>
      <c r="LKU2661" s="42"/>
      <c r="LKV2661" s="116"/>
      <c r="LKW2661" s="42"/>
      <c r="LKX2661" s="116"/>
      <c r="LKY2661" s="42"/>
      <c r="LKZ2661" s="116"/>
      <c r="LLA2661" s="42"/>
      <c r="LLB2661" s="116"/>
      <c r="LLC2661" s="42"/>
      <c r="LLD2661" s="116"/>
      <c r="LLE2661" s="42"/>
      <c r="LLF2661" s="116"/>
      <c r="LLG2661" s="42"/>
      <c r="LLH2661" s="116"/>
      <c r="LLI2661" s="42"/>
      <c r="LLJ2661" s="116"/>
      <c r="LLK2661" s="42"/>
      <c r="LLL2661" s="116"/>
      <c r="LLM2661" s="42"/>
      <c r="LLN2661" s="116"/>
      <c r="LLO2661" s="42"/>
      <c r="LLP2661" s="116"/>
      <c r="LLQ2661" s="42"/>
      <c r="LLR2661" s="116"/>
      <c r="LLS2661" s="42"/>
      <c r="LLT2661" s="116"/>
      <c r="LLU2661" s="42"/>
      <c r="LLV2661" s="116"/>
      <c r="LLW2661" s="42"/>
      <c r="LLX2661" s="116"/>
      <c r="LLY2661" s="42"/>
      <c r="LLZ2661" s="116"/>
      <c r="LMA2661" s="42"/>
      <c r="LMB2661" s="116"/>
      <c r="LMC2661" s="42"/>
      <c r="LMD2661" s="116"/>
      <c r="LME2661" s="42"/>
      <c r="LMF2661" s="116"/>
      <c r="LMG2661" s="42"/>
      <c r="LMH2661" s="116"/>
      <c r="LMI2661" s="42"/>
      <c r="LMJ2661" s="116"/>
      <c r="LMK2661" s="42"/>
      <c r="LML2661" s="116"/>
      <c r="LMM2661" s="42"/>
      <c r="LMN2661" s="116"/>
      <c r="LMO2661" s="42"/>
      <c r="LMP2661" s="116"/>
      <c r="LMQ2661" s="42"/>
      <c r="LMR2661" s="116"/>
      <c r="LMS2661" s="42"/>
      <c r="LMT2661" s="116"/>
      <c r="LMU2661" s="42"/>
      <c r="LMV2661" s="116"/>
      <c r="LMW2661" s="42"/>
      <c r="LMX2661" s="116"/>
      <c r="LMY2661" s="42"/>
      <c r="LMZ2661" s="116"/>
      <c r="LNA2661" s="42"/>
      <c r="LNB2661" s="116"/>
      <c r="LNC2661" s="42"/>
      <c r="LND2661" s="116"/>
      <c r="LNE2661" s="42"/>
      <c r="LNF2661" s="116"/>
      <c r="LNG2661" s="42"/>
      <c r="LNH2661" s="116"/>
      <c r="LNI2661" s="42"/>
      <c r="LNJ2661" s="116"/>
      <c r="LNK2661" s="42"/>
      <c r="LNL2661" s="116"/>
      <c r="LNM2661" s="42"/>
      <c r="LNN2661" s="116"/>
      <c r="LNO2661" s="42"/>
      <c r="LNP2661" s="116"/>
      <c r="LNQ2661" s="42"/>
      <c r="LNR2661" s="116"/>
      <c r="LNS2661" s="42"/>
      <c r="LNT2661" s="116"/>
      <c r="LNU2661" s="42"/>
      <c r="LNV2661" s="116"/>
      <c r="LNW2661" s="42"/>
      <c r="LNX2661" s="116"/>
      <c r="LNY2661" s="42"/>
      <c r="LNZ2661" s="116"/>
      <c r="LOA2661" s="42"/>
      <c r="LOB2661" s="116"/>
      <c r="LOC2661" s="42"/>
      <c r="LOD2661" s="116"/>
      <c r="LOE2661" s="42"/>
      <c r="LOF2661" s="116"/>
      <c r="LOG2661" s="42"/>
      <c r="LOH2661" s="116"/>
      <c r="LOI2661" s="42"/>
      <c r="LOJ2661" s="116"/>
      <c r="LOK2661" s="42"/>
      <c r="LOL2661" s="116"/>
      <c r="LOM2661" s="42"/>
      <c r="LON2661" s="116"/>
      <c r="LOO2661" s="42"/>
      <c r="LOP2661" s="116"/>
      <c r="LOQ2661" s="42"/>
      <c r="LOR2661" s="116"/>
      <c r="LOS2661" s="42"/>
      <c r="LOT2661" s="116"/>
      <c r="LOU2661" s="42"/>
      <c r="LOV2661" s="116"/>
      <c r="LOW2661" s="42"/>
      <c r="LOX2661" s="116"/>
      <c r="LOY2661" s="42"/>
      <c r="LOZ2661" s="116"/>
      <c r="LPA2661" s="42"/>
      <c r="LPB2661" s="116"/>
      <c r="LPC2661" s="42"/>
      <c r="LPD2661" s="116"/>
      <c r="LPE2661" s="42"/>
      <c r="LPF2661" s="116"/>
      <c r="LPG2661" s="42"/>
      <c r="LPH2661" s="116"/>
      <c r="LPI2661" s="42"/>
      <c r="LPJ2661" s="116"/>
      <c r="LPK2661" s="42"/>
      <c r="LPL2661" s="116"/>
      <c r="LPM2661" s="42"/>
      <c r="LPN2661" s="116"/>
      <c r="LPO2661" s="42"/>
      <c r="LPP2661" s="116"/>
      <c r="LPQ2661" s="42"/>
      <c r="LPR2661" s="116"/>
      <c r="LPS2661" s="42"/>
      <c r="LPT2661" s="116"/>
      <c r="LPU2661" s="42"/>
      <c r="LPV2661" s="116"/>
      <c r="LPW2661" s="42"/>
      <c r="LPX2661" s="116"/>
      <c r="LPY2661" s="42"/>
      <c r="LPZ2661" s="116"/>
      <c r="LQA2661" s="42"/>
      <c r="LQB2661" s="116"/>
      <c r="LQC2661" s="42"/>
      <c r="LQD2661" s="116"/>
      <c r="LQE2661" s="42"/>
      <c r="LQF2661" s="116"/>
      <c r="LQG2661" s="42"/>
      <c r="LQH2661" s="116"/>
      <c r="LQI2661" s="42"/>
      <c r="LQJ2661" s="116"/>
      <c r="LQK2661" s="42"/>
      <c r="LQL2661" s="116"/>
      <c r="LQM2661" s="42"/>
      <c r="LQN2661" s="116"/>
      <c r="LQO2661" s="42"/>
      <c r="LQP2661" s="116"/>
      <c r="LQQ2661" s="42"/>
      <c r="LQR2661" s="116"/>
      <c r="LQS2661" s="42"/>
      <c r="LQT2661" s="116"/>
      <c r="LQU2661" s="42"/>
      <c r="LQV2661" s="116"/>
      <c r="LQW2661" s="42"/>
      <c r="LQX2661" s="116"/>
      <c r="LQY2661" s="42"/>
      <c r="LQZ2661" s="116"/>
      <c r="LRA2661" s="42"/>
      <c r="LRB2661" s="116"/>
      <c r="LRC2661" s="42"/>
      <c r="LRD2661" s="116"/>
      <c r="LRE2661" s="42"/>
      <c r="LRF2661" s="116"/>
      <c r="LRG2661" s="42"/>
      <c r="LRH2661" s="116"/>
      <c r="LRI2661" s="42"/>
      <c r="LRJ2661" s="116"/>
      <c r="LRK2661" s="42"/>
      <c r="LRL2661" s="116"/>
      <c r="LRM2661" s="42"/>
      <c r="LRN2661" s="116"/>
      <c r="LRO2661" s="42"/>
      <c r="LRP2661" s="116"/>
      <c r="LRQ2661" s="42"/>
      <c r="LRR2661" s="116"/>
      <c r="LRS2661" s="42"/>
      <c r="LRT2661" s="116"/>
      <c r="LRU2661" s="42"/>
      <c r="LRV2661" s="116"/>
      <c r="LRW2661" s="42"/>
      <c r="LRX2661" s="116"/>
      <c r="LRY2661" s="42"/>
      <c r="LRZ2661" s="116"/>
      <c r="LSA2661" s="42"/>
      <c r="LSB2661" s="116"/>
      <c r="LSC2661" s="42"/>
      <c r="LSD2661" s="116"/>
      <c r="LSE2661" s="42"/>
      <c r="LSF2661" s="116"/>
      <c r="LSG2661" s="42"/>
      <c r="LSH2661" s="116"/>
      <c r="LSI2661" s="42"/>
      <c r="LSJ2661" s="116"/>
      <c r="LSK2661" s="42"/>
      <c r="LSL2661" s="116"/>
      <c r="LSM2661" s="42"/>
      <c r="LSN2661" s="116"/>
      <c r="LSO2661" s="42"/>
      <c r="LSP2661" s="116"/>
      <c r="LSQ2661" s="42"/>
      <c r="LSR2661" s="116"/>
      <c r="LSS2661" s="42"/>
      <c r="LST2661" s="116"/>
      <c r="LSU2661" s="42"/>
      <c r="LSV2661" s="116"/>
      <c r="LSW2661" s="42"/>
      <c r="LSX2661" s="116"/>
      <c r="LSY2661" s="42"/>
      <c r="LSZ2661" s="116"/>
      <c r="LTA2661" s="42"/>
      <c r="LTB2661" s="116"/>
      <c r="LTC2661" s="42"/>
      <c r="LTD2661" s="116"/>
      <c r="LTE2661" s="42"/>
      <c r="LTF2661" s="116"/>
      <c r="LTG2661" s="42"/>
      <c r="LTH2661" s="116"/>
      <c r="LTI2661" s="42"/>
      <c r="LTJ2661" s="116"/>
      <c r="LTK2661" s="42"/>
      <c r="LTL2661" s="116"/>
      <c r="LTM2661" s="42"/>
      <c r="LTN2661" s="116"/>
      <c r="LTO2661" s="42"/>
      <c r="LTP2661" s="116"/>
      <c r="LTQ2661" s="42"/>
      <c r="LTR2661" s="116"/>
      <c r="LTS2661" s="42"/>
      <c r="LTT2661" s="116"/>
      <c r="LTU2661" s="42"/>
      <c r="LTV2661" s="116"/>
      <c r="LTW2661" s="42"/>
      <c r="LTX2661" s="116"/>
      <c r="LTY2661" s="42"/>
      <c r="LTZ2661" s="116"/>
      <c r="LUA2661" s="42"/>
      <c r="LUB2661" s="116"/>
      <c r="LUC2661" s="42"/>
      <c r="LUD2661" s="116"/>
      <c r="LUE2661" s="42"/>
      <c r="LUF2661" s="116"/>
      <c r="LUG2661" s="42"/>
      <c r="LUH2661" s="116"/>
      <c r="LUI2661" s="42"/>
      <c r="LUJ2661" s="116"/>
      <c r="LUK2661" s="42"/>
      <c r="LUL2661" s="116"/>
      <c r="LUM2661" s="42"/>
      <c r="LUN2661" s="116"/>
      <c r="LUO2661" s="42"/>
      <c r="LUP2661" s="116"/>
      <c r="LUQ2661" s="42"/>
      <c r="LUR2661" s="116"/>
      <c r="LUS2661" s="42"/>
      <c r="LUT2661" s="116"/>
      <c r="LUU2661" s="42"/>
      <c r="LUV2661" s="116"/>
      <c r="LUW2661" s="42"/>
      <c r="LUX2661" s="116"/>
      <c r="LUY2661" s="42"/>
      <c r="LUZ2661" s="116"/>
      <c r="LVA2661" s="42"/>
      <c r="LVB2661" s="116"/>
      <c r="LVC2661" s="42"/>
      <c r="LVD2661" s="116"/>
      <c r="LVE2661" s="42"/>
      <c r="LVF2661" s="116"/>
      <c r="LVG2661" s="42"/>
      <c r="LVH2661" s="116"/>
      <c r="LVI2661" s="42"/>
      <c r="LVJ2661" s="116"/>
      <c r="LVK2661" s="42"/>
      <c r="LVL2661" s="116"/>
      <c r="LVM2661" s="42"/>
      <c r="LVN2661" s="116"/>
      <c r="LVO2661" s="42"/>
      <c r="LVP2661" s="116"/>
      <c r="LVQ2661" s="42"/>
      <c r="LVR2661" s="116"/>
      <c r="LVS2661" s="42"/>
      <c r="LVT2661" s="116"/>
      <c r="LVU2661" s="42"/>
      <c r="LVV2661" s="116"/>
      <c r="LVW2661" s="42"/>
      <c r="LVX2661" s="116"/>
      <c r="LVY2661" s="42"/>
      <c r="LVZ2661" s="116"/>
      <c r="LWA2661" s="42"/>
      <c r="LWB2661" s="116"/>
      <c r="LWC2661" s="42"/>
      <c r="LWD2661" s="116"/>
      <c r="LWE2661" s="42"/>
      <c r="LWF2661" s="116"/>
      <c r="LWG2661" s="42"/>
      <c r="LWH2661" s="116"/>
      <c r="LWI2661" s="42"/>
      <c r="LWJ2661" s="116"/>
      <c r="LWK2661" s="42"/>
      <c r="LWL2661" s="116"/>
      <c r="LWM2661" s="42"/>
      <c r="LWN2661" s="116"/>
      <c r="LWO2661" s="42"/>
      <c r="LWP2661" s="116"/>
      <c r="LWQ2661" s="42"/>
      <c r="LWR2661" s="116"/>
      <c r="LWS2661" s="42"/>
      <c r="LWT2661" s="116"/>
      <c r="LWU2661" s="42"/>
      <c r="LWV2661" s="116"/>
      <c r="LWW2661" s="42"/>
      <c r="LWX2661" s="116"/>
      <c r="LWY2661" s="42"/>
      <c r="LWZ2661" s="116"/>
      <c r="LXA2661" s="42"/>
      <c r="LXB2661" s="116"/>
      <c r="LXC2661" s="42"/>
      <c r="LXD2661" s="116"/>
      <c r="LXE2661" s="42"/>
      <c r="LXF2661" s="116"/>
      <c r="LXG2661" s="42"/>
      <c r="LXH2661" s="116"/>
      <c r="LXI2661" s="42"/>
      <c r="LXJ2661" s="116"/>
      <c r="LXK2661" s="42"/>
      <c r="LXL2661" s="116"/>
      <c r="LXM2661" s="42"/>
      <c r="LXN2661" s="116"/>
      <c r="LXO2661" s="42"/>
      <c r="LXP2661" s="116"/>
      <c r="LXQ2661" s="42"/>
      <c r="LXR2661" s="116"/>
      <c r="LXS2661" s="42"/>
      <c r="LXT2661" s="116"/>
      <c r="LXU2661" s="42"/>
      <c r="LXV2661" s="116"/>
      <c r="LXW2661" s="42"/>
      <c r="LXX2661" s="116"/>
      <c r="LXY2661" s="42"/>
      <c r="LXZ2661" s="116"/>
      <c r="LYA2661" s="42"/>
      <c r="LYB2661" s="116"/>
      <c r="LYC2661" s="42"/>
      <c r="LYD2661" s="116"/>
      <c r="LYE2661" s="42"/>
      <c r="LYF2661" s="116"/>
      <c r="LYG2661" s="42"/>
      <c r="LYH2661" s="116"/>
      <c r="LYI2661" s="42"/>
      <c r="LYJ2661" s="116"/>
      <c r="LYK2661" s="42"/>
      <c r="LYL2661" s="116"/>
      <c r="LYM2661" s="42"/>
      <c r="LYN2661" s="116"/>
      <c r="LYO2661" s="42"/>
      <c r="LYP2661" s="116"/>
      <c r="LYQ2661" s="42"/>
      <c r="LYR2661" s="116"/>
      <c r="LYS2661" s="42"/>
      <c r="LYT2661" s="116"/>
      <c r="LYU2661" s="42"/>
      <c r="LYV2661" s="116"/>
      <c r="LYW2661" s="42"/>
      <c r="LYX2661" s="116"/>
      <c r="LYY2661" s="42"/>
      <c r="LYZ2661" s="116"/>
      <c r="LZA2661" s="42"/>
      <c r="LZB2661" s="116"/>
      <c r="LZC2661" s="42"/>
      <c r="LZD2661" s="116"/>
      <c r="LZE2661" s="42"/>
      <c r="LZF2661" s="116"/>
      <c r="LZG2661" s="42"/>
      <c r="LZH2661" s="116"/>
      <c r="LZI2661" s="42"/>
      <c r="LZJ2661" s="116"/>
      <c r="LZK2661" s="42"/>
      <c r="LZL2661" s="116"/>
      <c r="LZM2661" s="42"/>
      <c r="LZN2661" s="116"/>
      <c r="LZO2661" s="42"/>
      <c r="LZP2661" s="116"/>
      <c r="LZQ2661" s="42"/>
      <c r="LZR2661" s="116"/>
      <c r="LZS2661" s="42"/>
      <c r="LZT2661" s="116"/>
      <c r="LZU2661" s="42"/>
      <c r="LZV2661" s="116"/>
      <c r="LZW2661" s="42"/>
      <c r="LZX2661" s="116"/>
      <c r="LZY2661" s="42"/>
      <c r="LZZ2661" s="116"/>
      <c r="MAA2661" s="42"/>
      <c r="MAB2661" s="116"/>
      <c r="MAC2661" s="42"/>
      <c r="MAD2661" s="116"/>
      <c r="MAE2661" s="42"/>
      <c r="MAF2661" s="116"/>
      <c r="MAG2661" s="42"/>
      <c r="MAH2661" s="116"/>
      <c r="MAI2661" s="42"/>
      <c r="MAJ2661" s="116"/>
      <c r="MAK2661" s="42"/>
      <c r="MAL2661" s="116"/>
      <c r="MAM2661" s="42"/>
      <c r="MAN2661" s="116"/>
      <c r="MAO2661" s="42"/>
      <c r="MAP2661" s="116"/>
      <c r="MAQ2661" s="42"/>
      <c r="MAR2661" s="116"/>
      <c r="MAS2661" s="42"/>
      <c r="MAT2661" s="116"/>
      <c r="MAU2661" s="42"/>
      <c r="MAV2661" s="116"/>
      <c r="MAW2661" s="42"/>
      <c r="MAX2661" s="116"/>
      <c r="MAY2661" s="42"/>
      <c r="MAZ2661" s="116"/>
      <c r="MBA2661" s="42"/>
      <c r="MBB2661" s="116"/>
      <c r="MBC2661" s="42"/>
      <c r="MBD2661" s="116"/>
      <c r="MBE2661" s="42"/>
      <c r="MBF2661" s="116"/>
      <c r="MBG2661" s="42"/>
      <c r="MBH2661" s="116"/>
      <c r="MBI2661" s="42"/>
      <c r="MBJ2661" s="116"/>
      <c r="MBK2661" s="42"/>
      <c r="MBL2661" s="116"/>
      <c r="MBM2661" s="42"/>
      <c r="MBN2661" s="116"/>
      <c r="MBO2661" s="42"/>
      <c r="MBP2661" s="116"/>
      <c r="MBQ2661" s="42"/>
      <c r="MBR2661" s="116"/>
      <c r="MBS2661" s="42"/>
      <c r="MBT2661" s="116"/>
      <c r="MBU2661" s="42"/>
      <c r="MBV2661" s="116"/>
      <c r="MBW2661" s="42"/>
      <c r="MBX2661" s="116"/>
      <c r="MBY2661" s="42"/>
      <c r="MBZ2661" s="116"/>
      <c r="MCA2661" s="42"/>
      <c r="MCB2661" s="116"/>
      <c r="MCC2661" s="42"/>
      <c r="MCD2661" s="116"/>
      <c r="MCE2661" s="42"/>
      <c r="MCF2661" s="116"/>
      <c r="MCG2661" s="42"/>
      <c r="MCH2661" s="116"/>
      <c r="MCI2661" s="42"/>
      <c r="MCJ2661" s="116"/>
      <c r="MCK2661" s="42"/>
      <c r="MCL2661" s="116"/>
      <c r="MCM2661" s="42"/>
      <c r="MCN2661" s="116"/>
      <c r="MCO2661" s="42"/>
      <c r="MCP2661" s="116"/>
      <c r="MCQ2661" s="42"/>
      <c r="MCR2661" s="116"/>
      <c r="MCS2661" s="42"/>
      <c r="MCT2661" s="116"/>
      <c r="MCU2661" s="42"/>
      <c r="MCV2661" s="116"/>
      <c r="MCW2661" s="42"/>
      <c r="MCX2661" s="116"/>
      <c r="MCY2661" s="42"/>
      <c r="MCZ2661" s="116"/>
      <c r="MDA2661" s="42"/>
      <c r="MDB2661" s="116"/>
      <c r="MDC2661" s="42"/>
      <c r="MDD2661" s="116"/>
      <c r="MDE2661" s="42"/>
      <c r="MDF2661" s="116"/>
      <c r="MDG2661" s="42"/>
      <c r="MDH2661" s="116"/>
      <c r="MDI2661" s="42"/>
      <c r="MDJ2661" s="116"/>
      <c r="MDK2661" s="42"/>
      <c r="MDL2661" s="116"/>
      <c r="MDM2661" s="42"/>
      <c r="MDN2661" s="116"/>
      <c r="MDO2661" s="42"/>
      <c r="MDP2661" s="116"/>
      <c r="MDQ2661" s="42"/>
      <c r="MDR2661" s="116"/>
      <c r="MDS2661" s="42"/>
      <c r="MDT2661" s="116"/>
      <c r="MDU2661" s="42"/>
      <c r="MDV2661" s="116"/>
      <c r="MDW2661" s="42"/>
      <c r="MDX2661" s="116"/>
      <c r="MDY2661" s="42"/>
      <c r="MDZ2661" s="116"/>
      <c r="MEA2661" s="42"/>
      <c r="MEB2661" s="116"/>
      <c r="MEC2661" s="42"/>
      <c r="MED2661" s="116"/>
      <c r="MEE2661" s="42"/>
      <c r="MEF2661" s="116"/>
      <c r="MEG2661" s="42"/>
      <c r="MEH2661" s="116"/>
      <c r="MEI2661" s="42"/>
      <c r="MEJ2661" s="116"/>
      <c r="MEK2661" s="42"/>
      <c r="MEL2661" s="116"/>
      <c r="MEM2661" s="42"/>
      <c r="MEN2661" s="116"/>
      <c r="MEO2661" s="42"/>
      <c r="MEP2661" s="116"/>
      <c r="MEQ2661" s="42"/>
      <c r="MER2661" s="116"/>
      <c r="MES2661" s="42"/>
      <c r="MET2661" s="116"/>
      <c r="MEU2661" s="42"/>
      <c r="MEV2661" s="116"/>
      <c r="MEW2661" s="42"/>
      <c r="MEX2661" s="116"/>
      <c r="MEY2661" s="42"/>
      <c r="MEZ2661" s="116"/>
      <c r="MFA2661" s="42"/>
      <c r="MFB2661" s="116"/>
      <c r="MFC2661" s="42"/>
      <c r="MFD2661" s="116"/>
      <c r="MFE2661" s="42"/>
      <c r="MFF2661" s="116"/>
      <c r="MFG2661" s="42"/>
      <c r="MFH2661" s="116"/>
      <c r="MFI2661" s="42"/>
      <c r="MFJ2661" s="116"/>
      <c r="MFK2661" s="42"/>
      <c r="MFL2661" s="116"/>
      <c r="MFM2661" s="42"/>
      <c r="MFN2661" s="116"/>
      <c r="MFO2661" s="42"/>
      <c r="MFP2661" s="116"/>
      <c r="MFQ2661" s="42"/>
      <c r="MFR2661" s="116"/>
      <c r="MFS2661" s="42"/>
      <c r="MFT2661" s="116"/>
      <c r="MFU2661" s="42"/>
      <c r="MFV2661" s="116"/>
      <c r="MFW2661" s="42"/>
      <c r="MFX2661" s="116"/>
      <c r="MFY2661" s="42"/>
      <c r="MFZ2661" s="116"/>
      <c r="MGA2661" s="42"/>
      <c r="MGB2661" s="116"/>
      <c r="MGC2661" s="42"/>
      <c r="MGD2661" s="116"/>
      <c r="MGE2661" s="42"/>
      <c r="MGF2661" s="116"/>
      <c r="MGG2661" s="42"/>
      <c r="MGH2661" s="116"/>
      <c r="MGI2661" s="42"/>
      <c r="MGJ2661" s="116"/>
      <c r="MGK2661" s="42"/>
      <c r="MGL2661" s="116"/>
      <c r="MGM2661" s="42"/>
      <c r="MGN2661" s="116"/>
      <c r="MGO2661" s="42"/>
      <c r="MGP2661" s="116"/>
      <c r="MGQ2661" s="42"/>
      <c r="MGR2661" s="116"/>
      <c r="MGS2661" s="42"/>
      <c r="MGT2661" s="116"/>
      <c r="MGU2661" s="42"/>
      <c r="MGV2661" s="116"/>
      <c r="MGW2661" s="42"/>
      <c r="MGX2661" s="116"/>
      <c r="MGY2661" s="42"/>
      <c r="MGZ2661" s="116"/>
      <c r="MHA2661" s="42"/>
      <c r="MHB2661" s="116"/>
      <c r="MHC2661" s="42"/>
      <c r="MHD2661" s="116"/>
      <c r="MHE2661" s="42"/>
      <c r="MHF2661" s="116"/>
      <c r="MHG2661" s="42"/>
      <c r="MHH2661" s="116"/>
      <c r="MHI2661" s="42"/>
      <c r="MHJ2661" s="116"/>
      <c r="MHK2661" s="42"/>
      <c r="MHL2661" s="116"/>
      <c r="MHM2661" s="42"/>
      <c r="MHN2661" s="116"/>
      <c r="MHO2661" s="42"/>
      <c r="MHP2661" s="116"/>
      <c r="MHQ2661" s="42"/>
      <c r="MHR2661" s="116"/>
      <c r="MHS2661" s="42"/>
      <c r="MHT2661" s="116"/>
      <c r="MHU2661" s="42"/>
      <c r="MHV2661" s="116"/>
      <c r="MHW2661" s="42"/>
      <c r="MHX2661" s="116"/>
      <c r="MHY2661" s="42"/>
      <c r="MHZ2661" s="116"/>
      <c r="MIA2661" s="42"/>
      <c r="MIB2661" s="116"/>
      <c r="MIC2661" s="42"/>
      <c r="MID2661" s="116"/>
      <c r="MIE2661" s="42"/>
      <c r="MIF2661" s="116"/>
      <c r="MIG2661" s="42"/>
      <c r="MIH2661" s="116"/>
      <c r="MII2661" s="42"/>
      <c r="MIJ2661" s="116"/>
      <c r="MIK2661" s="42"/>
      <c r="MIL2661" s="116"/>
      <c r="MIM2661" s="42"/>
      <c r="MIN2661" s="116"/>
      <c r="MIO2661" s="42"/>
      <c r="MIP2661" s="116"/>
      <c r="MIQ2661" s="42"/>
      <c r="MIR2661" s="116"/>
      <c r="MIS2661" s="42"/>
      <c r="MIT2661" s="116"/>
      <c r="MIU2661" s="42"/>
      <c r="MIV2661" s="116"/>
      <c r="MIW2661" s="42"/>
      <c r="MIX2661" s="116"/>
      <c r="MIY2661" s="42"/>
      <c r="MIZ2661" s="116"/>
      <c r="MJA2661" s="42"/>
      <c r="MJB2661" s="116"/>
      <c r="MJC2661" s="42"/>
      <c r="MJD2661" s="116"/>
      <c r="MJE2661" s="42"/>
      <c r="MJF2661" s="116"/>
      <c r="MJG2661" s="42"/>
      <c r="MJH2661" s="116"/>
      <c r="MJI2661" s="42"/>
      <c r="MJJ2661" s="116"/>
      <c r="MJK2661" s="42"/>
      <c r="MJL2661" s="116"/>
      <c r="MJM2661" s="42"/>
      <c r="MJN2661" s="116"/>
      <c r="MJO2661" s="42"/>
      <c r="MJP2661" s="116"/>
      <c r="MJQ2661" s="42"/>
      <c r="MJR2661" s="116"/>
      <c r="MJS2661" s="42"/>
      <c r="MJT2661" s="116"/>
      <c r="MJU2661" s="42"/>
      <c r="MJV2661" s="116"/>
      <c r="MJW2661" s="42"/>
      <c r="MJX2661" s="116"/>
      <c r="MJY2661" s="42"/>
      <c r="MJZ2661" s="116"/>
      <c r="MKA2661" s="42"/>
      <c r="MKB2661" s="116"/>
      <c r="MKC2661" s="42"/>
      <c r="MKD2661" s="116"/>
      <c r="MKE2661" s="42"/>
      <c r="MKF2661" s="116"/>
      <c r="MKG2661" s="42"/>
      <c r="MKH2661" s="116"/>
      <c r="MKI2661" s="42"/>
      <c r="MKJ2661" s="116"/>
      <c r="MKK2661" s="42"/>
      <c r="MKL2661" s="116"/>
      <c r="MKM2661" s="42"/>
      <c r="MKN2661" s="116"/>
      <c r="MKO2661" s="42"/>
      <c r="MKP2661" s="116"/>
      <c r="MKQ2661" s="42"/>
      <c r="MKR2661" s="116"/>
      <c r="MKS2661" s="42"/>
      <c r="MKT2661" s="116"/>
      <c r="MKU2661" s="42"/>
      <c r="MKV2661" s="116"/>
      <c r="MKW2661" s="42"/>
      <c r="MKX2661" s="116"/>
      <c r="MKY2661" s="42"/>
      <c r="MKZ2661" s="116"/>
      <c r="MLA2661" s="42"/>
      <c r="MLB2661" s="116"/>
      <c r="MLC2661" s="42"/>
      <c r="MLD2661" s="116"/>
      <c r="MLE2661" s="42"/>
      <c r="MLF2661" s="116"/>
      <c r="MLG2661" s="42"/>
      <c r="MLH2661" s="116"/>
      <c r="MLI2661" s="42"/>
      <c r="MLJ2661" s="116"/>
      <c r="MLK2661" s="42"/>
      <c r="MLL2661" s="116"/>
      <c r="MLM2661" s="42"/>
      <c r="MLN2661" s="116"/>
      <c r="MLO2661" s="42"/>
      <c r="MLP2661" s="116"/>
      <c r="MLQ2661" s="42"/>
      <c r="MLR2661" s="116"/>
      <c r="MLS2661" s="42"/>
      <c r="MLT2661" s="116"/>
      <c r="MLU2661" s="42"/>
      <c r="MLV2661" s="116"/>
      <c r="MLW2661" s="42"/>
      <c r="MLX2661" s="116"/>
      <c r="MLY2661" s="42"/>
      <c r="MLZ2661" s="116"/>
      <c r="MMA2661" s="42"/>
      <c r="MMB2661" s="116"/>
      <c r="MMC2661" s="42"/>
      <c r="MMD2661" s="116"/>
      <c r="MME2661" s="42"/>
      <c r="MMF2661" s="116"/>
      <c r="MMG2661" s="42"/>
      <c r="MMH2661" s="116"/>
      <c r="MMI2661" s="42"/>
      <c r="MMJ2661" s="116"/>
      <c r="MMK2661" s="42"/>
      <c r="MML2661" s="116"/>
      <c r="MMM2661" s="42"/>
      <c r="MMN2661" s="116"/>
      <c r="MMO2661" s="42"/>
      <c r="MMP2661" s="116"/>
      <c r="MMQ2661" s="42"/>
      <c r="MMR2661" s="116"/>
      <c r="MMS2661" s="42"/>
      <c r="MMT2661" s="116"/>
      <c r="MMU2661" s="42"/>
      <c r="MMV2661" s="116"/>
      <c r="MMW2661" s="42"/>
      <c r="MMX2661" s="116"/>
      <c r="MMY2661" s="42"/>
      <c r="MMZ2661" s="116"/>
      <c r="MNA2661" s="42"/>
      <c r="MNB2661" s="116"/>
      <c r="MNC2661" s="42"/>
      <c r="MND2661" s="116"/>
      <c r="MNE2661" s="42"/>
      <c r="MNF2661" s="116"/>
      <c r="MNG2661" s="42"/>
      <c r="MNH2661" s="116"/>
      <c r="MNI2661" s="42"/>
      <c r="MNJ2661" s="116"/>
      <c r="MNK2661" s="42"/>
      <c r="MNL2661" s="116"/>
      <c r="MNM2661" s="42"/>
      <c r="MNN2661" s="116"/>
      <c r="MNO2661" s="42"/>
      <c r="MNP2661" s="116"/>
      <c r="MNQ2661" s="42"/>
      <c r="MNR2661" s="116"/>
      <c r="MNS2661" s="42"/>
      <c r="MNT2661" s="116"/>
      <c r="MNU2661" s="42"/>
      <c r="MNV2661" s="116"/>
      <c r="MNW2661" s="42"/>
      <c r="MNX2661" s="116"/>
      <c r="MNY2661" s="42"/>
      <c r="MNZ2661" s="116"/>
      <c r="MOA2661" s="42"/>
      <c r="MOB2661" s="116"/>
      <c r="MOC2661" s="42"/>
      <c r="MOD2661" s="116"/>
      <c r="MOE2661" s="42"/>
      <c r="MOF2661" s="116"/>
      <c r="MOG2661" s="42"/>
      <c r="MOH2661" s="116"/>
      <c r="MOI2661" s="42"/>
      <c r="MOJ2661" s="116"/>
      <c r="MOK2661" s="42"/>
      <c r="MOL2661" s="116"/>
      <c r="MOM2661" s="42"/>
      <c r="MON2661" s="116"/>
      <c r="MOO2661" s="42"/>
      <c r="MOP2661" s="116"/>
      <c r="MOQ2661" s="42"/>
      <c r="MOR2661" s="116"/>
      <c r="MOS2661" s="42"/>
      <c r="MOT2661" s="116"/>
      <c r="MOU2661" s="42"/>
      <c r="MOV2661" s="116"/>
      <c r="MOW2661" s="42"/>
      <c r="MOX2661" s="116"/>
      <c r="MOY2661" s="42"/>
      <c r="MOZ2661" s="116"/>
      <c r="MPA2661" s="42"/>
      <c r="MPB2661" s="116"/>
      <c r="MPC2661" s="42"/>
      <c r="MPD2661" s="116"/>
      <c r="MPE2661" s="42"/>
      <c r="MPF2661" s="116"/>
      <c r="MPG2661" s="42"/>
      <c r="MPH2661" s="116"/>
      <c r="MPI2661" s="42"/>
      <c r="MPJ2661" s="116"/>
      <c r="MPK2661" s="42"/>
      <c r="MPL2661" s="116"/>
      <c r="MPM2661" s="42"/>
      <c r="MPN2661" s="116"/>
      <c r="MPO2661" s="42"/>
      <c r="MPP2661" s="116"/>
      <c r="MPQ2661" s="42"/>
      <c r="MPR2661" s="116"/>
      <c r="MPS2661" s="42"/>
      <c r="MPT2661" s="116"/>
      <c r="MPU2661" s="42"/>
      <c r="MPV2661" s="116"/>
      <c r="MPW2661" s="42"/>
      <c r="MPX2661" s="116"/>
      <c r="MPY2661" s="42"/>
      <c r="MPZ2661" s="116"/>
      <c r="MQA2661" s="42"/>
      <c r="MQB2661" s="116"/>
      <c r="MQC2661" s="42"/>
      <c r="MQD2661" s="116"/>
      <c r="MQE2661" s="42"/>
      <c r="MQF2661" s="116"/>
      <c r="MQG2661" s="42"/>
      <c r="MQH2661" s="116"/>
      <c r="MQI2661" s="42"/>
      <c r="MQJ2661" s="116"/>
      <c r="MQK2661" s="42"/>
      <c r="MQL2661" s="116"/>
      <c r="MQM2661" s="42"/>
      <c r="MQN2661" s="116"/>
      <c r="MQO2661" s="42"/>
      <c r="MQP2661" s="116"/>
      <c r="MQQ2661" s="42"/>
      <c r="MQR2661" s="116"/>
      <c r="MQS2661" s="42"/>
      <c r="MQT2661" s="116"/>
      <c r="MQU2661" s="42"/>
      <c r="MQV2661" s="116"/>
      <c r="MQW2661" s="42"/>
      <c r="MQX2661" s="116"/>
      <c r="MQY2661" s="42"/>
      <c r="MQZ2661" s="116"/>
      <c r="MRA2661" s="42"/>
      <c r="MRB2661" s="116"/>
      <c r="MRC2661" s="42"/>
      <c r="MRD2661" s="116"/>
      <c r="MRE2661" s="42"/>
      <c r="MRF2661" s="116"/>
      <c r="MRG2661" s="42"/>
      <c r="MRH2661" s="116"/>
      <c r="MRI2661" s="42"/>
      <c r="MRJ2661" s="116"/>
      <c r="MRK2661" s="42"/>
      <c r="MRL2661" s="116"/>
      <c r="MRM2661" s="42"/>
      <c r="MRN2661" s="116"/>
      <c r="MRO2661" s="42"/>
      <c r="MRP2661" s="116"/>
      <c r="MRQ2661" s="42"/>
      <c r="MRR2661" s="116"/>
      <c r="MRS2661" s="42"/>
      <c r="MRT2661" s="116"/>
      <c r="MRU2661" s="42"/>
      <c r="MRV2661" s="116"/>
      <c r="MRW2661" s="42"/>
      <c r="MRX2661" s="116"/>
      <c r="MRY2661" s="42"/>
      <c r="MRZ2661" s="116"/>
      <c r="MSA2661" s="42"/>
      <c r="MSB2661" s="116"/>
      <c r="MSC2661" s="42"/>
      <c r="MSD2661" s="116"/>
      <c r="MSE2661" s="42"/>
      <c r="MSF2661" s="116"/>
      <c r="MSG2661" s="42"/>
      <c r="MSH2661" s="116"/>
      <c r="MSI2661" s="42"/>
      <c r="MSJ2661" s="116"/>
      <c r="MSK2661" s="42"/>
      <c r="MSL2661" s="116"/>
      <c r="MSM2661" s="42"/>
      <c r="MSN2661" s="116"/>
      <c r="MSO2661" s="42"/>
      <c r="MSP2661" s="116"/>
      <c r="MSQ2661" s="42"/>
      <c r="MSR2661" s="116"/>
      <c r="MSS2661" s="42"/>
      <c r="MST2661" s="116"/>
      <c r="MSU2661" s="42"/>
      <c r="MSV2661" s="116"/>
      <c r="MSW2661" s="42"/>
      <c r="MSX2661" s="116"/>
      <c r="MSY2661" s="42"/>
      <c r="MSZ2661" s="116"/>
      <c r="MTA2661" s="42"/>
      <c r="MTB2661" s="116"/>
      <c r="MTC2661" s="42"/>
      <c r="MTD2661" s="116"/>
      <c r="MTE2661" s="42"/>
      <c r="MTF2661" s="116"/>
      <c r="MTG2661" s="42"/>
      <c r="MTH2661" s="116"/>
      <c r="MTI2661" s="42"/>
      <c r="MTJ2661" s="116"/>
      <c r="MTK2661" s="42"/>
      <c r="MTL2661" s="116"/>
      <c r="MTM2661" s="42"/>
      <c r="MTN2661" s="116"/>
      <c r="MTO2661" s="42"/>
      <c r="MTP2661" s="116"/>
      <c r="MTQ2661" s="42"/>
      <c r="MTR2661" s="116"/>
      <c r="MTS2661" s="42"/>
      <c r="MTT2661" s="116"/>
      <c r="MTU2661" s="42"/>
      <c r="MTV2661" s="116"/>
      <c r="MTW2661" s="42"/>
      <c r="MTX2661" s="116"/>
      <c r="MTY2661" s="42"/>
      <c r="MTZ2661" s="116"/>
      <c r="MUA2661" s="42"/>
      <c r="MUB2661" s="116"/>
      <c r="MUC2661" s="42"/>
      <c r="MUD2661" s="116"/>
      <c r="MUE2661" s="42"/>
      <c r="MUF2661" s="116"/>
      <c r="MUG2661" s="42"/>
      <c r="MUH2661" s="116"/>
      <c r="MUI2661" s="42"/>
      <c r="MUJ2661" s="116"/>
      <c r="MUK2661" s="42"/>
      <c r="MUL2661" s="116"/>
      <c r="MUM2661" s="42"/>
      <c r="MUN2661" s="116"/>
      <c r="MUO2661" s="42"/>
      <c r="MUP2661" s="116"/>
      <c r="MUQ2661" s="42"/>
      <c r="MUR2661" s="116"/>
      <c r="MUS2661" s="42"/>
      <c r="MUT2661" s="116"/>
      <c r="MUU2661" s="42"/>
      <c r="MUV2661" s="116"/>
      <c r="MUW2661" s="42"/>
      <c r="MUX2661" s="116"/>
      <c r="MUY2661" s="42"/>
      <c r="MUZ2661" s="116"/>
      <c r="MVA2661" s="42"/>
      <c r="MVB2661" s="116"/>
      <c r="MVC2661" s="42"/>
      <c r="MVD2661" s="116"/>
      <c r="MVE2661" s="42"/>
      <c r="MVF2661" s="116"/>
      <c r="MVG2661" s="42"/>
      <c r="MVH2661" s="116"/>
      <c r="MVI2661" s="42"/>
      <c r="MVJ2661" s="116"/>
      <c r="MVK2661" s="42"/>
      <c r="MVL2661" s="116"/>
      <c r="MVM2661" s="42"/>
      <c r="MVN2661" s="116"/>
      <c r="MVO2661" s="42"/>
      <c r="MVP2661" s="116"/>
      <c r="MVQ2661" s="42"/>
      <c r="MVR2661" s="116"/>
      <c r="MVS2661" s="42"/>
      <c r="MVT2661" s="116"/>
      <c r="MVU2661" s="42"/>
      <c r="MVV2661" s="116"/>
      <c r="MVW2661" s="42"/>
      <c r="MVX2661" s="116"/>
      <c r="MVY2661" s="42"/>
      <c r="MVZ2661" s="116"/>
      <c r="MWA2661" s="42"/>
      <c r="MWB2661" s="116"/>
      <c r="MWC2661" s="42"/>
      <c r="MWD2661" s="116"/>
      <c r="MWE2661" s="42"/>
      <c r="MWF2661" s="116"/>
      <c r="MWG2661" s="42"/>
      <c r="MWH2661" s="116"/>
      <c r="MWI2661" s="42"/>
      <c r="MWJ2661" s="116"/>
      <c r="MWK2661" s="42"/>
      <c r="MWL2661" s="116"/>
      <c r="MWM2661" s="42"/>
      <c r="MWN2661" s="116"/>
      <c r="MWO2661" s="42"/>
      <c r="MWP2661" s="116"/>
      <c r="MWQ2661" s="42"/>
      <c r="MWR2661" s="116"/>
      <c r="MWS2661" s="42"/>
      <c r="MWT2661" s="116"/>
      <c r="MWU2661" s="42"/>
      <c r="MWV2661" s="116"/>
      <c r="MWW2661" s="42"/>
      <c r="MWX2661" s="116"/>
      <c r="MWY2661" s="42"/>
      <c r="MWZ2661" s="116"/>
      <c r="MXA2661" s="42"/>
      <c r="MXB2661" s="116"/>
      <c r="MXC2661" s="42"/>
      <c r="MXD2661" s="116"/>
      <c r="MXE2661" s="42"/>
      <c r="MXF2661" s="116"/>
      <c r="MXG2661" s="42"/>
      <c r="MXH2661" s="116"/>
      <c r="MXI2661" s="42"/>
      <c r="MXJ2661" s="116"/>
      <c r="MXK2661" s="42"/>
      <c r="MXL2661" s="116"/>
      <c r="MXM2661" s="42"/>
      <c r="MXN2661" s="116"/>
      <c r="MXO2661" s="42"/>
      <c r="MXP2661" s="116"/>
      <c r="MXQ2661" s="42"/>
      <c r="MXR2661" s="116"/>
      <c r="MXS2661" s="42"/>
      <c r="MXT2661" s="116"/>
      <c r="MXU2661" s="42"/>
      <c r="MXV2661" s="116"/>
      <c r="MXW2661" s="42"/>
      <c r="MXX2661" s="116"/>
      <c r="MXY2661" s="42"/>
      <c r="MXZ2661" s="116"/>
      <c r="MYA2661" s="42"/>
      <c r="MYB2661" s="116"/>
      <c r="MYC2661" s="42"/>
      <c r="MYD2661" s="116"/>
      <c r="MYE2661" s="42"/>
      <c r="MYF2661" s="116"/>
      <c r="MYG2661" s="42"/>
      <c r="MYH2661" s="116"/>
      <c r="MYI2661" s="42"/>
      <c r="MYJ2661" s="116"/>
      <c r="MYK2661" s="42"/>
      <c r="MYL2661" s="116"/>
      <c r="MYM2661" s="42"/>
      <c r="MYN2661" s="116"/>
      <c r="MYO2661" s="42"/>
      <c r="MYP2661" s="116"/>
      <c r="MYQ2661" s="42"/>
      <c r="MYR2661" s="116"/>
      <c r="MYS2661" s="42"/>
      <c r="MYT2661" s="116"/>
      <c r="MYU2661" s="42"/>
      <c r="MYV2661" s="116"/>
      <c r="MYW2661" s="42"/>
      <c r="MYX2661" s="116"/>
      <c r="MYY2661" s="42"/>
      <c r="MYZ2661" s="116"/>
      <c r="MZA2661" s="42"/>
      <c r="MZB2661" s="116"/>
      <c r="MZC2661" s="42"/>
      <c r="MZD2661" s="116"/>
      <c r="MZE2661" s="42"/>
      <c r="MZF2661" s="116"/>
      <c r="MZG2661" s="42"/>
      <c r="MZH2661" s="116"/>
      <c r="MZI2661" s="42"/>
      <c r="MZJ2661" s="116"/>
      <c r="MZK2661" s="42"/>
      <c r="MZL2661" s="116"/>
      <c r="MZM2661" s="42"/>
      <c r="MZN2661" s="116"/>
      <c r="MZO2661" s="42"/>
      <c r="MZP2661" s="116"/>
      <c r="MZQ2661" s="42"/>
      <c r="MZR2661" s="116"/>
      <c r="MZS2661" s="42"/>
      <c r="MZT2661" s="116"/>
      <c r="MZU2661" s="42"/>
      <c r="MZV2661" s="116"/>
      <c r="MZW2661" s="42"/>
      <c r="MZX2661" s="116"/>
      <c r="MZY2661" s="42"/>
      <c r="MZZ2661" s="116"/>
      <c r="NAA2661" s="42"/>
      <c r="NAB2661" s="116"/>
      <c r="NAC2661" s="42"/>
      <c r="NAD2661" s="116"/>
      <c r="NAE2661" s="42"/>
      <c r="NAF2661" s="116"/>
      <c r="NAG2661" s="42"/>
      <c r="NAH2661" s="116"/>
      <c r="NAI2661" s="42"/>
      <c r="NAJ2661" s="116"/>
      <c r="NAK2661" s="42"/>
      <c r="NAL2661" s="116"/>
      <c r="NAM2661" s="42"/>
      <c r="NAN2661" s="116"/>
      <c r="NAO2661" s="42"/>
      <c r="NAP2661" s="116"/>
      <c r="NAQ2661" s="42"/>
      <c r="NAR2661" s="116"/>
      <c r="NAS2661" s="42"/>
      <c r="NAT2661" s="116"/>
      <c r="NAU2661" s="42"/>
      <c r="NAV2661" s="116"/>
      <c r="NAW2661" s="42"/>
      <c r="NAX2661" s="116"/>
      <c r="NAY2661" s="42"/>
      <c r="NAZ2661" s="116"/>
      <c r="NBA2661" s="42"/>
      <c r="NBB2661" s="116"/>
      <c r="NBC2661" s="42"/>
      <c r="NBD2661" s="116"/>
      <c r="NBE2661" s="42"/>
      <c r="NBF2661" s="116"/>
      <c r="NBG2661" s="42"/>
      <c r="NBH2661" s="116"/>
      <c r="NBI2661" s="42"/>
      <c r="NBJ2661" s="116"/>
      <c r="NBK2661" s="42"/>
      <c r="NBL2661" s="116"/>
      <c r="NBM2661" s="42"/>
      <c r="NBN2661" s="116"/>
      <c r="NBO2661" s="42"/>
      <c r="NBP2661" s="116"/>
      <c r="NBQ2661" s="42"/>
      <c r="NBR2661" s="116"/>
      <c r="NBS2661" s="42"/>
      <c r="NBT2661" s="116"/>
      <c r="NBU2661" s="42"/>
      <c r="NBV2661" s="116"/>
      <c r="NBW2661" s="42"/>
      <c r="NBX2661" s="116"/>
      <c r="NBY2661" s="42"/>
      <c r="NBZ2661" s="116"/>
      <c r="NCA2661" s="42"/>
      <c r="NCB2661" s="116"/>
      <c r="NCC2661" s="42"/>
      <c r="NCD2661" s="116"/>
      <c r="NCE2661" s="42"/>
      <c r="NCF2661" s="116"/>
      <c r="NCG2661" s="42"/>
      <c r="NCH2661" s="116"/>
      <c r="NCI2661" s="42"/>
      <c r="NCJ2661" s="116"/>
      <c r="NCK2661" s="42"/>
      <c r="NCL2661" s="116"/>
      <c r="NCM2661" s="42"/>
      <c r="NCN2661" s="116"/>
      <c r="NCO2661" s="42"/>
      <c r="NCP2661" s="116"/>
      <c r="NCQ2661" s="42"/>
      <c r="NCR2661" s="116"/>
      <c r="NCS2661" s="42"/>
      <c r="NCT2661" s="116"/>
      <c r="NCU2661" s="42"/>
      <c r="NCV2661" s="116"/>
      <c r="NCW2661" s="42"/>
      <c r="NCX2661" s="116"/>
      <c r="NCY2661" s="42"/>
      <c r="NCZ2661" s="116"/>
      <c r="NDA2661" s="42"/>
      <c r="NDB2661" s="116"/>
      <c r="NDC2661" s="42"/>
      <c r="NDD2661" s="116"/>
      <c r="NDE2661" s="42"/>
      <c r="NDF2661" s="116"/>
      <c r="NDG2661" s="42"/>
      <c r="NDH2661" s="116"/>
      <c r="NDI2661" s="42"/>
      <c r="NDJ2661" s="116"/>
      <c r="NDK2661" s="42"/>
      <c r="NDL2661" s="116"/>
      <c r="NDM2661" s="42"/>
      <c r="NDN2661" s="116"/>
      <c r="NDO2661" s="42"/>
      <c r="NDP2661" s="116"/>
      <c r="NDQ2661" s="42"/>
      <c r="NDR2661" s="116"/>
      <c r="NDS2661" s="42"/>
      <c r="NDT2661" s="116"/>
      <c r="NDU2661" s="42"/>
      <c r="NDV2661" s="116"/>
      <c r="NDW2661" s="42"/>
      <c r="NDX2661" s="116"/>
      <c r="NDY2661" s="42"/>
      <c r="NDZ2661" s="116"/>
      <c r="NEA2661" s="42"/>
      <c r="NEB2661" s="116"/>
      <c r="NEC2661" s="42"/>
      <c r="NED2661" s="116"/>
      <c r="NEE2661" s="42"/>
      <c r="NEF2661" s="116"/>
      <c r="NEG2661" s="42"/>
      <c r="NEH2661" s="116"/>
      <c r="NEI2661" s="42"/>
      <c r="NEJ2661" s="116"/>
      <c r="NEK2661" s="42"/>
      <c r="NEL2661" s="116"/>
      <c r="NEM2661" s="42"/>
      <c r="NEN2661" s="116"/>
      <c r="NEO2661" s="42"/>
      <c r="NEP2661" s="116"/>
      <c r="NEQ2661" s="42"/>
      <c r="NER2661" s="116"/>
      <c r="NES2661" s="42"/>
      <c r="NET2661" s="116"/>
      <c r="NEU2661" s="42"/>
      <c r="NEV2661" s="116"/>
      <c r="NEW2661" s="42"/>
      <c r="NEX2661" s="116"/>
      <c r="NEY2661" s="42"/>
      <c r="NEZ2661" s="116"/>
      <c r="NFA2661" s="42"/>
      <c r="NFB2661" s="116"/>
      <c r="NFC2661" s="42"/>
      <c r="NFD2661" s="116"/>
      <c r="NFE2661" s="42"/>
      <c r="NFF2661" s="116"/>
      <c r="NFG2661" s="42"/>
      <c r="NFH2661" s="116"/>
      <c r="NFI2661" s="42"/>
      <c r="NFJ2661" s="116"/>
      <c r="NFK2661" s="42"/>
      <c r="NFL2661" s="116"/>
      <c r="NFM2661" s="42"/>
      <c r="NFN2661" s="116"/>
      <c r="NFO2661" s="42"/>
      <c r="NFP2661" s="116"/>
      <c r="NFQ2661" s="42"/>
      <c r="NFR2661" s="116"/>
      <c r="NFS2661" s="42"/>
      <c r="NFT2661" s="116"/>
      <c r="NFU2661" s="42"/>
      <c r="NFV2661" s="116"/>
      <c r="NFW2661" s="42"/>
      <c r="NFX2661" s="116"/>
      <c r="NFY2661" s="42"/>
      <c r="NFZ2661" s="116"/>
      <c r="NGA2661" s="42"/>
      <c r="NGB2661" s="116"/>
      <c r="NGC2661" s="42"/>
      <c r="NGD2661" s="116"/>
      <c r="NGE2661" s="42"/>
      <c r="NGF2661" s="116"/>
      <c r="NGG2661" s="42"/>
      <c r="NGH2661" s="116"/>
      <c r="NGI2661" s="42"/>
      <c r="NGJ2661" s="116"/>
      <c r="NGK2661" s="42"/>
      <c r="NGL2661" s="116"/>
      <c r="NGM2661" s="42"/>
      <c r="NGN2661" s="116"/>
      <c r="NGO2661" s="42"/>
      <c r="NGP2661" s="116"/>
      <c r="NGQ2661" s="42"/>
      <c r="NGR2661" s="116"/>
      <c r="NGS2661" s="42"/>
      <c r="NGT2661" s="116"/>
      <c r="NGU2661" s="42"/>
      <c r="NGV2661" s="116"/>
      <c r="NGW2661" s="42"/>
      <c r="NGX2661" s="116"/>
      <c r="NGY2661" s="42"/>
      <c r="NGZ2661" s="116"/>
      <c r="NHA2661" s="42"/>
      <c r="NHB2661" s="116"/>
      <c r="NHC2661" s="42"/>
      <c r="NHD2661" s="116"/>
      <c r="NHE2661" s="42"/>
      <c r="NHF2661" s="116"/>
      <c r="NHG2661" s="42"/>
      <c r="NHH2661" s="116"/>
      <c r="NHI2661" s="42"/>
      <c r="NHJ2661" s="116"/>
      <c r="NHK2661" s="42"/>
      <c r="NHL2661" s="116"/>
      <c r="NHM2661" s="42"/>
      <c r="NHN2661" s="116"/>
      <c r="NHO2661" s="42"/>
      <c r="NHP2661" s="116"/>
      <c r="NHQ2661" s="42"/>
      <c r="NHR2661" s="116"/>
      <c r="NHS2661" s="42"/>
      <c r="NHT2661" s="116"/>
      <c r="NHU2661" s="42"/>
      <c r="NHV2661" s="116"/>
      <c r="NHW2661" s="42"/>
      <c r="NHX2661" s="116"/>
      <c r="NHY2661" s="42"/>
      <c r="NHZ2661" s="116"/>
      <c r="NIA2661" s="42"/>
      <c r="NIB2661" s="116"/>
      <c r="NIC2661" s="42"/>
      <c r="NID2661" s="116"/>
      <c r="NIE2661" s="42"/>
      <c r="NIF2661" s="116"/>
      <c r="NIG2661" s="42"/>
      <c r="NIH2661" s="116"/>
      <c r="NII2661" s="42"/>
      <c r="NIJ2661" s="116"/>
      <c r="NIK2661" s="42"/>
      <c r="NIL2661" s="116"/>
      <c r="NIM2661" s="42"/>
      <c r="NIN2661" s="116"/>
      <c r="NIO2661" s="42"/>
      <c r="NIP2661" s="116"/>
      <c r="NIQ2661" s="42"/>
      <c r="NIR2661" s="116"/>
      <c r="NIS2661" s="42"/>
      <c r="NIT2661" s="116"/>
      <c r="NIU2661" s="42"/>
      <c r="NIV2661" s="116"/>
      <c r="NIW2661" s="42"/>
      <c r="NIX2661" s="116"/>
      <c r="NIY2661" s="42"/>
      <c r="NIZ2661" s="116"/>
      <c r="NJA2661" s="42"/>
      <c r="NJB2661" s="116"/>
      <c r="NJC2661" s="42"/>
      <c r="NJD2661" s="116"/>
      <c r="NJE2661" s="42"/>
      <c r="NJF2661" s="116"/>
      <c r="NJG2661" s="42"/>
      <c r="NJH2661" s="116"/>
      <c r="NJI2661" s="42"/>
      <c r="NJJ2661" s="116"/>
      <c r="NJK2661" s="42"/>
      <c r="NJL2661" s="116"/>
      <c r="NJM2661" s="42"/>
      <c r="NJN2661" s="116"/>
      <c r="NJO2661" s="42"/>
      <c r="NJP2661" s="116"/>
      <c r="NJQ2661" s="42"/>
      <c r="NJR2661" s="116"/>
      <c r="NJS2661" s="42"/>
      <c r="NJT2661" s="116"/>
      <c r="NJU2661" s="42"/>
      <c r="NJV2661" s="116"/>
      <c r="NJW2661" s="42"/>
      <c r="NJX2661" s="116"/>
      <c r="NJY2661" s="42"/>
      <c r="NJZ2661" s="116"/>
      <c r="NKA2661" s="42"/>
      <c r="NKB2661" s="116"/>
      <c r="NKC2661" s="42"/>
      <c r="NKD2661" s="116"/>
      <c r="NKE2661" s="42"/>
      <c r="NKF2661" s="116"/>
      <c r="NKG2661" s="42"/>
      <c r="NKH2661" s="116"/>
      <c r="NKI2661" s="42"/>
      <c r="NKJ2661" s="116"/>
      <c r="NKK2661" s="42"/>
      <c r="NKL2661" s="116"/>
      <c r="NKM2661" s="42"/>
      <c r="NKN2661" s="116"/>
      <c r="NKO2661" s="42"/>
      <c r="NKP2661" s="116"/>
      <c r="NKQ2661" s="42"/>
      <c r="NKR2661" s="116"/>
      <c r="NKS2661" s="42"/>
      <c r="NKT2661" s="116"/>
      <c r="NKU2661" s="42"/>
      <c r="NKV2661" s="116"/>
      <c r="NKW2661" s="42"/>
      <c r="NKX2661" s="116"/>
      <c r="NKY2661" s="42"/>
      <c r="NKZ2661" s="116"/>
      <c r="NLA2661" s="42"/>
      <c r="NLB2661" s="116"/>
      <c r="NLC2661" s="42"/>
      <c r="NLD2661" s="116"/>
      <c r="NLE2661" s="42"/>
      <c r="NLF2661" s="116"/>
      <c r="NLG2661" s="42"/>
      <c r="NLH2661" s="116"/>
      <c r="NLI2661" s="42"/>
      <c r="NLJ2661" s="116"/>
      <c r="NLK2661" s="42"/>
      <c r="NLL2661" s="116"/>
      <c r="NLM2661" s="42"/>
      <c r="NLN2661" s="116"/>
      <c r="NLO2661" s="42"/>
      <c r="NLP2661" s="116"/>
      <c r="NLQ2661" s="42"/>
      <c r="NLR2661" s="116"/>
      <c r="NLS2661" s="42"/>
      <c r="NLT2661" s="116"/>
      <c r="NLU2661" s="42"/>
      <c r="NLV2661" s="116"/>
      <c r="NLW2661" s="42"/>
      <c r="NLX2661" s="116"/>
      <c r="NLY2661" s="42"/>
      <c r="NLZ2661" s="116"/>
      <c r="NMA2661" s="42"/>
      <c r="NMB2661" s="116"/>
      <c r="NMC2661" s="42"/>
      <c r="NMD2661" s="116"/>
      <c r="NME2661" s="42"/>
      <c r="NMF2661" s="116"/>
      <c r="NMG2661" s="42"/>
      <c r="NMH2661" s="116"/>
      <c r="NMI2661" s="42"/>
      <c r="NMJ2661" s="116"/>
      <c r="NMK2661" s="42"/>
      <c r="NML2661" s="116"/>
      <c r="NMM2661" s="42"/>
      <c r="NMN2661" s="116"/>
      <c r="NMO2661" s="42"/>
      <c r="NMP2661" s="116"/>
      <c r="NMQ2661" s="42"/>
      <c r="NMR2661" s="116"/>
      <c r="NMS2661" s="42"/>
      <c r="NMT2661" s="116"/>
      <c r="NMU2661" s="42"/>
      <c r="NMV2661" s="116"/>
      <c r="NMW2661" s="42"/>
      <c r="NMX2661" s="116"/>
      <c r="NMY2661" s="42"/>
      <c r="NMZ2661" s="116"/>
      <c r="NNA2661" s="42"/>
      <c r="NNB2661" s="116"/>
      <c r="NNC2661" s="42"/>
      <c r="NND2661" s="116"/>
      <c r="NNE2661" s="42"/>
      <c r="NNF2661" s="116"/>
      <c r="NNG2661" s="42"/>
      <c r="NNH2661" s="116"/>
      <c r="NNI2661" s="42"/>
      <c r="NNJ2661" s="116"/>
      <c r="NNK2661" s="42"/>
      <c r="NNL2661" s="116"/>
      <c r="NNM2661" s="42"/>
      <c r="NNN2661" s="116"/>
      <c r="NNO2661" s="42"/>
      <c r="NNP2661" s="116"/>
      <c r="NNQ2661" s="42"/>
      <c r="NNR2661" s="116"/>
      <c r="NNS2661" s="42"/>
      <c r="NNT2661" s="116"/>
      <c r="NNU2661" s="42"/>
      <c r="NNV2661" s="116"/>
      <c r="NNW2661" s="42"/>
      <c r="NNX2661" s="116"/>
      <c r="NNY2661" s="42"/>
      <c r="NNZ2661" s="116"/>
      <c r="NOA2661" s="42"/>
      <c r="NOB2661" s="116"/>
      <c r="NOC2661" s="42"/>
      <c r="NOD2661" s="116"/>
      <c r="NOE2661" s="42"/>
      <c r="NOF2661" s="116"/>
      <c r="NOG2661" s="42"/>
      <c r="NOH2661" s="116"/>
      <c r="NOI2661" s="42"/>
      <c r="NOJ2661" s="116"/>
      <c r="NOK2661" s="42"/>
      <c r="NOL2661" s="116"/>
      <c r="NOM2661" s="42"/>
      <c r="NON2661" s="116"/>
      <c r="NOO2661" s="42"/>
      <c r="NOP2661" s="116"/>
      <c r="NOQ2661" s="42"/>
      <c r="NOR2661" s="116"/>
      <c r="NOS2661" s="42"/>
      <c r="NOT2661" s="116"/>
      <c r="NOU2661" s="42"/>
      <c r="NOV2661" s="116"/>
      <c r="NOW2661" s="42"/>
      <c r="NOX2661" s="116"/>
      <c r="NOY2661" s="42"/>
      <c r="NOZ2661" s="116"/>
      <c r="NPA2661" s="42"/>
      <c r="NPB2661" s="116"/>
      <c r="NPC2661" s="42"/>
      <c r="NPD2661" s="116"/>
      <c r="NPE2661" s="42"/>
      <c r="NPF2661" s="116"/>
      <c r="NPG2661" s="42"/>
      <c r="NPH2661" s="116"/>
      <c r="NPI2661" s="42"/>
      <c r="NPJ2661" s="116"/>
      <c r="NPK2661" s="42"/>
      <c r="NPL2661" s="116"/>
      <c r="NPM2661" s="42"/>
      <c r="NPN2661" s="116"/>
      <c r="NPO2661" s="42"/>
      <c r="NPP2661" s="116"/>
      <c r="NPQ2661" s="42"/>
      <c r="NPR2661" s="116"/>
      <c r="NPS2661" s="42"/>
      <c r="NPT2661" s="116"/>
      <c r="NPU2661" s="42"/>
      <c r="NPV2661" s="116"/>
      <c r="NPW2661" s="42"/>
      <c r="NPX2661" s="116"/>
      <c r="NPY2661" s="42"/>
      <c r="NPZ2661" s="116"/>
      <c r="NQA2661" s="42"/>
      <c r="NQB2661" s="116"/>
      <c r="NQC2661" s="42"/>
      <c r="NQD2661" s="116"/>
      <c r="NQE2661" s="42"/>
      <c r="NQF2661" s="116"/>
      <c r="NQG2661" s="42"/>
      <c r="NQH2661" s="116"/>
      <c r="NQI2661" s="42"/>
      <c r="NQJ2661" s="116"/>
      <c r="NQK2661" s="42"/>
      <c r="NQL2661" s="116"/>
      <c r="NQM2661" s="42"/>
      <c r="NQN2661" s="116"/>
      <c r="NQO2661" s="42"/>
      <c r="NQP2661" s="116"/>
      <c r="NQQ2661" s="42"/>
      <c r="NQR2661" s="116"/>
      <c r="NQS2661" s="42"/>
      <c r="NQT2661" s="116"/>
      <c r="NQU2661" s="42"/>
      <c r="NQV2661" s="116"/>
      <c r="NQW2661" s="42"/>
      <c r="NQX2661" s="116"/>
      <c r="NQY2661" s="42"/>
      <c r="NQZ2661" s="116"/>
      <c r="NRA2661" s="42"/>
      <c r="NRB2661" s="116"/>
      <c r="NRC2661" s="42"/>
      <c r="NRD2661" s="116"/>
      <c r="NRE2661" s="42"/>
      <c r="NRF2661" s="116"/>
      <c r="NRG2661" s="42"/>
      <c r="NRH2661" s="116"/>
      <c r="NRI2661" s="42"/>
      <c r="NRJ2661" s="116"/>
      <c r="NRK2661" s="42"/>
      <c r="NRL2661" s="116"/>
      <c r="NRM2661" s="42"/>
      <c r="NRN2661" s="116"/>
      <c r="NRO2661" s="42"/>
      <c r="NRP2661" s="116"/>
      <c r="NRQ2661" s="42"/>
      <c r="NRR2661" s="116"/>
      <c r="NRS2661" s="42"/>
      <c r="NRT2661" s="116"/>
      <c r="NRU2661" s="42"/>
      <c r="NRV2661" s="116"/>
      <c r="NRW2661" s="42"/>
      <c r="NRX2661" s="116"/>
      <c r="NRY2661" s="42"/>
      <c r="NRZ2661" s="116"/>
      <c r="NSA2661" s="42"/>
      <c r="NSB2661" s="116"/>
      <c r="NSC2661" s="42"/>
      <c r="NSD2661" s="116"/>
      <c r="NSE2661" s="42"/>
      <c r="NSF2661" s="116"/>
      <c r="NSG2661" s="42"/>
      <c r="NSH2661" s="116"/>
      <c r="NSI2661" s="42"/>
      <c r="NSJ2661" s="116"/>
      <c r="NSK2661" s="42"/>
      <c r="NSL2661" s="116"/>
      <c r="NSM2661" s="42"/>
      <c r="NSN2661" s="116"/>
      <c r="NSO2661" s="42"/>
      <c r="NSP2661" s="116"/>
      <c r="NSQ2661" s="42"/>
      <c r="NSR2661" s="116"/>
      <c r="NSS2661" s="42"/>
      <c r="NST2661" s="116"/>
      <c r="NSU2661" s="42"/>
      <c r="NSV2661" s="116"/>
      <c r="NSW2661" s="42"/>
      <c r="NSX2661" s="116"/>
      <c r="NSY2661" s="42"/>
      <c r="NSZ2661" s="116"/>
      <c r="NTA2661" s="42"/>
      <c r="NTB2661" s="116"/>
      <c r="NTC2661" s="42"/>
      <c r="NTD2661" s="116"/>
      <c r="NTE2661" s="42"/>
      <c r="NTF2661" s="116"/>
      <c r="NTG2661" s="42"/>
      <c r="NTH2661" s="116"/>
      <c r="NTI2661" s="42"/>
      <c r="NTJ2661" s="116"/>
      <c r="NTK2661" s="42"/>
      <c r="NTL2661" s="116"/>
      <c r="NTM2661" s="42"/>
      <c r="NTN2661" s="116"/>
      <c r="NTO2661" s="42"/>
      <c r="NTP2661" s="116"/>
      <c r="NTQ2661" s="42"/>
      <c r="NTR2661" s="116"/>
      <c r="NTS2661" s="42"/>
      <c r="NTT2661" s="116"/>
      <c r="NTU2661" s="42"/>
      <c r="NTV2661" s="116"/>
      <c r="NTW2661" s="42"/>
      <c r="NTX2661" s="116"/>
      <c r="NTY2661" s="42"/>
      <c r="NTZ2661" s="116"/>
      <c r="NUA2661" s="42"/>
      <c r="NUB2661" s="116"/>
      <c r="NUC2661" s="42"/>
      <c r="NUD2661" s="116"/>
      <c r="NUE2661" s="42"/>
      <c r="NUF2661" s="116"/>
      <c r="NUG2661" s="42"/>
      <c r="NUH2661" s="116"/>
      <c r="NUI2661" s="42"/>
      <c r="NUJ2661" s="116"/>
      <c r="NUK2661" s="42"/>
      <c r="NUL2661" s="116"/>
      <c r="NUM2661" s="42"/>
      <c r="NUN2661" s="116"/>
      <c r="NUO2661" s="42"/>
      <c r="NUP2661" s="116"/>
      <c r="NUQ2661" s="42"/>
      <c r="NUR2661" s="116"/>
      <c r="NUS2661" s="42"/>
      <c r="NUT2661" s="116"/>
      <c r="NUU2661" s="42"/>
      <c r="NUV2661" s="116"/>
      <c r="NUW2661" s="42"/>
      <c r="NUX2661" s="116"/>
      <c r="NUY2661" s="42"/>
      <c r="NUZ2661" s="116"/>
      <c r="NVA2661" s="42"/>
      <c r="NVB2661" s="116"/>
      <c r="NVC2661" s="42"/>
      <c r="NVD2661" s="116"/>
      <c r="NVE2661" s="42"/>
      <c r="NVF2661" s="116"/>
      <c r="NVG2661" s="42"/>
      <c r="NVH2661" s="116"/>
      <c r="NVI2661" s="42"/>
      <c r="NVJ2661" s="116"/>
      <c r="NVK2661" s="42"/>
      <c r="NVL2661" s="116"/>
      <c r="NVM2661" s="42"/>
      <c r="NVN2661" s="116"/>
      <c r="NVO2661" s="42"/>
      <c r="NVP2661" s="116"/>
      <c r="NVQ2661" s="42"/>
      <c r="NVR2661" s="116"/>
      <c r="NVS2661" s="42"/>
      <c r="NVT2661" s="116"/>
      <c r="NVU2661" s="42"/>
      <c r="NVV2661" s="116"/>
      <c r="NVW2661" s="42"/>
      <c r="NVX2661" s="116"/>
      <c r="NVY2661" s="42"/>
      <c r="NVZ2661" s="116"/>
      <c r="NWA2661" s="42"/>
      <c r="NWB2661" s="116"/>
      <c r="NWC2661" s="42"/>
      <c r="NWD2661" s="116"/>
      <c r="NWE2661" s="42"/>
      <c r="NWF2661" s="116"/>
      <c r="NWG2661" s="42"/>
      <c r="NWH2661" s="116"/>
      <c r="NWI2661" s="42"/>
      <c r="NWJ2661" s="116"/>
      <c r="NWK2661" s="42"/>
      <c r="NWL2661" s="116"/>
      <c r="NWM2661" s="42"/>
      <c r="NWN2661" s="116"/>
      <c r="NWO2661" s="42"/>
      <c r="NWP2661" s="116"/>
      <c r="NWQ2661" s="42"/>
      <c r="NWR2661" s="116"/>
      <c r="NWS2661" s="42"/>
      <c r="NWT2661" s="116"/>
      <c r="NWU2661" s="42"/>
      <c r="NWV2661" s="116"/>
      <c r="NWW2661" s="42"/>
      <c r="NWX2661" s="116"/>
      <c r="NWY2661" s="42"/>
      <c r="NWZ2661" s="116"/>
      <c r="NXA2661" s="42"/>
      <c r="NXB2661" s="116"/>
      <c r="NXC2661" s="42"/>
      <c r="NXD2661" s="116"/>
      <c r="NXE2661" s="42"/>
      <c r="NXF2661" s="116"/>
      <c r="NXG2661" s="42"/>
      <c r="NXH2661" s="116"/>
      <c r="NXI2661" s="42"/>
      <c r="NXJ2661" s="116"/>
      <c r="NXK2661" s="42"/>
      <c r="NXL2661" s="116"/>
      <c r="NXM2661" s="42"/>
      <c r="NXN2661" s="116"/>
      <c r="NXO2661" s="42"/>
      <c r="NXP2661" s="116"/>
      <c r="NXQ2661" s="42"/>
      <c r="NXR2661" s="116"/>
      <c r="NXS2661" s="42"/>
      <c r="NXT2661" s="116"/>
      <c r="NXU2661" s="42"/>
      <c r="NXV2661" s="116"/>
      <c r="NXW2661" s="42"/>
      <c r="NXX2661" s="116"/>
      <c r="NXY2661" s="42"/>
      <c r="NXZ2661" s="116"/>
      <c r="NYA2661" s="42"/>
      <c r="NYB2661" s="116"/>
      <c r="NYC2661" s="42"/>
      <c r="NYD2661" s="116"/>
      <c r="NYE2661" s="42"/>
      <c r="NYF2661" s="116"/>
      <c r="NYG2661" s="42"/>
      <c r="NYH2661" s="116"/>
      <c r="NYI2661" s="42"/>
      <c r="NYJ2661" s="116"/>
      <c r="NYK2661" s="42"/>
      <c r="NYL2661" s="116"/>
      <c r="NYM2661" s="42"/>
      <c r="NYN2661" s="116"/>
      <c r="NYO2661" s="42"/>
      <c r="NYP2661" s="116"/>
      <c r="NYQ2661" s="42"/>
      <c r="NYR2661" s="116"/>
      <c r="NYS2661" s="42"/>
      <c r="NYT2661" s="116"/>
      <c r="NYU2661" s="42"/>
      <c r="NYV2661" s="116"/>
      <c r="NYW2661" s="42"/>
      <c r="NYX2661" s="116"/>
      <c r="NYY2661" s="42"/>
      <c r="NYZ2661" s="116"/>
      <c r="NZA2661" s="42"/>
      <c r="NZB2661" s="116"/>
      <c r="NZC2661" s="42"/>
      <c r="NZD2661" s="116"/>
      <c r="NZE2661" s="42"/>
      <c r="NZF2661" s="116"/>
      <c r="NZG2661" s="42"/>
      <c r="NZH2661" s="116"/>
      <c r="NZI2661" s="42"/>
      <c r="NZJ2661" s="116"/>
      <c r="NZK2661" s="42"/>
      <c r="NZL2661" s="116"/>
      <c r="NZM2661" s="42"/>
      <c r="NZN2661" s="116"/>
      <c r="NZO2661" s="42"/>
      <c r="NZP2661" s="116"/>
      <c r="NZQ2661" s="42"/>
      <c r="NZR2661" s="116"/>
      <c r="NZS2661" s="42"/>
      <c r="NZT2661" s="116"/>
      <c r="NZU2661" s="42"/>
      <c r="NZV2661" s="116"/>
      <c r="NZW2661" s="42"/>
      <c r="NZX2661" s="116"/>
      <c r="NZY2661" s="42"/>
      <c r="NZZ2661" s="116"/>
      <c r="OAA2661" s="42"/>
      <c r="OAB2661" s="116"/>
      <c r="OAC2661" s="42"/>
      <c r="OAD2661" s="116"/>
      <c r="OAE2661" s="42"/>
      <c r="OAF2661" s="116"/>
      <c r="OAG2661" s="42"/>
      <c r="OAH2661" s="116"/>
      <c r="OAI2661" s="42"/>
      <c r="OAJ2661" s="116"/>
      <c r="OAK2661" s="42"/>
      <c r="OAL2661" s="116"/>
      <c r="OAM2661" s="42"/>
      <c r="OAN2661" s="116"/>
      <c r="OAO2661" s="42"/>
      <c r="OAP2661" s="116"/>
      <c r="OAQ2661" s="42"/>
      <c r="OAR2661" s="116"/>
      <c r="OAS2661" s="42"/>
      <c r="OAT2661" s="116"/>
      <c r="OAU2661" s="42"/>
      <c r="OAV2661" s="116"/>
      <c r="OAW2661" s="42"/>
      <c r="OAX2661" s="116"/>
      <c r="OAY2661" s="42"/>
      <c r="OAZ2661" s="116"/>
      <c r="OBA2661" s="42"/>
      <c r="OBB2661" s="116"/>
      <c r="OBC2661" s="42"/>
      <c r="OBD2661" s="116"/>
      <c r="OBE2661" s="42"/>
      <c r="OBF2661" s="116"/>
      <c r="OBG2661" s="42"/>
      <c r="OBH2661" s="116"/>
      <c r="OBI2661" s="42"/>
      <c r="OBJ2661" s="116"/>
      <c r="OBK2661" s="42"/>
      <c r="OBL2661" s="116"/>
      <c r="OBM2661" s="42"/>
      <c r="OBN2661" s="116"/>
      <c r="OBO2661" s="42"/>
      <c r="OBP2661" s="116"/>
      <c r="OBQ2661" s="42"/>
      <c r="OBR2661" s="116"/>
      <c r="OBS2661" s="42"/>
      <c r="OBT2661" s="116"/>
      <c r="OBU2661" s="42"/>
      <c r="OBV2661" s="116"/>
      <c r="OBW2661" s="42"/>
      <c r="OBX2661" s="116"/>
      <c r="OBY2661" s="42"/>
      <c r="OBZ2661" s="116"/>
      <c r="OCA2661" s="42"/>
      <c r="OCB2661" s="116"/>
      <c r="OCC2661" s="42"/>
      <c r="OCD2661" s="116"/>
      <c r="OCE2661" s="42"/>
      <c r="OCF2661" s="116"/>
      <c r="OCG2661" s="42"/>
      <c r="OCH2661" s="116"/>
      <c r="OCI2661" s="42"/>
      <c r="OCJ2661" s="116"/>
      <c r="OCK2661" s="42"/>
      <c r="OCL2661" s="116"/>
      <c r="OCM2661" s="42"/>
      <c r="OCN2661" s="116"/>
      <c r="OCO2661" s="42"/>
      <c r="OCP2661" s="116"/>
      <c r="OCQ2661" s="42"/>
      <c r="OCR2661" s="116"/>
      <c r="OCS2661" s="42"/>
      <c r="OCT2661" s="116"/>
      <c r="OCU2661" s="42"/>
      <c r="OCV2661" s="116"/>
      <c r="OCW2661" s="42"/>
      <c r="OCX2661" s="116"/>
      <c r="OCY2661" s="42"/>
      <c r="OCZ2661" s="116"/>
      <c r="ODA2661" s="42"/>
      <c r="ODB2661" s="116"/>
      <c r="ODC2661" s="42"/>
      <c r="ODD2661" s="116"/>
      <c r="ODE2661" s="42"/>
      <c r="ODF2661" s="116"/>
      <c r="ODG2661" s="42"/>
      <c r="ODH2661" s="116"/>
      <c r="ODI2661" s="42"/>
      <c r="ODJ2661" s="116"/>
      <c r="ODK2661" s="42"/>
      <c r="ODL2661" s="116"/>
      <c r="ODM2661" s="42"/>
      <c r="ODN2661" s="116"/>
      <c r="ODO2661" s="42"/>
      <c r="ODP2661" s="116"/>
      <c r="ODQ2661" s="42"/>
      <c r="ODR2661" s="116"/>
      <c r="ODS2661" s="42"/>
      <c r="ODT2661" s="116"/>
      <c r="ODU2661" s="42"/>
      <c r="ODV2661" s="116"/>
      <c r="ODW2661" s="42"/>
      <c r="ODX2661" s="116"/>
      <c r="ODY2661" s="42"/>
      <c r="ODZ2661" s="116"/>
      <c r="OEA2661" s="42"/>
      <c r="OEB2661" s="116"/>
      <c r="OEC2661" s="42"/>
      <c r="OED2661" s="116"/>
      <c r="OEE2661" s="42"/>
      <c r="OEF2661" s="116"/>
      <c r="OEG2661" s="42"/>
      <c r="OEH2661" s="116"/>
      <c r="OEI2661" s="42"/>
      <c r="OEJ2661" s="116"/>
      <c r="OEK2661" s="42"/>
      <c r="OEL2661" s="116"/>
      <c r="OEM2661" s="42"/>
      <c r="OEN2661" s="116"/>
      <c r="OEO2661" s="42"/>
      <c r="OEP2661" s="116"/>
      <c r="OEQ2661" s="42"/>
      <c r="OER2661" s="116"/>
      <c r="OES2661" s="42"/>
      <c r="OET2661" s="116"/>
      <c r="OEU2661" s="42"/>
      <c r="OEV2661" s="116"/>
      <c r="OEW2661" s="42"/>
      <c r="OEX2661" s="116"/>
      <c r="OEY2661" s="42"/>
      <c r="OEZ2661" s="116"/>
      <c r="OFA2661" s="42"/>
      <c r="OFB2661" s="116"/>
      <c r="OFC2661" s="42"/>
      <c r="OFD2661" s="116"/>
      <c r="OFE2661" s="42"/>
      <c r="OFF2661" s="116"/>
      <c r="OFG2661" s="42"/>
      <c r="OFH2661" s="116"/>
      <c r="OFI2661" s="42"/>
      <c r="OFJ2661" s="116"/>
      <c r="OFK2661" s="42"/>
      <c r="OFL2661" s="116"/>
      <c r="OFM2661" s="42"/>
      <c r="OFN2661" s="116"/>
      <c r="OFO2661" s="42"/>
      <c r="OFP2661" s="116"/>
      <c r="OFQ2661" s="42"/>
      <c r="OFR2661" s="116"/>
      <c r="OFS2661" s="42"/>
      <c r="OFT2661" s="116"/>
      <c r="OFU2661" s="42"/>
      <c r="OFV2661" s="116"/>
      <c r="OFW2661" s="42"/>
      <c r="OFX2661" s="116"/>
      <c r="OFY2661" s="42"/>
      <c r="OFZ2661" s="116"/>
      <c r="OGA2661" s="42"/>
      <c r="OGB2661" s="116"/>
      <c r="OGC2661" s="42"/>
      <c r="OGD2661" s="116"/>
      <c r="OGE2661" s="42"/>
      <c r="OGF2661" s="116"/>
      <c r="OGG2661" s="42"/>
      <c r="OGH2661" s="116"/>
      <c r="OGI2661" s="42"/>
      <c r="OGJ2661" s="116"/>
      <c r="OGK2661" s="42"/>
      <c r="OGL2661" s="116"/>
      <c r="OGM2661" s="42"/>
      <c r="OGN2661" s="116"/>
      <c r="OGO2661" s="42"/>
      <c r="OGP2661" s="116"/>
      <c r="OGQ2661" s="42"/>
      <c r="OGR2661" s="116"/>
      <c r="OGS2661" s="42"/>
      <c r="OGT2661" s="116"/>
      <c r="OGU2661" s="42"/>
      <c r="OGV2661" s="116"/>
      <c r="OGW2661" s="42"/>
      <c r="OGX2661" s="116"/>
      <c r="OGY2661" s="42"/>
      <c r="OGZ2661" s="116"/>
      <c r="OHA2661" s="42"/>
      <c r="OHB2661" s="116"/>
      <c r="OHC2661" s="42"/>
      <c r="OHD2661" s="116"/>
      <c r="OHE2661" s="42"/>
      <c r="OHF2661" s="116"/>
      <c r="OHG2661" s="42"/>
      <c r="OHH2661" s="116"/>
      <c r="OHI2661" s="42"/>
      <c r="OHJ2661" s="116"/>
      <c r="OHK2661" s="42"/>
      <c r="OHL2661" s="116"/>
      <c r="OHM2661" s="42"/>
      <c r="OHN2661" s="116"/>
      <c r="OHO2661" s="42"/>
      <c r="OHP2661" s="116"/>
      <c r="OHQ2661" s="42"/>
      <c r="OHR2661" s="116"/>
      <c r="OHS2661" s="42"/>
      <c r="OHT2661" s="116"/>
      <c r="OHU2661" s="42"/>
      <c r="OHV2661" s="116"/>
      <c r="OHW2661" s="42"/>
      <c r="OHX2661" s="116"/>
      <c r="OHY2661" s="42"/>
      <c r="OHZ2661" s="116"/>
      <c r="OIA2661" s="42"/>
      <c r="OIB2661" s="116"/>
      <c r="OIC2661" s="42"/>
      <c r="OID2661" s="116"/>
      <c r="OIE2661" s="42"/>
      <c r="OIF2661" s="116"/>
      <c r="OIG2661" s="42"/>
      <c r="OIH2661" s="116"/>
      <c r="OII2661" s="42"/>
      <c r="OIJ2661" s="116"/>
      <c r="OIK2661" s="42"/>
      <c r="OIL2661" s="116"/>
      <c r="OIM2661" s="42"/>
      <c r="OIN2661" s="116"/>
      <c r="OIO2661" s="42"/>
      <c r="OIP2661" s="116"/>
      <c r="OIQ2661" s="42"/>
      <c r="OIR2661" s="116"/>
      <c r="OIS2661" s="42"/>
      <c r="OIT2661" s="116"/>
      <c r="OIU2661" s="42"/>
      <c r="OIV2661" s="116"/>
      <c r="OIW2661" s="42"/>
      <c r="OIX2661" s="116"/>
      <c r="OIY2661" s="42"/>
      <c r="OIZ2661" s="116"/>
      <c r="OJA2661" s="42"/>
      <c r="OJB2661" s="116"/>
      <c r="OJC2661" s="42"/>
      <c r="OJD2661" s="116"/>
      <c r="OJE2661" s="42"/>
      <c r="OJF2661" s="116"/>
      <c r="OJG2661" s="42"/>
      <c r="OJH2661" s="116"/>
      <c r="OJI2661" s="42"/>
      <c r="OJJ2661" s="116"/>
      <c r="OJK2661" s="42"/>
      <c r="OJL2661" s="116"/>
      <c r="OJM2661" s="42"/>
      <c r="OJN2661" s="116"/>
      <c r="OJO2661" s="42"/>
      <c r="OJP2661" s="116"/>
      <c r="OJQ2661" s="42"/>
      <c r="OJR2661" s="116"/>
      <c r="OJS2661" s="42"/>
      <c r="OJT2661" s="116"/>
      <c r="OJU2661" s="42"/>
      <c r="OJV2661" s="116"/>
      <c r="OJW2661" s="42"/>
      <c r="OJX2661" s="116"/>
      <c r="OJY2661" s="42"/>
      <c r="OJZ2661" s="116"/>
      <c r="OKA2661" s="42"/>
      <c r="OKB2661" s="116"/>
      <c r="OKC2661" s="42"/>
      <c r="OKD2661" s="116"/>
      <c r="OKE2661" s="42"/>
      <c r="OKF2661" s="116"/>
      <c r="OKG2661" s="42"/>
      <c r="OKH2661" s="116"/>
      <c r="OKI2661" s="42"/>
      <c r="OKJ2661" s="116"/>
      <c r="OKK2661" s="42"/>
      <c r="OKL2661" s="116"/>
      <c r="OKM2661" s="42"/>
      <c r="OKN2661" s="116"/>
      <c r="OKO2661" s="42"/>
      <c r="OKP2661" s="116"/>
      <c r="OKQ2661" s="42"/>
      <c r="OKR2661" s="116"/>
      <c r="OKS2661" s="42"/>
      <c r="OKT2661" s="116"/>
      <c r="OKU2661" s="42"/>
      <c r="OKV2661" s="116"/>
      <c r="OKW2661" s="42"/>
      <c r="OKX2661" s="116"/>
      <c r="OKY2661" s="42"/>
      <c r="OKZ2661" s="116"/>
      <c r="OLA2661" s="42"/>
      <c r="OLB2661" s="116"/>
      <c r="OLC2661" s="42"/>
      <c r="OLD2661" s="116"/>
      <c r="OLE2661" s="42"/>
      <c r="OLF2661" s="116"/>
      <c r="OLG2661" s="42"/>
      <c r="OLH2661" s="116"/>
      <c r="OLI2661" s="42"/>
      <c r="OLJ2661" s="116"/>
      <c r="OLK2661" s="42"/>
      <c r="OLL2661" s="116"/>
      <c r="OLM2661" s="42"/>
      <c r="OLN2661" s="116"/>
      <c r="OLO2661" s="42"/>
      <c r="OLP2661" s="116"/>
      <c r="OLQ2661" s="42"/>
      <c r="OLR2661" s="116"/>
      <c r="OLS2661" s="42"/>
      <c r="OLT2661" s="116"/>
      <c r="OLU2661" s="42"/>
      <c r="OLV2661" s="116"/>
      <c r="OLW2661" s="42"/>
      <c r="OLX2661" s="116"/>
      <c r="OLY2661" s="42"/>
      <c r="OLZ2661" s="116"/>
      <c r="OMA2661" s="42"/>
      <c r="OMB2661" s="116"/>
      <c r="OMC2661" s="42"/>
      <c r="OMD2661" s="116"/>
      <c r="OME2661" s="42"/>
      <c r="OMF2661" s="116"/>
      <c r="OMG2661" s="42"/>
      <c r="OMH2661" s="116"/>
      <c r="OMI2661" s="42"/>
      <c r="OMJ2661" s="116"/>
      <c r="OMK2661" s="42"/>
      <c r="OML2661" s="116"/>
      <c r="OMM2661" s="42"/>
      <c r="OMN2661" s="116"/>
      <c r="OMO2661" s="42"/>
      <c r="OMP2661" s="116"/>
      <c r="OMQ2661" s="42"/>
      <c r="OMR2661" s="116"/>
      <c r="OMS2661" s="42"/>
      <c r="OMT2661" s="116"/>
      <c r="OMU2661" s="42"/>
      <c r="OMV2661" s="116"/>
      <c r="OMW2661" s="42"/>
      <c r="OMX2661" s="116"/>
      <c r="OMY2661" s="42"/>
      <c r="OMZ2661" s="116"/>
      <c r="ONA2661" s="42"/>
      <c r="ONB2661" s="116"/>
      <c r="ONC2661" s="42"/>
      <c r="OND2661" s="116"/>
      <c r="ONE2661" s="42"/>
      <c r="ONF2661" s="116"/>
      <c r="ONG2661" s="42"/>
      <c r="ONH2661" s="116"/>
      <c r="ONI2661" s="42"/>
      <c r="ONJ2661" s="116"/>
      <c r="ONK2661" s="42"/>
      <c r="ONL2661" s="116"/>
      <c r="ONM2661" s="42"/>
      <c r="ONN2661" s="116"/>
      <c r="ONO2661" s="42"/>
      <c r="ONP2661" s="116"/>
      <c r="ONQ2661" s="42"/>
      <c r="ONR2661" s="116"/>
      <c r="ONS2661" s="42"/>
      <c r="ONT2661" s="116"/>
      <c r="ONU2661" s="42"/>
      <c r="ONV2661" s="116"/>
      <c r="ONW2661" s="42"/>
      <c r="ONX2661" s="116"/>
      <c r="ONY2661" s="42"/>
      <c r="ONZ2661" s="116"/>
      <c r="OOA2661" s="42"/>
      <c r="OOB2661" s="116"/>
      <c r="OOC2661" s="42"/>
      <c r="OOD2661" s="116"/>
      <c r="OOE2661" s="42"/>
      <c r="OOF2661" s="116"/>
      <c r="OOG2661" s="42"/>
      <c r="OOH2661" s="116"/>
      <c r="OOI2661" s="42"/>
      <c r="OOJ2661" s="116"/>
      <c r="OOK2661" s="42"/>
      <c r="OOL2661" s="116"/>
      <c r="OOM2661" s="42"/>
      <c r="OON2661" s="116"/>
      <c r="OOO2661" s="42"/>
      <c r="OOP2661" s="116"/>
      <c r="OOQ2661" s="42"/>
      <c r="OOR2661" s="116"/>
      <c r="OOS2661" s="42"/>
      <c r="OOT2661" s="116"/>
      <c r="OOU2661" s="42"/>
      <c r="OOV2661" s="116"/>
      <c r="OOW2661" s="42"/>
      <c r="OOX2661" s="116"/>
      <c r="OOY2661" s="42"/>
      <c r="OOZ2661" s="116"/>
      <c r="OPA2661" s="42"/>
      <c r="OPB2661" s="116"/>
      <c r="OPC2661" s="42"/>
      <c r="OPD2661" s="116"/>
      <c r="OPE2661" s="42"/>
      <c r="OPF2661" s="116"/>
      <c r="OPG2661" s="42"/>
      <c r="OPH2661" s="116"/>
      <c r="OPI2661" s="42"/>
      <c r="OPJ2661" s="116"/>
      <c r="OPK2661" s="42"/>
      <c r="OPL2661" s="116"/>
      <c r="OPM2661" s="42"/>
      <c r="OPN2661" s="116"/>
      <c r="OPO2661" s="42"/>
      <c r="OPP2661" s="116"/>
      <c r="OPQ2661" s="42"/>
      <c r="OPR2661" s="116"/>
      <c r="OPS2661" s="42"/>
      <c r="OPT2661" s="116"/>
      <c r="OPU2661" s="42"/>
      <c r="OPV2661" s="116"/>
      <c r="OPW2661" s="42"/>
      <c r="OPX2661" s="116"/>
      <c r="OPY2661" s="42"/>
      <c r="OPZ2661" s="116"/>
      <c r="OQA2661" s="42"/>
      <c r="OQB2661" s="116"/>
      <c r="OQC2661" s="42"/>
      <c r="OQD2661" s="116"/>
      <c r="OQE2661" s="42"/>
      <c r="OQF2661" s="116"/>
      <c r="OQG2661" s="42"/>
      <c r="OQH2661" s="116"/>
      <c r="OQI2661" s="42"/>
      <c r="OQJ2661" s="116"/>
      <c r="OQK2661" s="42"/>
      <c r="OQL2661" s="116"/>
      <c r="OQM2661" s="42"/>
      <c r="OQN2661" s="116"/>
      <c r="OQO2661" s="42"/>
      <c r="OQP2661" s="116"/>
      <c r="OQQ2661" s="42"/>
      <c r="OQR2661" s="116"/>
      <c r="OQS2661" s="42"/>
      <c r="OQT2661" s="116"/>
      <c r="OQU2661" s="42"/>
      <c r="OQV2661" s="116"/>
      <c r="OQW2661" s="42"/>
      <c r="OQX2661" s="116"/>
      <c r="OQY2661" s="42"/>
      <c r="OQZ2661" s="116"/>
      <c r="ORA2661" s="42"/>
      <c r="ORB2661" s="116"/>
      <c r="ORC2661" s="42"/>
      <c r="ORD2661" s="116"/>
      <c r="ORE2661" s="42"/>
      <c r="ORF2661" s="116"/>
      <c r="ORG2661" s="42"/>
      <c r="ORH2661" s="116"/>
      <c r="ORI2661" s="42"/>
      <c r="ORJ2661" s="116"/>
      <c r="ORK2661" s="42"/>
      <c r="ORL2661" s="116"/>
      <c r="ORM2661" s="42"/>
      <c r="ORN2661" s="116"/>
      <c r="ORO2661" s="42"/>
      <c r="ORP2661" s="116"/>
      <c r="ORQ2661" s="42"/>
      <c r="ORR2661" s="116"/>
      <c r="ORS2661" s="42"/>
      <c r="ORT2661" s="116"/>
      <c r="ORU2661" s="42"/>
      <c r="ORV2661" s="116"/>
      <c r="ORW2661" s="42"/>
      <c r="ORX2661" s="116"/>
      <c r="ORY2661" s="42"/>
      <c r="ORZ2661" s="116"/>
      <c r="OSA2661" s="42"/>
      <c r="OSB2661" s="116"/>
      <c r="OSC2661" s="42"/>
      <c r="OSD2661" s="116"/>
      <c r="OSE2661" s="42"/>
      <c r="OSF2661" s="116"/>
      <c r="OSG2661" s="42"/>
      <c r="OSH2661" s="116"/>
      <c r="OSI2661" s="42"/>
      <c r="OSJ2661" s="116"/>
      <c r="OSK2661" s="42"/>
      <c r="OSL2661" s="116"/>
      <c r="OSM2661" s="42"/>
      <c r="OSN2661" s="116"/>
      <c r="OSO2661" s="42"/>
      <c r="OSP2661" s="116"/>
      <c r="OSQ2661" s="42"/>
      <c r="OSR2661" s="116"/>
      <c r="OSS2661" s="42"/>
      <c r="OST2661" s="116"/>
      <c r="OSU2661" s="42"/>
      <c r="OSV2661" s="116"/>
      <c r="OSW2661" s="42"/>
      <c r="OSX2661" s="116"/>
      <c r="OSY2661" s="42"/>
      <c r="OSZ2661" s="116"/>
      <c r="OTA2661" s="42"/>
      <c r="OTB2661" s="116"/>
      <c r="OTC2661" s="42"/>
      <c r="OTD2661" s="116"/>
      <c r="OTE2661" s="42"/>
      <c r="OTF2661" s="116"/>
      <c r="OTG2661" s="42"/>
      <c r="OTH2661" s="116"/>
      <c r="OTI2661" s="42"/>
      <c r="OTJ2661" s="116"/>
      <c r="OTK2661" s="42"/>
      <c r="OTL2661" s="116"/>
      <c r="OTM2661" s="42"/>
      <c r="OTN2661" s="116"/>
      <c r="OTO2661" s="42"/>
      <c r="OTP2661" s="116"/>
      <c r="OTQ2661" s="42"/>
      <c r="OTR2661" s="116"/>
      <c r="OTS2661" s="42"/>
      <c r="OTT2661" s="116"/>
      <c r="OTU2661" s="42"/>
      <c r="OTV2661" s="116"/>
      <c r="OTW2661" s="42"/>
      <c r="OTX2661" s="116"/>
      <c r="OTY2661" s="42"/>
      <c r="OTZ2661" s="116"/>
      <c r="OUA2661" s="42"/>
      <c r="OUB2661" s="116"/>
      <c r="OUC2661" s="42"/>
      <c r="OUD2661" s="116"/>
      <c r="OUE2661" s="42"/>
      <c r="OUF2661" s="116"/>
      <c r="OUG2661" s="42"/>
      <c r="OUH2661" s="116"/>
      <c r="OUI2661" s="42"/>
      <c r="OUJ2661" s="116"/>
      <c r="OUK2661" s="42"/>
      <c r="OUL2661" s="116"/>
      <c r="OUM2661" s="42"/>
      <c r="OUN2661" s="116"/>
      <c r="OUO2661" s="42"/>
      <c r="OUP2661" s="116"/>
      <c r="OUQ2661" s="42"/>
      <c r="OUR2661" s="116"/>
      <c r="OUS2661" s="42"/>
      <c r="OUT2661" s="116"/>
      <c r="OUU2661" s="42"/>
      <c r="OUV2661" s="116"/>
      <c r="OUW2661" s="42"/>
      <c r="OUX2661" s="116"/>
      <c r="OUY2661" s="42"/>
      <c r="OUZ2661" s="116"/>
      <c r="OVA2661" s="42"/>
      <c r="OVB2661" s="116"/>
      <c r="OVC2661" s="42"/>
      <c r="OVD2661" s="116"/>
      <c r="OVE2661" s="42"/>
      <c r="OVF2661" s="116"/>
      <c r="OVG2661" s="42"/>
      <c r="OVH2661" s="116"/>
      <c r="OVI2661" s="42"/>
      <c r="OVJ2661" s="116"/>
      <c r="OVK2661" s="42"/>
      <c r="OVL2661" s="116"/>
      <c r="OVM2661" s="42"/>
      <c r="OVN2661" s="116"/>
      <c r="OVO2661" s="42"/>
      <c r="OVP2661" s="116"/>
      <c r="OVQ2661" s="42"/>
      <c r="OVR2661" s="116"/>
      <c r="OVS2661" s="42"/>
      <c r="OVT2661" s="116"/>
      <c r="OVU2661" s="42"/>
      <c r="OVV2661" s="116"/>
      <c r="OVW2661" s="42"/>
      <c r="OVX2661" s="116"/>
      <c r="OVY2661" s="42"/>
      <c r="OVZ2661" s="116"/>
      <c r="OWA2661" s="42"/>
      <c r="OWB2661" s="116"/>
      <c r="OWC2661" s="42"/>
      <c r="OWD2661" s="116"/>
      <c r="OWE2661" s="42"/>
      <c r="OWF2661" s="116"/>
      <c r="OWG2661" s="42"/>
      <c r="OWH2661" s="116"/>
      <c r="OWI2661" s="42"/>
      <c r="OWJ2661" s="116"/>
      <c r="OWK2661" s="42"/>
      <c r="OWL2661" s="116"/>
      <c r="OWM2661" s="42"/>
      <c r="OWN2661" s="116"/>
      <c r="OWO2661" s="42"/>
      <c r="OWP2661" s="116"/>
      <c r="OWQ2661" s="42"/>
      <c r="OWR2661" s="116"/>
      <c r="OWS2661" s="42"/>
      <c r="OWT2661" s="116"/>
      <c r="OWU2661" s="42"/>
      <c r="OWV2661" s="116"/>
      <c r="OWW2661" s="42"/>
      <c r="OWX2661" s="116"/>
      <c r="OWY2661" s="42"/>
      <c r="OWZ2661" s="116"/>
      <c r="OXA2661" s="42"/>
      <c r="OXB2661" s="116"/>
      <c r="OXC2661" s="42"/>
      <c r="OXD2661" s="116"/>
      <c r="OXE2661" s="42"/>
      <c r="OXF2661" s="116"/>
      <c r="OXG2661" s="42"/>
      <c r="OXH2661" s="116"/>
      <c r="OXI2661" s="42"/>
      <c r="OXJ2661" s="116"/>
      <c r="OXK2661" s="42"/>
      <c r="OXL2661" s="116"/>
      <c r="OXM2661" s="42"/>
      <c r="OXN2661" s="116"/>
      <c r="OXO2661" s="42"/>
      <c r="OXP2661" s="116"/>
      <c r="OXQ2661" s="42"/>
      <c r="OXR2661" s="116"/>
      <c r="OXS2661" s="42"/>
      <c r="OXT2661" s="116"/>
      <c r="OXU2661" s="42"/>
      <c r="OXV2661" s="116"/>
      <c r="OXW2661" s="42"/>
      <c r="OXX2661" s="116"/>
      <c r="OXY2661" s="42"/>
      <c r="OXZ2661" s="116"/>
      <c r="OYA2661" s="42"/>
      <c r="OYB2661" s="116"/>
      <c r="OYC2661" s="42"/>
      <c r="OYD2661" s="116"/>
      <c r="OYE2661" s="42"/>
      <c r="OYF2661" s="116"/>
      <c r="OYG2661" s="42"/>
      <c r="OYH2661" s="116"/>
      <c r="OYI2661" s="42"/>
      <c r="OYJ2661" s="116"/>
      <c r="OYK2661" s="42"/>
      <c r="OYL2661" s="116"/>
      <c r="OYM2661" s="42"/>
      <c r="OYN2661" s="116"/>
      <c r="OYO2661" s="42"/>
      <c r="OYP2661" s="116"/>
      <c r="OYQ2661" s="42"/>
      <c r="OYR2661" s="116"/>
      <c r="OYS2661" s="42"/>
      <c r="OYT2661" s="116"/>
      <c r="OYU2661" s="42"/>
      <c r="OYV2661" s="116"/>
      <c r="OYW2661" s="42"/>
      <c r="OYX2661" s="116"/>
      <c r="OYY2661" s="42"/>
      <c r="OYZ2661" s="116"/>
      <c r="OZA2661" s="42"/>
      <c r="OZB2661" s="116"/>
      <c r="OZC2661" s="42"/>
      <c r="OZD2661" s="116"/>
      <c r="OZE2661" s="42"/>
      <c r="OZF2661" s="116"/>
      <c r="OZG2661" s="42"/>
      <c r="OZH2661" s="116"/>
      <c r="OZI2661" s="42"/>
      <c r="OZJ2661" s="116"/>
      <c r="OZK2661" s="42"/>
      <c r="OZL2661" s="116"/>
      <c r="OZM2661" s="42"/>
      <c r="OZN2661" s="116"/>
      <c r="OZO2661" s="42"/>
      <c r="OZP2661" s="116"/>
      <c r="OZQ2661" s="42"/>
      <c r="OZR2661" s="116"/>
      <c r="OZS2661" s="42"/>
      <c r="OZT2661" s="116"/>
      <c r="OZU2661" s="42"/>
      <c r="OZV2661" s="116"/>
      <c r="OZW2661" s="42"/>
      <c r="OZX2661" s="116"/>
      <c r="OZY2661" s="42"/>
      <c r="OZZ2661" s="116"/>
      <c r="PAA2661" s="42"/>
      <c r="PAB2661" s="116"/>
      <c r="PAC2661" s="42"/>
      <c r="PAD2661" s="116"/>
      <c r="PAE2661" s="42"/>
      <c r="PAF2661" s="116"/>
      <c r="PAG2661" s="42"/>
      <c r="PAH2661" s="116"/>
      <c r="PAI2661" s="42"/>
      <c r="PAJ2661" s="116"/>
      <c r="PAK2661" s="42"/>
      <c r="PAL2661" s="116"/>
      <c r="PAM2661" s="42"/>
      <c r="PAN2661" s="116"/>
      <c r="PAO2661" s="42"/>
      <c r="PAP2661" s="116"/>
      <c r="PAQ2661" s="42"/>
      <c r="PAR2661" s="116"/>
      <c r="PAS2661" s="42"/>
      <c r="PAT2661" s="116"/>
      <c r="PAU2661" s="42"/>
      <c r="PAV2661" s="116"/>
      <c r="PAW2661" s="42"/>
      <c r="PAX2661" s="116"/>
      <c r="PAY2661" s="42"/>
      <c r="PAZ2661" s="116"/>
      <c r="PBA2661" s="42"/>
      <c r="PBB2661" s="116"/>
      <c r="PBC2661" s="42"/>
      <c r="PBD2661" s="116"/>
      <c r="PBE2661" s="42"/>
      <c r="PBF2661" s="116"/>
      <c r="PBG2661" s="42"/>
      <c r="PBH2661" s="116"/>
      <c r="PBI2661" s="42"/>
      <c r="PBJ2661" s="116"/>
      <c r="PBK2661" s="42"/>
      <c r="PBL2661" s="116"/>
      <c r="PBM2661" s="42"/>
      <c r="PBN2661" s="116"/>
      <c r="PBO2661" s="42"/>
      <c r="PBP2661" s="116"/>
      <c r="PBQ2661" s="42"/>
      <c r="PBR2661" s="116"/>
      <c r="PBS2661" s="42"/>
      <c r="PBT2661" s="116"/>
      <c r="PBU2661" s="42"/>
      <c r="PBV2661" s="116"/>
      <c r="PBW2661" s="42"/>
      <c r="PBX2661" s="116"/>
      <c r="PBY2661" s="42"/>
      <c r="PBZ2661" s="116"/>
      <c r="PCA2661" s="42"/>
      <c r="PCB2661" s="116"/>
      <c r="PCC2661" s="42"/>
      <c r="PCD2661" s="116"/>
      <c r="PCE2661" s="42"/>
      <c r="PCF2661" s="116"/>
      <c r="PCG2661" s="42"/>
      <c r="PCH2661" s="116"/>
      <c r="PCI2661" s="42"/>
      <c r="PCJ2661" s="116"/>
      <c r="PCK2661" s="42"/>
      <c r="PCL2661" s="116"/>
      <c r="PCM2661" s="42"/>
      <c r="PCN2661" s="116"/>
      <c r="PCO2661" s="42"/>
      <c r="PCP2661" s="116"/>
      <c r="PCQ2661" s="42"/>
      <c r="PCR2661" s="116"/>
      <c r="PCS2661" s="42"/>
      <c r="PCT2661" s="116"/>
      <c r="PCU2661" s="42"/>
      <c r="PCV2661" s="116"/>
      <c r="PCW2661" s="42"/>
      <c r="PCX2661" s="116"/>
      <c r="PCY2661" s="42"/>
      <c r="PCZ2661" s="116"/>
      <c r="PDA2661" s="42"/>
      <c r="PDB2661" s="116"/>
      <c r="PDC2661" s="42"/>
      <c r="PDD2661" s="116"/>
      <c r="PDE2661" s="42"/>
      <c r="PDF2661" s="116"/>
      <c r="PDG2661" s="42"/>
      <c r="PDH2661" s="116"/>
      <c r="PDI2661" s="42"/>
      <c r="PDJ2661" s="116"/>
      <c r="PDK2661" s="42"/>
      <c r="PDL2661" s="116"/>
      <c r="PDM2661" s="42"/>
      <c r="PDN2661" s="116"/>
      <c r="PDO2661" s="42"/>
      <c r="PDP2661" s="116"/>
      <c r="PDQ2661" s="42"/>
      <c r="PDR2661" s="116"/>
      <c r="PDS2661" s="42"/>
      <c r="PDT2661" s="116"/>
      <c r="PDU2661" s="42"/>
      <c r="PDV2661" s="116"/>
      <c r="PDW2661" s="42"/>
      <c r="PDX2661" s="116"/>
      <c r="PDY2661" s="42"/>
      <c r="PDZ2661" s="116"/>
      <c r="PEA2661" s="42"/>
      <c r="PEB2661" s="116"/>
      <c r="PEC2661" s="42"/>
      <c r="PED2661" s="116"/>
      <c r="PEE2661" s="42"/>
      <c r="PEF2661" s="116"/>
      <c r="PEG2661" s="42"/>
      <c r="PEH2661" s="116"/>
      <c r="PEI2661" s="42"/>
      <c r="PEJ2661" s="116"/>
      <c r="PEK2661" s="42"/>
      <c r="PEL2661" s="116"/>
      <c r="PEM2661" s="42"/>
      <c r="PEN2661" s="116"/>
      <c r="PEO2661" s="42"/>
      <c r="PEP2661" s="116"/>
      <c r="PEQ2661" s="42"/>
      <c r="PER2661" s="116"/>
      <c r="PES2661" s="42"/>
      <c r="PET2661" s="116"/>
      <c r="PEU2661" s="42"/>
      <c r="PEV2661" s="116"/>
      <c r="PEW2661" s="42"/>
      <c r="PEX2661" s="116"/>
      <c r="PEY2661" s="42"/>
      <c r="PEZ2661" s="116"/>
      <c r="PFA2661" s="42"/>
      <c r="PFB2661" s="116"/>
      <c r="PFC2661" s="42"/>
      <c r="PFD2661" s="116"/>
      <c r="PFE2661" s="42"/>
      <c r="PFF2661" s="116"/>
      <c r="PFG2661" s="42"/>
      <c r="PFH2661" s="116"/>
      <c r="PFI2661" s="42"/>
      <c r="PFJ2661" s="116"/>
      <c r="PFK2661" s="42"/>
      <c r="PFL2661" s="116"/>
      <c r="PFM2661" s="42"/>
      <c r="PFN2661" s="116"/>
      <c r="PFO2661" s="42"/>
      <c r="PFP2661" s="116"/>
      <c r="PFQ2661" s="42"/>
      <c r="PFR2661" s="116"/>
      <c r="PFS2661" s="42"/>
      <c r="PFT2661" s="116"/>
      <c r="PFU2661" s="42"/>
      <c r="PFV2661" s="116"/>
      <c r="PFW2661" s="42"/>
      <c r="PFX2661" s="116"/>
      <c r="PFY2661" s="42"/>
      <c r="PFZ2661" s="116"/>
      <c r="PGA2661" s="42"/>
      <c r="PGB2661" s="116"/>
      <c r="PGC2661" s="42"/>
      <c r="PGD2661" s="116"/>
      <c r="PGE2661" s="42"/>
      <c r="PGF2661" s="116"/>
      <c r="PGG2661" s="42"/>
      <c r="PGH2661" s="116"/>
      <c r="PGI2661" s="42"/>
      <c r="PGJ2661" s="116"/>
      <c r="PGK2661" s="42"/>
      <c r="PGL2661" s="116"/>
      <c r="PGM2661" s="42"/>
      <c r="PGN2661" s="116"/>
      <c r="PGO2661" s="42"/>
      <c r="PGP2661" s="116"/>
      <c r="PGQ2661" s="42"/>
      <c r="PGR2661" s="116"/>
      <c r="PGS2661" s="42"/>
      <c r="PGT2661" s="116"/>
      <c r="PGU2661" s="42"/>
      <c r="PGV2661" s="116"/>
      <c r="PGW2661" s="42"/>
      <c r="PGX2661" s="116"/>
      <c r="PGY2661" s="42"/>
      <c r="PGZ2661" s="116"/>
      <c r="PHA2661" s="42"/>
      <c r="PHB2661" s="116"/>
      <c r="PHC2661" s="42"/>
      <c r="PHD2661" s="116"/>
      <c r="PHE2661" s="42"/>
      <c r="PHF2661" s="116"/>
      <c r="PHG2661" s="42"/>
      <c r="PHH2661" s="116"/>
      <c r="PHI2661" s="42"/>
      <c r="PHJ2661" s="116"/>
      <c r="PHK2661" s="42"/>
      <c r="PHL2661" s="116"/>
      <c r="PHM2661" s="42"/>
      <c r="PHN2661" s="116"/>
      <c r="PHO2661" s="42"/>
      <c r="PHP2661" s="116"/>
      <c r="PHQ2661" s="42"/>
      <c r="PHR2661" s="116"/>
      <c r="PHS2661" s="42"/>
      <c r="PHT2661" s="116"/>
      <c r="PHU2661" s="42"/>
      <c r="PHV2661" s="116"/>
      <c r="PHW2661" s="42"/>
      <c r="PHX2661" s="116"/>
      <c r="PHY2661" s="42"/>
      <c r="PHZ2661" s="116"/>
      <c r="PIA2661" s="42"/>
      <c r="PIB2661" s="116"/>
      <c r="PIC2661" s="42"/>
      <c r="PID2661" s="116"/>
      <c r="PIE2661" s="42"/>
      <c r="PIF2661" s="116"/>
      <c r="PIG2661" s="42"/>
      <c r="PIH2661" s="116"/>
      <c r="PII2661" s="42"/>
      <c r="PIJ2661" s="116"/>
      <c r="PIK2661" s="42"/>
      <c r="PIL2661" s="116"/>
      <c r="PIM2661" s="42"/>
      <c r="PIN2661" s="116"/>
      <c r="PIO2661" s="42"/>
      <c r="PIP2661" s="116"/>
      <c r="PIQ2661" s="42"/>
      <c r="PIR2661" s="116"/>
      <c r="PIS2661" s="42"/>
      <c r="PIT2661" s="116"/>
      <c r="PIU2661" s="42"/>
      <c r="PIV2661" s="116"/>
      <c r="PIW2661" s="42"/>
      <c r="PIX2661" s="116"/>
      <c r="PIY2661" s="42"/>
      <c r="PIZ2661" s="116"/>
      <c r="PJA2661" s="42"/>
      <c r="PJB2661" s="116"/>
      <c r="PJC2661" s="42"/>
      <c r="PJD2661" s="116"/>
      <c r="PJE2661" s="42"/>
      <c r="PJF2661" s="116"/>
      <c r="PJG2661" s="42"/>
      <c r="PJH2661" s="116"/>
      <c r="PJI2661" s="42"/>
      <c r="PJJ2661" s="116"/>
      <c r="PJK2661" s="42"/>
      <c r="PJL2661" s="116"/>
      <c r="PJM2661" s="42"/>
      <c r="PJN2661" s="116"/>
      <c r="PJO2661" s="42"/>
      <c r="PJP2661" s="116"/>
      <c r="PJQ2661" s="42"/>
      <c r="PJR2661" s="116"/>
      <c r="PJS2661" s="42"/>
      <c r="PJT2661" s="116"/>
      <c r="PJU2661" s="42"/>
      <c r="PJV2661" s="116"/>
      <c r="PJW2661" s="42"/>
      <c r="PJX2661" s="116"/>
      <c r="PJY2661" s="42"/>
      <c r="PJZ2661" s="116"/>
      <c r="PKA2661" s="42"/>
      <c r="PKB2661" s="116"/>
      <c r="PKC2661" s="42"/>
      <c r="PKD2661" s="116"/>
      <c r="PKE2661" s="42"/>
      <c r="PKF2661" s="116"/>
      <c r="PKG2661" s="42"/>
      <c r="PKH2661" s="116"/>
      <c r="PKI2661" s="42"/>
      <c r="PKJ2661" s="116"/>
      <c r="PKK2661" s="42"/>
      <c r="PKL2661" s="116"/>
      <c r="PKM2661" s="42"/>
      <c r="PKN2661" s="116"/>
      <c r="PKO2661" s="42"/>
      <c r="PKP2661" s="116"/>
      <c r="PKQ2661" s="42"/>
      <c r="PKR2661" s="116"/>
      <c r="PKS2661" s="42"/>
      <c r="PKT2661" s="116"/>
      <c r="PKU2661" s="42"/>
      <c r="PKV2661" s="116"/>
      <c r="PKW2661" s="42"/>
      <c r="PKX2661" s="116"/>
      <c r="PKY2661" s="42"/>
      <c r="PKZ2661" s="116"/>
      <c r="PLA2661" s="42"/>
      <c r="PLB2661" s="116"/>
      <c r="PLC2661" s="42"/>
      <c r="PLD2661" s="116"/>
      <c r="PLE2661" s="42"/>
      <c r="PLF2661" s="116"/>
      <c r="PLG2661" s="42"/>
      <c r="PLH2661" s="116"/>
      <c r="PLI2661" s="42"/>
      <c r="PLJ2661" s="116"/>
      <c r="PLK2661" s="42"/>
      <c r="PLL2661" s="116"/>
      <c r="PLM2661" s="42"/>
      <c r="PLN2661" s="116"/>
      <c r="PLO2661" s="42"/>
      <c r="PLP2661" s="116"/>
      <c r="PLQ2661" s="42"/>
      <c r="PLR2661" s="116"/>
      <c r="PLS2661" s="42"/>
      <c r="PLT2661" s="116"/>
      <c r="PLU2661" s="42"/>
      <c r="PLV2661" s="116"/>
      <c r="PLW2661" s="42"/>
      <c r="PLX2661" s="116"/>
      <c r="PLY2661" s="42"/>
      <c r="PLZ2661" s="116"/>
      <c r="PMA2661" s="42"/>
      <c r="PMB2661" s="116"/>
      <c r="PMC2661" s="42"/>
      <c r="PMD2661" s="116"/>
      <c r="PME2661" s="42"/>
      <c r="PMF2661" s="116"/>
      <c r="PMG2661" s="42"/>
      <c r="PMH2661" s="116"/>
      <c r="PMI2661" s="42"/>
      <c r="PMJ2661" s="116"/>
      <c r="PMK2661" s="42"/>
      <c r="PML2661" s="116"/>
      <c r="PMM2661" s="42"/>
      <c r="PMN2661" s="116"/>
      <c r="PMO2661" s="42"/>
      <c r="PMP2661" s="116"/>
      <c r="PMQ2661" s="42"/>
      <c r="PMR2661" s="116"/>
      <c r="PMS2661" s="42"/>
      <c r="PMT2661" s="116"/>
      <c r="PMU2661" s="42"/>
      <c r="PMV2661" s="116"/>
      <c r="PMW2661" s="42"/>
      <c r="PMX2661" s="116"/>
      <c r="PMY2661" s="42"/>
      <c r="PMZ2661" s="116"/>
      <c r="PNA2661" s="42"/>
      <c r="PNB2661" s="116"/>
      <c r="PNC2661" s="42"/>
      <c r="PND2661" s="116"/>
      <c r="PNE2661" s="42"/>
      <c r="PNF2661" s="116"/>
      <c r="PNG2661" s="42"/>
      <c r="PNH2661" s="116"/>
      <c r="PNI2661" s="42"/>
      <c r="PNJ2661" s="116"/>
      <c r="PNK2661" s="42"/>
      <c r="PNL2661" s="116"/>
      <c r="PNM2661" s="42"/>
      <c r="PNN2661" s="116"/>
      <c r="PNO2661" s="42"/>
      <c r="PNP2661" s="116"/>
      <c r="PNQ2661" s="42"/>
      <c r="PNR2661" s="116"/>
      <c r="PNS2661" s="42"/>
      <c r="PNT2661" s="116"/>
      <c r="PNU2661" s="42"/>
      <c r="PNV2661" s="116"/>
      <c r="PNW2661" s="42"/>
      <c r="PNX2661" s="116"/>
      <c r="PNY2661" s="42"/>
      <c r="PNZ2661" s="116"/>
      <c r="POA2661" s="42"/>
      <c r="POB2661" s="116"/>
      <c r="POC2661" s="42"/>
      <c r="POD2661" s="116"/>
      <c r="POE2661" s="42"/>
      <c r="POF2661" s="116"/>
      <c r="POG2661" s="42"/>
      <c r="POH2661" s="116"/>
      <c r="POI2661" s="42"/>
      <c r="POJ2661" s="116"/>
      <c r="POK2661" s="42"/>
      <c r="POL2661" s="116"/>
      <c r="POM2661" s="42"/>
      <c r="PON2661" s="116"/>
      <c r="POO2661" s="42"/>
      <c r="POP2661" s="116"/>
      <c r="POQ2661" s="42"/>
      <c r="POR2661" s="116"/>
      <c r="POS2661" s="42"/>
      <c r="POT2661" s="116"/>
      <c r="POU2661" s="42"/>
      <c r="POV2661" s="116"/>
      <c r="POW2661" s="42"/>
      <c r="POX2661" s="116"/>
      <c r="POY2661" s="42"/>
      <c r="POZ2661" s="116"/>
      <c r="PPA2661" s="42"/>
      <c r="PPB2661" s="116"/>
      <c r="PPC2661" s="42"/>
      <c r="PPD2661" s="116"/>
      <c r="PPE2661" s="42"/>
      <c r="PPF2661" s="116"/>
      <c r="PPG2661" s="42"/>
      <c r="PPH2661" s="116"/>
      <c r="PPI2661" s="42"/>
      <c r="PPJ2661" s="116"/>
      <c r="PPK2661" s="42"/>
      <c r="PPL2661" s="116"/>
      <c r="PPM2661" s="42"/>
      <c r="PPN2661" s="116"/>
      <c r="PPO2661" s="42"/>
      <c r="PPP2661" s="116"/>
      <c r="PPQ2661" s="42"/>
      <c r="PPR2661" s="116"/>
      <c r="PPS2661" s="42"/>
      <c r="PPT2661" s="116"/>
      <c r="PPU2661" s="42"/>
      <c r="PPV2661" s="116"/>
      <c r="PPW2661" s="42"/>
      <c r="PPX2661" s="116"/>
      <c r="PPY2661" s="42"/>
      <c r="PPZ2661" s="116"/>
      <c r="PQA2661" s="42"/>
      <c r="PQB2661" s="116"/>
      <c r="PQC2661" s="42"/>
      <c r="PQD2661" s="116"/>
      <c r="PQE2661" s="42"/>
      <c r="PQF2661" s="116"/>
      <c r="PQG2661" s="42"/>
      <c r="PQH2661" s="116"/>
      <c r="PQI2661" s="42"/>
      <c r="PQJ2661" s="116"/>
      <c r="PQK2661" s="42"/>
      <c r="PQL2661" s="116"/>
      <c r="PQM2661" s="42"/>
      <c r="PQN2661" s="116"/>
      <c r="PQO2661" s="42"/>
      <c r="PQP2661" s="116"/>
      <c r="PQQ2661" s="42"/>
      <c r="PQR2661" s="116"/>
      <c r="PQS2661" s="42"/>
      <c r="PQT2661" s="116"/>
      <c r="PQU2661" s="42"/>
      <c r="PQV2661" s="116"/>
      <c r="PQW2661" s="42"/>
      <c r="PQX2661" s="116"/>
      <c r="PQY2661" s="42"/>
      <c r="PQZ2661" s="116"/>
      <c r="PRA2661" s="42"/>
      <c r="PRB2661" s="116"/>
      <c r="PRC2661" s="42"/>
      <c r="PRD2661" s="116"/>
      <c r="PRE2661" s="42"/>
      <c r="PRF2661" s="116"/>
      <c r="PRG2661" s="42"/>
      <c r="PRH2661" s="116"/>
      <c r="PRI2661" s="42"/>
      <c r="PRJ2661" s="116"/>
      <c r="PRK2661" s="42"/>
      <c r="PRL2661" s="116"/>
      <c r="PRM2661" s="42"/>
      <c r="PRN2661" s="116"/>
      <c r="PRO2661" s="42"/>
      <c r="PRP2661" s="116"/>
      <c r="PRQ2661" s="42"/>
      <c r="PRR2661" s="116"/>
      <c r="PRS2661" s="42"/>
      <c r="PRT2661" s="116"/>
      <c r="PRU2661" s="42"/>
      <c r="PRV2661" s="116"/>
      <c r="PRW2661" s="42"/>
      <c r="PRX2661" s="116"/>
      <c r="PRY2661" s="42"/>
      <c r="PRZ2661" s="116"/>
      <c r="PSA2661" s="42"/>
      <c r="PSB2661" s="116"/>
      <c r="PSC2661" s="42"/>
      <c r="PSD2661" s="116"/>
      <c r="PSE2661" s="42"/>
      <c r="PSF2661" s="116"/>
      <c r="PSG2661" s="42"/>
      <c r="PSH2661" s="116"/>
      <c r="PSI2661" s="42"/>
      <c r="PSJ2661" s="116"/>
      <c r="PSK2661" s="42"/>
      <c r="PSL2661" s="116"/>
      <c r="PSM2661" s="42"/>
      <c r="PSN2661" s="116"/>
      <c r="PSO2661" s="42"/>
      <c r="PSP2661" s="116"/>
      <c r="PSQ2661" s="42"/>
      <c r="PSR2661" s="116"/>
      <c r="PSS2661" s="42"/>
      <c r="PST2661" s="116"/>
      <c r="PSU2661" s="42"/>
      <c r="PSV2661" s="116"/>
      <c r="PSW2661" s="42"/>
      <c r="PSX2661" s="116"/>
      <c r="PSY2661" s="42"/>
      <c r="PSZ2661" s="116"/>
      <c r="PTA2661" s="42"/>
      <c r="PTB2661" s="116"/>
      <c r="PTC2661" s="42"/>
      <c r="PTD2661" s="116"/>
      <c r="PTE2661" s="42"/>
      <c r="PTF2661" s="116"/>
      <c r="PTG2661" s="42"/>
      <c r="PTH2661" s="116"/>
      <c r="PTI2661" s="42"/>
      <c r="PTJ2661" s="116"/>
      <c r="PTK2661" s="42"/>
      <c r="PTL2661" s="116"/>
      <c r="PTM2661" s="42"/>
      <c r="PTN2661" s="116"/>
      <c r="PTO2661" s="42"/>
      <c r="PTP2661" s="116"/>
      <c r="PTQ2661" s="42"/>
      <c r="PTR2661" s="116"/>
      <c r="PTS2661" s="42"/>
      <c r="PTT2661" s="116"/>
      <c r="PTU2661" s="42"/>
      <c r="PTV2661" s="116"/>
      <c r="PTW2661" s="42"/>
      <c r="PTX2661" s="116"/>
      <c r="PTY2661" s="42"/>
      <c r="PTZ2661" s="116"/>
      <c r="PUA2661" s="42"/>
      <c r="PUB2661" s="116"/>
      <c r="PUC2661" s="42"/>
      <c r="PUD2661" s="116"/>
      <c r="PUE2661" s="42"/>
      <c r="PUF2661" s="116"/>
      <c r="PUG2661" s="42"/>
      <c r="PUH2661" s="116"/>
      <c r="PUI2661" s="42"/>
      <c r="PUJ2661" s="116"/>
      <c r="PUK2661" s="42"/>
      <c r="PUL2661" s="116"/>
      <c r="PUM2661" s="42"/>
      <c r="PUN2661" s="116"/>
      <c r="PUO2661" s="42"/>
      <c r="PUP2661" s="116"/>
      <c r="PUQ2661" s="42"/>
      <c r="PUR2661" s="116"/>
      <c r="PUS2661" s="42"/>
      <c r="PUT2661" s="116"/>
      <c r="PUU2661" s="42"/>
      <c r="PUV2661" s="116"/>
      <c r="PUW2661" s="42"/>
      <c r="PUX2661" s="116"/>
      <c r="PUY2661" s="42"/>
      <c r="PUZ2661" s="116"/>
      <c r="PVA2661" s="42"/>
      <c r="PVB2661" s="116"/>
      <c r="PVC2661" s="42"/>
      <c r="PVD2661" s="116"/>
      <c r="PVE2661" s="42"/>
      <c r="PVF2661" s="116"/>
      <c r="PVG2661" s="42"/>
      <c r="PVH2661" s="116"/>
      <c r="PVI2661" s="42"/>
      <c r="PVJ2661" s="116"/>
      <c r="PVK2661" s="42"/>
      <c r="PVL2661" s="116"/>
      <c r="PVM2661" s="42"/>
      <c r="PVN2661" s="116"/>
      <c r="PVO2661" s="42"/>
      <c r="PVP2661" s="116"/>
      <c r="PVQ2661" s="42"/>
      <c r="PVR2661" s="116"/>
      <c r="PVS2661" s="42"/>
      <c r="PVT2661" s="116"/>
      <c r="PVU2661" s="42"/>
      <c r="PVV2661" s="116"/>
      <c r="PVW2661" s="42"/>
      <c r="PVX2661" s="116"/>
      <c r="PVY2661" s="42"/>
      <c r="PVZ2661" s="116"/>
      <c r="PWA2661" s="42"/>
      <c r="PWB2661" s="116"/>
      <c r="PWC2661" s="42"/>
      <c r="PWD2661" s="116"/>
      <c r="PWE2661" s="42"/>
      <c r="PWF2661" s="116"/>
      <c r="PWG2661" s="42"/>
      <c r="PWH2661" s="116"/>
      <c r="PWI2661" s="42"/>
      <c r="PWJ2661" s="116"/>
      <c r="PWK2661" s="42"/>
      <c r="PWL2661" s="116"/>
      <c r="PWM2661" s="42"/>
      <c r="PWN2661" s="116"/>
      <c r="PWO2661" s="42"/>
      <c r="PWP2661" s="116"/>
      <c r="PWQ2661" s="42"/>
      <c r="PWR2661" s="116"/>
      <c r="PWS2661" s="42"/>
      <c r="PWT2661" s="116"/>
      <c r="PWU2661" s="42"/>
      <c r="PWV2661" s="116"/>
      <c r="PWW2661" s="42"/>
      <c r="PWX2661" s="116"/>
      <c r="PWY2661" s="42"/>
      <c r="PWZ2661" s="116"/>
      <c r="PXA2661" s="42"/>
      <c r="PXB2661" s="116"/>
      <c r="PXC2661" s="42"/>
      <c r="PXD2661" s="116"/>
      <c r="PXE2661" s="42"/>
      <c r="PXF2661" s="116"/>
      <c r="PXG2661" s="42"/>
      <c r="PXH2661" s="116"/>
      <c r="PXI2661" s="42"/>
      <c r="PXJ2661" s="116"/>
      <c r="PXK2661" s="42"/>
      <c r="PXL2661" s="116"/>
      <c r="PXM2661" s="42"/>
      <c r="PXN2661" s="116"/>
      <c r="PXO2661" s="42"/>
      <c r="PXP2661" s="116"/>
      <c r="PXQ2661" s="42"/>
      <c r="PXR2661" s="116"/>
      <c r="PXS2661" s="42"/>
      <c r="PXT2661" s="116"/>
      <c r="PXU2661" s="42"/>
      <c r="PXV2661" s="116"/>
      <c r="PXW2661" s="42"/>
      <c r="PXX2661" s="116"/>
      <c r="PXY2661" s="42"/>
      <c r="PXZ2661" s="116"/>
      <c r="PYA2661" s="42"/>
      <c r="PYB2661" s="116"/>
      <c r="PYC2661" s="42"/>
      <c r="PYD2661" s="116"/>
      <c r="PYE2661" s="42"/>
      <c r="PYF2661" s="116"/>
      <c r="PYG2661" s="42"/>
      <c r="PYH2661" s="116"/>
      <c r="PYI2661" s="42"/>
      <c r="PYJ2661" s="116"/>
      <c r="PYK2661" s="42"/>
      <c r="PYL2661" s="116"/>
      <c r="PYM2661" s="42"/>
      <c r="PYN2661" s="116"/>
      <c r="PYO2661" s="42"/>
      <c r="PYP2661" s="116"/>
      <c r="PYQ2661" s="42"/>
      <c r="PYR2661" s="116"/>
      <c r="PYS2661" s="42"/>
      <c r="PYT2661" s="116"/>
      <c r="PYU2661" s="42"/>
      <c r="PYV2661" s="116"/>
      <c r="PYW2661" s="42"/>
      <c r="PYX2661" s="116"/>
      <c r="PYY2661" s="42"/>
      <c r="PYZ2661" s="116"/>
      <c r="PZA2661" s="42"/>
      <c r="PZB2661" s="116"/>
      <c r="PZC2661" s="42"/>
      <c r="PZD2661" s="116"/>
      <c r="PZE2661" s="42"/>
      <c r="PZF2661" s="116"/>
      <c r="PZG2661" s="42"/>
      <c r="PZH2661" s="116"/>
      <c r="PZI2661" s="42"/>
      <c r="PZJ2661" s="116"/>
      <c r="PZK2661" s="42"/>
      <c r="PZL2661" s="116"/>
      <c r="PZM2661" s="42"/>
      <c r="PZN2661" s="116"/>
      <c r="PZO2661" s="42"/>
      <c r="PZP2661" s="116"/>
      <c r="PZQ2661" s="42"/>
      <c r="PZR2661" s="116"/>
      <c r="PZS2661" s="42"/>
      <c r="PZT2661" s="116"/>
      <c r="PZU2661" s="42"/>
      <c r="PZV2661" s="116"/>
      <c r="PZW2661" s="42"/>
      <c r="PZX2661" s="116"/>
      <c r="PZY2661" s="42"/>
      <c r="PZZ2661" s="116"/>
      <c r="QAA2661" s="42"/>
      <c r="QAB2661" s="116"/>
      <c r="QAC2661" s="42"/>
      <c r="QAD2661" s="116"/>
      <c r="QAE2661" s="42"/>
      <c r="QAF2661" s="116"/>
      <c r="QAG2661" s="42"/>
      <c r="QAH2661" s="116"/>
      <c r="QAI2661" s="42"/>
      <c r="QAJ2661" s="116"/>
      <c r="QAK2661" s="42"/>
      <c r="QAL2661" s="116"/>
      <c r="QAM2661" s="42"/>
      <c r="QAN2661" s="116"/>
      <c r="QAO2661" s="42"/>
      <c r="QAP2661" s="116"/>
      <c r="QAQ2661" s="42"/>
      <c r="QAR2661" s="116"/>
      <c r="QAS2661" s="42"/>
      <c r="QAT2661" s="116"/>
      <c r="QAU2661" s="42"/>
      <c r="QAV2661" s="116"/>
      <c r="QAW2661" s="42"/>
      <c r="QAX2661" s="116"/>
      <c r="QAY2661" s="42"/>
      <c r="QAZ2661" s="116"/>
      <c r="QBA2661" s="42"/>
      <c r="QBB2661" s="116"/>
      <c r="QBC2661" s="42"/>
      <c r="QBD2661" s="116"/>
      <c r="QBE2661" s="42"/>
      <c r="QBF2661" s="116"/>
      <c r="QBG2661" s="42"/>
      <c r="QBH2661" s="116"/>
      <c r="QBI2661" s="42"/>
      <c r="QBJ2661" s="116"/>
      <c r="QBK2661" s="42"/>
      <c r="QBL2661" s="116"/>
      <c r="QBM2661" s="42"/>
      <c r="QBN2661" s="116"/>
      <c r="QBO2661" s="42"/>
      <c r="QBP2661" s="116"/>
      <c r="QBQ2661" s="42"/>
      <c r="QBR2661" s="116"/>
      <c r="QBS2661" s="42"/>
      <c r="QBT2661" s="116"/>
      <c r="QBU2661" s="42"/>
      <c r="QBV2661" s="116"/>
      <c r="QBW2661" s="42"/>
      <c r="QBX2661" s="116"/>
      <c r="QBY2661" s="42"/>
      <c r="QBZ2661" s="116"/>
      <c r="QCA2661" s="42"/>
      <c r="QCB2661" s="116"/>
      <c r="QCC2661" s="42"/>
      <c r="QCD2661" s="116"/>
      <c r="QCE2661" s="42"/>
      <c r="QCF2661" s="116"/>
      <c r="QCG2661" s="42"/>
      <c r="QCH2661" s="116"/>
      <c r="QCI2661" s="42"/>
      <c r="QCJ2661" s="116"/>
      <c r="QCK2661" s="42"/>
      <c r="QCL2661" s="116"/>
      <c r="QCM2661" s="42"/>
      <c r="QCN2661" s="116"/>
      <c r="QCO2661" s="42"/>
      <c r="QCP2661" s="116"/>
      <c r="QCQ2661" s="42"/>
      <c r="QCR2661" s="116"/>
      <c r="QCS2661" s="42"/>
      <c r="QCT2661" s="116"/>
      <c r="QCU2661" s="42"/>
      <c r="QCV2661" s="116"/>
      <c r="QCW2661" s="42"/>
      <c r="QCX2661" s="116"/>
      <c r="QCY2661" s="42"/>
      <c r="QCZ2661" s="116"/>
      <c r="QDA2661" s="42"/>
      <c r="QDB2661" s="116"/>
      <c r="QDC2661" s="42"/>
      <c r="QDD2661" s="116"/>
      <c r="QDE2661" s="42"/>
      <c r="QDF2661" s="116"/>
      <c r="QDG2661" s="42"/>
      <c r="QDH2661" s="116"/>
      <c r="QDI2661" s="42"/>
      <c r="QDJ2661" s="116"/>
      <c r="QDK2661" s="42"/>
      <c r="QDL2661" s="116"/>
      <c r="QDM2661" s="42"/>
      <c r="QDN2661" s="116"/>
      <c r="QDO2661" s="42"/>
      <c r="QDP2661" s="116"/>
      <c r="QDQ2661" s="42"/>
      <c r="QDR2661" s="116"/>
      <c r="QDS2661" s="42"/>
      <c r="QDT2661" s="116"/>
      <c r="QDU2661" s="42"/>
      <c r="QDV2661" s="116"/>
      <c r="QDW2661" s="42"/>
      <c r="QDX2661" s="116"/>
      <c r="QDY2661" s="42"/>
      <c r="QDZ2661" s="116"/>
      <c r="QEA2661" s="42"/>
      <c r="QEB2661" s="116"/>
      <c r="QEC2661" s="42"/>
      <c r="QED2661" s="116"/>
      <c r="QEE2661" s="42"/>
      <c r="QEF2661" s="116"/>
      <c r="QEG2661" s="42"/>
      <c r="QEH2661" s="116"/>
      <c r="QEI2661" s="42"/>
      <c r="QEJ2661" s="116"/>
      <c r="QEK2661" s="42"/>
      <c r="QEL2661" s="116"/>
      <c r="QEM2661" s="42"/>
      <c r="QEN2661" s="116"/>
      <c r="QEO2661" s="42"/>
      <c r="QEP2661" s="116"/>
      <c r="QEQ2661" s="42"/>
      <c r="QER2661" s="116"/>
      <c r="QES2661" s="42"/>
      <c r="QET2661" s="116"/>
      <c r="QEU2661" s="42"/>
      <c r="QEV2661" s="116"/>
      <c r="QEW2661" s="42"/>
      <c r="QEX2661" s="116"/>
      <c r="QEY2661" s="42"/>
      <c r="QEZ2661" s="116"/>
      <c r="QFA2661" s="42"/>
      <c r="QFB2661" s="116"/>
      <c r="QFC2661" s="42"/>
      <c r="QFD2661" s="116"/>
      <c r="QFE2661" s="42"/>
      <c r="QFF2661" s="116"/>
      <c r="QFG2661" s="42"/>
      <c r="QFH2661" s="116"/>
      <c r="QFI2661" s="42"/>
      <c r="QFJ2661" s="116"/>
      <c r="QFK2661" s="42"/>
      <c r="QFL2661" s="116"/>
      <c r="QFM2661" s="42"/>
      <c r="QFN2661" s="116"/>
      <c r="QFO2661" s="42"/>
      <c r="QFP2661" s="116"/>
      <c r="QFQ2661" s="42"/>
      <c r="QFR2661" s="116"/>
      <c r="QFS2661" s="42"/>
      <c r="QFT2661" s="116"/>
      <c r="QFU2661" s="42"/>
      <c r="QFV2661" s="116"/>
      <c r="QFW2661" s="42"/>
      <c r="QFX2661" s="116"/>
      <c r="QFY2661" s="42"/>
      <c r="QFZ2661" s="116"/>
      <c r="QGA2661" s="42"/>
      <c r="QGB2661" s="116"/>
      <c r="QGC2661" s="42"/>
      <c r="QGD2661" s="116"/>
      <c r="QGE2661" s="42"/>
      <c r="QGF2661" s="116"/>
      <c r="QGG2661" s="42"/>
      <c r="QGH2661" s="116"/>
      <c r="QGI2661" s="42"/>
      <c r="QGJ2661" s="116"/>
      <c r="QGK2661" s="42"/>
      <c r="QGL2661" s="116"/>
      <c r="QGM2661" s="42"/>
      <c r="QGN2661" s="116"/>
      <c r="QGO2661" s="42"/>
      <c r="QGP2661" s="116"/>
      <c r="QGQ2661" s="42"/>
      <c r="QGR2661" s="116"/>
      <c r="QGS2661" s="42"/>
      <c r="QGT2661" s="116"/>
      <c r="QGU2661" s="42"/>
      <c r="QGV2661" s="116"/>
      <c r="QGW2661" s="42"/>
      <c r="QGX2661" s="116"/>
      <c r="QGY2661" s="42"/>
      <c r="QGZ2661" s="116"/>
      <c r="QHA2661" s="42"/>
      <c r="QHB2661" s="116"/>
      <c r="QHC2661" s="42"/>
      <c r="QHD2661" s="116"/>
      <c r="QHE2661" s="42"/>
      <c r="QHF2661" s="116"/>
      <c r="QHG2661" s="42"/>
      <c r="QHH2661" s="116"/>
      <c r="QHI2661" s="42"/>
      <c r="QHJ2661" s="116"/>
      <c r="QHK2661" s="42"/>
      <c r="QHL2661" s="116"/>
      <c r="QHM2661" s="42"/>
      <c r="QHN2661" s="116"/>
      <c r="QHO2661" s="42"/>
      <c r="QHP2661" s="116"/>
      <c r="QHQ2661" s="42"/>
      <c r="QHR2661" s="116"/>
      <c r="QHS2661" s="42"/>
      <c r="QHT2661" s="116"/>
      <c r="QHU2661" s="42"/>
      <c r="QHV2661" s="116"/>
      <c r="QHW2661" s="42"/>
      <c r="QHX2661" s="116"/>
      <c r="QHY2661" s="42"/>
      <c r="QHZ2661" s="116"/>
      <c r="QIA2661" s="42"/>
      <c r="QIB2661" s="116"/>
      <c r="QIC2661" s="42"/>
      <c r="QID2661" s="116"/>
      <c r="QIE2661" s="42"/>
      <c r="QIF2661" s="116"/>
      <c r="QIG2661" s="42"/>
      <c r="QIH2661" s="116"/>
      <c r="QII2661" s="42"/>
      <c r="QIJ2661" s="116"/>
      <c r="QIK2661" s="42"/>
      <c r="QIL2661" s="116"/>
      <c r="QIM2661" s="42"/>
      <c r="QIN2661" s="116"/>
      <c r="QIO2661" s="42"/>
      <c r="QIP2661" s="116"/>
      <c r="QIQ2661" s="42"/>
      <c r="QIR2661" s="116"/>
      <c r="QIS2661" s="42"/>
      <c r="QIT2661" s="116"/>
      <c r="QIU2661" s="42"/>
      <c r="QIV2661" s="116"/>
      <c r="QIW2661" s="42"/>
      <c r="QIX2661" s="116"/>
      <c r="QIY2661" s="42"/>
      <c r="QIZ2661" s="116"/>
      <c r="QJA2661" s="42"/>
      <c r="QJB2661" s="116"/>
      <c r="QJC2661" s="42"/>
      <c r="QJD2661" s="116"/>
      <c r="QJE2661" s="42"/>
      <c r="QJF2661" s="116"/>
      <c r="QJG2661" s="42"/>
      <c r="QJH2661" s="116"/>
      <c r="QJI2661" s="42"/>
      <c r="QJJ2661" s="116"/>
      <c r="QJK2661" s="42"/>
      <c r="QJL2661" s="116"/>
      <c r="QJM2661" s="42"/>
      <c r="QJN2661" s="116"/>
      <c r="QJO2661" s="42"/>
      <c r="QJP2661" s="116"/>
      <c r="QJQ2661" s="42"/>
      <c r="QJR2661" s="116"/>
      <c r="QJS2661" s="42"/>
      <c r="QJT2661" s="116"/>
      <c r="QJU2661" s="42"/>
      <c r="QJV2661" s="116"/>
      <c r="QJW2661" s="42"/>
      <c r="QJX2661" s="116"/>
      <c r="QJY2661" s="42"/>
      <c r="QJZ2661" s="116"/>
      <c r="QKA2661" s="42"/>
      <c r="QKB2661" s="116"/>
      <c r="QKC2661" s="42"/>
      <c r="QKD2661" s="116"/>
      <c r="QKE2661" s="42"/>
      <c r="QKF2661" s="116"/>
      <c r="QKG2661" s="42"/>
      <c r="QKH2661" s="116"/>
      <c r="QKI2661" s="42"/>
      <c r="QKJ2661" s="116"/>
      <c r="QKK2661" s="42"/>
      <c r="QKL2661" s="116"/>
      <c r="QKM2661" s="42"/>
      <c r="QKN2661" s="116"/>
      <c r="QKO2661" s="42"/>
      <c r="QKP2661" s="116"/>
      <c r="QKQ2661" s="42"/>
      <c r="QKR2661" s="116"/>
      <c r="QKS2661" s="42"/>
      <c r="QKT2661" s="116"/>
      <c r="QKU2661" s="42"/>
      <c r="QKV2661" s="116"/>
      <c r="QKW2661" s="42"/>
      <c r="QKX2661" s="116"/>
      <c r="QKY2661" s="42"/>
      <c r="QKZ2661" s="116"/>
      <c r="QLA2661" s="42"/>
      <c r="QLB2661" s="116"/>
      <c r="QLC2661" s="42"/>
      <c r="QLD2661" s="116"/>
      <c r="QLE2661" s="42"/>
      <c r="QLF2661" s="116"/>
      <c r="QLG2661" s="42"/>
      <c r="QLH2661" s="116"/>
      <c r="QLI2661" s="42"/>
      <c r="QLJ2661" s="116"/>
      <c r="QLK2661" s="42"/>
      <c r="QLL2661" s="116"/>
      <c r="QLM2661" s="42"/>
      <c r="QLN2661" s="116"/>
      <c r="QLO2661" s="42"/>
      <c r="QLP2661" s="116"/>
      <c r="QLQ2661" s="42"/>
      <c r="QLR2661" s="116"/>
      <c r="QLS2661" s="42"/>
      <c r="QLT2661" s="116"/>
      <c r="QLU2661" s="42"/>
      <c r="QLV2661" s="116"/>
      <c r="QLW2661" s="42"/>
      <c r="QLX2661" s="116"/>
      <c r="QLY2661" s="42"/>
      <c r="QLZ2661" s="116"/>
      <c r="QMA2661" s="42"/>
      <c r="QMB2661" s="116"/>
      <c r="QMC2661" s="42"/>
      <c r="QMD2661" s="116"/>
      <c r="QME2661" s="42"/>
      <c r="QMF2661" s="116"/>
      <c r="QMG2661" s="42"/>
      <c r="QMH2661" s="116"/>
      <c r="QMI2661" s="42"/>
      <c r="QMJ2661" s="116"/>
      <c r="QMK2661" s="42"/>
      <c r="QML2661" s="116"/>
      <c r="QMM2661" s="42"/>
      <c r="QMN2661" s="116"/>
      <c r="QMO2661" s="42"/>
      <c r="QMP2661" s="116"/>
      <c r="QMQ2661" s="42"/>
      <c r="QMR2661" s="116"/>
      <c r="QMS2661" s="42"/>
      <c r="QMT2661" s="116"/>
      <c r="QMU2661" s="42"/>
      <c r="QMV2661" s="116"/>
      <c r="QMW2661" s="42"/>
      <c r="QMX2661" s="116"/>
      <c r="QMY2661" s="42"/>
      <c r="QMZ2661" s="116"/>
      <c r="QNA2661" s="42"/>
      <c r="QNB2661" s="116"/>
      <c r="QNC2661" s="42"/>
      <c r="QND2661" s="116"/>
      <c r="QNE2661" s="42"/>
      <c r="QNF2661" s="116"/>
      <c r="QNG2661" s="42"/>
      <c r="QNH2661" s="116"/>
      <c r="QNI2661" s="42"/>
      <c r="QNJ2661" s="116"/>
      <c r="QNK2661" s="42"/>
      <c r="QNL2661" s="116"/>
      <c r="QNM2661" s="42"/>
      <c r="QNN2661" s="116"/>
      <c r="QNO2661" s="42"/>
      <c r="QNP2661" s="116"/>
      <c r="QNQ2661" s="42"/>
      <c r="QNR2661" s="116"/>
      <c r="QNS2661" s="42"/>
      <c r="QNT2661" s="116"/>
      <c r="QNU2661" s="42"/>
      <c r="QNV2661" s="116"/>
      <c r="QNW2661" s="42"/>
      <c r="QNX2661" s="116"/>
      <c r="QNY2661" s="42"/>
      <c r="QNZ2661" s="116"/>
      <c r="QOA2661" s="42"/>
      <c r="QOB2661" s="116"/>
      <c r="QOC2661" s="42"/>
      <c r="QOD2661" s="116"/>
      <c r="QOE2661" s="42"/>
      <c r="QOF2661" s="116"/>
      <c r="QOG2661" s="42"/>
      <c r="QOH2661" s="116"/>
      <c r="QOI2661" s="42"/>
      <c r="QOJ2661" s="116"/>
      <c r="QOK2661" s="42"/>
      <c r="QOL2661" s="116"/>
      <c r="QOM2661" s="42"/>
      <c r="QON2661" s="116"/>
      <c r="QOO2661" s="42"/>
      <c r="QOP2661" s="116"/>
      <c r="QOQ2661" s="42"/>
      <c r="QOR2661" s="116"/>
      <c r="QOS2661" s="42"/>
      <c r="QOT2661" s="116"/>
      <c r="QOU2661" s="42"/>
      <c r="QOV2661" s="116"/>
      <c r="QOW2661" s="42"/>
      <c r="QOX2661" s="116"/>
      <c r="QOY2661" s="42"/>
      <c r="QOZ2661" s="116"/>
      <c r="QPA2661" s="42"/>
      <c r="QPB2661" s="116"/>
      <c r="QPC2661" s="42"/>
      <c r="QPD2661" s="116"/>
      <c r="QPE2661" s="42"/>
      <c r="QPF2661" s="116"/>
      <c r="QPG2661" s="42"/>
      <c r="QPH2661" s="116"/>
      <c r="QPI2661" s="42"/>
      <c r="QPJ2661" s="116"/>
      <c r="QPK2661" s="42"/>
      <c r="QPL2661" s="116"/>
      <c r="QPM2661" s="42"/>
      <c r="QPN2661" s="116"/>
      <c r="QPO2661" s="42"/>
      <c r="QPP2661" s="116"/>
      <c r="QPQ2661" s="42"/>
      <c r="QPR2661" s="116"/>
      <c r="QPS2661" s="42"/>
      <c r="QPT2661" s="116"/>
      <c r="QPU2661" s="42"/>
      <c r="QPV2661" s="116"/>
      <c r="QPW2661" s="42"/>
      <c r="QPX2661" s="116"/>
      <c r="QPY2661" s="42"/>
      <c r="QPZ2661" s="116"/>
      <c r="QQA2661" s="42"/>
      <c r="QQB2661" s="116"/>
      <c r="QQC2661" s="42"/>
      <c r="QQD2661" s="116"/>
      <c r="QQE2661" s="42"/>
      <c r="QQF2661" s="116"/>
      <c r="QQG2661" s="42"/>
      <c r="QQH2661" s="116"/>
      <c r="QQI2661" s="42"/>
      <c r="QQJ2661" s="116"/>
      <c r="QQK2661" s="42"/>
      <c r="QQL2661" s="116"/>
      <c r="QQM2661" s="42"/>
      <c r="QQN2661" s="116"/>
      <c r="QQO2661" s="42"/>
      <c r="QQP2661" s="116"/>
      <c r="QQQ2661" s="42"/>
      <c r="QQR2661" s="116"/>
      <c r="QQS2661" s="42"/>
      <c r="QQT2661" s="116"/>
      <c r="QQU2661" s="42"/>
      <c r="QQV2661" s="116"/>
      <c r="QQW2661" s="42"/>
      <c r="QQX2661" s="116"/>
      <c r="QQY2661" s="42"/>
      <c r="QQZ2661" s="116"/>
      <c r="QRA2661" s="42"/>
      <c r="QRB2661" s="116"/>
      <c r="QRC2661" s="42"/>
      <c r="QRD2661" s="116"/>
      <c r="QRE2661" s="42"/>
      <c r="QRF2661" s="116"/>
      <c r="QRG2661" s="42"/>
      <c r="QRH2661" s="116"/>
      <c r="QRI2661" s="42"/>
      <c r="QRJ2661" s="116"/>
      <c r="QRK2661" s="42"/>
      <c r="QRL2661" s="116"/>
      <c r="QRM2661" s="42"/>
      <c r="QRN2661" s="116"/>
      <c r="QRO2661" s="42"/>
      <c r="QRP2661" s="116"/>
      <c r="QRQ2661" s="42"/>
      <c r="QRR2661" s="116"/>
      <c r="QRS2661" s="42"/>
      <c r="QRT2661" s="116"/>
      <c r="QRU2661" s="42"/>
      <c r="QRV2661" s="116"/>
      <c r="QRW2661" s="42"/>
      <c r="QRX2661" s="116"/>
      <c r="QRY2661" s="42"/>
      <c r="QRZ2661" s="116"/>
      <c r="QSA2661" s="42"/>
      <c r="QSB2661" s="116"/>
      <c r="QSC2661" s="42"/>
      <c r="QSD2661" s="116"/>
      <c r="QSE2661" s="42"/>
      <c r="QSF2661" s="116"/>
      <c r="QSG2661" s="42"/>
      <c r="QSH2661" s="116"/>
      <c r="QSI2661" s="42"/>
      <c r="QSJ2661" s="116"/>
      <c r="QSK2661" s="42"/>
      <c r="QSL2661" s="116"/>
      <c r="QSM2661" s="42"/>
      <c r="QSN2661" s="116"/>
      <c r="QSO2661" s="42"/>
      <c r="QSP2661" s="116"/>
      <c r="QSQ2661" s="42"/>
      <c r="QSR2661" s="116"/>
      <c r="QSS2661" s="42"/>
      <c r="QST2661" s="116"/>
      <c r="QSU2661" s="42"/>
      <c r="QSV2661" s="116"/>
      <c r="QSW2661" s="42"/>
      <c r="QSX2661" s="116"/>
      <c r="QSY2661" s="42"/>
      <c r="QSZ2661" s="116"/>
      <c r="QTA2661" s="42"/>
      <c r="QTB2661" s="116"/>
      <c r="QTC2661" s="42"/>
      <c r="QTD2661" s="116"/>
      <c r="QTE2661" s="42"/>
      <c r="QTF2661" s="116"/>
      <c r="QTG2661" s="42"/>
      <c r="QTH2661" s="116"/>
      <c r="QTI2661" s="42"/>
      <c r="QTJ2661" s="116"/>
      <c r="QTK2661" s="42"/>
      <c r="QTL2661" s="116"/>
      <c r="QTM2661" s="42"/>
      <c r="QTN2661" s="116"/>
      <c r="QTO2661" s="42"/>
      <c r="QTP2661" s="116"/>
      <c r="QTQ2661" s="42"/>
      <c r="QTR2661" s="116"/>
      <c r="QTS2661" s="42"/>
      <c r="QTT2661" s="116"/>
      <c r="QTU2661" s="42"/>
      <c r="QTV2661" s="116"/>
      <c r="QTW2661" s="42"/>
      <c r="QTX2661" s="116"/>
      <c r="QTY2661" s="42"/>
      <c r="QTZ2661" s="116"/>
      <c r="QUA2661" s="42"/>
      <c r="QUB2661" s="116"/>
      <c r="QUC2661" s="42"/>
      <c r="QUD2661" s="116"/>
      <c r="QUE2661" s="42"/>
      <c r="QUF2661" s="116"/>
      <c r="QUG2661" s="42"/>
      <c r="QUH2661" s="116"/>
      <c r="QUI2661" s="42"/>
      <c r="QUJ2661" s="116"/>
      <c r="QUK2661" s="42"/>
      <c r="QUL2661" s="116"/>
      <c r="QUM2661" s="42"/>
      <c r="QUN2661" s="116"/>
      <c r="QUO2661" s="42"/>
      <c r="QUP2661" s="116"/>
      <c r="QUQ2661" s="42"/>
      <c r="QUR2661" s="116"/>
      <c r="QUS2661" s="42"/>
      <c r="QUT2661" s="116"/>
      <c r="QUU2661" s="42"/>
      <c r="QUV2661" s="116"/>
      <c r="QUW2661" s="42"/>
      <c r="QUX2661" s="116"/>
      <c r="QUY2661" s="42"/>
      <c r="QUZ2661" s="116"/>
      <c r="QVA2661" s="42"/>
      <c r="QVB2661" s="116"/>
      <c r="QVC2661" s="42"/>
      <c r="QVD2661" s="116"/>
      <c r="QVE2661" s="42"/>
      <c r="QVF2661" s="116"/>
      <c r="QVG2661" s="42"/>
      <c r="QVH2661" s="116"/>
      <c r="QVI2661" s="42"/>
      <c r="QVJ2661" s="116"/>
      <c r="QVK2661" s="42"/>
      <c r="QVL2661" s="116"/>
      <c r="QVM2661" s="42"/>
      <c r="QVN2661" s="116"/>
      <c r="QVO2661" s="42"/>
      <c r="QVP2661" s="116"/>
      <c r="QVQ2661" s="42"/>
      <c r="QVR2661" s="116"/>
      <c r="QVS2661" s="42"/>
      <c r="QVT2661" s="116"/>
      <c r="QVU2661" s="42"/>
      <c r="QVV2661" s="116"/>
      <c r="QVW2661" s="42"/>
      <c r="QVX2661" s="116"/>
      <c r="QVY2661" s="42"/>
      <c r="QVZ2661" s="116"/>
      <c r="QWA2661" s="42"/>
      <c r="QWB2661" s="116"/>
      <c r="QWC2661" s="42"/>
      <c r="QWD2661" s="116"/>
      <c r="QWE2661" s="42"/>
      <c r="QWF2661" s="116"/>
      <c r="QWG2661" s="42"/>
      <c r="QWH2661" s="116"/>
      <c r="QWI2661" s="42"/>
      <c r="QWJ2661" s="116"/>
      <c r="QWK2661" s="42"/>
      <c r="QWL2661" s="116"/>
      <c r="QWM2661" s="42"/>
      <c r="QWN2661" s="116"/>
      <c r="QWO2661" s="42"/>
      <c r="QWP2661" s="116"/>
      <c r="QWQ2661" s="42"/>
      <c r="QWR2661" s="116"/>
      <c r="QWS2661" s="42"/>
      <c r="QWT2661" s="116"/>
      <c r="QWU2661" s="42"/>
      <c r="QWV2661" s="116"/>
      <c r="QWW2661" s="42"/>
      <c r="QWX2661" s="116"/>
      <c r="QWY2661" s="42"/>
      <c r="QWZ2661" s="116"/>
      <c r="QXA2661" s="42"/>
      <c r="QXB2661" s="116"/>
      <c r="QXC2661" s="42"/>
      <c r="QXD2661" s="116"/>
      <c r="QXE2661" s="42"/>
      <c r="QXF2661" s="116"/>
      <c r="QXG2661" s="42"/>
      <c r="QXH2661" s="116"/>
      <c r="QXI2661" s="42"/>
      <c r="QXJ2661" s="116"/>
      <c r="QXK2661" s="42"/>
      <c r="QXL2661" s="116"/>
      <c r="QXM2661" s="42"/>
      <c r="QXN2661" s="116"/>
      <c r="QXO2661" s="42"/>
      <c r="QXP2661" s="116"/>
      <c r="QXQ2661" s="42"/>
      <c r="QXR2661" s="116"/>
      <c r="QXS2661" s="42"/>
      <c r="QXT2661" s="116"/>
      <c r="QXU2661" s="42"/>
      <c r="QXV2661" s="116"/>
      <c r="QXW2661" s="42"/>
      <c r="QXX2661" s="116"/>
      <c r="QXY2661" s="42"/>
      <c r="QXZ2661" s="116"/>
      <c r="QYA2661" s="42"/>
      <c r="QYB2661" s="116"/>
      <c r="QYC2661" s="42"/>
      <c r="QYD2661" s="116"/>
      <c r="QYE2661" s="42"/>
      <c r="QYF2661" s="116"/>
      <c r="QYG2661" s="42"/>
      <c r="QYH2661" s="116"/>
      <c r="QYI2661" s="42"/>
      <c r="QYJ2661" s="116"/>
      <c r="QYK2661" s="42"/>
      <c r="QYL2661" s="116"/>
      <c r="QYM2661" s="42"/>
      <c r="QYN2661" s="116"/>
      <c r="QYO2661" s="42"/>
      <c r="QYP2661" s="116"/>
      <c r="QYQ2661" s="42"/>
      <c r="QYR2661" s="116"/>
      <c r="QYS2661" s="42"/>
      <c r="QYT2661" s="116"/>
      <c r="QYU2661" s="42"/>
      <c r="QYV2661" s="116"/>
      <c r="QYW2661" s="42"/>
      <c r="QYX2661" s="116"/>
      <c r="QYY2661" s="42"/>
      <c r="QYZ2661" s="116"/>
      <c r="QZA2661" s="42"/>
      <c r="QZB2661" s="116"/>
      <c r="QZC2661" s="42"/>
      <c r="QZD2661" s="116"/>
      <c r="QZE2661" s="42"/>
      <c r="QZF2661" s="116"/>
      <c r="QZG2661" s="42"/>
      <c r="QZH2661" s="116"/>
      <c r="QZI2661" s="42"/>
      <c r="QZJ2661" s="116"/>
      <c r="QZK2661" s="42"/>
      <c r="QZL2661" s="116"/>
      <c r="QZM2661" s="42"/>
      <c r="QZN2661" s="116"/>
      <c r="QZO2661" s="42"/>
      <c r="QZP2661" s="116"/>
      <c r="QZQ2661" s="42"/>
      <c r="QZR2661" s="116"/>
      <c r="QZS2661" s="42"/>
      <c r="QZT2661" s="116"/>
      <c r="QZU2661" s="42"/>
      <c r="QZV2661" s="116"/>
      <c r="QZW2661" s="42"/>
      <c r="QZX2661" s="116"/>
      <c r="QZY2661" s="42"/>
      <c r="QZZ2661" s="116"/>
      <c r="RAA2661" s="42"/>
      <c r="RAB2661" s="116"/>
      <c r="RAC2661" s="42"/>
      <c r="RAD2661" s="116"/>
      <c r="RAE2661" s="42"/>
      <c r="RAF2661" s="116"/>
      <c r="RAG2661" s="42"/>
      <c r="RAH2661" s="116"/>
      <c r="RAI2661" s="42"/>
      <c r="RAJ2661" s="116"/>
      <c r="RAK2661" s="42"/>
      <c r="RAL2661" s="116"/>
      <c r="RAM2661" s="42"/>
      <c r="RAN2661" s="116"/>
      <c r="RAO2661" s="42"/>
      <c r="RAP2661" s="116"/>
      <c r="RAQ2661" s="42"/>
      <c r="RAR2661" s="116"/>
      <c r="RAS2661" s="42"/>
      <c r="RAT2661" s="116"/>
      <c r="RAU2661" s="42"/>
      <c r="RAV2661" s="116"/>
      <c r="RAW2661" s="42"/>
      <c r="RAX2661" s="116"/>
      <c r="RAY2661" s="42"/>
      <c r="RAZ2661" s="116"/>
      <c r="RBA2661" s="42"/>
      <c r="RBB2661" s="116"/>
      <c r="RBC2661" s="42"/>
      <c r="RBD2661" s="116"/>
      <c r="RBE2661" s="42"/>
      <c r="RBF2661" s="116"/>
      <c r="RBG2661" s="42"/>
      <c r="RBH2661" s="116"/>
      <c r="RBI2661" s="42"/>
      <c r="RBJ2661" s="116"/>
      <c r="RBK2661" s="42"/>
      <c r="RBL2661" s="116"/>
      <c r="RBM2661" s="42"/>
      <c r="RBN2661" s="116"/>
      <c r="RBO2661" s="42"/>
      <c r="RBP2661" s="116"/>
      <c r="RBQ2661" s="42"/>
      <c r="RBR2661" s="116"/>
      <c r="RBS2661" s="42"/>
      <c r="RBT2661" s="116"/>
      <c r="RBU2661" s="42"/>
      <c r="RBV2661" s="116"/>
      <c r="RBW2661" s="42"/>
      <c r="RBX2661" s="116"/>
      <c r="RBY2661" s="42"/>
      <c r="RBZ2661" s="116"/>
      <c r="RCA2661" s="42"/>
      <c r="RCB2661" s="116"/>
      <c r="RCC2661" s="42"/>
      <c r="RCD2661" s="116"/>
      <c r="RCE2661" s="42"/>
      <c r="RCF2661" s="116"/>
      <c r="RCG2661" s="42"/>
      <c r="RCH2661" s="116"/>
      <c r="RCI2661" s="42"/>
      <c r="RCJ2661" s="116"/>
      <c r="RCK2661" s="42"/>
      <c r="RCL2661" s="116"/>
      <c r="RCM2661" s="42"/>
      <c r="RCN2661" s="116"/>
      <c r="RCO2661" s="42"/>
      <c r="RCP2661" s="116"/>
      <c r="RCQ2661" s="42"/>
      <c r="RCR2661" s="116"/>
      <c r="RCS2661" s="42"/>
      <c r="RCT2661" s="116"/>
      <c r="RCU2661" s="42"/>
      <c r="RCV2661" s="116"/>
      <c r="RCW2661" s="42"/>
      <c r="RCX2661" s="116"/>
      <c r="RCY2661" s="42"/>
      <c r="RCZ2661" s="116"/>
      <c r="RDA2661" s="42"/>
      <c r="RDB2661" s="116"/>
      <c r="RDC2661" s="42"/>
      <c r="RDD2661" s="116"/>
      <c r="RDE2661" s="42"/>
      <c r="RDF2661" s="116"/>
      <c r="RDG2661" s="42"/>
      <c r="RDH2661" s="116"/>
      <c r="RDI2661" s="42"/>
      <c r="RDJ2661" s="116"/>
      <c r="RDK2661" s="42"/>
      <c r="RDL2661" s="116"/>
      <c r="RDM2661" s="42"/>
      <c r="RDN2661" s="116"/>
      <c r="RDO2661" s="42"/>
      <c r="RDP2661" s="116"/>
      <c r="RDQ2661" s="42"/>
      <c r="RDR2661" s="116"/>
      <c r="RDS2661" s="42"/>
      <c r="RDT2661" s="116"/>
      <c r="RDU2661" s="42"/>
      <c r="RDV2661" s="116"/>
      <c r="RDW2661" s="42"/>
      <c r="RDX2661" s="116"/>
      <c r="RDY2661" s="42"/>
      <c r="RDZ2661" s="116"/>
      <c r="REA2661" s="42"/>
      <c r="REB2661" s="116"/>
      <c r="REC2661" s="42"/>
      <c r="RED2661" s="116"/>
      <c r="REE2661" s="42"/>
      <c r="REF2661" s="116"/>
      <c r="REG2661" s="42"/>
      <c r="REH2661" s="116"/>
      <c r="REI2661" s="42"/>
      <c r="REJ2661" s="116"/>
      <c r="REK2661" s="42"/>
      <c r="REL2661" s="116"/>
      <c r="REM2661" s="42"/>
      <c r="REN2661" s="116"/>
      <c r="REO2661" s="42"/>
      <c r="REP2661" s="116"/>
      <c r="REQ2661" s="42"/>
      <c r="RER2661" s="116"/>
      <c r="RES2661" s="42"/>
      <c r="RET2661" s="116"/>
      <c r="REU2661" s="42"/>
      <c r="REV2661" s="116"/>
      <c r="REW2661" s="42"/>
      <c r="REX2661" s="116"/>
      <c r="REY2661" s="42"/>
      <c r="REZ2661" s="116"/>
      <c r="RFA2661" s="42"/>
      <c r="RFB2661" s="116"/>
      <c r="RFC2661" s="42"/>
      <c r="RFD2661" s="116"/>
      <c r="RFE2661" s="42"/>
      <c r="RFF2661" s="116"/>
      <c r="RFG2661" s="42"/>
      <c r="RFH2661" s="116"/>
      <c r="RFI2661" s="42"/>
      <c r="RFJ2661" s="116"/>
      <c r="RFK2661" s="42"/>
      <c r="RFL2661" s="116"/>
      <c r="RFM2661" s="42"/>
      <c r="RFN2661" s="116"/>
      <c r="RFO2661" s="42"/>
      <c r="RFP2661" s="116"/>
      <c r="RFQ2661" s="42"/>
      <c r="RFR2661" s="116"/>
      <c r="RFS2661" s="42"/>
      <c r="RFT2661" s="116"/>
      <c r="RFU2661" s="42"/>
      <c r="RFV2661" s="116"/>
      <c r="RFW2661" s="42"/>
      <c r="RFX2661" s="116"/>
      <c r="RFY2661" s="42"/>
      <c r="RFZ2661" s="116"/>
      <c r="RGA2661" s="42"/>
      <c r="RGB2661" s="116"/>
      <c r="RGC2661" s="42"/>
      <c r="RGD2661" s="116"/>
      <c r="RGE2661" s="42"/>
      <c r="RGF2661" s="116"/>
      <c r="RGG2661" s="42"/>
      <c r="RGH2661" s="116"/>
      <c r="RGI2661" s="42"/>
      <c r="RGJ2661" s="116"/>
      <c r="RGK2661" s="42"/>
      <c r="RGL2661" s="116"/>
      <c r="RGM2661" s="42"/>
      <c r="RGN2661" s="116"/>
      <c r="RGO2661" s="42"/>
      <c r="RGP2661" s="116"/>
      <c r="RGQ2661" s="42"/>
      <c r="RGR2661" s="116"/>
      <c r="RGS2661" s="42"/>
      <c r="RGT2661" s="116"/>
      <c r="RGU2661" s="42"/>
      <c r="RGV2661" s="116"/>
      <c r="RGW2661" s="42"/>
      <c r="RGX2661" s="116"/>
      <c r="RGY2661" s="42"/>
      <c r="RGZ2661" s="116"/>
      <c r="RHA2661" s="42"/>
      <c r="RHB2661" s="116"/>
      <c r="RHC2661" s="42"/>
      <c r="RHD2661" s="116"/>
      <c r="RHE2661" s="42"/>
      <c r="RHF2661" s="116"/>
      <c r="RHG2661" s="42"/>
      <c r="RHH2661" s="116"/>
      <c r="RHI2661" s="42"/>
      <c r="RHJ2661" s="116"/>
      <c r="RHK2661" s="42"/>
      <c r="RHL2661" s="116"/>
      <c r="RHM2661" s="42"/>
      <c r="RHN2661" s="116"/>
      <c r="RHO2661" s="42"/>
      <c r="RHP2661" s="116"/>
      <c r="RHQ2661" s="42"/>
      <c r="RHR2661" s="116"/>
      <c r="RHS2661" s="42"/>
      <c r="RHT2661" s="116"/>
      <c r="RHU2661" s="42"/>
      <c r="RHV2661" s="116"/>
      <c r="RHW2661" s="42"/>
      <c r="RHX2661" s="116"/>
      <c r="RHY2661" s="42"/>
      <c r="RHZ2661" s="116"/>
      <c r="RIA2661" s="42"/>
      <c r="RIB2661" s="116"/>
      <c r="RIC2661" s="42"/>
      <c r="RID2661" s="116"/>
      <c r="RIE2661" s="42"/>
      <c r="RIF2661" s="116"/>
      <c r="RIG2661" s="42"/>
      <c r="RIH2661" s="116"/>
      <c r="RII2661" s="42"/>
      <c r="RIJ2661" s="116"/>
      <c r="RIK2661" s="42"/>
      <c r="RIL2661" s="116"/>
      <c r="RIM2661" s="42"/>
      <c r="RIN2661" s="116"/>
      <c r="RIO2661" s="42"/>
      <c r="RIP2661" s="116"/>
      <c r="RIQ2661" s="42"/>
      <c r="RIR2661" s="116"/>
      <c r="RIS2661" s="42"/>
      <c r="RIT2661" s="116"/>
      <c r="RIU2661" s="42"/>
      <c r="RIV2661" s="116"/>
      <c r="RIW2661" s="42"/>
      <c r="RIX2661" s="116"/>
      <c r="RIY2661" s="42"/>
      <c r="RIZ2661" s="116"/>
      <c r="RJA2661" s="42"/>
      <c r="RJB2661" s="116"/>
      <c r="RJC2661" s="42"/>
      <c r="RJD2661" s="116"/>
      <c r="RJE2661" s="42"/>
      <c r="RJF2661" s="116"/>
      <c r="RJG2661" s="42"/>
      <c r="RJH2661" s="116"/>
      <c r="RJI2661" s="42"/>
      <c r="RJJ2661" s="116"/>
      <c r="RJK2661" s="42"/>
      <c r="RJL2661" s="116"/>
      <c r="RJM2661" s="42"/>
      <c r="RJN2661" s="116"/>
      <c r="RJO2661" s="42"/>
      <c r="RJP2661" s="116"/>
      <c r="RJQ2661" s="42"/>
      <c r="RJR2661" s="116"/>
      <c r="RJS2661" s="42"/>
      <c r="RJT2661" s="116"/>
      <c r="RJU2661" s="42"/>
      <c r="RJV2661" s="116"/>
      <c r="RJW2661" s="42"/>
      <c r="RJX2661" s="116"/>
      <c r="RJY2661" s="42"/>
      <c r="RJZ2661" s="116"/>
      <c r="RKA2661" s="42"/>
      <c r="RKB2661" s="116"/>
      <c r="RKC2661" s="42"/>
      <c r="RKD2661" s="116"/>
      <c r="RKE2661" s="42"/>
      <c r="RKF2661" s="116"/>
      <c r="RKG2661" s="42"/>
      <c r="RKH2661" s="116"/>
      <c r="RKI2661" s="42"/>
      <c r="RKJ2661" s="116"/>
      <c r="RKK2661" s="42"/>
      <c r="RKL2661" s="116"/>
      <c r="RKM2661" s="42"/>
      <c r="RKN2661" s="116"/>
      <c r="RKO2661" s="42"/>
      <c r="RKP2661" s="116"/>
      <c r="RKQ2661" s="42"/>
      <c r="RKR2661" s="116"/>
      <c r="RKS2661" s="42"/>
      <c r="RKT2661" s="116"/>
      <c r="RKU2661" s="42"/>
      <c r="RKV2661" s="116"/>
      <c r="RKW2661" s="42"/>
      <c r="RKX2661" s="116"/>
      <c r="RKY2661" s="42"/>
      <c r="RKZ2661" s="116"/>
      <c r="RLA2661" s="42"/>
      <c r="RLB2661" s="116"/>
      <c r="RLC2661" s="42"/>
      <c r="RLD2661" s="116"/>
      <c r="RLE2661" s="42"/>
      <c r="RLF2661" s="116"/>
      <c r="RLG2661" s="42"/>
      <c r="RLH2661" s="116"/>
      <c r="RLI2661" s="42"/>
      <c r="RLJ2661" s="116"/>
      <c r="RLK2661" s="42"/>
      <c r="RLL2661" s="116"/>
      <c r="RLM2661" s="42"/>
      <c r="RLN2661" s="116"/>
      <c r="RLO2661" s="42"/>
      <c r="RLP2661" s="116"/>
      <c r="RLQ2661" s="42"/>
      <c r="RLR2661" s="116"/>
      <c r="RLS2661" s="42"/>
      <c r="RLT2661" s="116"/>
      <c r="RLU2661" s="42"/>
      <c r="RLV2661" s="116"/>
      <c r="RLW2661" s="42"/>
      <c r="RLX2661" s="116"/>
      <c r="RLY2661" s="42"/>
      <c r="RLZ2661" s="116"/>
      <c r="RMA2661" s="42"/>
      <c r="RMB2661" s="116"/>
      <c r="RMC2661" s="42"/>
      <c r="RMD2661" s="116"/>
      <c r="RME2661" s="42"/>
      <c r="RMF2661" s="116"/>
      <c r="RMG2661" s="42"/>
      <c r="RMH2661" s="116"/>
      <c r="RMI2661" s="42"/>
      <c r="RMJ2661" s="116"/>
      <c r="RMK2661" s="42"/>
      <c r="RML2661" s="116"/>
      <c r="RMM2661" s="42"/>
      <c r="RMN2661" s="116"/>
      <c r="RMO2661" s="42"/>
      <c r="RMP2661" s="116"/>
      <c r="RMQ2661" s="42"/>
      <c r="RMR2661" s="116"/>
      <c r="RMS2661" s="42"/>
      <c r="RMT2661" s="116"/>
      <c r="RMU2661" s="42"/>
      <c r="RMV2661" s="116"/>
      <c r="RMW2661" s="42"/>
      <c r="RMX2661" s="116"/>
      <c r="RMY2661" s="42"/>
      <c r="RMZ2661" s="116"/>
      <c r="RNA2661" s="42"/>
      <c r="RNB2661" s="116"/>
      <c r="RNC2661" s="42"/>
      <c r="RND2661" s="116"/>
      <c r="RNE2661" s="42"/>
      <c r="RNF2661" s="116"/>
      <c r="RNG2661" s="42"/>
      <c r="RNH2661" s="116"/>
      <c r="RNI2661" s="42"/>
      <c r="RNJ2661" s="116"/>
      <c r="RNK2661" s="42"/>
      <c r="RNL2661" s="116"/>
      <c r="RNM2661" s="42"/>
      <c r="RNN2661" s="116"/>
      <c r="RNO2661" s="42"/>
      <c r="RNP2661" s="116"/>
      <c r="RNQ2661" s="42"/>
      <c r="RNR2661" s="116"/>
      <c r="RNS2661" s="42"/>
      <c r="RNT2661" s="116"/>
      <c r="RNU2661" s="42"/>
      <c r="RNV2661" s="116"/>
      <c r="RNW2661" s="42"/>
      <c r="RNX2661" s="116"/>
      <c r="RNY2661" s="42"/>
      <c r="RNZ2661" s="116"/>
      <c r="ROA2661" s="42"/>
      <c r="ROB2661" s="116"/>
      <c r="ROC2661" s="42"/>
      <c r="ROD2661" s="116"/>
      <c r="ROE2661" s="42"/>
      <c r="ROF2661" s="116"/>
      <c r="ROG2661" s="42"/>
      <c r="ROH2661" s="116"/>
      <c r="ROI2661" s="42"/>
      <c r="ROJ2661" s="116"/>
      <c r="ROK2661" s="42"/>
      <c r="ROL2661" s="116"/>
      <c r="ROM2661" s="42"/>
      <c r="RON2661" s="116"/>
      <c r="ROO2661" s="42"/>
      <c r="ROP2661" s="116"/>
      <c r="ROQ2661" s="42"/>
      <c r="ROR2661" s="116"/>
      <c r="ROS2661" s="42"/>
      <c r="ROT2661" s="116"/>
      <c r="ROU2661" s="42"/>
      <c r="ROV2661" s="116"/>
      <c r="ROW2661" s="42"/>
      <c r="ROX2661" s="116"/>
      <c r="ROY2661" s="42"/>
      <c r="ROZ2661" s="116"/>
      <c r="RPA2661" s="42"/>
      <c r="RPB2661" s="116"/>
      <c r="RPC2661" s="42"/>
      <c r="RPD2661" s="116"/>
      <c r="RPE2661" s="42"/>
      <c r="RPF2661" s="116"/>
      <c r="RPG2661" s="42"/>
      <c r="RPH2661" s="116"/>
      <c r="RPI2661" s="42"/>
      <c r="RPJ2661" s="116"/>
      <c r="RPK2661" s="42"/>
      <c r="RPL2661" s="116"/>
      <c r="RPM2661" s="42"/>
      <c r="RPN2661" s="116"/>
      <c r="RPO2661" s="42"/>
      <c r="RPP2661" s="116"/>
      <c r="RPQ2661" s="42"/>
      <c r="RPR2661" s="116"/>
      <c r="RPS2661" s="42"/>
      <c r="RPT2661" s="116"/>
      <c r="RPU2661" s="42"/>
      <c r="RPV2661" s="116"/>
      <c r="RPW2661" s="42"/>
      <c r="RPX2661" s="116"/>
      <c r="RPY2661" s="42"/>
      <c r="RPZ2661" s="116"/>
      <c r="RQA2661" s="42"/>
      <c r="RQB2661" s="116"/>
      <c r="RQC2661" s="42"/>
      <c r="RQD2661" s="116"/>
      <c r="RQE2661" s="42"/>
      <c r="RQF2661" s="116"/>
      <c r="RQG2661" s="42"/>
      <c r="RQH2661" s="116"/>
      <c r="RQI2661" s="42"/>
      <c r="RQJ2661" s="116"/>
      <c r="RQK2661" s="42"/>
      <c r="RQL2661" s="116"/>
      <c r="RQM2661" s="42"/>
      <c r="RQN2661" s="116"/>
      <c r="RQO2661" s="42"/>
      <c r="RQP2661" s="116"/>
      <c r="RQQ2661" s="42"/>
      <c r="RQR2661" s="116"/>
      <c r="RQS2661" s="42"/>
      <c r="RQT2661" s="116"/>
      <c r="RQU2661" s="42"/>
      <c r="RQV2661" s="116"/>
      <c r="RQW2661" s="42"/>
      <c r="RQX2661" s="116"/>
      <c r="RQY2661" s="42"/>
      <c r="RQZ2661" s="116"/>
      <c r="RRA2661" s="42"/>
      <c r="RRB2661" s="116"/>
      <c r="RRC2661" s="42"/>
      <c r="RRD2661" s="116"/>
      <c r="RRE2661" s="42"/>
      <c r="RRF2661" s="116"/>
      <c r="RRG2661" s="42"/>
      <c r="RRH2661" s="116"/>
      <c r="RRI2661" s="42"/>
      <c r="RRJ2661" s="116"/>
      <c r="RRK2661" s="42"/>
      <c r="RRL2661" s="116"/>
      <c r="RRM2661" s="42"/>
      <c r="RRN2661" s="116"/>
      <c r="RRO2661" s="42"/>
      <c r="RRP2661" s="116"/>
      <c r="RRQ2661" s="42"/>
      <c r="RRR2661" s="116"/>
      <c r="RRS2661" s="42"/>
      <c r="RRT2661" s="116"/>
      <c r="RRU2661" s="42"/>
      <c r="RRV2661" s="116"/>
      <c r="RRW2661" s="42"/>
      <c r="RRX2661" s="116"/>
      <c r="RRY2661" s="42"/>
      <c r="RRZ2661" s="116"/>
      <c r="RSA2661" s="42"/>
      <c r="RSB2661" s="116"/>
      <c r="RSC2661" s="42"/>
      <c r="RSD2661" s="116"/>
      <c r="RSE2661" s="42"/>
      <c r="RSF2661" s="116"/>
      <c r="RSG2661" s="42"/>
      <c r="RSH2661" s="116"/>
      <c r="RSI2661" s="42"/>
      <c r="RSJ2661" s="116"/>
      <c r="RSK2661" s="42"/>
      <c r="RSL2661" s="116"/>
      <c r="RSM2661" s="42"/>
      <c r="RSN2661" s="116"/>
      <c r="RSO2661" s="42"/>
      <c r="RSP2661" s="116"/>
      <c r="RSQ2661" s="42"/>
      <c r="RSR2661" s="116"/>
      <c r="RSS2661" s="42"/>
      <c r="RST2661" s="116"/>
      <c r="RSU2661" s="42"/>
      <c r="RSV2661" s="116"/>
      <c r="RSW2661" s="42"/>
      <c r="RSX2661" s="116"/>
      <c r="RSY2661" s="42"/>
      <c r="RSZ2661" s="116"/>
      <c r="RTA2661" s="42"/>
      <c r="RTB2661" s="116"/>
      <c r="RTC2661" s="42"/>
      <c r="RTD2661" s="116"/>
      <c r="RTE2661" s="42"/>
      <c r="RTF2661" s="116"/>
      <c r="RTG2661" s="42"/>
      <c r="RTH2661" s="116"/>
      <c r="RTI2661" s="42"/>
      <c r="RTJ2661" s="116"/>
      <c r="RTK2661" s="42"/>
      <c r="RTL2661" s="116"/>
      <c r="RTM2661" s="42"/>
      <c r="RTN2661" s="116"/>
      <c r="RTO2661" s="42"/>
      <c r="RTP2661" s="116"/>
      <c r="RTQ2661" s="42"/>
      <c r="RTR2661" s="116"/>
      <c r="RTS2661" s="42"/>
      <c r="RTT2661" s="116"/>
      <c r="RTU2661" s="42"/>
      <c r="RTV2661" s="116"/>
      <c r="RTW2661" s="42"/>
      <c r="RTX2661" s="116"/>
      <c r="RTY2661" s="42"/>
      <c r="RTZ2661" s="116"/>
      <c r="RUA2661" s="42"/>
      <c r="RUB2661" s="116"/>
      <c r="RUC2661" s="42"/>
      <c r="RUD2661" s="116"/>
      <c r="RUE2661" s="42"/>
      <c r="RUF2661" s="116"/>
      <c r="RUG2661" s="42"/>
      <c r="RUH2661" s="116"/>
      <c r="RUI2661" s="42"/>
      <c r="RUJ2661" s="116"/>
      <c r="RUK2661" s="42"/>
      <c r="RUL2661" s="116"/>
      <c r="RUM2661" s="42"/>
      <c r="RUN2661" s="116"/>
      <c r="RUO2661" s="42"/>
      <c r="RUP2661" s="116"/>
      <c r="RUQ2661" s="42"/>
      <c r="RUR2661" s="116"/>
      <c r="RUS2661" s="42"/>
      <c r="RUT2661" s="116"/>
      <c r="RUU2661" s="42"/>
      <c r="RUV2661" s="116"/>
      <c r="RUW2661" s="42"/>
      <c r="RUX2661" s="116"/>
      <c r="RUY2661" s="42"/>
      <c r="RUZ2661" s="116"/>
      <c r="RVA2661" s="42"/>
      <c r="RVB2661" s="116"/>
      <c r="RVC2661" s="42"/>
      <c r="RVD2661" s="116"/>
      <c r="RVE2661" s="42"/>
      <c r="RVF2661" s="116"/>
      <c r="RVG2661" s="42"/>
      <c r="RVH2661" s="116"/>
      <c r="RVI2661" s="42"/>
      <c r="RVJ2661" s="116"/>
      <c r="RVK2661" s="42"/>
      <c r="RVL2661" s="116"/>
      <c r="RVM2661" s="42"/>
      <c r="RVN2661" s="116"/>
      <c r="RVO2661" s="42"/>
      <c r="RVP2661" s="116"/>
      <c r="RVQ2661" s="42"/>
      <c r="RVR2661" s="116"/>
      <c r="RVS2661" s="42"/>
      <c r="RVT2661" s="116"/>
      <c r="RVU2661" s="42"/>
      <c r="RVV2661" s="116"/>
      <c r="RVW2661" s="42"/>
      <c r="RVX2661" s="116"/>
      <c r="RVY2661" s="42"/>
      <c r="RVZ2661" s="116"/>
      <c r="RWA2661" s="42"/>
      <c r="RWB2661" s="116"/>
      <c r="RWC2661" s="42"/>
      <c r="RWD2661" s="116"/>
      <c r="RWE2661" s="42"/>
      <c r="RWF2661" s="116"/>
      <c r="RWG2661" s="42"/>
      <c r="RWH2661" s="116"/>
      <c r="RWI2661" s="42"/>
      <c r="RWJ2661" s="116"/>
      <c r="RWK2661" s="42"/>
      <c r="RWL2661" s="116"/>
      <c r="RWM2661" s="42"/>
      <c r="RWN2661" s="116"/>
      <c r="RWO2661" s="42"/>
      <c r="RWP2661" s="116"/>
      <c r="RWQ2661" s="42"/>
      <c r="RWR2661" s="116"/>
      <c r="RWS2661" s="42"/>
      <c r="RWT2661" s="116"/>
      <c r="RWU2661" s="42"/>
      <c r="RWV2661" s="116"/>
      <c r="RWW2661" s="42"/>
      <c r="RWX2661" s="116"/>
      <c r="RWY2661" s="42"/>
      <c r="RWZ2661" s="116"/>
      <c r="RXA2661" s="42"/>
      <c r="RXB2661" s="116"/>
      <c r="RXC2661" s="42"/>
      <c r="RXD2661" s="116"/>
      <c r="RXE2661" s="42"/>
      <c r="RXF2661" s="116"/>
      <c r="RXG2661" s="42"/>
      <c r="RXH2661" s="116"/>
      <c r="RXI2661" s="42"/>
      <c r="RXJ2661" s="116"/>
      <c r="RXK2661" s="42"/>
      <c r="RXL2661" s="116"/>
      <c r="RXM2661" s="42"/>
      <c r="RXN2661" s="116"/>
      <c r="RXO2661" s="42"/>
      <c r="RXP2661" s="116"/>
      <c r="RXQ2661" s="42"/>
      <c r="RXR2661" s="116"/>
      <c r="RXS2661" s="42"/>
      <c r="RXT2661" s="116"/>
      <c r="RXU2661" s="42"/>
      <c r="RXV2661" s="116"/>
      <c r="RXW2661" s="42"/>
      <c r="RXX2661" s="116"/>
      <c r="RXY2661" s="42"/>
      <c r="RXZ2661" s="116"/>
      <c r="RYA2661" s="42"/>
      <c r="RYB2661" s="116"/>
      <c r="RYC2661" s="42"/>
      <c r="RYD2661" s="116"/>
      <c r="RYE2661" s="42"/>
      <c r="RYF2661" s="116"/>
      <c r="RYG2661" s="42"/>
      <c r="RYH2661" s="116"/>
      <c r="RYI2661" s="42"/>
      <c r="RYJ2661" s="116"/>
      <c r="RYK2661" s="42"/>
      <c r="RYL2661" s="116"/>
      <c r="RYM2661" s="42"/>
      <c r="RYN2661" s="116"/>
      <c r="RYO2661" s="42"/>
      <c r="RYP2661" s="116"/>
      <c r="RYQ2661" s="42"/>
      <c r="RYR2661" s="116"/>
      <c r="RYS2661" s="42"/>
      <c r="RYT2661" s="116"/>
      <c r="RYU2661" s="42"/>
      <c r="RYV2661" s="116"/>
      <c r="RYW2661" s="42"/>
      <c r="RYX2661" s="116"/>
      <c r="RYY2661" s="42"/>
      <c r="RYZ2661" s="116"/>
      <c r="RZA2661" s="42"/>
      <c r="RZB2661" s="116"/>
      <c r="RZC2661" s="42"/>
      <c r="RZD2661" s="116"/>
      <c r="RZE2661" s="42"/>
      <c r="RZF2661" s="116"/>
      <c r="RZG2661" s="42"/>
      <c r="RZH2661" s="116"/>
      <c r="RZI2661" s="42"/>
      <c r="RZJ2661" s="116"/>
      <c r="RZK2661" s="42"/>
      <c r="RZL2661" s="116"/>
      <c r="RZM2661" s="42"/>
      <c r="RZN2661" s="116"/>
      <c r="RZO2661" s="42"/>
      <c r="RZP2661" s="116"/>
      <c r="RZQ2661" s="42"/>
      <c r="RZR2661" s="116"/>
      <c r="RZS2661" s="42"/>
      <c r="RZT2661" s="116"/>
      <c r="RZU2661" s="42"/>
      <c r="RZV2661" s="116"/>
      <c r="RZW2661" s="42"/>
      <c r="RZX2661" s="116"/>
      <c r="RZY2661" s="42"/>
      <c r="RZZ2661" s="116"/>
      <c r="SAA2661" s="42"/>
      <c r="SAB2661" s="116"/>
      <c r="SAC2661" s="42"/>
      <c r="SAD2661" s="116"/>
      <c r="SAE2661" s="42"/>
      <c r="SAF2661" s="116"/>
      <c r="SAG2661" s="42"/>
      <c r="SAH2661" s="116"/>
      <c r="SAI2661" s="42"/>
      <c r="SAJ2661" s="116"/>
      <c r="SAK2661" s="42"/>
      <c r="SAL2661" s="116"/>
      <c r="SAM2661" s="42"/>
      <c r="SAN2661" s="116"/>
      <c r="SAO2661" s="42"/>
      <c r="SAP2661" s="116"/>
      <c r="SAQ2661" s="42"/>
      <c r="SAR2661" s="116"/>
      <c r="SAS2661" s="42"/>
      <c r="SAT2661" s="116"/>
      <c r="SAU2661" s="42"/>
      <c r="SAV2661" s="116"/>
      <c r="SAW2661" s="42"/>
      <c r="SAX2661" s="116"/>
      <c r="SAY2661" s="42"/>
      <c r="SAZ2661" s="116"/>
      <c r="SBA2661" s="42"/>
      <c r="SBB2661" s="116"/>
      <c r="SBC2661" s="42"/>
      <c r="SBD2661" s="116"/>
      <c r="SBE2661" s="42"/>
      <c r="SBF2661" s="116"/>
      <c r="SBG2661" s="42"/>
      <c r="SBH2661" s="116"/>
      <c r="SBI2661" s="42"/>
      <c r="SBJ2661" s="116"/>
      <c r="SBK2661" s="42"/>
      <c r="SBL2661" s="116"/>
      <c r="SBM2661" s="42"/>
      <c r="SBN2661" s="116"/>
      <c r="SBO2661" s="42"/>
      <c r="SBP2661" s="116"/>
      <c r="SBQ2661" s="42"/>
      <c r="SBR2661" s="116"/>
      <c r="SBS2661" s="42"/>
      <c r="SBT2661" s="116"/>
      <c r="SBU2661" s="42"/>
      <c r="SBV2661" s="116"/>
      <c r="SBW2661" s="42"/>
      <c r="SBX2661" s="116"/>
      <c r="SBY2661" s="42"/>
      <c r="SBZ2661" s="116"/>
      <c r="SCA2661" s="42"/>
      <c r="SCB2661" s="116"/>
      <c r="SCC2661" s="42"/>
      <c r="SCD2661" s="116"/>
      <c r="SCE2661" s="42"/>
      <c r="SCF2661" s="116"/>
      <c r="SCG2661" s="42"/>
      <c r="SCH2661" s="116"/>
      <c r="SCI2661" s="42"/>
      <c r="SCJ2661" s="116"/>
      <c r="SCK2661" s="42"/>
      <c r="SCL2661" s="116"/>
      <c r="SCM2661" s="42"/>
      <c r="SCN2661" s="116"/>
      <c r="SCO2661" s="42"/>
      <c r="SCP2661" s="116"/>
      <c r="SCQ2661" s="42"/>
      <c r="SCR2661" s="116"/>
      <c r="SCS2661" s="42"/>
      <c r="SCT2661" s="116"/>
      <c r="SCU2661" s="42"/>
      <c r="SCV2661" s="116"/>
      <c r="SCW2661" s="42"/>
      <c r="SCX2661" s="116"/>
      <c r="SCY2661" s="42"/>
      <c r="SCZ2661" s="116"/>
      <c r="SDA2661" s="42"/>
      <c r="SDB2661" s="116"/>
      <c r="SDC2661" s="42"/>
      <c r="SDD2661" s="116"/>
      <c r="SDE2661" s="42"/>
      <c r="SDF2661" s="116"/>
      <c r="SDG2661" s="42"/>
      <c r="SDH2661" s="116"/>
      <c r="SDI2661" s="42"/>
      <c r="SDJ2661" s="116"/>
      <c r="SDK2661" s="42"/>
      <c r="SDL2661" s="116"/>
      <c r="SDM2661" s="42"/>
      <c r="SDN2661" s="116"/>
      <c r="SDO2661" s="42"/>
      <c r="SDP2661" s="116"/>
      <c r="SDQ2661" s="42"/>
      <c r="SDR2661" s="116"/>
      <c r="SDS2661" s="42"/>
      <c r="SDT2661" s="116"/>
      <c r="SDU2661" s="42"/>
      <c r="SDV2661" s="116"/>
      <c r="SDW2661" s="42"/>
      <c r="SDX2661" s="116"/>
      <c r="SDY2661" s="42"/>
      <c r="SDZ2661" s="116"/>
      <c r="SEA2661" s="42"/>
      <c r="SEB2661" s="116"/>
      <c r="SEC2661" s="42"/>
      <c r="SED2661" s="116"/>
      <c r="SEE2661" s="42"/>
      <c r="SEF2661" s="116"/>
      <c r="SEG2661" s="42"/>
      <c r="SEH2661" s="116"/>
      <c r="SEI2661" s="42"/>
      <c r="SEJ2661" s="116"/>
      <c r="SEK2661" s="42"/>
      <c r="SEL2661" s="116"/>
      <c r="SEM2661" s="42"/>
      <c r="SEN2661" s="116"/>
      <c r="SEO2661" s="42"/>
      <c r="SEP2661" s="116"/>
      <c r="SEQ2661" s="42"/>
      <c r="SER2661" s="116"/>
      <c r="SES2661" s="42"/>
      <c r="SET2661" s="116"/>
      <c r="SEU2661" s="42"/>
      <c r="SEV2661" s="116"/>
      <c r="SEW2661" s="42"/>
      <c r="SEX2661" s="116"/>
      <c r="SEY2661" s="42"/>
      <c r="SEZ2661" s="116"/>
      <c r="SFA2661" s="42"/>
      <c r="SFB2661" s="116"/>
      <c r="SFC2661" s="42"/>
      <c r="SFD2661" s="116"/>
      <c r="SFE2661" s="42"/>
      <c r="SFF2661" s="116"/>
      <c r="SFG2661" s="42"/>
      <c r="SFH2661" s="116"/>
      <c r="SFI2661" s="42"/>
      <c r="SFJ2661" s="116"/>
      <c r="SFK2661" s="42"/>
      <c r="SFL2661" s="116"/>
      <c r="SFM2661" s="42"/>
      <c r="SFN2661" s="116"/>
      <c r="SFO2661" s="42"/>
      <c r="SFP2661" s="116"/>
      <c r="SFQ2661" s="42"/>
      <c r="SFR2661" s="116"/>
      <c r="SFS2661" s="42"/>
      <c r="SFT2661" s="116"/>
      <c r="SFU2661" s="42"/>
      <c r="SFV2661" s="116"/>
      <c r="SFW2661" s="42"/>
      <c r="SFX2661" s="116"/>
      <c r="SFY2661" s="42"/>
      <c r="SFZ2661" s="116"/>
      <c r="SGA2661" s="42"/>
      <c r="SGB2661" s="116"/>
      <c r="SGC2661" s="42"/>
      <c r="SGD2661" s="116"/>
      <c r="SGE2661" s="42"/>
      <c r="SGF2661" s="116"/>
      <c r="SGG2661" s="42"/>
      <c r="SGH2661" s="116"/>
      <c r="SGI2661" s="42"/>
      <c r="SGJ2661" s="116"/>
      <c r="SGK2661" s="42"/>
      <c r="SGL2661" s="116"/>
      <c r="SGM2661" s="42"/>
      <c r="SGN2661" s="116"/>
      <c r="SGO2661" s="42"/>
      <c r="SGP2661" s="116"/>
      <c r="SGQ2661" s="42"/>
      <c r="SGR2661" s="116"/>
      <c r="SGS2661" s="42"/>
      <c r="SGT2661" s="116"/>
      <c r="SGU2661" s="42"/>
      <c r="SGV2661" s="116"/>
      <c r="SGW2661" s="42"/>
      <c r="SGX2661" s="116"/>
      <c r="SGY2661" s="42"/>
      <c r="SGZ2661" s="116"/>
      <c r="SHA2661" s="42"/>
      <c r="SHB2661" s="116"/>
      <c r="SHC2661" s="42"/>
      <c r="SHD2661" s="116"/>
      <c r="SHE2661" s="42"/>
      <c r="SHF2661" s="116"/>
      <c r="SHG2661" s="42"/>
      <c r="SHH2661" s="116"/>
      <c r="SHI2661" s="42"/>
      <c r="SHJ2661" s="116"/>
      <c r="SHK2661" s="42"/>
      <c r="SHL2661" s="116"/>
      <c r="SHM2661" s="42"/>
      <c r="SHN2661" s="116"/>
      <c r="SHO2661" s="42"/>
      <c r="SHP2661" s="116"/>
      <c r="SHQ2661" s="42"/>
      <c r="SHR2661" s="116"/>
      <c r="SHS2661" s="42"/>
      <c r="SHT2661" s="116"/>
      <c r="SHU2661" s="42"/>
      <c r="SHV2661" s="116"/>
      <c r="SHW2661" s="42"/>
      <c r="SHX2661" s="116"/>
      <c r="SHY2661" s="42"/>
      <c r="SHZ2661" s="116"/>
      <c r="SIA2661" s="42"/>
      <c r="SIB2661" s="116"/>
      <c r="SIC2661" s="42"/>
      <c r="SID2661" s="116"/>
      <c r="SIE2661" s="42"/>
      <c r="SIF2661" s="116"/>
      <c r="SIG2661" s="42"/>
      <c r="SIH2661" s="116"/>
      <c r="SII2661" s="42"/>
      <c r="SIJ2661" s="116"/>
      <c r="SIK2661" s="42"/>
      <c r="SIL2661" s="116"/>
      <c r="SIM2661" s="42"/>
      <c r="SIN2661" s="116"/>
      <c r="SIO2661" s="42"/>
      <c r="SIP2661" s="116"/>
      <c r="SIQ2661" s="42"/>
      <c r="SIR2661" s="116"/>
      <c r="SIS2661" s="42"/>
      <c r="SIT2661" s="116"/>
      <c r="SIU2661" s="42"/>
      <c r="SIV2661" s="116"/>
      <c r="SIW2661" s="42"/>
      <c r="SIX2661" s="116"/>
      <c r="SIY2661" s="42"/>
      <c r="SIZ2661" s="116"/>
      <c r="SJA2661" s="42"/>
      <c r="SJB2661" s="116"/>
      <c r="SJC2661" s="42"/>
      <c r="SJD2661" s="116"/>
      <c r="SJE2661" s="42"/>
      <c r="SJF2661" s="116"/>
      <c r="SJG2661" s="42"/>
      <c r="SJH2661" s="116"/>
      <c r="SJI2661" s="42"/>
      <c r="SJJ2661" s="116"/>
      <c r="SJK2661" s="42"/>
      <c r="SJL2661" s="116"/>
      <c r="SJM2661" s="42"/>
      <c r="SJN2661" s="116"/>
      <c r="SJO2661" s="42"/>
      <c r="SJP2661" s="116"/>
      <c r="SJQ2661" s="42"/>
      <c r="SJR2661" s="116"/>
      <c r="SJS2661" s="42"/>
      <c r="SJT2661" s="116"/>
      <c r="SJU2661" s="42"/>
      <c r="SJV2661" s="116"/>
      <c r="SJW2661" s="42"/>
      <c r="SJX2661" s="116"/>
      <c r="SJY2661" s="42"/>
      <c r="SJZ2661" s="116"/>
      <c r="SKA2661" s="42"/>
      <c r="SKB2661" s="116"/>
      <c r="SKC2661" s="42"/>
      <c r="SKD2661" s="116"/>
      <c r="SKE2661" s="42"/>
      <c r="SKF2661" s="116"/>
      <c r="SKG2661" s="42"/>
      <c r="SKH2661" s="116"/>
      <c r="SKI2661" s="42"/>
      <c r="SKJ2661" s="116"/>
      <c r="SKK2661" s="42"/>
      <c r="SKL2661" s="116"/>
      <c r="SKM2661" s="42"/>
      <c r="SKN2661" s="116"/>
      <c r="SKO2661" s="42"/>
      <c r="SKP2661" s="116"/>
      <c r="SKQ2661" s="42"/>
      <c r="SKR2661" s="116"/>
      <c r="SKS2661" s="42"/>
      <c r="SKT2661" s="116"/>
      <c r="SKU2661" s="42"/>
      <c r="SKV2661" s="116"/>
      <c r="SKW2661" s="42"/>
      <c r="SKX2661" s="116"/>
      <c r="SKY2661" s="42"/>
      <c r="SKZ2661" s="116"/>
      <c r="SLA2661" s="42"/>
      <c r="SLB2661" s="116"/>
      <c r="SLC2661" s="42"/>
      <c r="SLD2661" s="116"/>
      <c r="SLE2661" s="42"/>
      <c r="SLF2661" s="116"/>
      <c r="SLG2661" s="42"/>
      <c r="SLH2661" s="116"/>
      <c r="SLI2661" s="42"/>
      <c r="SLJ2661" s="116"/>
      <c r="SLK2661" s="42"/>
      <c r="SLL2661" s="116"/>
      <c r="SLM2661" s="42"/>
      <c r="SLN2661" s="116"/>
      <c r="SLO2661" s="42"/>
      <c r="SLP2661" s="116"/>
      <c r="SLQ2661" s="42"/>
      <c r="SLR2661" s="116"/>
      <c r="SLS2661" s="42"/>
      <c r="SLT2661" s="116"/>
      <c r="SLU2661" s="42"/>
      <c r="SLV2661" s="116"/>
      <c r="SLW2661" s="42"/>
      <c r="SLX2661" s="116"/>
      <c r="SLY2661" s="42"/>
      <c r="SLZ2661" s="116"/>
      <c r="SMA2661" s="42"/>
      <c r="SMB2661" s="116"/>
      <c r="SMC2661" s="42"/>
      <c r="SMD2661" s="116"/>
      <c r="SME2661" s="42"/>
      <c r="SMF2661" s="116"/>
      <c r="SMG2661" s="42"/>
      <c r="SMH2661" s="116"/>
      <c r="SMI2661" s="42"/>
      <c r="SMJ2661" s="116"/>
      <c r="SMK2661" s="42"/>
      <c r="SML2661" s="116"/>
      <c r="SMM2661" s="42"/>
      <c r="SMN2661" s="116"/>
      <c r="SMO2661" s="42"/>
      <c r="SMP2661" s="116"/>
      <c r="SMQ2661" s="42"/>
      <c r="SMR2661" s="116"/>
      <c r="SMS2661" s="42"/>
      <c r="SMT2661" s="116"/>
      <c r="SMU2661" s="42"/>
      <c r="SMV2661" s="116"/>
      <c r="SMW2661" s="42"/>
      <c r="SMX2661" s="116"/>
      <c r="SMY2661" s="42"/>
      <c r="SMZ2661" s="116"/>
      <c r="SNA2661" s="42"/>
      <c r="SNB2661" s="116"/>
      <c r="SNC2661" s="42"/>
      <c r="SND2661" s="116"/>
      <c r="SNE2661" s="42"/>
      <c r="SNF2661" s="116"/>
      <c r="SNG2661" s="42"/>
      <c r="SNH2661" s="116"/>
      <c r="SNI2661" s="42"/>
      <c r="SNJ2661" s="116"/>
      <c r="SNK2661" s="42"/>
      <c r="SNL2661" s="116"/>
      <c r="SNM2661" s="42"/>
      <c r="SNN2661" s="116"/>
      <c r="SNO2661" s="42"/>
      <c r="SNP2661" s="116"/>
      <c r="SNQ2661" s="42"/>
      <c r="SNR2661" s="116"/>
      <c r="SNS2661" s="42"/>
      <c r="SNT2661" s="116"/>
      <c r="SNU2661" s="42"/>
      <c r="SNV2661" s="116"/>
      <c r="SNW2661" s="42"/>
      <c r="SNX2661" s="116"/>
      <c r="SNY2661" s="42"/>
      <c r="SNZ2661" s="116"/>
      <c r="SOA2661" s="42"/>
      <c r="SOB2661" s="116"/>
      <c r="SOC2661" s="42"/>
      <c r="SOD2661" s="116"/>
      <c r="SOE2661" s="42"/>
      <c r="SOF2661" s="116"/>
      <c r="SOG2661" s="42"/>
      <c r="SOH2661" s="116"/>
      <c r="SOI2661" s="42"/>
      <c r="SOJ2661" s="116"/>
      <c r="SOK2661" s="42"/>
      <c r="SOL2661" s="116"/>
      <c r="SOM2661" s="42"/>
      <c r="SON2661" s="116"/>
      <c r="SOO2661" s="42"/>
      <c r="SOP2661" s="116"/>
      <c r="SOQ2661" s="42"/>
      <c r="SOR2661" s="116"/>
      <c r="SOS2661" s="42"/>
      <c r="SOT2661" s="116"/>
      <c r="SOU2661" s="42"/>
      <c r="SOV2661" s="116"/>
      <c r="SOW2661" s="42"/>
      <c r="SOX2661" s="116"/>
      <c r="SOY2661" s="42"/>
      <c r="SOZ2661" s="116"/>
      <c r="SPA2661" s="42"/>
      <c r="SPB2661" s="116"/>
      <c r="SPC2661" s="42"/>
      <c r="SPD2661" s="116"/>
      <c r="SPE2661" s="42"/>
      <c r="SPF2661" s="116"/>
      <c r="SPG2661" s="42"/>
      <c r="SPH2661" s="116"/>
      <c r="SPI2661" s="42"/>
      <c r="SPJ2661" s="116"/>
      <c r="SPK2661" s="42"/>
      <c r="SPL2661" s="116"/>
      <c r="SPM2661" s="42"/>
      <c r="SPN2661" s="116"/>
      <c r="SPO2661" s="42"/>
      <c r="SPP2661" s="116"/>
      <c r="SPQ2661" s="42"/>
      <c r="SPR2661" s="116"/>
      <c r="SPS2661" s="42"/>
      <c r="SPT2661" s="116"/>
      <c r="SPU2661" s="42"/>
      <c r="SPV2661" s="116"/>
      <c r="SPW2661" s="42"/>
      <c r="SPX2661" s="116"/>
      <c r="SPY2661" s="42"/>
      <c r="SPZ2661" s="116"/>
      <c r="SQA2661" s="42"/>
      <c r="SQB2661" s="116"/>
      <c r="SQC2661" s="42"/>
      <c r="SQD2661" s="116"/>
      <c r="SQE2661" s="42"/>
      <c r="SQF2661" s="116"/>
      <c r="SQG2661" s="42"/>
      <c r="SQH2661" s="116"/>
      <c r="SQI2661" s="42"/>
      <c r="SQJ2661" s="116"/>
      <c r="SQK2661" s="42"/>
      <c r="SQL2661" s="116"/>
      <c r="SQM2661" s="42"/>
      <c r="SQN2661" s="116"/>
      <c r="SQO2661" s="42"/>
      <c r="SQP2661" s="116"/>
      <c r="SQQ2661" s="42"/>
      <c r="SQR2661" s="116"/>
      <c r="SQS2661" s="42"/>
      <c r="SQT2661" s="116"/>
      <c r="SQU2661" s="42"/>
      <c r="SQV2661" s="116"/>
      <c r="SQW2661" s="42"/>
      <c r="SQX2661" s="116"/>
      <c r="SQY2661" s="42"/>
      <c r="SQZ2661" s="116"/>
      <c r="SRA2661" s="42"/>
      <c r="SRB2661" s="116"/>
      <c r="SRC2661" s="42"/>
      <c r="SRD2661" s="116"/>
      <c r="SRE2661" s="42"/>
      <c r="SRF2661" s="116"/>
      <c r="SRG2661" s="42"/>
      <c r="SRH2661" s="116"/>
      <c r="SRI2661" s="42"/>
      <c r="SRJ2661" s="116"/>
      <c r="SRK2661" s="42"/>
      <c r="SRL2661" s="116"/>
      <c r="SRM2661" s="42"/>
      <c r="SRN2661" s="116"/>
      <c r="SRO2661" s="42"/>
      <c r="SRP2661" s="116"/>
      <c r="SRQ2661" s="42"/>
      <c r="SRR2661" s="116"/>
      <c r="SRS2661" s="42"/>
      <c r="SRT2661" s="116"/>
      <c r="SRU2661" s="42"/>
      <c r="SRV2661" s="116"/>
      <c r="SRW2661" s="42"/>
      <c r="SRX2661" s="116"/>
      <c r="SRY2661" s="42"/>
      <c r="SRZ2661" s="116"/>
      <c r="SSA2661" s="42"/>
      <c r="SSB2661" s="116"/>
      <c r="SSC2661" s="42"/>
      <c r="SSD2661" s="116"/>
      <c r="SSE2661" s="42"/>
      <c r="SSF2661" s="116"/>
      <c r="SSG2661" s="42"/>
      <c r="SSH2661" s="116"/>
      <c r="SSI2661" s="42"/>
      <c r="SSJ2661" s="116"/>
      <c r="SSK2661" s="42"/>
      <c r="SSL2661" s="116"/>
      <c r="SSM2661" s="42"/>
      <c r="SSN2661" s="116"/>
      <c r="SSO2661" s="42"/>
      <c r="SSP2661" s="116"/>
      <c r="SSQ2661" s="42"/>
      <c r="SSR2661" s="116"/>
      <c r="SSS2661" s="42"/>
      <c r="SST2661" s="116"/>
      <c r="SSU2661" s="42"/>
      <c r="SSV2661" s="116"/>
      <c r="SSW2661" s="42"/>
      <c r="SSX2661" s="116"/>
      <c r="SSY2661" s="42"/>
      <c r="SSZ2661" s="116"/>
      <c r="STA2661" s="42"/>
      <c r="STB2661" s="116"/>
      <c r="STC2661" s="42"/>
      <c r="STD2661" s="116"/>
      <c r="STE2661" s="42"/>
      <c r="STF2661" s="116"/>
      <c r="STG2661" s="42"/>
      <c r="STH2661" s="116"/>
      <c r="STI2661" s="42"/>
      <c r="STJ2661" s="116"/>
      <c r="STK2661" s="42"/>
      <c r="STL2661" s="116"/>
      <c r="STM2661" s="42"/>
      <c r="STN2661" s="116"/>
      <c r="STO2661" s="42"/>
      <c r="STP2661" s="116"/>
      <c r="STQ2661" s="42"/>
      <c r="STR2661" s="116"/>
      <c r="STS2661" s="42"/>
      <c r="STT2661" s="116"/>
      <c r="STU2661" s="42"/>
      <c r="STV2661" s="116"/>
      <c r="STW2661" s="42"/>
      <c r="STX2661" s="116"/>
      <c r="STY2661" s="42"/>
      <c r="STZ2661" s="116"/>
      <c r="SUA2661" s="42"/>
      <c r="SUB2661" s="116"/>
      <c r="SUC2661" s="42"/>
      <c r="SUD2661" s="116"/>
      <c r="SUE2661" s="42"/>
      <c r="SUF2661" s="116"/>
      <c r="SUG2661" s="42"/>
      <c r="SUH2661" s="116"/>
      <c r="SUI2661" s="42"/>
      <c r="SUJ2661" s="116"/>
      <c r="SUK2661" s="42"/>
      <c r="SUL2661" s="116"/>
      <c r="SUM2661" s="42"/>
      <c r="SUN2661" s="116"/>
      <c r="SUO2661" s="42"/>
      <c r="SUP2661" s="116"/>
      <c r="SUQ2661" s="42"/>
      <c r="SUR2661" s="116"/>
      <c r="SUS2661" s="42"/>
      <c r="SUT2661" s="116"/>
      <c r="SUU2661" s="42"/>
      <c r="SUV2661" s="116"/>
      <c r="SUW2661" s="42"/>
      <c r="SUX2661" s="116"/>
      <c r="SUY2661" s="42"/>
      <c r="SUZ2661" s="116"/>
      <c r="SVA2661" s="42"/>
      <c r="SVB2661" s="116"/>
      <c r="SVC2661" s="42"/>
      <c r="SVD2661" s="116"/>
      <c r="SVE2661" s="42"/>
      <c r="SVF2661" s="116"/>
      <c r="SVG2661" s="42"/>
      <c r="SVH2661" s="116"/>
      <c r="SVI2661" s="42"/>
      <c r="SVJ2661" s="116"/>
      <c r="SVK2661" s="42"/>
      <c r="SVL2661" s="116"/>
      <c r="SVM2661" s="42"/>
      <c r="SVN2661" s="116"/>
      <c r="SVO2661" s="42"/>
      <c r="SVP2661" s="116"/>
      <c r="SVQ2661" s="42"/>
      <c r="SVR2661" s="116"/>
      <c r="SVS2661" s="42"/>
      <c r="SVT2661" s="116"/>
      <c r="SVU2661" s="42"/>
      <c r="SVV2661" s="116"/>
      <c r="SVW2661" s="42"/>
      <c r="SVX2661" s="116"/>
      <c r="SVY2661" s="42"/>
      <c r="SVZ2661" s="116"/>
      <c r="SWA2661" s="42"/>
      <c r="SWB2661" s="116"/>
      <c r="SWC2661" s="42"/>
      <c r="SWD2661" s="116"/>
      <c r="SWE2661" s="42"/>
      <c r="SWF2661" s="116"/>
      <c r="SWG2661" s="42"/>
      <c r="SWH2661" s="116"/>
      <c r="SWI2661" s="42"/>
      <c r="SWJ2661" s="116"/>
      <c r="SWK2661" s="42"/>
      <c r="SWL2661" s="116"/>
      <c r="SWM2661" s="42"/>
      <c r="SWN2661" s="116"/>
      <c r="SWO2661" s="42"/>
      <c r="SWP2661" s="116"/>
      <c r="SWQ2661" s="42"/>
      <c r="SWR2661" s="116"/>
      <c r="SWS2661" s="42"/>
      <c r="SWT2661" s="116"/>
      <c r="SWU2661" s="42"/>
      <c r="SWV2661" s="116"/>
      <c r="SWW2661" s="42"/>
      <c r="SWX2661" s="116"/>
      <c r="SWY2661" s="42"/>
      <c r="SWZ2661" s="116"/>
      <c r="SXA2661" s="42"/>
      <c r="SXB2661" s="116"/>
      <c r="SXC2661" s="42"/>
      <c r="SXD2661" s="116"/>
      <c r="SXE2661" s="42"/>
      <c r="SXF2661" s="116"/>
      <c r="SXG2661" s="42"/>
      <c r="SXH2661" s="116"/>
      <c r="SXI2661" s="42"/>
      <c r="SXJ2661" s="116"/>
      <c r="SXK2661" s="42"/>
      <c r="SXL2661" s="116"/>
      <c r="SXM2661" s="42"/>
      <c r="SXN2661" s="116"/>
      <c r="SXO2661" s="42"/>
      <c r="SXP2661" s="116"/>
      <c r="SXQ2661" s="42"/>
      <c r="SXR2661" s="116"/>
      <c r="SXS2661" s="42"/>
      <c r="SXT2661" s="116"/>
      <c r="SXU2661" s="42"/>
      <c r="SXV2661" s="116"/>
      <c r="SXW2661" s="42"/>
      <c r="SXX2661" s="116"/>
      <c r="SXY2661" s="42"/>
      <c r="SXZ2661" s="116"/>
      <c r="SYA2661" s="42"/>
      <c r="SYB2661" s="116"/>
      <c r="SYC2661" s="42"/>
      <c r="SYD2661" s="116"/>
      <c r="SYE2661" s="42"/>
      <c r="SYF2661" s="116"/>
      <c r="SYG2661" s="42"/>
      <c r="SYH2661" s="116"/>
      <c r="SYI2661" s="42"/>
      <c r="SYJ2661" s="116"/>
      <c r="SYK2661" s="42"/>
      <c r="SYL2661" s="116"/>
      <c r="SYM2661" s="42"/>
      <c r="SYN2661" s="116"/>
      <c r="SYO2661" s="42"/>
      <c r="SYP2661" s="116"/>
      <c r="SYQ2661" s="42"/>
      <c r="SYR2661" s="116"/>
      <c r="SYS2661" s="42"/>
      <c r="SYT2661" s="116"/>
      <c r="SYU2661" s="42"/>
      <c r="SYV2661" s="116"/>
      <c r="SYW2661" s="42"/>
      <c r="SYX2661" s="116"/>
      <c r="SYY2661" s="42"/>
      <c r="SYZ2661" s="116"/>
      <c r="SZA2661" s="42"/>
      <c r="SZB2661" s="116"/>
      <c r="SZC2661" s="42"/>
      <c r="SZD2661" s="116"/>
      <c r="SZE2661" s="42"/>
      <c r="SZF2661" s="116"/>
      <c r="SZG2661" s="42"/>
      <c r="SZH2661" s="116"/>
      <c r="SZI2661" s="42"/>
      <c r="SZJ2661" s="116"/>
      <c r="SZK2661" s="42"/>
      <c r="SZL2661" s="116"/>
      <c r="SZM2661" s="42"/>
      <c r="SZN2661" s="116"/>
      <c r="SZO2661" s="42"/>
      <c r="SZP2661" s="116"/>
      <c r="SZQ2661" s="42"/>
      <c r="SZR2661" s="116"/>
      <c r="SZS2661" s="42"/>
      <c r="SZT2661" s="116"/>
      <c r="SZU2661" s="42"/>
      <c r="SZV2661" s="116"/>
      <c r="SZW2661" s="42"/>
      <c r="SZX2661" s="116"/>
      <c r="SZY2661" s="42"/>
      <c r="SZZ2661" s="116"/>
      <c r="TAA2661" s="42"/>
      <c r="TAB2661" s="116"/>
      <c r="TAC2661" s="42"/>
      <c r="TAD2661" s="116"/>
      <c r="TAE2661" s="42"/>
      <c r="TAF2661" s="116"/>
      <c r="TAG2661" s="42"/>
      <c r="TAH2661" s="116"/>
      <c r="TAI2661" s="42"/>
      <c r="TAJ2661" s="116"/>
      <c r="TAK2661" s="42"/>
      <c r="TAL2661" s="116"/>
      <c r="TAM2661" s="42"/>
      <c r="TAN2661" s="116"/>
      <c r="TAO2661" s="42"/>
      <c r="TAP2661" s="116"/>
      <c r="TAQ2661" s="42"/>
      <c r="TAR2661" s="116"/>
      <c r="TAS2661" s="42"/>
      <c r="TAT2661" s="116"/>
      <c r="TAU2661" s="42"/>
      <c r="TAV2661" s="116"/>
      <c r="TAW2661" s="42"/>
      <c r="TAX2661" s="116"/>
      <c r="TAY2661" s="42"/>
      <c r="TAZ2661" s="116"/>
      <c r="TBA2661" s="42"/>
      <c r="TBB2661" s="116"/>
      <c r="TBC2661" s="42"/>
      <c r="TBD2661" s="116"/>
      <c r="TBE2661" s="42"/>
      <c r="TBF2661" s="116"/>
      <c r="TBG2661" s="42"/>
      <c r="TBH2661" s="116"/>
      <c r="TBI2661" s="42"/>
      <c r="TBJ2661" s="116"/>
      <c r="TBK2661" s="42"/>
      <c r="TBL2661" s="116"/>
      <c r="TBM2661" s="42"/>
      <c r="TBN2661" s="116"/>
      <c r="TBO2661" s="42"/>
      <c r="TBP2661" s="116"/>
      <c r="TBQ2661" s="42"/>
      <c r="TBR2661" s="116"/>
      <c r="TBS2661" s="42"/>
      <c r="TBT2661" s="116"/>
      <c r="TBU2661" s="42"/>
      <c r="TBV2661" s="116"/>
      <c r="TBW2661" s="42"/>
      <c r="TBX2661" s="116"/>
      <c r="TBY2661" s="42"/>
      <c r="TBZ2661" s="116"/>
      <c r="TCA2661" s="42"/>
      <c r="TCB2661" s="116"/>
      <c r="TCC2661" s="42"/>
      <c r="TCD2661" s="116"/>
      <c r="TCE2661" s="42"/>
      <c r="TCF2661" s="116"/>
      <c r="TCG2661" s="42"/>
      <c r="TCH2661" s="116"/>
      <c r="TCI2661" s="42"/>
      <c r="TCJ2661" s="116"/>
      <c r="TCK2661" s="42"/>
      <c r="TCL2661" s="116"/>
      <c r="TCM2661" s="42"/>
      <c r="TCN2661" s="116"/>
      <c r="TCO2661" s="42"/>
      <c r="TCP2661" s="116"/>
      <c r="TCQ2661" s="42"/>
      <c r="TCR2661" s="116"/>
      <c r="TCS2661" s="42"/>
      <c r="TCT2661" s="116"/>
      <c r="TCU2661" s="42"/>
      <c r="TCV2661" s="116"/>
      <c r="TCW2661" s="42"/>
      <c r="TCX2661" s="116"/>
      <c r="TCY2661" s="42"/>
      <c r="TCZ2661" s="116"/>
      <c r="TDA2661" s="42"/>
      <c r="TDB2661" s="116"/>
      <c r="TDC2661" s="42"/>
      <c r="TDD2661" s="116"/>
      <c r="TDE2661" s="42"/>
      <c r="TDF2661" s="116"/>
      <c r="TDG2661" s="42"/>
      <c r="TDH2661" s="116"/>
      <c r="TDI2661" s="42"/>
      <c r="TDJ2661" s="116"/>
      <c r="TDK2661" s="42"/>
      <c r="TDL2661" s="116"/>
      <c r="TDM2661" s="42"/>
      <c r="TDN2661" s="116"/>
      <c r="TDO2661" s="42"/>
      <c r="TDP2661" s="116"/>
      <c r="TDQ2661" s="42"/>
      <c r="TDR2661" s="116"/>
      <c r="TDS2661" s="42"/>
      <c r="TDT2661" s="116"/>
      <c r="TDU2661" s="42"/>
      <c r="TDV2661" s="116"/>
      <c r="TDW2661" s="42"/>
      <c r="TDX2661" s="116"/>
      <c r="TDY2661" s="42"/>
      <c r="TDZ2661" s="116"/>
      <c r="TEA2661" s="42"/>
      <c r="TEB2661" s="116"/>
      <c r="TEC2661" s="42"/>
      <c r="TED2661" s="116"/>
      <c r="TEE2661" s="42"/>
      <c r="TEF2661" s="116"/>
      <c r="TEG2661" s="42"/>
      <c r="TEH2661" s="116"/>
      <c r="TEI2661" s="42"/>
      <c r="TEJ2661" s="116"/>
      <c r="TEK2661" s="42"/>
      <c r="TEL2661" s="116"/>
      <c r="TEM2661" s="42"/>
      <c r="TEN2661" s="116"/>
      <c r="TEO2661" s="42"/>
      <c r="TEP2661" s="116"/>
      <c r="TEQ2661" s="42"/>
      <c r="TER2661" s="116"/>
      <c r="TES2661" s="42"/>
      <c r="TET2661" s="116"/>
      <c r="TEU2661" s="42"/>
      <c r="TEV2661" s="116"/>
      <c r="TEW2661" s="42"/>
      <c r="TEX2661" s="116"/>
      <c r="TEY2661" s="42"/>
      <c r="TEZ2661" s="116"/>
      <c r="TFA2661" s="42"/>
      <c r="TFB2661" s="116"/>
      <c r="TFC2661" s="42"/>
      <c r="TFD2661" s="116"/>
      <c r="TFE2661" s="42"/>
      <c r="TFF2661" s="116"/>
      <c r="TFG2661" s="42"/>
      <c r="TFH2661" s="116"/>
      <c r="TFI2661" s="42"/>
      <c r="TFJ2661" s="116"/>
      <c r="TFK2661" s="42"/>
      <c r="TFL2661" s="116"/>
      <c r="TFM2661" s="42"/>
      <c r="TFN2661" s="116"/>
      <c r="TFO2661" s="42"/>
      <c r="TFP2661" s="116"/>
      <c r="TFQ2661" s="42"/>
      <c r="TFR2661" s="116"/>
      <c r="TFS2661" s="42"/>
      <c r="TFT2661" s="116"/>
      <c r="TFU2661" s="42"/>
      <c r="TFV2661" s="116"/>
      <c r="TFW2661" s="42"/>
      <c r="TFX2661" s="116"/>
      <c r="TFY2661" s="42"/>
      <c r="TFZ2661" s="116"/>
      <c r="TGA2661" s="42"/>
      <c r="TGB2661" s="116"/>
      <c r="TGC2661" s="42"/>
      <c r="TGD2661" s="116"/>
      <c r="TGE2661" s="42"/>
      <c r="TGF2661" s="116"/>
      <c r="TGG2661" s="42"/>
      <c r="TGH2661" s="116"/>
      <c r="TGI2661" s="42"/>
      <c r="TGJ2661" s="116"/>
      <c r="TGK2661" s="42"/>
      <c r="TGL2661" s="116"/>
      <c r="TGM2661" s="42"/>
      <c r="TGN2661" s="116"/>
      <c r="TGO2661" s="42"/>
      <c r="TGP2661" s="116"/>
      <c r="TGQ2661" s="42"/>
      <c r="TGR2661" s="116"/>
      <c r="TGS2661" s="42"/>
      <c r="TGT2661" s="116"/>
      <c r="TGU2661" s="42"/>
      <c r="TGV2661" s="116"/>
      <c r="TGW2661" s="42"/>
      <c r="TGX2661" s="116"/>
      <c r="TGY2661" s="42"/>
      <c r="TGZ2661" s="116"/>
      <c r="THA2661" s="42"/>
      <c r="THB2661" s="116"/>
      <c r="THC2661" s="42"/>
      <c r="THD2661" s="116"/>
      <c r="THE2661" s="42"/>
      <c r="THF2661" s="116"/>
      <c r="THG2661" s="42"/>
      <c r="THH2661" s="116"/>
      <c r="THI2661" s="42"/>
      <c r="THJ2661" s="116"/>
      <c r="THK2661" s="42"/>
      <c r="THL2661" s="116"/>
      <c r="THM2661" s="42"/>
      <c r="THN2661" s="116"/>
      <c r="THO2661" s="42"/>
      <c r="THP2661" s="116"/>
      <c r="THQ2661" s="42"/>
      <c r="THR2661" s="116"/>
      <c r="THS2661" s="42"/>
      <c r="THT2661" s="116"/>
      <c r="THU2661" s="42"/>
      <c r="THV2661" s="116"/>
      <c r="THW2661" s="42"/>
      <c r="THX2661" s="116"/>
      <c r="THY2661" s="42"/>
      <c r="THZ2661" s="116"/>
      <c r="TIA2661" s="42"/>
      <c r="TIB2661" s="116"/>
      <c r="TIC2661" s="42"/>
      <c r="TID2661" s="116"/>
      <c r="TIE2661" s="42"/>
      <c r="TIF2661" s="116"/>
      <c r="TIG2661" s="42"/>
      <c r="TIH2661" s="116"/>
      <c r="TII2661" s="42"/>
      <c r="TIJ2661" s="116"/>
      <c r="TIK2661" s="42"/>
      <c r="TIL2661" s="116"/>
      <c r="TIM2661" s="42"/>
      <c r="TIN2661" s="116"/>
      <c r="TIO2661" s="42"/>
      <c r="TIP2661" s="116"/>
      <c r="TIQ2661" s="42"/>
      <c r="TIR2661" s="116"/>
      <c r="TIS2661" s="42"/>
      <c r="TIT2661" s="116"/>
      <c r="TIU2661" s="42"/>
      <c r="TIV2661" s="116"/>
      <c r="TIW2661" s="42"/>
      <c r="TIX2661" s="116"/>
      <c r="TIY2661" s="42"/>
      <c r="TIZ2661" s="116"/>
      <c r="TJA2661" s="42"/>
      <c r="TJB2661" s="116"/>
      <c r="TJC2661" s="42"/>
      <c r="TJD2661" s="116"/>
      <c r="TJE2661" s="42"/>
      <c r="TJF2661" s="116"/>
      <c r="TJG2661" s="42"/>
      <c r="TJH2661" s="116"/>
      <c r="TJI2661" s="42"/>
      <c r="TJJ2661" s="116"/>
      <c r="TJK2661" s="42"/>
      <c r="TJL2661" s="116"/>
      <c r="TJM2661" s="42"/>
      <c r="TJN2661" s="116"/>
      <c r="TJO2661" s="42"/>
      <c r="TJP2661" s="116"/>
      <c r="TJQ2661" s="42"/>
      <c r="TJR2661" s="116"/>
      <c r="TJS2661" s="42"/>
      <c r="TJT2661" s="116"/>
      <c r="TJU2661" s="42"/>
      <c r="TJV2661" s="116"/>
      <c r="TJW2661" s="42"/>
      <c r="TJX2661" s="116"/>
      <c r="TJY2661" s="42"/>
      <c r="TJZ2661" s="116"/>
      <c r="TKA2661" s="42"/>
      <c r="TKB2661" s="116"/>
      <c r="TKC2661" s="42"/>
      <c r="TKD2661" s="116"/>
      <c r="TKE2661" s="42"/>
      <c r="TKF2661" s="116"/>
      <c r="TKG2661" s="42"/>
      <c r="TKH2661" s="116"/>
      <c r="TKI2661" s="42"/>
      <c r="TKJ2661" s="116"/>
      <c r="TKK2661" s="42"/>
      <c r="TKL2661" s="116"/>
      <c r="TKM2661" s="42"/>
      <c r="TKN2661" s="116"/>
      <c r="TKO2661" s="42"/>
      <c r="TKP2661" s="116"/>
      <c r="TKQ2661" s="42"/>
      <c r="TKR2661" s="116"/>
      <c r="TKS2661" s="42"/>
      <c r="TKT2661" s="116"/>
      <c r="TKU2661" s="42"/>
      <c r="TKV2661" s="116"/>
      <c r="TKW2661" s="42"/>
      <c r="TKX2661" s="116"/>
      <c r="TKY2661" s="42"/>
      <c r="TKZ2661" s="116"/>
      <c r="TLA2661" s="42"/>
      <c r="TLB2661" s="116"/>
      <c r="TLC2661" s="42"/>
      <c r="TLD2661" s="116"/>
      <c r="TLE2661" s="42"/>
      <c r="TLF2661" s="116"/>
      <c r="TLG2661" s="42"/>
      <c r="TLH2661" s="116"/>
      <c r="TLI2661" s="42"/>
      <c r="TLJ2661" s="116"/>
      <c r="TLK2661" s="42"/>
      <c r="TLL2661" s="116"/>
      <c r="TLM2661" s="42"/>
      <c r="TLN2661" s="116"/>
      <c r="TLO2661" s="42"/>
      <c r="TLP2661" s="116"/>
      <c r="TLQ2661" s="42"/>
      <c r="TLR2661" s="116"/>
      <c r="TLS2661" s="42"/>
      <c r="TLT2661" s="116"/>
      <c r="TLU2661" s="42"/>
      <c r="TLV2661" s="116"/>
      <c r="TLW2661" s="42"/>
      <c r="TLX2661" s="116"/>
      <c r="TLY2661" s="42"/>
      <c r="TLZ2661" s="116"/>
      <c r="TMA2661" s="42"/>
      <c r="TMB2661" s="116"/>
      <c r="TMC2661" s="42"/>
      <c r="TMD2661" s="116"/>
      <c r="TME2661" s="42"/>
      <c r="TMF2661" s="116"/>
      <c r="TMG2661" s="42"/>
      <c r="TMH2661" s="116"/>
      <c r="TMI2661" s="42"/>
      <c r="TMJ2661" s="116"/>
      <c r="TMK2661" s="42"/>
      <c r="TML2661" s="116"/>
      <c r="TMM2661" s="42"/>
      <c r="TMN2661" s="116"/>
      <c r="TMO2661" s="42"/>
      <c r="TMP2661" s="116"/>
      <c r="TMQ2661" s="42"/>
      <c r="TMR2661" s="116"/>
      <c r="TMS2661" s="42"/>
      <c r="TMT2661" s="116"/>
      <c r="TMU2661" s="42"/>
      <c r="TMV2661" s="116"/>
      <c r="TMW2661" s="42"/>
      <c r="TMX2661" s="116"/>
      <c r="TMY2661" s="42"/>
      <c r="TMZ2661" s="116"/>
      <c r="TNA2661" s="42"/>
      <c r="TNB2661" s="116"/>
      <c r="TNC2661" s="42"/>
      <c r="TND2661" s="116"/>
      <c r="TNE2661" s="42"/>
      <c r="TNF2661" s="116"/>
      <c r="TNG2661" s="42"/>
      <c r="TNH2661" s="116"/>
      <c r="TNI2661" s="42"/>
      <c r="TNJ2661" s="116"/>
      <c r="TNK2661" s="42"/>
      <c r="TNL2661" s="116"/>
      <c r="TNM2661" s="42"/>
      <c r="TNN2661" s="116"/>
      <c r="TNO2661" s="42"/>
      <c r="TNP2661" s="116"/>
      <c r="TNQ2661" s="42"/>
      <c r="TNR2661" s="116"/>
      <c r="TNS2661" s="42"/>
      <c r="TNT2661" s="116"/>
      <c r="TNU2661" s="42"/>
      <c r="TNV2661" s="116"/>
      <c r="TNW2661" s="42"/>
      <c r="TNX2661" s="116"/>
      <c r="TNY2661" s="42"/>
      <c r="TNZ2661" s="116"/>
      <c r="TOA2661" s="42"/>
      <c r="TOB2661" s="116"/>
      <c r="TOC2661" s="42"/>
      <c r="TOD2661" s="116"/>
      <c r="TOE2661" s="42"/>
      <c r="TOF2661" s="116"/>
      <c r="TOG2661" s="42"/>
      <c r="TOH2661" s="116"/>
      <c r="TOI2661" s="42"/>
      <c r="TOJ2661" s="116"/>
      <c r="TOK2661" s="42"/>
      <c r="TOL2661" s="116"/>
      <c r="TOM2661" s="42"/>
      <c r="TON2661" s="116"/>
      <c r="TOO2661" s="42"/>
      <c r="TOP2661" s="116"/>
      <c r="TOQ2661" s="42"/>
      <c r="TOR2661" s="116"/>
      <c r="TOS2661" s="42"/>
      <c r="TOT2661" s="116"/>
      <c r="TOU2661" s="42"/>
      <c r="TOV2661" s="116"/>
      <c r="TOW2661" s="42"/>
      <c r="TOX2661" s="116"/>
      <c r="TOY2661" s="42"/>
      <c r="TOZ2661" s="116"/>
      <c r="TPA2661" s="42"/>
      <c r="TPB2661" s="116"/>
      <c r="TPC2661" s="42"/>
      <c r="TPD2661" s="116"/>
      <c r="TPE2661" s="42"/>
      <c r="TPF2661" s="116"/>
      <c r="TPG2661" s="42"/>
      <c r="TPH2661" s="116"/>
      <c r="TPI2661" s="42"/>
      <c r="TPJ2661" s="116"/>
      <c r="TPK2661" s="42"/>
      <c r="TPL2661" s="116"/>
      <c r="TPM2661" s="42"/>
      <c r="TPN2661" s="116"/>
      <c r="TPO2661" s="42"/>
      <c r="TPP2661" s="116"/>
      <c r="TPQ2661" s="42"/>
      <c r="TPR2661" s="116"/>
      <c r="TPS2661" s="42"/>
      <c r="TPT2661" s="116"/>
      <c r="TPU2661" s="42"/>
      <c r="TPV2661" s="116"/>
      <c r="TPW2661" s="42"/>
      <c r="TPX2661" s="116"/>
      <c r="TPY2661" s="42"/>
      <c r="TPZ2661" s="116"/>
      <c r="TQA2661" s="42"/>
      <c r="TQB2661" s="116"/>
      <c r="TQC2661" s="42"/>
      <c r="TQD2661" s="116"/>
      <c r="TQE2661" s="42"/>
      <c r="TQF2661" s="116"/>
      <c r="TQG2661" s="42"/>
      <c r="TQH2661" s="116"/>
      <c r="TQI2661" s="42"/>
      <c r="TQJ2661" s="116"/>
      <c r="TQK2661" s="42"/>
      <c r="TQL2661" s="116"/>
      <c r="TQM2661" s="42"/>
      <c r="TQN2661" s="116"/>
      <c r="TQO2661" s="42"/>
      <c r="TQP2661" s="116"/>
      <c r="TQQ2661" s="42"/>
      <c r="TQR2661" s="116"/>
      <c r="TQS2661" s="42"/>
      <c r="TQT2661" s="116"/>
      <c r="TQU2661" s="42"/>
      <c r="TQV2661" s="116"/>
      <c r="TQW2661" s="42"/>
      <c r="TQX2661" s="116"/>
      <c r="TQY2661" s="42"/>
      <c r="TQZ2661" s="116"/>
      <c r="TRA2661" s="42"/>
      <c r="TRB2661" s="116"/>
      <c r="TRC2661" s="42"/>
      <c r="TRD2661" s="116"/>
      <c r="TRE2661" s="42"/>
      <c r="TRF2661" s="116"/>
      <c r="TRG2661" s="42"/>
      <c r="TRH2661" s="116"/>
      <c r="TRI2661" s="42"/>
      <c r="TRJ2661" s="116"/>
      <c r="TRK2661" s="42"/>
      <c r="TRL2661" s="116"/>
      <c r="TRM2661" s="42"/>
      <c r="TRN2661" s="116"/>
      <c r="TRO2661" s="42"/>
      <c r="TRP2661" s="116"/>
      <c r="TRQ2661" s="42"/>
      <c r="TRR2661" s="116"/>
      <c r="TRS2661" s="42"/>
      <c r="TRT2661" s="116"/>
      <c r="TRU2661" s="42"/>
      <c r="TRV2661" s="116"/>
      <c r="TRW2661" s="42"/>
      <c r="TRX2661" s="116"/>
      <c r="TRY2661" s="42"/>
      <c r="TRZ2661" s="116"/>
      <c r="TSA2661" s="42"/>
      <c r="TSB2661" s="116"/>
      <c r="TSC2661" s="42"/>
      <c r="TSD2661" s="116"/>
      <c r="TSE2661" s="42"/>
      <c r="TSF2661" s="116"/>
      <c r="TSG2661" s="42"/>
      <c r="TSH2661" s="116"/>
      <c r="TSI2661" s="42"/>
      <c r="TSJ2661" s="116"/>
      <c r="TSK2661" s="42"/>
      <c r="TSL2661" s="116"/>
      <c r="TSM2661" s="42"/>
      <c r="TSN2661" s="116"/>
      <c r="TSO2661" s="42"/>
      <c r="TSP2661" s="116"/>
      <c r="TSQ2661" s="42"/>
      <c r="TSR2661" s="116"/>
      <c r="TSS2661" s="42"/>
      <c r="TST2661" s="116"/>
      <c r="TSU2661" s="42"/>
      <c r="TSV2661" s="116"/>
      <c r="TSW2661" s="42"/>
      <c r="TSX2661" s="116"/>
      <c r="TSY2661" s="42"/>
      <c r="TSZ2661" s="116"/>
      <c r="TTA2661" s="42"/>
      <c r="TTB2661" s="116"/>
      <c r="TTC2661" s="42"/>
      <c r="TTD2661" s="116"/>
      <c r="TTE2661" s="42"/>
      <c r="TTF2661" s="116"/>
      <c r="TTG2661" s="42"/>
      <c r="TTH2661" s="116"/>
      <c r="TTI2661" s="42"/>
      <c r="TTJ2661" s="116"/>
      <c r="TTK2661" s="42"/>
      <c r="TTL2661" s="116"/>
      <c r="TTM2661" s="42"/>
      <c r="TTN2661" s="116"/>
      <c r="TTO2661" s="42"/>
      <c r="TTP2661" s="116"/>
      <c r="TTQ2661" s="42"/>
      <c r="TTR2661" s="116"/>
      <c r="TTS2661" s="42"/>
      <c r="TTT2661" s="116"/>
      <c r="TTU2661" s="42"/>
      <c r="TTV2661" s="116"/>
      <c r="TTW2661" s="42"/>
      <c r="TTX2661" s="116"/>
      <c r="TTY2661" s="42"/>
      <c r="TTZ2661" s="116"/>
      <c r="TUA2661" s="42"/>
      <c r="TUB2661" s="116"/>
      <c r="TUC2661" s="42"/>
      <c r="TUD2661" s="116"/>
      <c r="TUE2661" s="42"/>
      <c r="TUF2661" s="116"/>
      <c r="TUG2661" s="42"/>
      <c r="TUH2661" s="116"/>
      <c r="TUI2661" s="42"/>
      <c r="TUJ2661" s="116"/>
      <c r="TUK2661" s="42"/>
      <c r="TUL2661" s="116"/>
      <c r="TUM2661" s="42"/>
      <c r="TUN2661" s="116"/>
      <c r="TUO2661" s="42"/>
      <c r="TUP2661" s="116"/>
      <c r="TUQ2661" s="42"/>
      <c r="TUR2661" s="116"/>
      <c r="TUS2661" s="42"/>
      <c r="TUT2661" s="116"/>
      <c r="TUU2661" s="42"/>
      <c r="TUV2661" s="116"/>
      <c r="TUW2661" s="42"/>
      <c r="TUX2661" s="116"/>
      <c r="TUY2661" s="42"/>
      <c r="TUZ2661" s="116"/>
      <c r="TVA2661" s="42"/>
      <c r="TVB2661" s="116"/>
      <c r="TVC2661" s="42"/>
      <c r="TVD2661" s="116"/>
      <c r="TVE2661" s="42"/>
      <c r="TVF2661" s="116"/>
      <c r="TVG2661" s="42"/>
      <c r="TVH2661" s="116"/>
      <c r="TVI2661" s="42"/>
      <c r="TVJ2661" s="116"/>
      <c r="TVK2661" s="42"/>
      <c r="TVL2661" s="116"/>
      <c r="TVM2661" s="42"/>
      <c r="TVN2661" s="116"/>
      <c r="TVO2661" s="42"/>
      <c r="TVP2661" s="116"/>
      <c r="TVQ2661" s="42"/>
      <c r="TVR2661" s="116"/>
      <c r="TVS2661" s="42"/>
      <c r="TVT2661" s="116"/>
      <c r="TVU2661" s="42"/>
      <c r="TVV2661" s="116"/>
      <c r="TVW2661" s="42"/>
      <c r="TVX2661" s="116"/>
      <c r="TVY2661" s="42"/>
      <c r="TVZ2661" s="116"/>
      <c r="TWA2661" s="42"/>
      <c r="TWB2661" s="116"/>
      <c r="TWC2661" s="42"/>
      <c r="TWD2661" s="116"/>
      <c r="TWE2661" s="42"/>
      <c r="TWF2661" s="116"/>
      <c r="TWG2661" s="42"/>
      <c r="TWH2661" s="116"/>
      <c r="TWI2661" s="42"/>
      <c r="TWJ2661" s="116"/>
      <c r="TWK2661" s="42"/>
      <c r="TWL2661" s="116"/>
      <c r="TWM2661" s="42"/>
      <c r="TWN2661" s="116"/>
      <c r="TWO2661" s="42"/>
      <c r="TWP2661" s="116"/>
      <c r="TWQ2661" s="42"/>
      <c r="TWR2661" s="116"/>
      <c r="TWS2661" s="42"/>
      <c r="TWT2661" s="116"/>
      <c r="TWU2661" s="42"/>
      <c r="TWV2661" s="116"/>
      <c r="TWW2661" s="42"/>
      <c r="TWX2661" s="116"/>
      <c r="TWY2661" s="42"/>
      <c r="TWZ2661" s="116"/>
      <c r="TXA2661" s="42"/>
      <c r="TXB2661" s="116"/>
      <c r="TXC2661" s="42"/>
      <c r="TXD2661" s="116"/>
      <c r="TXE2661" s="42"/>
      <c r="TXF2661" s="116"/>
      <c r="TXG2661" s="42"/>
      <c r="TXH2661" s="116"/>
      <c r="TXI2661" s="42"/>
      <c r="TXJ2661" s="116"/>
      <c r="TXK2661" s="42"/>
      <c r="TXL2661" s="116"/>
      <c r="TXM2661" s="42"/>
      <c r="TXN2661" s="116"/>
      <c r="TXO2661" s="42"/>
      <c r="TXP2661" s="116"/>
      <c r="TXQ2661" s="42"/>
      <c r="TXR2661" s="116"/>
      <c r="TXS2661" s="42"/>
      <c r="TXT2661" s="116"/>
      <c r="TXU2661" s="42"/>
      <c r="TXV2661" s="116"/>
      <c r="TXW2661" s="42"/>
      <c r="TXX2661" s="116"/>
      <c r="TXY2661" s="42"/>
      <c r="TXZ2661" s="116"/>
      <c r="TYA2661" s="42"/>
      <c r="TYB2661" s="116"/>
      <c r="TYC2661" s="42"/>
      <c r="TYD2661" s="116"/>
      <c r="TYE2661" s="42"/>
      <c r="TYF2661" s="116"/>
      <c r="TYG2661" s="42"/>
      <c r="TYH2661" s="116"/>
      <c r="TYI2661" s="42"/>
      <c r="TYJ2661" s="116"/>
      <c r="TYK2661" s="42"/>
      <c r="TYL2661" s="116"/>
      <c r="TYM2661" s="42"/>
      <c r="TYN2661" s="116"/>
      <c r="TYO2661" s="42"/>
      <c r="TYP2661" s="116"/>
      <c r="TYQ2661" s="42"/>
      <c r="TYR2661" s="116"/>
      <c r="TYS2661" s="42"/>
      <c r="TYT2661" s="116"/>
      <c r="TYU2661" s="42"/>
      <c r="TYV2661" s="116"/>
      <c r="TYW2661" s="42"/>
      <c r="TYX2661" s="116"/>
      <c r="TYY2661" s="42"/>
      <c r="TYZ2661" s="116"/>
      <c r="TZA2661" s="42"/>
      <c r="TZB2661" s="116"/>
      <c r="TZC2661" s="42"/>
      <c r="TZD2661" s="116"/>
      <c r="TZE2661" s="42"/>
      <c r="TZF2661" s="116"/>
      <c r="TZG2661" s="42"/>
      <c r="TZH2661" s="116"/>
      <c r="TZI2661" s="42"/>
      <c r="TZJ2661" s="116"/>
      <c r="TZK2661" s="42"/>
      <c r="TZL2661" s="116"/>
      <c r="TZM2661" s="42"/>
      <c r="TZN2661" s="116"/>
      <c r="TZO2661" s="42"/>
      <c r="TZP2661" s="116"/>
      <c r="TZQ2661" s="42"/>
      <c r="TZR2661" s="116"/>
      <c r="TZS2661" s="42"/>
      <c r="TZT2661" s="116"/>
      <c r="TZU2661" s="42"/>
      <c r="TZV2661" s="116"/>
      <c r="TZW2661" s="42"/>
      <c r="TZX2661" s="116"/>
      <c r="TZY2661" s="42"/>
      <c r="TZZ2661" s="116"/>
      <c r="UAA2661" s="42"/>
      <c r="UAB2661" s="116"/>
      <c r="UAC2661" s="42"/>
      <c r="UAD2661" s="116"/>
      <c r="UAE2661" s="42"/>
      <c r="UAF2661" s="116"/>
      <c r="UAG2661" s="42"/>
      <c r="UAH2661" s="116"/>
      <c r="UAI2661" s="42"/>
      <c r="UAJ2661" s="116"/>
      <c r="UAK2661" s="42"/>
      <c r="UAL2661" s="116"/>
      <c r="UAM2661" s="42"/>
      <c r="UAN2661" s="116"/>
      <c r="UAO2661" s="42"/>
      <c r="UAP2661" s="116"/>
      <c r="UAQ2661" s="42"/>
      <c r="UAR2661" s="116"/>
      <c r="UAS2661" s="42"/>
      <c r="UAT2661" s="116"/>
      <c r="UAU2661" s="42"/>
      <c r="UAV2661" s="116"/>
      <c r="UAW2661" s="42"/>
      <c r="UAX2661" s="116"/>
      <c r="UAY2661" s="42"/>
      <c r="UAZ2661" s="116"/>
      <c r="UBA2661" s="42"/>
      <c r="UBB2661" s="116"/>
      <c r="UBC2661" s="42"/>
      <c r="UBD2661" s="116"/>
      <c r="UBE2661" s="42"/>
      <c r="UBF2661" s="116"/>
      <c r="UBG2661" s="42"/>
      <c r="UBH2661" s="116"/>
      <c r="UBI2661" s="42"/>
      <c r="UBJ2661" s="116"/>
      <c r="UBK2661" s="42"/>
      <c r="UBL2661" s="116"/>
      <c r="UBM2661" s="42"/>
      <c r="UBN2661" s="116"/>
      <c r="UBO2661" s="42"/>
      <c r="UBP2661" s="116"/>
      <c r="UBQ2661" s="42"/>
      <c r="UBR2661" s="116"/>
      <c r="UBS2661" s="42"/>
      <c r="UBT2661" s="116"/>
      <c r="UBU2661" s="42"/>
      <c r="UBV2661" s="116"/>
      <c r="UBW2661" s="42"/>
      <c r="UBX2661" s="116"/>
      <c r="UBY2661" s="42"/>
      <c r="UBZ2661" s="116"/>
      <c r="UCA2661" s="42"/>
      <c r="UCB2661" s="116"/>
      <c r="UCC2661" s="42"/>
      <c r="UCD2661" s="116"/>
      <c r="UCE2661" s="42"/>
      <c r="UCF2661" s="116"/>
      <c r="UCG2661" s="42"/>
      <c r="UCH2661" s="116"/>
      <c r="UCI2661" s="42"/>
      <c r="UCJ2661" s="116"/>
      <c r="UCK2661" s="42"/>
      <c r="UCL2661" s="116"/>
      <c r="UCM2661" s="42"/>
      <c r="UCN2661" s="116"/>
      <c r="UCO2661" s="42"/>
      <c r="UCP2661" s="116"/>
      <c r="UCQ2661" s="42"/>
      <c r="UCR2661" s="116"/>
      <c r="UCS2661" s="42"/>
      <c r="UCT2661" s="116"/>
      <c r="UCU2661" s="42"/>
      <c r="UCV2661" s="116"/>
      <c r="UCW2661" s="42"/>
      <c r="UCX2661" s="116"/>
      <c r="UCY2661" s="42"/>
      <c r="UCZ2661" s="116"/>
      <c r="UDA2661" s="42"/>
      <c r="UDB2661" s="116"/>
      <c r="UDC2661" s="42"/>
      <c r="UDD2661" s="116"/>
      <c r="UDE2661" s="42"/>
      <c r="UDF2661" s="116"/>
      <c r="UDG2661" s="42"/>
      <c r="UDH2661" s="116"/>
      <c r="UDI2661" s="42"/>
      <c r="UDJ2661" s="116"/>
      <c r="UDK2661" s="42"/>
      <c r="UDL2661" s="116"/>
      <c r="UDM2661" s="42"/>
      <c r="UDN2661" s="116"/>
      <c r="UDO2661" s="42"/>
      <c r="UDP2661" s="116"/>
      <c r="UDQ2661" s="42"/>
      <c r="UDR2661" s="116"/>
      <c r="UDS2661" s="42"/>
      <c r="UDT2661" s="116"/>
      <c r="UDU2661" s="42"/>
      <c r="UDV2661" s="116"/>
      <c r="UDW2661" s="42"/>
      <c r="UDX2661" s="116"/>
      <c r="UDY2661" s="42"/>
      <c r="UDZ2661" s="116"/>
      <c r="UEA2661" s="42"/>
      <c r="UEB2661" s="116"/>
      <c r="UEC2661" s="42"/>
      <c r="UED2661" s="116"/>
      <c r="UEE2661" s="42"/>
      <c r="UEF2661" s="116"/>
      <c r="UEG2661" s="42"/>
      <c r="UEH2661" s="116"/>
      <c r="UEI2661" s="42"/>
      <c r="UEJ2661" s="116"/>
      <c r="UEK2661" s="42"/>
      <c r="UEL2661" s="116"/>
      <c r="UEM2661" s="42"/>
      <c r="UEN2661" s="116"/>
      <c r="UEO2661" s="42"/>
      <c r="UEP2661" s="116"/>
      <c r="UEQ2661" s="42"/>
      <c r="UER2661" s="116"/>
      <c r="UES2661" s="42"/>
      <c r="UET2661" s="116"/>
      <c r="UEU2661" s="42"/>
      <c r="UEV2661" s="116"/>
      <c r="UEW2661" s="42"/>
      <c r="UEX2661" s="116"/>
      <c r="UEY2661" s="42"/>
      <c r="UEZ2661" s="116"/>
      <c r="UFA2661" s="42"/>
      <c r="UFB2661" s="116"/>
      <c r="UFC2661" s="42"/>
      <c r="UFD2661" s="116"/>
      <c r="UFE2661" s="42"/>
      <c r="UFF2661" s="116"/>
      <c r="UFG2661" s="42"/>
      <c r="UFH2661" s="116"/>
      <c r="UFI2661" s="42"/>
      <c r="UFJ2661" s="116"/>
      <c r="UFK2661" s="42"/>
      <c r="UFL2661" s="116"/>
      <c r="UFM2661" s="42"/>
      <c r="UFN2661" s="116"/>
      <c r="UFO2661" s="42"/>
      <c r="UFP2661" s="116"/>
      <c r="UFQ2661" s="42"/>
      <c r="UFR2661" s="116"/>
      <c r="UFS2661" s="42"/>
      <c r="UFT2661" s="116"/>
      <c r="UFU2661" s="42"/>
      <c r="UFV2661" s="116"/>
      <c r="UFW2661" s="42"/>
      <c r="UFX2661" s="116"/>
      <c r="UFY2661" s="42"/>
      <c r="UFZ2661" s="116"/>
      <c r="UGA2661" s="42"/>
      <c r="UGB2661" s="116"/>
      <c r="UGC2661" s="42"/>
      <c r="UGD2661" s="116"/>
      <c r="UGE2661" s="42"/>
      <c r="UGF2661" s="116"/>
      <c r="UGG2661" s="42"/>
      <c r="UGH2661" s="116"/>
      <c r="UGI2661" s="42"/>
      <c r="UGJ2661" s="116"/>
      <c r="UGK2661" s="42"/>
      <c r="UGL2661" s="116"/>
      <c r="UGM2661" s="42"/>
      <c r="UGN2661" s="116"/>
      <c r="UGO2661" s="42"/>
      <c r="UGP2661" s="116"/>
      <c r="UGQ2661" s="42"/>
      <c r="UGR2661" s="116"/>
      <c r="UGS2661" s="42"/>
      <c r="UGT2661" s="116"/>
      <c r="UGU2661" s="42"/>
      <c r="UGV2661" s="116"/>
      <c r="UGW2661" s="42"/>
      <c r="UGX2661" s="116"/>
      <c r="UGY2661" s="42"/>
      <c r="UGZ2661" s="116"/>
      <c r="UHA2661" s="42"/>
      <c r="UHB2661" s="116"/>
      <c r="UHC2661" s="42"/>
      <c r="UHD2661" s="116"/>
      <c r="UHE2661" s="42"/>
      <c r="UHF2661" s="116"/>
      <c r="UHG2661" s="42"/>
      <c r="UHH2661" s="116"/>
      <c r="UHI2661" s="42"/>
      <c r="UHJ2661" s="116"/>
      <c r="UHK2661" s="42"/>
      <c r="UHL2661" s="116"/>
      <c r="UHM2661" s="42"/>
      <c r="UHN2661" s="116"/>
      <c r="UHO2661" s="42"/>
      <c r="UHP2661" s="116"/>
      <c r="UHQ2661" s="42"/>
      <c r="UHR2661" s="116"/>
      <c r="UHS2661" s="42"/>
      <c r="UHT2661" s="116"/>
      <c r="UHU2661" s="42"/>
      <c r="UHV2661" s="116"/>
      <c r="UHW2661" s="42"/>
      <c r="UHX2661" s="116"/>
      <c r="UHY2661" s="42"/>
      <c r="UHZ2661" s="116"/>
      <c r="UIA2661" s="42"/>
      <c r="UIB2661" s="116"/>
      <c r="UIC2661" s="42"/>
      <c r="UID2661" s="116"/>
      <c r="UIE2661" s="42"/>
      <c r="UIF2661" s="116"/>
      <c r="UIG2661" s="42"/>
      <c r="UIH2661" s="116"/>
      <c r="UII2661" s="42"/>
      <c r="UIJ2661" s="116"/>
      <c r="UIK2661" s="42"/>
      <c r="UIL2661" s="116"/>
      <c r="UIM2661" s="42"/>
      <c r="UIN2661" s="116"/>
      <c r="UIO2661" s="42"/>
      <c r="UIP2661" s="116"/>
      <c r="UIQ2661" s="42"/>
      <c r="UIR2661" s="116"/>
      <c r="UIS2661" s="42"/>
      <c r="UIT2661" s="116"/>
      <c r="UIU2661" s="42"/>
      <c r="UIV2661" s="116"/>
      <c r="UIW2661" s="42"/>
      <c r="UIX2661" s="116"/>
      <c r="UIY2661" s="42"/>
      <c r="UIZ2661" s="116"/>
      <c r="UJA2661" s="42"/>
      <c r="UJB2661" s="116"/>
      <c r="UJC2661" s="42"/>
      <c r="UJD2661" s="116"/>
      <c r="UJE2661" s="42"/>
      <c r="UJF2661" s="116"/>
      <c r="UJG2661" s="42"/>
      <c r="UJH2661" s="116"/>
      <c r="UJI2661" s="42"/>
      <c r="UJJ2661" s="116"/>
      <c r="UJK2661" s="42"/>
      <c r="UJL2661" s="116"/>
      <c r="UJM2661" s="42"/>
      <c r="UJN2661" s="116"/>
      <c r="UJO2661" s="42"/>
      <c r="UJP2661" s="116"/>
      <c r="UJQ2661" s="42"/>
      <c r="UJR2661" s="116"/>
      <c r="UJS2661" s="42"/>
      <c r="UJT2661" s="116"/>
      <c r="UJU2661" s="42"/>
      <c r="UJV2661" s="116"/>
      <c r="UJW2661" s="42"/>
      <c r="UJX2661" s="116"/>
      <c r="UJY2661" s="42"/>
      <c r="UJZ2661" s="116"/>
      <c r="UKA2661" s="42"/>
      <c r="UKB2661" s="116"/>
      <c r="UKC2661" s="42"/>
      <c r="UKD2661" s="116"/>
      <c r="UKE2661" s="42"/>
      <c r="UKF2661" s="116"/>
      <c r="UKG2661" s="42"/>
      <c r="UKH2661" s="116"/>
      <c r="UKI2661" s="42"/>
      <c r="UKJ2661" s="116"/>
      <c r="UKK2661" s="42"/>
      <c r="UKL2661" s="116"/>
      <c r="UKM2661" s="42"/>
      <c r="UKN2661" s="116"/>
      <c r="UKO2661" s="42"/>
      <c r="UKP2661" s="116"/>
      <c r="UKQ2661" s="42"/>
      <c r="UKR2661" s="116"/>
      <c r="UKS2661" s="42"/>
      <c r="UKT2661" s="116"/>
      <c r="UKU2661" s="42"/>
      <c r="UKV2661" s="116"/>
      <c r="UKW2661" s="42"/>
      <c r="UKX2661" s="116"/>
      <c r="UKY2661" s="42"/>
      <c r="UKZ2661" s="116"/>
      <c r="ULA2661" s="42"/>
      <c r="ULB2661" s="116"/>
      <c r="ULC2661" s="42"/>
      <c r="ULD2661" s="116"/>
      <c r="ULE2661" s="42"/>
      <c r="ULF2661" s="116"/>
      <c r="ULG2661" s="42"/>
      <c r="ULH2661" s="116"/>
      <c r="ULI2661" s="42"/>
      <c r="ULJ2661" s="116"/>
      <c r="ULK2661" s="42"/>
      <c r="ULL2661" s="116"/>
      <c r="ULM2661" s="42"/>
      <c r="ULN2661" s="116"/>
      <c r="ULO2661" s="42"/>
      <c r="ULP2661" s="116"/>
      <c r="ULQ2661" s="42"/>
      <c r="ULR2661" s="116"/>
      <c r="ULS2661" s="42"/>
      <c r="ULT2661" s="116"/>
      <c r="ULU2661" s="42"/>
      <c r="ULV2661" s="116"/>
      <c r="ULW2661" s="42"/>
      <c r="ULX2661" s="116"/>
      <c r="ULY2661" s="42"/>
      <c r="ULZ2661" s="116"/>
      <c r="UMA2661" s="42"/>
      <c r="UMB2661" s="116"/>
      <c r="UMC2661" s="42"/>
      <c r="UMD2661" s="116"/>
      <c r="UME2661" s="42"/>
      <c r="UMF2661" s="116"/>
      <c r="UMG2661" s="42"/>
      <c r="UMH2661" s="116"/>
      <c r="UMI2661" s="42"/>
      <c r="UMJ2661" s="116"/>
      <c r="UMK2661" s="42"/>
      <c r="UML2661" s="116"/>
      <c r="UMM2661" s="42"/>
      <c r="UMN2661" s="116"/>
      <c r="UMO2661" s="42"/>
      <c r="UMP2661" s="116"/>
      <c r="UMQ2661" s="42"/>
      <c r="UMR2661" s="116"/>
      <c r="UMS2661" s="42"/>
      <c r="UMT2661" s="116"/>
      <c r="UMU2661" s="42"/>
      <c r="UMV2661" s="116"/>
      <c r="UMW2661" s="42"/>
      <c r="UMX2661" s="116"/>
      <c r="UMY2661" s="42"/>
      <c r="UMZ2661" s="116"/>
      <c r="UNA2661" s="42"/>
      <c r="UNB2661" s="116"/>
      <c r="UNC2661" s="42"/>
      <c r="UND2661" s="116"/>
      <c r="UNE2661" s="42"/>
      <c r="UNF2661" s="116"/>
      <c r="UNG2661" s="42"/>
      <c r="UNH2661" s="116"/>
      <c r="UNI2661" s="42"/>
      <c r="UNJ2661" s="116"/>
      <c r="UNK2661" s="42"/>
      <c r="UNL2661" s="116"/>
      <c r="UNM2661" s="42"/>
      <c r="UNN2661" s="116"/>
      <c r="UNO2661" s="42"/>
      <c r="UNP2661" s="116"/>
      <c r="UNQ2661" s="42"/>
      <c r="UNR2661" s="116"/>
      <c r="UNS2661" s="42"/>
      <c r="UNT2661" s="116"/>
      <c r="UNU2661" s="42"/>
      <c r="UNV2661" s="116"/>
      <c r="UNW2661" s="42"/>
      <c r="UNX2661" s="116"/>
      <c r="UNY2661" s="42"/>
      <c r="UNZ2661" s="116"/>
      <c r="UOA2661" s="42"/>
      <c r="UOB2661" s="116"/>
      <c r="UOC2661" s="42"/>
      <c r="UOD2661" s="116"/>
      <c r="UOE2661" s="42"/>
      <c r="UOF2661" s="116"/>
      <c r="UOG2661" s="42"/>
      <c r="UOH2661" s="116"/>
      <c r="UOI2661" s="42"/>
      <c r="UOJ2661" s="116"/>
      <c r="UOK2661" s="42"/>
      <c r="UOL2661" s="116"/>
      <c r="UOM2661" s="42"/>
      <c r="UON2661" s="116"/>
      <c r="UOO2661" s="42"/>
      <c r="UOP2661" s="116"/>
      <c r="UOQ2661" s="42"/>
      <c r="UOR2661" s="116"/>
      <c r="UOS2661" s="42"/>
      <c r="UOT2661" s="116"/>
      <c r="UOU2661" s="42"/>
      <c r="UOV2661" s="116"/>
      <c r="UOW2661" s="42"/>
      <c r="UOX2661" s="116"/>
      <c r="UOY2661" s="42"/>
      <c r="UOZ2661" s="116"/>
      <c r="UPA2661" s="42"/>
      <c r="UPB2661" s="116"/>
      <c r="UPC2661" s="42"/>
      <c r="UPD2661" s="116"/>
      <c r="UPE2661" s="42"/>
      <c r="UPF2661" s="116"/>
      <c r="UPG2661" s="42"/>
      <c r="UPH2661" s="116"/>
      <c r="UPI2661" s="42"/>
      <c r="UPJ2661" s="116"/>
      <c r="UPK2661" s="42"/>
      <c r="UPL2661" s="116"/>
      <c r="UPM2661" s="42"/>
      <c r="UPN2661" s="116"/>
      <c r="UPO2661" s="42"/>
      <c r="UPP2661" s="116"/>
      <c r="UPQ2661" s="42"/>
      <c r="UPR2661" s="116"/>
      <c r="UPS2661" s="42"/>
      <c r="UPT2661" s="116"/>
      <c r="UPU2661" s="42"/>
      <c r="UPV2661" s="116"/>
      <c r="UPW2661" s="42"/>
      <c r="UPX2661" s="116"/>
      <c r="UPY2661" s="42"/>
      <c r="UPZ2661" s="116"/>
      <c r="UQA2661" s="42"/>
      <c r="UQB2661" s="116"/>
      <c r="UQC2661" s="42"/>
      <c r="UQD2661" s="116"/>
      <c r="UQE2661" s="42"/>
      <c r="UQF2661" s="116"/>
      <c r="UQG2661" s="42"/>
      <c r="UQH2661" s="116"/>
      <c r="UQI2661" s="42"/>
      <c r="UQJ2661" s="116"/>
      <c r="UQK2661" s="42"/>
      <c r="UQL2661" s="116"/>
      <c r="UQM2661" s="42"/>
      <c r="UQN2661" s="116"/>
      <c r="UQO2661" s="42"/>
      <c r="UQP2661" s="116"/>
      <c r="UQQ2661" s="42"/>
      <c r="UQR2661" s="116"/>
      <c r="UQS2661" s="42"/>
      <c r="UQT2661" s="116"/>
      <c r="UQU2661" s="42"/>
      <c r="UQV2661" s="116"/>
      <c r="UQW2661" s="42"/>
      <c r="UQX2661" s="116"/>
      <c r="UQY2661" s="42"/>
      <c r="UQZ2661" s="116"/>
      <c r="URA2661" s="42"/>
      <c r="URB2661" s="116"/>
      <c r="URC2661" s="42"/>
      <c r="URD2661" s="116"/>
      <c r="URE2661" s="42"/>
      <c r="URF2661" s="116"/>
      <c r="URG2661" s="42"/>
      <c r="URH2661" s="116"/>
      <c r="URI2661" s="42"/>
      <c r="URJ2661" s="116"/>
      <c r="URK2661" s="42"/>
      <c r="URL2661" s="116"/>
      <c r="URM2661" s="42"/>
      <c r="URN2661" s="116"/>
      <c r="URO2661" s="42"/>
      <c r="URP2661" s="116"/>
      <c r="URQ2661" s="42"/>
      <c r="URR2661" s="116"/>
      <c r="URS2661" s="42"/>
      <c r="URT2661" s="116"/>
      <c r="URU2661" s="42"/>
      <c r="URV2661" s="116"/>
      <c r="URW2661" s="42"/>
      <c r="URX2661" s="116"/>
      <c r="URY2661" s="42"/>
      <c r="URZ2661" s="116"/>
      <c r="USA2661" s="42"/>
      <c r="USB2661" s="116"/>
      <c r="USC2661" s="42"/>
      <c r="USD2661" s="116"/>
      <c r="USE2661" s="42"/>
      <c r="USF2661" s="116"/>
      <c r="USG2661" s="42"/>
      <c r="USH2661" s="116"/>
      <c r="USI2661" s="42"/>
      <c r="USJ2661" s="116"/>
      <c r="USK2661" s="42"/>
      <c r="USL2661" s="116"/>
      <c r="USM2661" s="42"/>
      <c r="USN2661" s="116"/>
      <c r="USO2661" s="42"/>
      <c r="USP2661" s="116"/>
      <c r="USQ2661" s="42"/>
      <c r="USR2661" s="116"/>
      <c r="USS2661" s="42"/>
      <c r="UST2661" s="116"/>
      <c r="USU2661" s="42"/>
      <c r="USV2661" s="116"/>
      <c r="USW2661" s="42"/>
      <c r="USX2661" s="116"/>
      <c r="USY2661" s="42"/>
      <c r="USZ2661" s="116"/>
      <c r="UTA2661" s="42"/>
      <c r="UTB2661" s="116"/>
      <c r="UTC2661" s="42"/>
      <c r="UTD2661" s="116"/>
      <c r="UTE2661" s="42"/>
      <c r="UTF2661" s="116"/>
      <c r="UTG2661" s="42"/>
      <c r="UTH2661" s="116"/>
      <c r="UTI2661" s="42"/>
      <c r="UTJ2661" s="116"/>
      <c r="UTK2661" s="42"/>
      <c r="UTL2661" s="116"/>
      <c r="UTM2661" s="42"/>
      <c r="UTN2661" s="116"/>
      <c r="UTO2661" s="42"/>
      <c r="UTP2661" s="116"/>
      <c r="UTQ2661" s="42"/>
      <c r="UTR2661" s="116"/>
      <c r="UTS2661" s="42"/>
      <c r="UTT2661" s="116"/>
      <c r="UTU2661" s="42"/>
      <c r="UTV2661" s="116"/>
      <c r="UTW2661" s="42"/>
      <c r="UTX2661" s="116"/>
      <c r="UTY2661" s="42"/>
      <c r="UTZ2661" s="116"/>
      <c r="UUA2661" s="42"/>
      <c r="UUB2661" s="116"/>
      <c r="UUC2661" s="42"/>
      <c r="UUD2661" s="116"/>
      <c r="UUE2661" s="42"/>
      <c r="UUF2661" s="116"/>
      <c r="UUG2661" s="42"/>
      <c r="UUH2661" s="116"/>
      <c r="UUI2661" s="42"/>
      <c r="UUJ2661" s="116"/>
      <c r="UUK2661" s="42"/>
      <c r="UUL2661" s="116"/>
      <c r="UUM2661" s="42"/>
      <c r="UUN2661" s="116"/>
      <c r="UUO2661" s="42"/>
      <c r="UUP2661" s="116"/>
      <c r="UUQ2661" s="42"/>
      <c r="UUR2661" s="116"/>
      <c r="UUS2661" s="42"/>
      <c r="UUT2661" s="116"/>
      <c r="UUU2661" s="42"/>
      <c r="UUV2661" s="116"/>
      <c r="UUW2661" s="42"/>
      <c r="UUX2661" s="116"/>
      <c r="UUY2661" s="42"/>
      <c r="UUZ2661" s="116"/>
      <c r="UVA2661" s="42"/>
      <c r="UVB2661" s="116"/>
      <c r="UVC2661" s="42"/>
      <c r="UVD2661" s="116"/>
      <c r="UVE2661" s="42"/>
      <c r="UVF2661" s="116"/>
      <c r="UVG2661" s="42"/>
      <c r="UVH2661" s="116"/>
      <c r="UVI2661" s="42"/>
      <c r="UVJ2661" s="116"/>
      <c r="UVK2661" s="42"/>
      <c r="UVL2661" s="116"/>
      <c r="UVM2661" s="42"/>
      <c r="UVN2661" s="116"/>
      <c r="UVO2661" s="42"/>
      <c r="UVP2661" s="116"/>
      <c r="UVQ2661" s="42"/>
      <c r="UVR2661" s="116"/>
      <c r="UVS2661" s="42"/>
      <c r="UVT2661" s="116"/>
      <c r="UVU2661" s="42"/>
      <c r="UVV2661" s="116"/>
      <c r="UVW2661" s="42"/>
      <c r="UVX2661" s="116"/>
      <c r="UVY2661" s="42"/>
      <c r="UVZ2661" s="116"/>
      <c r="UWA2661" s="42"/>
      <c r="UWB2661" s="116"/>
      <c r="UWC2661" s="42"/>
      <c r="UWD2661" s="116"/>
      <c r="UWE2661" s="42"/>
      <c r="UWF2661" s="116"/>
      <c r="UWG2661" s="42"/>
      <c r="UWH2661" s="116"/>
      <c r="UWI2661" s="42"/>
      <c r="UWJ2661" s="116"/>
      <c r="UWK2661" s="42"/>
      <c r="UWL2661" s="116"/>
      <c r="UWM2661" s="42"/>
      <c r="UWN2661" s="116"/>
      <c r="UWO2661" s="42"/>
      <c r="UWP2661" s="116"/>
      <c r="UWQ2661" s="42"/>
      <c r="UWR2661" s="116"/>
      <c r="UWS2661" s="42"/>
      <c r="UWT2661" s="116"/>
      <c r="UWU2661" s="42"/>
      <c r="UWV2661" s="116"/>
      <c r="UWW2661" s="42"/>
      <c r="UWX2661" s="116"/>
      <c r="UWY2661" s="42"/>
      <c r="UWZ2661" s="116"/>
      <c r="UXA2661" s="42"/>
      <c r="UXB2661" s="116"/>
      <c r="UXC2661" s="42"/>
      <c r="UXD2661" s="116"/>
      <c r="UXE2661" s="42"/>
      <c r="UXF2661" s="116"/>
      <c r="UXG2661" s="42"/>
      <c r="UXH2661" s="116"/>
      <c r="UXI2661" s="42"/>
      <c r="UXJ2661" s="116"/>
      <c r="UXK2661" s="42"/>
      <c r="UXL2661" s="116"/>
      <c r="UXM2661" s="42"/>
      <c r="UXN2661" s="116"/>
      <c r="UXO2661" s="42"/>
      <c r="UXP2661" s="116"/>
      <c r="UXQ2661" s="42"/>
      <c r="UXR2661" s="116"/>
      <c r="UXS2661" s="42"/>
      <c r="UXT2661" s="116"/>
      <c r="UXU2661" s="42"/>
      <c r="UXV2661" s="116"/>
      <c r="UXW2661" s="42"/>
      <c r="UXX2661" s="116"/>
      <c r="UXY2661" s="42"/>
      <c r="UXZ2661" s="116"/>
      <c r="UYA2661" s="42"/>
      <c r="UYB2661" s="116"/>
      <c r="UYC2661" s="42"/>
      <c r="UYD2661" s="116"/>
      <c r="UYE2661" s="42"/>
      <c r="UYF2661" s="116"/>
      <c r="UYG2661" s="42"/>
      <c r="UYH2661" s="116"/>
      <c r="UYI2661" s="42"/>
      <c r="UYJ2661" s="116"/>
      <c r="UYK2661" s="42"/>
      <c r="UYL2661" s="116"/>
      <c r="UYM2661" s="42"/>
      <c r="UYN2661" s="116"/>
      <c r="UYO2661" s="42"/>
      <c r="UYP2661" s="116"/>
      <c r="UYQ2661" s="42"/>
      <c r="UYR2661" s="116"/>
      <c r="UYS2661" s="42"/>
      <c r="UYT2661" s="116"/>
      <c r="UYU2661" s="42"/>
      <c r="UYV2661" s="116"/>
      <c r="UYW2661" s="42"/>
      <c r="UYX2661" s="116"/>
      <c r="UYY2661" s="42"/>
      <c r="UYZ2661" s="116"/>
      <c r="UZA2661" s="42"/>
      <c r="UZB2661" s="116"/>
      <c r="UZC2661" s="42"/>
      <c r="UZD2661" s="116"/>
      <c r="UZE2661" s="42"/>
      <c r="UZF2661" s="116"/>
      <c r="UZG2661" s="42"/>
      <c r="UZH2661" s="116"/>
      <c r="UZI2661" s="42"/>
      <c r="UZJ2661" s="116"/>
      <c r="UZK2661" s="42"/>
      <c r="UZL2661" s="116"/>
      <c r="UZM2661" s="42"/>
      <c r="UZN2661" s="116"/>
      <c r="UZO2661" s="42"/>
      <c r="UZP2661" s="116"/>
      <c r="UZQ2661" s="42"/>
      <c r="UZR2661" s="116"/>
      <c r="UZS2661" s="42"/>
      <c r="UZT2661" s="116"/>
      <c r="UZU2661" s="42"/>
      <c r="UZV2661" s="116"/>
      <c r="UZW2661" s="42"/>
      <c r="UZX2661" s="116"/>
      <c r="UZY2661" s="42"/>
      <c r="UZZ2661" s="116"/>
      <c r="VAA2661" s="42"/>
      <c r="VAB2661" s="116"/>
      <c r="VAC2661" s="42"/>
      <c r="VAD2661" s="116"/>
      <c r="VAE2661" s="42"/>
      <c r="VAF2661" s="116"/>
      <c r="VAG2661" s="42"/>
      <c r="VAH2661" s="116"/>
      <c r="VAI2661" s="42"/>
      <c r="VAJ2661" s="116"/>
      <c r="VAK2661" s="42"/>
      <c r="VAL2661" s="116"/>
      <c r="VAM2661" s="42"/>
      <c r="VAN2661" s="116"/>
      <c r="VAO2661" s="42"/>
      <c r="VAP2661" s="116"/>
      <c r="VAQ2661" s="42"/>
      <c r="VAR2661" s="116"/>
      <c r="VAS2661" s="42"/>
      <c r="VAT2661" s="116"/>
      <c r="VAU2661" s="42"/>
      <c r="VAV2661" s="116"/>
      <c r="VAW2661" s="42"/>
      <c r="VAX2661" s="116"/>
      <c r="VAY2661" s="42"/>
      <c r="VAZ2661" s="116"/>
      <c r="VBA2661" s="42"/>
      <c r="VBB2661" s="116"/>
      <c r="VBC2661" s="42"/>
      <c r="VBD2661" s="116"/>
      <c r="VBE2661" s="42"/>
      <c r="VBF2661" s="116"/>
      <c r="VBG2661" s="42"/>
      <c r="VBH2661" s="116"/>
      <c r="VBI2661" s="42"/>
      <c r="VBJ2661" s="116"/>
      <c r="VBK2661" s="42"/>
      <c r="VBL2661" s="116"/>
      <c r="VBM2661" s="42"/>
      <c r="VBN2661" s="116"/>
      <c r="VBO2661" s="42"/>
      <c r="VBP2661" s="116"/>
      <c r="VBQ2661" s="42"/>
      <c r="VBR2661" s="116"/>
      <c r="VBS2661" s="42"/>
      <c r="VBT2661" s="116"/>
      <c r="VBU2661" s="42"/>
      <c r="VBV2661" s="116"/>
      <c r="VBW2661" s="42"/>
      <c r="VBX2661" s="116"/>
      <c r="VBY2661" s="42"/>
      <c r="VBZ2661" s="116"/>
      <c r="VCA2661" s="42"/>
      <c r="VCB2661" s="116"/>
      <c r="VCC2661" s="42"/>
      <c r="VCD2661" s="116"/>
      <c r="VCE2661" s="42"/>
      <c r="VCF2661" s="116"/>
      <c r="VCG2661" s="42"/>
      <c r="VCH2661" s="116"/>
      <c r="VCI2661" s="42"/>
      <c r="VCJ2661" s="116"/>
      <c r="VCK2661" s="42"/>
      <c r="VCL2661" s="116"/>
      <c r="VCM2661" s="42"/>
      <c r="VCN2661" s="116"/>
      <c r="VCO2661" s="42"/>
      <c r="VCP2661" s="116"/>
      <c r="VCQ2661" s="42"/>
      <c r="VCR2661" s="116"/>
      <c r="VCS2661" s="42"/>
      <c r="VCT2661" s="116"/>
      <c r="VCU2661" s="42"/>
      <c r="VCV2661" s="116"/>
      <c r="VCW2661" s="42"/>
      <c r="VCX2661" s="116"/>
      <c r="VCY2661" s="42"/>
      <c r="VCZ2661" s="116"/>
      <c r="VDA2661" s="42"/>
      <c r="VDB2661" s="116"/>
      <c r="VDC2661" s="42"/>
      <c r="VDD2661" s="116"/>
      <c r="VDE2661" s="42"/>
      <c r="VDF2661" s="116"/>
      <c r="VDG2661" s="42"/>
      <c r="VDH2661" s="116"/>
      <c r="VDI2661" s="42"/>
      <c r="VDJ2661" s="116"/>
      <c r="VDK2661" s="42"/>
      <c r="VDL2661" s="116"/>
      <c r="VDM2661" s="42"/>
      <c r="VDN2661" s="116"/>
      <c r="VDO2661" s="42"/>
      <c r="VDP2661" s="116"/>
      <c r="VDQ2661" s="42"/>
      <c r="VDR2661" s="116"/>
      <c r="VDS2661" s="42"/>
      <c r="VDT2661" s="116"/>
      <c r="VDU2661" s="42"/>
      <c r="VDV2661" s="116"/>
      <c r="VDW2661" s="42"/>
      <c r="VDX2661" s="116"/>
      <c r="VDY2661" s="42"/>
      <c r="VDZ2661" s="116"/>
      <c r="VEA2661" s="42"/>
      <c r="VEB2661" s="116"/>
      <c r="VEC2661" s="42"/>
      <c r="VED2661" s="116"/>
      <c r="VEE2661" s="42"/>
      <c r="VEF2661" s="116"/>
      <c r="VEG2661" s="42"/>
      <c r="VEH2661" s="116"/>
      <c r="VEI2661" s="42"/>
      <c r="VEJ2661" s="116"/>
      <c r="VEK2661" s="42"/>
      <c r="VEL2661" s="116"/>
      <c r="VEM2661" s="42"/>
      <c r="VEN2661" s="116"/>
      <c r="VEO2661" s="42"/>
      <c r="VEP2661" s="116"/>
      <c r="VEQ2661" s="42"/>
      <c r="VER2661" s="116"/>
      <c r="VES2661" s="42"/>
      <c r="VET2661" s="116"/>
      <c r="VEU2661" s="42"/>
      <c r="VEV2661" s="116"/>
      <c r="VEW2661" s="42"/>
      <c r="VEX2661" s="116"/>
      <c r="VEY2661" s="42"/>
      <c r="VEZ2661" s="116"/>
      <c r="VFA2661" s="42"/>
      <c r="VFB2661" s="116"/>
      <c r="VFC2661" s="42"/>
      <c r="VFD2661" s="116"/>
      <c r="VFE2661" s="42"/>
      <c r="VFF2661" s="116"/>
      <c r="VFG2661" s="42"/>
      <c r="VFH2661" s="116"/>
      <c r="VFI2661" s="42"/>
      <c r="VFJ2661" s="116"/>
      <c r="VFK2661" s="42"/>
      <c r="VFL2661" s="116"/>
      <c r="VFM2661" s="42"/>
      <c r="VFN2661" s="116"/>
      <c r="VFO2661" s="42"/>
      <c r="VFP2661" s="116"/>
      <c r="VFQ2661" s="42"/>
      <c r="VFR2661" s="116"/>
      <c r="VFS2661" s="42"/>
      <c r="VFT2661" s="116"/>
      <c r="VFU2661" s="42"/>
      <c r="VFV2661" s="116"/>
      <c r="VFW2661" s="42"/>
      <c r="VFX2661" s="116"/>
      <c r="VFY2661" s="42"/>
      <c r="VFZ2661" s="116"/>
      <c r="VGA2661" s="42"/>
      <c r="VGB2661" s="116"/>
      <c r="VGC2661" s="42"/>
      <c r="VGD2661" s="116"/>
      <c r="VGE2661" s="42"/>
      <c r="VGF2661" s="116"/>
      <c r="VGG2661" s="42"/>
      <c r="VGH2661" s="116"/>
      <c r="VGI2661" s="42"/>
      <c r="VGJ2661" s="116"/>
      <c r="VGK2661" s="42"/>
      <c r="VGL2661" s="116"/>
      <c r="VGM2661" s="42"/>
      <c r="VGN2661" s="116"/>
      <c r="VGO2661" s="42"/>
      <c r="VGP2661" s="116"/>
      <c r="VGQ2661" s="42"/>
      <c r="VGR2661" s="116"/>
      <c r="VGS2661" s="42"/>
      <c r="VGT2661" s="116"/>
      <c r="VGU2661" s="42"/>
      <c r="VGV2661" s="116"/>
      <c r="VGW2661" s="42"/>
      <c r="VGX2661" s="116"/>
      <c r="VGY2661" s="42"/>
      <c r="VGZ2661" s="116"/>
      <c r="VHA2661" s="42"/>
      <c r="VHB2661" s="116"/>
      <c r="VHC2661" s="42"/>
      <c r="VHD2661" s="116"/>
      <c r="VHE2661" s="42"/>
      <c r="VHF2661" s="116"/>
      <c r="VHG2661" s="42"/>
      <c r="VHH2661" s="116"/>
      <c r="VHI2661" s="42"/>
      <c r="VHJ2661" s="116"/>
      <c r="VHK2661" s="42"/>
      <c r="VHL2661" s="116"/>
      <c r="VHM2661" s="42"/>
      <c r="VHN2661" s="116"/>
      <c r="VHO2661" s="42"/>
      <c r="VHP2661" s="116"/>
      <c r="VHQ2661" s="42"/>
      <c r="VHR2661" s="116"/>
      <c r="VHS2661" s="42"/>
      <c r="VHT2661" s="116"/>
      <c r="VHU2661" s="42"/>
      <c r="VHV2661" s="116"/>
      <c r="VHW2661" s="42"/>
      <c r="VHX2661" s="116"/>
      <c r="VHY2661" s="42"/>
      <c r="VHZ2661" s="116"/>
      <c r="VIA2661" s="42"/>
      <c r="VIB2661" s="116"/>
      <c r="VIC2661" s="42"/>
      <c r="VID2661" s="116"/>
      <c r="VIE2661" s="42"/>
      <c r="VIF2661" s="116"/>
      <c r="VIG2661" s="42"/>
      <c r="VIH2661" s="116"/>
      <c r="VII2661" s="42"/>
      <c r="VIJ2661" s="116"/>
      <c r="VIK2661" s="42"/>
      <c r="VIL2661" s="116"/>
      <c r="VIM2661" s="42"/>
      <c r="VIN2661" s="116"/>
      <c r="VIO2661" s="42"/>
      <c r="VIP2661" s="116"/>
      <c r="VIQ2661" s="42"/>
      <c r="VIR2661" s="116"/>
      <c r="VIS2661" s="42"/>
      <c r="VIT2661" s="116"/>
      <c r="VIU2661" s="42"/>
      <c r="VIV2661" s="116"/>
      <c r="VIW2661" s="42"/>
      <c r="VIX2661" s="116"/>
      <c r="VIY2661" s="42"/>
      <c r="VIZ2661" s="116"/>
      <c r="VJA2661" s="42"/>
      <c r="VJB2661" s="116"/>
      <c r="VJC2661" s="42"/>
      <c r="VJD2661" s="116"/>
      <c r="VJE2661" s="42"/>
      <c r="VJF2661" s="116"/>
      <c r="VJG2661" s="42"/>
      <c r="VJH2661" s="116"/>
      <c r="VJI2661" s="42"/>
      <c r="VJJ2661" s="116"/>
      <c r="VJK2661" s="42"/>
      <c r="VJL2661" s="116"/>
      <c r="VJM2661" s="42"/>
      <c r="VJN2661" s="116"/>
      <c r="VJO2661" s="42"/>
      <c r="VJP2661" s="116"/>
      <c r="VJQ2661" s="42"/>
      <c r="VJR2661" s="116"/>
      <c r="VJS2661" s="42"/>
      <c r="VJT2661" s="116"/>
      <c r="VJU2661" s="42"/>
      <c r="VJV2661" s="116"/>
      <c r="VJW2661" s="42"/>
      <c r="VJX2661" s="116"/>
      <c r="VJY2661" s="42"/>
      <c r="VJZ2661" s="116"/>
      <c r="VKA2661" s="42"/>
      <c r="VKB2661" s="116"/>
      <c r="VKC2661" s="42"/>
      <c r="VKD2661" s="116"/>
      <c r="VKE2661" s="42"/>
      <c r="VKF2661" s="116"/>
      <c r="VKG2661" s="42"/>
      <c r="VKH2661" s="116"/>
      <c r="VKI2661" s="42"/>
      <c r="VKJ2661" s="116"/>
      <c r="VKK2661" s="42"/>
      <c r="VKL2661" s="116"/>
      <c r="VKM2661" s="42"/>
      <c r="VKN2661" s="116"/>
      <c r="VKO2661" s="42"/>
      <c r="VKP2661" s="116"/>
      <c r="VKQ2661" s="42"/>
      <c r="VKR2661" s="116"/>
      <c r="VKS2661" s="42"/>
      <c r="VKT2661" s="116"/>
      <c r="VKU2661" s="42"/>
      <c r="VKV2661" s="116"/>
      <c r="VKW2661" s="42"/>
      <c r="VKX2661" s="116"/>
      <c r="VKY2661" s="42"/>
      <c r="VKZ2661" s="116"/>
      <c r="VLA2661" s="42"/>
      <c r="VLB2661" s="116"/>
      <c r="VLC2661" s="42"/>
      <c r="VLD2661" s="116"/>
      <c r="VLE2661" s="42"/>
      <c r="VLF2661" s="116"/>
      <c r="VLG2661" s="42"/>
      <c r="VLH2661" s="116"/>
      <c r="VLI2661" s="42"/>
      <c r="VLJ2661" s="116"/>
      <c r="VLK2661" s="42"/>
      <c r="VLL2661" s="116"/>
      <c r="VLM2661" s="42"/>
      <c r="VLN2661" s="116"/>
      <c r="VLO2661" s="42"/>
      <c r="VLP2661" s="116"/>
      <c r="VLQ2661" s="42"/>
      <c r="VLR2661" s="116"/>
      <c r="VLS2661" s="42"/>
      <c r="VLT2661" s="116"/>
      <c r="VLU2661" s="42"/>
      <c r="VLV2661" s="116"/>
      <c r="VLW2661" s="42"/>
      <c r="VLX2661" s="116"/>
      <c r="VLY2661" s="42"/>
      <c r="VLZ2661" s="116"/>
      <c r="VMA2661" s="42"/>
      <c r="VMB2661" s="116"/>
      <c r="VMC2661" s="42"/>
      <c r="VMD2661" s="116"/>
      <c r="VME2661" s="42"/>
      <c r="VMF2661" s="116"/>
      <c r="VMG2661" s="42"/>
      <c r="VMH2661" s="116"/>
      <c r="VMI2661" s="42"/>
      <c r="VMJ2661" s="116"/>
      <c r="VMK2661" s="42"/>
      <c r="VML2661" s="116"/>
      <c r="VMM2661" s="42"/>
      <c r="VMN2661" s="116"/>
      <c r="VMO2661" s="42"/>
      <c r="VMP2661" s="116"/>
      <c r="VMQ2661" s="42"/>
      <c r="VMR2661" s="116"/>
      <c r="VMS2661" s="42"/>
      <c r="VMT2661" s="116"/>
      <c r="VMU2661" s="42"/>
      <c r="VMV2661" s="116"/>
      <c r="VMW2661" s="42"/>
      <c r="VMX2661" s="116"/>
      <c r="VMY2661" s="42"/>
      <c r="VMZ2661" s="116"/>
      <c r="VNA2661" s="42"/>
      <c r="VNB2661" s="116"/>
      <c r="VNC2661" s="42"/>
      <c r="VND2661" s="116"/>
      <c r="VNE2661" s="42"/>
      <c r="VNF2661" s="116"/>
      <c r="VNG2661" s="42"/>
      <c r="VNH2661" s="116"/>
      <c r="VNI2661" s="42"/>
      <c r="VNJ2661" s="116"/>
      <c r="VNK2661" s="42"/>
      <c r="VNL2661" s="116"/>
      <c r="VNM2661" s="42"/>
      <c r="VNN2661" s="116"/>
      <c r="VNO2661" s="42"/>
      <c r="VNP2661" s="116"/>
      <c r="VNQ2661" s="42"/>
      <c r="VNR2661" s="116"/>
      <c r="VNS2661" s="42"/>
      <c r="VNT2661" s="116"/>
      <c r="VNU2661" s="42"/>
      <c r="VNV2661" s="116"/>
      <c r="VNW2661" s="42"/>
      <c r="VNX2661" s="116"/>
      <c r="VNY2661" s="42"/>
      <c r="VNZ2661" s="116"/>
      <c r="VOA2661" s="42"/>
      <c r="VOB2661" s="116"/>
      <c r="VOC2661" s="42"/>
      <c r="VOD2661" s="116"/>
      <c r="VOE2661" s="42"/>
      <c r="VOF2661" s="116"/>
      <c r="VOG2661" s="42"/>
      <c r="VOH2661" s="116"/>
      <c r="VOI2661" s="42"/>
      <c r="VOJ2661" s="116"/>
      <c r="VOK2661" s="42"/>
      <c r="VOL2661" s="116"/>
      <c r="VOM2661" s="42"/>
      <c r="VON2661" s="116"/>
      <c r="VOO2661" s="42"/>
      <c r="VOP2661" s="116"/>
      <c r="VOQ2661" s="42"/>
      <c r="VOR2661" s="116"/>
      <c r="VOS2661" s="42"/>
      <c r="VOT2661" s="116"/>
      <c r="VOU2661" s="42"/>
      <c r="VOV2661" s="116"/>
      <c r="VOW2661" s="42"/>
      <c r="VOX2661" s="116"/>
      <c r="VOY2661" s="42"/>
      <c r="VOZ2661" s="116"/>
      <c r="VPA2661" s="42"/>
      <c r="VPB2661" s="116"/>
      <c r="VPC2661" s="42"/>
      <c r="VPD2661" s="116"/>
      <c r="VPE2661" s="42"/>
      <c r="VPF2661" s="116"/>
      <c r="VPG2661" s="42"/>
      <c r="VPH2661" s="116"/>
      <c r="VPI2661" s="42"/>
      <c r="VPJ2661" s="116"/>
      <c r="VPK2661" s="42"/>
      <c r="VPL2661" s="116"/>
      <c r="VPM2661" s="42"/>
      <c r="VPN2661" s="116"/>
      <c r="VPO2661" s="42"/>
      <c r="VPP2661" s="116"/>
      <c r="VPQ2661" s="42"/>
      <c r="VPR2661" s="116"/>
      <c r="VPS2661" s="42"/>
      <c r="VPT2661" s="116"/>
      <c r="VPU2661" s="42"/>
      <c r="VPV2661" s="116"/>
      <c r="VPW2661" s="42"/>
      <c r="VPX2661" s="116"/>
      <c r="VPY2661" s="42"/>
      <c r="VPZ2661" s="116"/>
      <c r="VQA2661" s="42"/>
      <c r="VQB2661" s="116"/>
      <c r="VQC2661" s="42"/>
      <c r="VQD2661" s="116"/>
      <c r="VQE2661" s="42"/>
      <c r="VQF2661" s="116"/>
      <c r="VQG2661" s="42"/>
      <c r="VQH2661" s="116"/>
      <c r="VQI2661" s="42"/>
      <c r="VQJ2661" s="116"/>
      <c r="VQK2661" s="42"/>
      <c r="VQL2661" s="116"/>
      <c r="VQM2661" s="42"/>
      <c r="VQN2661" s="116"/>
      <c r="VQO2661" s="42"/>
      <c r="VQP2661" s="116"/>
      <c r="VQQ2661" s="42"/>
      <c r="VQR2661" s="116"/>
      <c r="VQS2661" s="42"/>
      <c r="VQT2661" s="116"/>
      <c r="VQU2661" s="42"/>
      <c r="VQV2661" s="116"/>
      <c r="VQW2661" s="42"/>
      <c r="VQX2661" s="116"/>
      <c r="VQY2661" s="42"/>
      <c r="VQZ2661" s="116"/>
      <c r="VRA2661" s="42"/>
      <c r="VRB2661" s="116"/>
      <c r="VRC2661" s="42"/>
      <c r="VRD2661" s="116"/>
      <c r="VRE2661" s="42"/>
      <c r="VRF2661" s="116"/>
      <c r="VRG2661" s="42"/>
      <c r="VRH2661" s="116"/>
      <c r="VRI2661" s="42"/>
      <c r="VRJ2661" s="116"/>
      <c r="VRK2661" s="42"/>
      <c r="VRL2661" s="116"/>
      <c r="VRM2661" s="42"/>
      <c r="VRN2661" s="116"/>
      <c r="VRO2661" s="42"/>
      <c r="VRP2661" s="116"/>
      <c r="VRQ2661" s="42"/>
      <c r="VRR2661" s="116"/>
      <c r="VRS2661" s="42"/>
      <c r="VRT2661" s="116"/>
      <c r="VRU2661" s="42"/>
      <c r="VRV2661" s="116"/>
      <c r="VRW2661" s="42"/>
      <c r="VRX2661" s="116"/>
      <c r="VRY2661" s="42"/>
      <c r="VRZ2661" s="116"/>
      <c r="VSA2661" s="42"/>
      <c r="VSB2661" s="116"/>
      <c r="VSC2661" s="42"/>
      <c r="VSD2661" s="116"/>
      <c r="VSE2661" s="42"/>
      <c r="VSF2661" s="116"/>
      <c r="VSG2661" s="42"/>
      <c r="VSH2661" s="116"/>
      <c r="VSI2661" s="42"/>
      <c r="VSJ2661" s="116"/>
      <c r="VSK2661" s="42"/>
      <c r="VSL2661" s="116"/>
      <c r="VSM2661" s="42"/>
      <c r="VSN2661" s="116"/>
      <c r="VSO2661" s="42"/>
      <c r="VSP2661" s="116"/>
      <c r="VSQ2661" s="42"/>
      <c r="VSR2661" s="116"/>
      <c r="VSS2661" s="42"/>
      <c r="VST2661" s="116"/>
      <c r="VSU2661" s="42"/>
      <c r="VSV2661" s="116"/>
      <c r="VSW2661" s="42"/>
      <c r="VSX2661" s="116"/>
      <c r="VSY2661" s="42"/>
      <c r="VSZ2661" s="116"/>
      <c r="VTA2661" s="42"/>
      <c r="VTB2661" s="116"/>
      <c r="VTC2661" s="42"/>
      <c r="VTD2661" s="116"/>
      <c r="VTE2661" s="42"/>
      <c r="VTF2661" s="116"/>
      <c r="VTG2661" s="42"/>
      <c r="VTH2661" s="116"/>
      <c r="VTI2661" s="42"/>
      <c r="VTJ2661" s="116"/>
      <c r="VTK2661" s="42"/>
      <c r="VTL2661" s="116"/>
      <c r="VTM2661" s="42"/>
      <c r="VTN2661" s="116"/>
      <c r="VTO2661" s="42"/>
      <c r="VTP2661" s="116"/>
      <c r="VTQ2661" s="42"/>
      <c r="VTR2661" s="116"/>
      <c r="VTS2661" s="42"/>
      <c r="VTT2661" s="116"/>
      <c r="VTU2661" s="42"/>
      <c r="VTV2661" s="116"/>
      <c r="VTW2661" s="42"/>
      <c r="VTX2661" s="116"/>
      <c r="VTY2661" s="42"/>
      <c r="VTZ2661" s="116"/>
      <c r="VUA2661" s="42"/>
      <c r="VUB2661" s="116"/>
      <c r="VUC2661" s="42"/>
      <c r="VUD2661" s="116"/>
      <c r="VUE2661" s="42"/>
      <c r="VUF2661" s="116"/>
      <c r="VUG2661" s="42"/>
      <c r="VUH2661" s="116"/>
      <c r="VUI2661" s="42"/>
      <c r="VUJ2661" s="116"/>
      <c r="VUK2661" s="42"/>
      <c r="VUL2661" s="116"/>
      <c r="VUM2661" s="42"/>
      <c r="VUN2661" s="116"/>
      <c r="VUO2661" s="42"/>
      <c r="VUP2661" s="116"/>
      <c r="VUQ2661" s="42"/>
      <c r="VUR2661" s="116"/>
      <c r="VUS2661" s="42"/>
      <c r="VUT2661" s="116"/>
      <c r="VUU2661" s="42"/>
      <c r="VUV2661" s="116"/>
      <c r="VUW2661" s="42"/>
      <c r="VUX2661" s="116"/>
      <c r="VUY2661" s="42"/>
      <c r="VUZ2661" s="116"/>
      <c r="VVA2661" s="42"/>
      <c r="VVB2661" s="116"/>
      <c r="VVC2661" s="42"/>
      <c r="VVD2661" s="116"/>
      <c r="VVE2661" s="42"/>
      <c r="VVF2661" s="116"/>
      <c r="VVG2661" s="42"/>
      <c r="VVH2661" s="116"/>
      <c r="VVI2661" s="42"/>
      <c r="VVJ2661" s="116"/>
      <c r="VVK2661" s="42"/>
      <c r="VVL2661" s="116"/>
      <c r="VVM2661" s="42"/>
      <c r="VVN2661" s="116"/>
      <c r="VVO2661" s="42"/>
      <c r="VVP2661" s="116"/>
      <c r="VVQ2661" s="42"/>
      <c r="VVR2661" s="116"/>
      <c r="VVS2661" s="42"/>
      <c r="VVT2661" s="116"/>
      <c r="VVU2661" s="42"/>
      <c r="VVV2661" s="116"/>
      <c r="VVW2661" s="42"/>
      <c r="VVX2661" s="116"/>
      <c r="VVY2661" s="42"/>
      <c r="VVZ2661" s="116"/>
      <c r="VWA2661" s="42"/>
      <c r="VWB2661" s="116"/>
      <c r="VWC2661" s="42"/>
      <c r="VWD2661" s="116"/>
      <c r="VWE2661" s="42"/>
      <c r="VWF2661" s="116"/>
      <c r="VWG2661" s="42"/>
      <c r="VWH2661" s="116"/>
      <c r="VWI2661" s="42"/>
      <c r="VWJ2661" s="116"/>
      <c r="VWK2661" s="42"/>
      <c r="VWL2661" s="116"/>
      <c r="VWM2661" s="42"/>
      <c r="VWN2661" s="116"/>
      <c r="VWO2661" s="42"/>
      <c r="VWP2661" s="116"/>
      <c r="VWQ2661" s="42"/>
      <c r="VWR2661" s="116"/>
      <c r="VWS2661" s="42"/>
      <c r="VWT2661" s="116"/>
      <c r="VWU2661" s="42"/>
      <c r="VWV2661" s="116"/>
      <c r="VWW2661" s="42"/>
      <c r="VWX2661" s="116"/>
      <c r="VWY2661" s="42"/>
      <c r="VWZ2661" s="116"/>
      <c r="VXA2661" s="42"/>
      <c r="VXB2661" s="116"/>
      <c r="VXC2661" s="42"/>
      <c r="VXD2661" s="116"/>
      <c r="VXE2661" s="42"/>
      <c r="VXF2661" s="116"/>
      <c r="VXG2661" s="42"/>
      <c r="VXH2661" s="116"/>
      <c r="VXI2661" s="42"/>
      <c r="VXJ2661" s="116"/>
      <c r="VXK2661" s="42"/>
      <c r="VXL2661" s="116"/>
      <c r="VXM2661" s="42"/>
      <c r="VXN2661" s="116"/>
      <c r="VXO2661" s="42"/>
      <c r="VXP2661" s="116"/>
      <c r="VXQ2661" s="42"/>
      <c r="VXR2661" s="116"/>
      <c r="VXS2661" s="42"/>
      <c r="VXT2661" s="116"/>
      <c r="VXU2661" s="42"/>
      <c r="VXV2661" s="116"/>
      <c r="VXW2661" s="42"/>
      <c r="VXX2661" s="116"/>
      <c r="VXY2661" s="42"/>
      <c r="VXZ2661" s="116"/>
      <c r="VYA2661" s="42"/>
      <c r="VYB2661" s="116"/>
      <c r="VYC2661" s="42"/>
      <c r="VYD2661" s="116"/>
      <c r="VYE2661" s="42"/>
      <c r="VYF2661" s="116"/>
      <c r="VYG2661" s="42"/>
      <c r="VYH2661" s="116"/>
      <c r="VYI2661" s="42"/>
      <c r="VYJ2661" s="116"/>
      <c r="VYK2661" s="42"/>
      <c r="VYL2661" s="116"/>
      <c r="VYM2661" s="42"/>
      <c r="VYN2661" s="116"/>
      <c r="VYO2661" s="42"/>
      <c r="VYP2661" s="116"/>
      <c r="VYQ2661" s="42"/>
      <c r="VYR2661" s="116"/>
      <c r="VYS2661" s="42"/>
      <c r="VYT2661" s="116"/>
      <c r="VYU2661" s="42"/>
      <c r="VYV2661" s="116"/>
      <c r="VYW2661" s="42"/>
      <c r="VYX2661" s="116"/>
      <c r="VYY2661" s="42"/>
      <c r="VYZ2661" s="116"/>
      <c r="VZA2661" s="42"/>
      <c r="VZB2661" s="116"/>
      <c r="VZC2661" s="42"/>
      <c r="VZD2661" s="116"/>
      <c r="VZE2661" s="42"/>
      <c r="VZF2661" s="116"/>
      <c r="VZG2661" s="42"/>
      <c r="VZH2661" s="116"/>
      <c r="VZI2661" s="42"/>
      <c r="VZJ2661" s="116"/>
      <c r="VZK2661" s="42"/>
      <c r="VZL2661" s="116"/>
      <c r="VZM2661" s="42"/>
      <c r="VZN2661" s="116"/>
      <c r="VZO2661" s="42"/>
      <c r="VZP2661" s="116"/>
      <c r="VZQ2661" s="42"/>
      <c r="VZR2661" s="116"/>
      <c r="VZS2661" s="42"/>
      <c r="VZT2661" s="116"/>
      <c r="VZU2661" s="42"/>
      <c r="VZV2661" s="116"/>
      <c r="VZW2661" s="42"/>
      <c r="VZX2661" s="116"/>
      <c r="VZY2661" s="42"/>
      <c r="VZZ2661" s="116"/>
      <c r="WAA2661" s="42"/>
      <c r="WAB2661" s="116"/>
      <c r="WAC2661" s="42"/>
      <c r="WAD2661" s="116"/>
      <c r="WAE2661" s="42"/>
      <c r="WAF2661" s="116"/>
      <c r="WAG2661" s="42"/>
      <c r="WAH2661" s="116"/>
      <c r="WAI2661" s="42"/>
      <c r="WAJ2661" s="116"/>
      <c r="WAK2661" s="42"/>
      <c r="WAL2661" s="116"/>
      <c r="WAM2661" s="42"/>
      <c r="WAN2661" s="116"/>
      <c r="WAO2661" s="42"/>
      <c r="WAP2661" s="116"/>
      <c r="WAQ2661" s="42"/>
      <c r="WAR2661" s="116"/>
      <c r="WAS2661" s="42"/>
      <c r="WAT2661" s="116"/>
      <c r="WAU2661" s="42"/>
      <c r="WAV2661" s="116"/>
      <c r="WAW2661" s="42"/>
      <c r="WAX2661" s="116"/>
      <c r="WAY2661" s="42"/>
      <c r="WAZ2661" s="116"/>
      <c r="WBA2661" s="42"/>
      <c r="WBB2661" s="116"/>
      <c r="WBC2661" s="42"/>
      <c r="WBD2661" s="116"/>
      <c r="WBE2661" s="42"/>
      <c r="WBF2661" s="116"/>
      <c r="WBG2661" s="42"/>
      <c r="WBH2661" s="116"/>
      <c r="WBI2661" s="42"/>
      <c r="WBJ2661" s="116"/>
      <c r="WBK2661" s="42"/>
      <c r="WBL2661" s="116"/>
      <c r="WBM2661" s="42"/>
      <c r="WBN2661" s="116"/>
      <c r="WBO2661" s="42"/>
      <c r="WBP2661" s="116"/>
      <c r="WBQ2661" s="42"/>
      <c r="WBR2661" s="116"/>
      <c r="WBS2661" s="42"/>
      <c r="WBT2661" s="116"/>
      <c r="WBU2661" s="42"/>
      <c r="WBV2661" s="116"/>
      <c r="WBW2661" s="42"/>
      <c r="WBX2661" s="116"/>
      <c r="WBY2661" s="42"/>
      <c r="WBZ2661" s="116"/>
      <c r="WCA2661" s="42"/>
      <c r="WCB2661" s="116"/>
      <c r="WCC2661" s="42"/>
      <c r="WCD2661" s="116"/>
      <c r="WCE2661" s="42"/>
      <c r="WCF2661" s="116"/>
      <c r="WCG2661" s="42"/>
      <c r="WCH2661" s="116"/>
      <c r="WCI2661" s="42"/>
      <c r="WCJ2661" s="116"/>
      <c r="WCK2661" s="42"/>
      <c r="WCL2661" s="116"/>
      <c r="WCM2661" s="42"/>
      <c r="WCN2661" s="116"/>
      <c r="WCO2661" s="42"/>
      <c r="WCP2661" s="116"/>
      <c r="WCQ2661" s="42"/>
      <c r="WCR2661" s="116"/>
      <c r="WCS2661" s="42"/>
      <c r="WCT2661" s="116"/>
      <c r="WCU2661" s="42"/>
      <c r="WCV2661" s="116"/>
      <c r="WCW2661" s="42"/>
      <c r="WCX2661" s="116"/>
      <c r="WCY2661" s="42"/>
      <c r="WCZ2661" s="116"/>
      <c r="WDA2661" s="42"/>
      <c r="WDB2661" s="116"/>
      <c r="WDC2661" s="42"/>
      <c r="WDD2661" s="116"/>
      <c r="WDE2661" s="42"/>
      <c r="WDF2661" s="116"/>
      <c r="WDG2661" s="42"/>
      <c r="WDH2661" s="116"/>
      <c r="WDI2661" s="42"/>
      <c r="WDJ2661" s="116"/>
      <c r="WDK2661" s="42"/>
      <c r="WDL2661" s="116"/>
      <c r="WDM2661" s="42"/>
      <c r="WDN2661" s="116"/>
      <c r="WDO2661" s="42"/>
      <c r="WDP2661" s="116"/>
      <c r="WDQ2661" s="42"/>
      <c r="WDR2661" s="116"/>
      <c r="WDS2661" s="42"/>
      <c r="WDT2661" s="116"/>
      <c r="WDU2661" s="42"/>
      <c r="WDV2661" s="116"/>
      <c r="WDW2661" s="42"/>
      <c r="WDX2661" s="116"/>
      <c r="WDY2661" s="42"/>
      <c r="WDZ2661" s="116"/>
      <c r="WEA2661" s="42"/>
      <c r="WEB2661" s="116"/>
      <c r="WEC2661" s="42"/>
      <c r="WED2661" s="116"/>
      <c r="WEE2661" s="42"/>
      <c r="WEF2661" s="116"/>
      <c r="WEG2661" s="42"/>
      <c r="WEH2661" s="116"/>
      <c r="WEI2661" s="42"/>
      <c r="WEJ2661" s="116"/>
      <c r="WEK2661" s="42"/>
      <c r="WEL2661" s="116"/>
      <c r="WEM2661" s="42"/>
      <c r="WEN2661" s="116"/>
      <c r="WEO2661" s="42"/>
      <c r="WEP2661" s="116"/>
      <c r="WEQ2661" s="42"/>
      <c r="WER2661" s="116"/>
      <c r="WES2661" s="42"/>
      <c r="WET2661" s="116"/>
      <c r="WEU2661" s="42"/>
      <c r="WEV2661" s="116"/>
      <c r="WEW2661" s="42"/>
      <c r="WEX2661" s="116"/>
      <c r="WEY2661" s="42"/>
      <c r="WEZ2661" s="116"/>
      <c r="WFA2661" s="42"/>
      <c r="WFB2661" s="116"/>
      <c r="WFC2661" s="42"/>
      <c r="WFD2661" s="116"/>
      <c r="WFE2661" s="42"/>
      <c r="WFF2661" s="116"/>
      <c r="WFG2661" s="42"/>
      <c r="WFH2661" s="116"/>
      <c r="WFI2661" s="42"/>
      <c r="WFJ2661" s="116"/>
      <c r="WFK2661" s="42"/>
      <c r="WFL2661" s="116"/>
      <c r="WFM2661" s="42"/>
      <c r="WFN2661" s="116"/>
      <c r="WFO2661" s="42"/>
      <c r="WFP2661" s="116"/>
      <c r="WFQ2661" s="42"/>
      <c r="WFR2661" s="116"/>
      <c r="WFS2661" s="42"/>
      <c r="WFT2661" s="116"/>
      <c r="WFU2661" s="42"/>
      <c r="WFV2661" s="116"/>
      <c r="WFW2661" s="42"/>
      <c r="WFX2661" s="116"/>
      <c r="WFY2661" s="42"/>
      <c r="WFZ2661" s="116"/>
      <c r="WGA2661" s="42"/>
      <c r="WGB2661" s="116"/>
      <c r="WGC2661" s="42"/>
      <c r="WGD2661" s="116"/>
      <c r="WGE2661" s="42"/>
      <c r="WGF2661" s="116"/>
      <c r="WGG2661" s="42"/>
      <c r="WGH2661" s="116"/>
      <c r="WGI2661" s="42"/>
      <c r="WGJ2661" s="116"/>
      <c r="WGK2661" s="42"/>
      <c r="WGL2661" s="116"/>
      <c r="WGM2661" s="42"/>
      <c r="WGN2661" s="116"/>
      <c r="WGO2661" s="42"/>
      <c r="WGP2661" s="116"/>
      <c r="WGQ2661" s="42"/>
      <c r="WGR2661" s="116"/>
      <c r="WGS2661" s="42"/>
      <c r="WGT2661" s="116"/>
      <c r="WGU2661" s="42"/>
      <c r="WGV2661" s="116"/>
      <c r="WGW2661" s="42"/>
      <c r="WGX2661" s="116"/>
      <c r="WGY2661" s="42"/>
      <c r="WGZ2661" s="116"/>
      <c r="WHA2661" s="42"/>
      <c r="WHB2661" s="116"/>
      <c r="WHC2661" s="42"/>
      <c r="WHD2661" s="116"/>
      <c r="WHE2661" s="42"/>
      <c r="WHF2661" s="116"/>
      <c r="WHG2661" s="42"/>
      <c r="WHH2661" s="116"/>
      <c r="WHI2661" s="42"/>
      <c r="WHJ2661" s="116"/>
      <c r="WHK2661" s="42"/>
      <c r="WHL2661" s="116"/>
      <c r="WHM2661" s="42"/>
      <c r="WHN2661" s="116"/>
      <c r="WHO2661" s="42"/>
      <c r="WHP2661" s="116"/>
      <c r="WHQ2661" s="42"/>
      <c r="WHR2661" s="116"/>
      <c r="WHS2661" s="42"/>
      <c r="WHT2661" s="116"/>
      <c r="WHU2661" s="42"/>
      <c r="WHV2661" s="116"/>
      <c r="WHW2661" s="42"/>
      <c r="WHX2661" s="116"/>
      <c r="WHY2661" s="42"/>
      <c r="WHZ2661" s="116"/>
      <c r="WIA2661" s="42"/>
      <c r="WIB2661" s="116"/>
      <c r="WIC2661" s="42"/>
      <c r="WID2661" s="116"/>
      <c r="WIE2661" s="42"/>
      <c r="WIF2661" s="116"/>
      <c r="WIG2661" s="42"/>
      <c r="WIH2661" s="116"/>
      <c r="WII2661" s="42"/>
      <c r="WIJ2661" s="116"/>
      <c r="WIK2661" s="42"/>
      <c r="WIL2661" s="116"/>
      <c r="WIM2661" s="42"/>
      <c r="WIN2661" s="116"/>
      <c r="WIO2661" s="42"/>
      <c r="WIP2661" s="116"/>
      <c r="WIQ2661" s="42"/>
      <c r="WIR2661" s="116"/>
      <c r="WIS2661" s="42"/>
      <c r="WIT2661" s="116"/>
      <c r="WIU2661" s="42"/>
      <c r="WIV2661" s="116"/>
      <c r="WIW2661" s="42"/>
      <c r="WIX2661" s="116"/>
      <c r="WIY2661" s="42"/>
      <c r="WIZ2661" s="116"/>
      <c r="WJA2661" s="42"/>
      <c r="WJB2661" s="116"/>
      <c r="WJC2661" s="42"/>
      <c r="WJD2661" s="116"/>
      <c r="WJE2661" s="42"/>
      <c r="WJF2661" s="116"/>
      <c r="WJG2661" s="42"/>
      <c r="WJH2661" s="116"/>
      <c r="WJI2661" s="42"/>
      <c r="WJJ2661" s="116"/>
      <c r="WJK2661" s="42"/>
      <c r="WJL2661" s="116"/>
      <c r="WJM2661" s="42"/>
      <c r="WJN2661" s="116"/>
      <c r="WJO2661" s="42"/>
      <c r="WJP2661" s="116"/>
      <c r="WJQ2661" s="42"/>
      <c r="WJR2661" s="116"/>
      <c r="WJS2661" s="42"/>
      <c r="WJT2661" s="116"/>
      <c r="WJU2661" s="42"/>
      <c r="WJV2661" s="116"/>
      <c r="WJW2661" s="42"/>
      <c r="WJX2661" s="116"/>
      <c r="WJY2661" s="42"/>
      <c r="WJZ2661" s="116"/>
      <c r="WKA2661" s="42"/>
      <c r="WKB2661" s="116"/>
      <c r="WKC2661" s="42"/>
      <c r="WKD2661" s="116"/>
      <c r="WKE2661" s="42"/>
      <c r="WKF2661" s="116"/>
      <c r="WKG2661" s="42"/>
      <c r="WKH2661" s="116"/>
      <c r="WKI2661" s="42"/>
      <c r="WKJ2661" s="116"/>
      <c r="WKK2661" s="42"/>
      <c r="WKL2661" s="116"/>
      <c r="WKM2661" s="42"/>
      <c r="WKN2661" s="116"/>
      <c r="WKO2661" s="42"/>
      <c r="WKP2661" s="116"/>
      <c r="WKQ2661" s="42"/>
      <c r="WKR2661" s="116"/>
      <c r="WKS2661" s="42"/>
      <c r="WKT2661" s="116"/>
      <c r="WKU2661" s="42"/>
      <c r="WKV2661" s="116"/>
      <c r="WKW2661" s="42"/>
      <c r="WKX2661" s="116"/>
      <c r="WKY2661" s="42"/>
      <c r="WKZ2661" s="116"/>
      <c r="WLA2661" s="42"/>
      <c r="WLB2661" s="116"/>
      <c r="WLC2661" s="42"/>
      <c r="WLD2661" s="116"/>
      <c r="WLE2661" s="42"/>
      <c r="WLF2661" s="116"/>
      <c r="WLG2661" s="42"/>
      <c r="WLH2661" s="116"/>
      <c r="WLI2661" s="42"/>
      <c r="WLJ2661" s="116"/>
      <c r="WLK2661" s="42"/>
      <c r="WLL2661" s="116"/>
      <c r="WLM2661" s="42"/>
      <c r="WLN2661" s="116"/>
      <c r="WLO2661" s="42"/>
      <c r="WLP2661" s="116"/>
      <c r="WLQ2661" s="42"/>
      <c r="WLR2661" s="116"/>
      <c r="WLS2661" s="42"/>
      <c r="WLT2661" s="116"/>
      <c r="WLU2661" s="42"/>
      <c r="WLV2661" s="116"/>
      <c r="WLW2661" s="42"/>
      <c r="WLX2661" s="116"/>
      <c r="WLY2661" s="42"/>
      <c r="WLZ2661" s="116"/>
      <c r="WMA2661" s="42"/>
      <c r="WMB2661" s="116"/>
      <c r="WMC2661" s="42"/>
      <c r="WMD2661" s="116"/>
      <c r="WME2661" s="42"/>
      <c r="WMF2661" s="116"/>
      <c r="WMG2661" s="42"/>
      <c r="WMH2661" s="116"/>
      <c r="WMI2661" s="42"/>
      <c r="WMJ2661" s="116"/>
      <c r="WMK2661" s="42"/>
      <c r="WML2661" s="116"/>
      <c r="WMM2661" s="42"/>
      <c r="WMN2661" s="116"/>
      <c r="WMO2661" s="42"/>
      <c r="WMP2661" s="116"/>
      <c r="WMQ2661" s="42"/>
      <c r="WMR2661" s="116"/>
      <c r="WMS2661" s="42"/>
      <c r="WMT2661" s="116"/>
      <c r="WMU2661" s="42"/>
      <c r="WMV2661" s="116"/>
      <c r="WMW2661" s="42"/>
      <c r="WMX2661" s="116"/>
      <c r="WMY2661" s="42"/>
      <c r="WMZ2661" s="116"/>
      <c r="WNA2661" s="42"/>
      <c r="WNB2661" s="116"/>
      <c r="WNC2661" s="42"/>
      <c r="WND2661" s="116"/>
      <c r="WNE2661" s="42"/>
      <c r="WNF2661" s="116"/>
      <c r="WNG2661" s="42"/>
      <c r="WNH2661" s="116"/>
      <c r="WNI2661" s="42"/>
      <c r="WNJ2661" s="116"/>
      <c r="WNK2661" s="42"/>
      <c r="WNL2661" s="116"/>
      <c r="WNM2661" s="42"/>
      <c r="WNN2661" s="116"/>
      <c r="WNO2661" s="42"/>
      <c r="WNP2661" s="116"/>
      <c r="WNQ2661" s="42"/>
      <c r="WNR2661" s="116"/>
      <c r="WNS2661" s="42"/>
      <c r="WNT2661" s="116"/>
      <c r="WNU2661" s="42"/>
      <c r="WNV2661" s="116"/>
      <c r="WNW2661" s="42"/>
      <c r="WNX2661" s="116"/>
      <c r="WNY2661" s="42"/>
      <c r="WNZ2661" s="116"/>
      <c r="WOA2661" s="42"/>
      <c r="WOB2661" s="116"/>
      <c r="WOC2661" s="42"/>
      <c r="WOD2661" s="116"/>
      <c r="WOE2661" s="42"/>
      <c r="WOF2661" s="116"/>
      <c r="WOG2661" s="42"/>
      <c r="WOH2661" s="116"/>
      <c r="WOI2661" s="42"/>
      <c r="WOJ2661" s="116"/>
      <c r="WOK2661" s="42"/>
      <c r="WOL2661" s="116"/>
      <c r="WOM2661" s="42"/>
      <c r="WON2661" s="116"/>
      <c r="WOO2661" s="42"/>
      <c r="WOP2661" s="116"/>
      <c r="WOQ2661" s="42"/>
      <c r="WOR2661" s="116"/>
      <c r="WOS2661" s="42"/>
      <c r="WOT2661" s="116"/>
      <c r="WOU2661" s="42"/>
      <c r="WOV2661" s="116"/>
      <c r="WOW2661" s="42"/>
      <c r="WOX2661" s="116"/>
      <c r="WOY2661" s="42"/>
      <c r="WOZ2661" s="116"/>
      <c r="WPA2661" s="42"/>
      <c r="WPB2661" s="116"/>
      <c r="WPC2661" s="42"/>
      <c r="WPD2661" s="116"/>
      <c r="WPE2661" s="42"/>
      <c r="WPF2661" s="116"/>
      <c r="WPG2661" s="42"/>
      <c r="WPH2661" s="116"/>
      <c r="WPI2661" s="42"/>
      <c r="WPJ2661" s="116"/>
      <c r="WPK2661" s="42"/>
      <c r="WPL2661" s="116"/>
      <c r="WPM2661" s="42"/>
      <c r="WPN2661" s="116"/>
      <c r="WPO2661" s="42"/>
      <c r="WPP2661" s="116"/>
      <c r="WPQ2661" s="42"/>
      <c r="WPR2661" s="116"/>
      <c r="WPS2661" s="42"/>
      <c r="WPT2661" s="116"/>
      <c r="WPU2661" s="42"/>
      <c r="WPV2661" s="116"/>
      <c r="WPW2661" s="42"/>
      <c r="WPX2661" s="116"/>
      <c r="WPY2661" s="42"/>
      <c r="WPZ2661" s="116"/>
      <c r="WQA2661" s="42"/>
      <c r="WQB2661" s="116"/>
      <c r="WQC2661" s="42"/>
      <c r="WQD2661" s="116"/>
      <c r="WQE2661" s="42"/>
      <c r="WQF2661" s="116"/>
      <c r="WQG2661" s="42"/>
      <c r="WQH2661" s="116"/>
      <c r="WQI2661" s="42"/>
      <c r="WQJ2661" s="116"/>
      <c r="WQK2661" s="42"/>
      <c r="WQL2661" s="116"/>
      <c r="WQM2661" s="42"/>
      <c r="WQN2661" s="116"/>
      <c r="WQO2661" s="42"/>
      <c r="WQP2661" s="116"/>
      <c r="WQQ2661" s="42"/>
      <c r="WQR2661" s="116"/>
      <c r="WQS2661" s="42"/>
      <c r="WQT2661" s="116"/>
      <c r="WQU2661" s="42"/>
      <c r="WQV2661" s="116"/>
      <c r="WQW2661" s="42"/>
      <c r="WQX2661" s="116"/>
      <c r="WQY2661" s="42"/>
      <c r="WQZ2661" s="116"/>
      <c r="WRA2661" s="42"/>
      <c r="WRB2661" s="116"/>
      <c r="WRC2661" s="42"/>
      <c r="WRD2661" s="116"/>
      <c r="WRE2661" s="42"/>
      <c r="WRF2661" s="116"/>
      <c r="WRG2661" s="42"/>
      <c r="WRH2661" s="116"/>
      <c r="WRI2661" s="42"/>
      <c r="WRJ2661" s="116"/>
      <c r="WRK2661" s="42"/>
      <c r="WRL2661" s="116"/>
      <c r="WRM2661" s="42"/>
      <c r="WRN2661" s="116"/>
      <c r="WRO2661" s="42"/>
      <c r="WRP2661" s="116"/>
      <c r="WRQ2661" s="42"/>
      <c r="WRR2661" s="116"/>
      <c r="WRS2661" s="42"/>
      <c r="WRT2661" s="116"/>
      <c r="WRU2661" s="42"/>
      <c r="WRV2661" s="116"/>
      <c r="WRW2661" s="42"/>
      <c r="WRX2661" s="116"/>
      <c r="WRY2661" s="42"/>
      <c r="WRZ2661" s="116"/>
      <c r="WSA2661" s="42"/>
      <c r="WSB2661" s="116"/>
      <c r="WSC2661" s="42"/>
      <c r="WSD2661" s="116"/>
      <c r="WSE2661" s="42"/>
      <c r="WSF2661" s="116"/>
      <c r="WSG2661" s="42"/>
      <c r="WSH2661" s="116"/>
      <c r="WSI2661" s="42"/>
      <c r="WSJ2661" s="116"/>
      <c r="WSK2661" s="42"/>
      <c r="WSL2661" s="116"/>
      <c r="WSM2661" s="42"/>
      <c r="WSN2661" s="116"/>
      <c r="WSO2661" s="42"/>
      <c r="WSP2661" s="116"/>
      <c r="WSQ2661" s="42"/>
      <c r="WSR2661" s="116"/>
      <c r="WSS2661" s="42"/>
      <c r="WST2661" s="116"/>
      <c r="WSU2661" s="42"/>
      <c r="WSV2661" s="116"/>
      <c r="WSW2661" s="42"/>
      <c r="WSX2661" s="116"/>
      <c r="WSY2661" s="42"/>
      <c r="WSZ2661" s="116"/>
      <c r="WTA2661" s="42"/>
      <c r="WTB2661" s="116"/>
      <c r="WTC2661" s="42"/>
      <c r="WTD2661" s="116"/>
      <c r="WTE2661" s="42"/>
      <c r="WTF2661" s="116"/>
      <c r="WTG2661" s="42"/>
      <c r="WTH2661" s="116"/>
      <c r="WTI2661" s="42"/>
      <c r="WTJ2661" s="116"/>
      <c r="WTK2661" s="42"/>
      <c r="WTL2661" s="116"/>
      <c r="WTM2661" s="42"/>
      <c r="WTN2661" s="116"/>
      <c r="WTO2661" s="42"/>
      <c r="WTP2661" s="116"/>
      <c r="WTQ2661" s="42"/>
      <c r="WTR2661" s="116"/>
      <c r="WTS2661" s="42"/>
      <c r="WTT2661" s="116"/>
      <c r="WTU2661" s="42"/>
      <c r="WTV2661" s="116"/>
      <c r="WTW2661" s="42"/>
      <c r="WTX2661" s="116"/>
      <c r="WTY2661" s="42"/>
      <c r="WTZ2661" s="116"/>
      <c r="WUA2661" s="42"/>
      <c r="WUB2661" s="116"/>
      <c r="WUC2661" s="42"/>
      <c r="WUD2661" s="116"/>
      <c r="WUE2661" s="42"/>
      <c r="WUF2661" s="116"/>
      <c r="WUG2661" s="42"/>
      <c r="WUH2661" s="116"/>
      <c r="WUI2661" s="42"/>
      <c r="WUJ2661" s="116"/>
      <c r="WUK2661" s="42"/>
      <c r="WUL2661" s="116"/>
      <c r="WUM2661" s="42"/>
      <c r="WUN2661" s="116"/>
      <c r="WUO2661" s="42"/>
      <c r="WUP2661" s="116"/>
      <c r="WUQ2661" s="42"/>
      <c r="WUR2661" s="116"/>
      <c r="WUS2661" s="42"/>
      <c r="WUT2661" s="116"/>
      <c r="WUU2661" s="42"/>
      <c r="WUV2661" s="116"/>
      <c r="WUW2661" s="42"/>
      <c r="WUX2661" s="116"/>
      <c r="WUY2661" s="42"/>
      <c r="WUZ2661" s="116"/>
      <c r="WVA2661" s="42"/>
      <c r="WVB2661" s="116"/>
      <c r="WVC2661" s="42"/>
      <c r="WVD2661" s="116"/>
      <c r="WVE2661" s="42"/>
      <c r="WVF2661" s="116"/>
      <c r="WVG2661" s="42"/>
      <c r="WVH2661" s="116"/>
      <c r="WVI2661" s="42"/>
      <c r="WVJ2661" s="116"/>
      <c r="WVK2661" s="42"/>
      <c r="WVL2661" s="116"/>
      <c r="WVM2661" s="42"/>
      <c r="WVN2661" s="116"/>
      <c r="WVO2661" s="42"/>
      <c r="WVP2661" s="116"/>
      <c r="WVQ2661" s="42"/>
      <c r="WVR2661" s="116"/>
      <c r="WVS2661" s="42"/>
      <c r="WVT2661" s="116"/>
      <c r="WVU2661" s="42"/>
      <c r="WVV2661" s="116"/>
      <c r="WVW2661" s="42"/>
      <c r="WVX2661" s="116"/>
      <c r="WVY2661" s="42"/>
      <c r="WVZ2661" s="116"/>
      <c r="WWA2661" s="42"/>
      <c r="WWB2661" s="116"/>
      <c r="WWC2661" s="42"/>
      <c r="WWD2661" s="116"/>
      <c r="WWE2661" s="42"/>
      <c r="WWF2661" s="116"/>
      <c r="WWG2661" s="42"/>
      <c r="WWH2661" s="116"/>
      <c r="WWI2661" s="42"/>
      <c r="WWJ2661" s="116"/>
      <c r="WWK2661" s="42"/>
      <c r="WWL2661" s="116"/>
      <c r="WWM2661" s="42"/>
      <c r="WWN2661" s="116"/>
      <c r="WWO2661" s="42"/>
      <c r="WWP2661" s="116"/>
      <c r="WWQ2661" s="42"/>
      <c r="WWR2661" s="116"/>
      <c r="WWS2661" s="42"/>
      <c r="WWT2661" s="116"/>
      <c r="WWU2661" s="42"/>
      <c r="WWV2661" s="116"/>
      <c r="WWW2661" s="42"/>
      <c r="WWX2661" s="116"/>
      <c r="WWY2661" s="42"/>
      <c r="WWZ2661" s="116"/>
      <c r="WXA2661" s="42"/>
      <c r="WXB2661" s="116"/>
      <c r="WXC2661" s="42"/>
      <c r="WXD2661" s="116"/>
      <c r="WXE2661" s="42"/>
      <c r="WXF2661" s="116"/>
      <c r="WXG2661" s="42"/>
      <c r="WXH2661" s="116"/>
      <c r="WXI2661" s="42"/>
      <c r="WXJ2661" s="116"/>
      <c r="WXK2661" s="42"/>
      <c r="WXL2661" s="116"/>
      <c r="WXM2661" s="42"/>
      <c r="WXN2661" s="116"/>
      <c r="WXO2661" s="42"/>
      <c r="WXP2661" s="116"/>
      <c r="WXQ2661" s="42"/>
      <c r="WXR2661" s="116"/>
      <c r="WXS2661" s="42"/>
      <c r="WXT2661" s="116"/>
      <c r="WXU2661" s="42"/>
      <c r="WXV2661" s="116"/>
      <c r="WXW2661" s="42"/>
      <c r="WXX2661" s="116"/>
      <c r="WXY2661" s="42"/>
      <c r="WXZ2661" s="116"/>
      <c r="WYA2661" s="42"/>
      <c r="WYB2661" s="116"/>
      <c r="WYC2661" s="42"/>
      <c r="WYD2661" s="116"/>
      <c r="WYE2661" s="42"/>
      <c r="WYF2661" s="116"/>
      <c r="WYG2661" s="42"/>
      <c r="WYH2661" s="116"/>
      <c r="WYI2661" s="42"/>
      <c r="WYJ2661" s="116"/>
      <c r="WYK2661" s="42"/>
      <c r="WYL2661" s="116"/>
      <c r="WYM2661" s="42"/>
      <c r="WYN2661" s="116"/>
      <c r="WYO2661" s="42"/>
      <c r="WYP2661" s="116"/>
      <c r="WYQ2661" s="42"/>
      <c r="WYR2661" s="116"/>
      <c r="WYS2661" s="42"/>
      <c r="WYT2661" s="116"/>
      <c r="WYU2661" s="42"/>
      <c r="WYV2661" s="116"/>
      <c r="WYW2661" s="42"/>
      <c r="WYX2661" s="116"/>
      <c r="WYY2661" s="42"/>
      <c r="WYZ2661" s="116"/>
      <c r="WZA2661" s="42"/>
      <c r="WZB2661" s="116"/>
      <c r="WZC2661" s="42"/>
      <c r="WZD2661" s="116"/>
      <c r="WZE2661" s="42"/>
      <c r="WZF2661" s="116"/>
      <c r="WZG2661" s="42"/>
      <c r="WZH2661" s="116"/>
      <c r="WZI2661" s="42"/>
      <c r="WZJ2661" s="116"/>
      <c r="WZK2661" s="42"/>
      <c r="WZL2661" s="116"/>
      <c r="WZM2661" s="42"/>
      <c r="WZN2661" s="116"/>
      <c r="WZO2661" s="42"/>
      <c r="WZP2661" s="116"/>
      <c r="WZQ2661" s="42"/>
      <c r="WZR2661" s="116"/>
      <c r="WZS2661" s="42"/>
      <c r="WZT2661" s="116"/>
      <c r="WZU2661" s="42"/>
      <c r="WZV2661" s="116"/>
      <c r="WZW2661" s="42"/>
      <c r="WZX2661" s="116"/>
      <c r="WZY2661" s="42"/>
      <c r="WZZ2661" s="116"/>
      <c r="XAA2661" s="42"/>
      <c r="XAB2661" s="116"/>
      <c r="XAC2661" s="42"/>
      <c r="XAD2661" s="116"/>
      <c r="XAE2661" s="42"/>
      <c r="XAF2661" s="116"/>
      <c r="XAG2661" s="42"/>
      <c r="XAH2661" s="116"/>
      <c r="XAI2661" s="42"/>
      <c r="XAJ2661" s="116"/>
      <c r="XAK2661" s="42"/>
      <c r="XAL2661" s="116"/>
      <c r="XAM2661" s="42"/>
      <c r="XAN2661" s="116"/>
      <c r="XAO2661" s="42"/>
      <c r="XAP2661" s="116"/>
      <c r="XAQ2661" s="42"/>
      <c r="XAR2661" s="116"/>
      <c r="XAS2661" s="42"/>
      <c r="XAT2661" s="116"/>
      <c r="XAU2661" s="42"/>
      <c r="XAV2661" s="116"/>
      <c r="XAW2661" s="42"/>
      <c r="XAX2661" s="116"/>
      <c r="XAY2661" s="42"/>
      <c r="XAZ2661" s="116"/>
      <c r="XBA2661" s="42"/>
      <c r="XBB2661" s="116"/>
      <c r="XBC2661" s="42"/>
      <c r="XBD2661" s="116"/>
      <c r="XBE2661" s="42"/>
      <c r="XBF2661" s="116"/>
      <c r="XBG2661" s="42"/>
      <c r="XBH2661" s="116"/>
      <c r="XBI2661" s="42"/>
      <c r="XBJ2661" s="116"/>
      <c r="XBK2661" s="42"/>
      <c r="XBL2661" s="116"/>
      <c r="XBM2661" s="42"/>
      <c r="XBN2661" s="116"/>
      <c r="XBO2661" s="42"/>
      <c r="XBP2661" s="116"/>
      <c r="XBQ2661" s="42"/>
      <c r="XBR2661" s="116"/>
      <c r="XBS2661" s="42"/>
      <c r="XBT2661" s="116"/>
      <c r="XBU2661" s="42"/>
      <c r="XBV2661" s="116"/>
      <c r="XBW2661" s="42"/>
      <c r="XBX2661" s="116"/>
      <c r="XBY2661" s="42"/>
      <c r="XBZ2661" s="116"/>
      <c r="XCA2661" s="42"/>
      <c r="XCB2661" s="116"/>
      <c r="XCC2661" s="42"/>
      <c r="XCD2661" s="116"/>
      <c r="XCE2661" s="42"/>
      <c r="XCF2661" s="116"/>
      <c r="XCG2661" s="42"/>
      <c r="XCH2661" s="116"/>
      <c r="XCI2661" s="42"/>
      <c r="XCJ2661" s="116"/>
      <c r="XCK2661" s="42"/>
      <c r="XCL2661" s="116"/>
      <c r="XCM2661" s="42"/>
      <c r="XCN2661" s="116"/>
      <c r="XCO2661" s="42"/>
      <c r="XCP2661" s="116"/>
      <c r="XCQ2661" s="42"/>
      <c r="XCR2661" s="116"/>
      <c r="XCS2661" s="42"/>
      <c r="XCT2661" s="116"/>
      <c r="XCU2661" s="42"/>
      <c r="XCV2661" s="116"/>
      <c r="XCW2661" s="42"/>
      <c r="XCX2661" s="116"/>
      <c r="XCY2661" s="42"/>
      <c r="XCZ2661" s="116"/>
      <c r="XDA2661" s="42"/>
      <c r="XDB2661" s="116"/>
      <c r="XDC2661" s="42"/>
      <c r="XDD2661" s="116"/>
      <c r="XDE2661" s="42"/>
      <c r="XDF2661" s="116"/>
      <c r="XDG2661" s="42"/>
      <c r="XDH2661" s="116"/>
      <c r="XDI2661" s="42"/>
      <c r="XDJ2661" s="116"/>
      <c r="XDK2661" s="42"/>
      <c r="XDL2661" s="116"/>
      <c r="XDM2661" s="42"/>
      <c r="XDN2661" s="116"/>
      <c r="XDO2661" s="42"/>
      <c r="XDP2661" s="116"/>
      <c r="XDQ2661" s="42"/>
      <c r="XDR2661" s="116"/>
      <c r="XDS2661" s="42"/>
      <c r="XDT2661" s="116"/>
      <c r="XDU2661" s="42"/>
      <c r="XDV2661" s="116"/>
      <c r="XDW2661" s="42"/>
      <c r="XDX2661" s="116"/>
      <c r="XDY2661" s="42"/>
      <c r="XDZ2661" s="116"/>
      <c r="XEA2661" s="42"/>
      <c r="XEB2661" s="116"/>
      <c r="XEC2661" s="42"/>
      <c r="XED2661" s="116"/>
      <c r="XEE2661" s="42"/>
      <c r="XEF2661" s="116"/>
      <c r="XEG2661" s="42"/>
      <c r="XEH2661" s="116"/>
      <c r="XEI2661" s="42"/>
      <c r="XEJ2661" s="116"/>
      <c r="XEK2661" s="42"/>
      <c r="XEL2661" s="116"/>
      <c r="XEM2661" s="42"/>
      <c r="XEN2661" s="116"/>
      <c r="XEO2661" s="42"/>
    </row>
    <row r="2662" spans="1:16369" s="85" customFormat="1" hidden="1" x14ac:dyDescent="0.25">
      <c r="A2662" s="141" t="s">
        <v>580</v>
      </c>
      <c r="B2662" s="127" t="s">
        <v>124</v>
      </c>
      <c r="C2662" s="39" t="s">
        <v>125</v>
      </c>
      <c r="D2662" s="128">
        <f>+D2663</f>
        <v>0</v>
      </c>
      <c r="E2662" s="42"/>
      <c r="F2662" s="116"/>
      <c r="G2662" s="42"/>
      <c r="H2662" s="116"/>
      <c r="I2662" s="42"/>
      <c r="J2662" s="116"/>
      <c r="K2662" s="42"/>
      <c r="L2662" s="116"/>
      <c r="M2662" s="42"/>
      <c r="N2662" s="116"/>
      <c r="O2662" s="42"/>
      <c r="P2662" s="116"/>
      <c r="Q2662" s="42"/>
      <c r="R2662" s="116"/>
      <c r="S2662" s="42"/>
      <c r="T2662" s="116"/>
      <c r="U2662" s="42"/>
      <c r="V2662" s="116"/>
      <c r="W2662" s="42"/>
      <c r="X2662" s="116"/>
      <c r="Y2662" s="42"/>
      <c r="Z2662" s="116"/>
      <c r="AA2662" s="42"/>
      <c r="AB2662" s="116"/>
      <c r="AC2662" s="42"/>
      <c r="AD2662" s="116"/>
      <c r="AE2662" s="42"/>
      <c r="AF2662" s="116"/>
      <c r="AG2662" s="42"/>
      <c r="AH2662" s="116"/>
      <c r="AI2662" s="42"/>
      <c r="AJ2662" s="116"/>
      <c r="AK2662" s="42"/>
      <c r="AL2662" s="116"/>
      <c r="AM2662" s="42"/>
      <c r="AN2662" s="116"/>
      <c r="AO2662" s="42"/>
      <c r="AP2662" s="116"/>
      <c r="AQ2662" s="42"/>
      <c r="AR2662" s="116"/>
      <c r="AS2662" s="42"/>
      <c r="AT2662" s="116"/>
      <c r="AU2662" s="42"/>
      <c r="AV2662" s="116"/>
      <c r="AW2662" s="42"/>
      <c r="AX2662" s="116"/>
      <c r="AY2662" s="42"/>
      <c r="AZ2662" s="116"/>
      <c r="BA2662" s="42"/>
      <c r="BB2662" s="116"/>
      <c r="BC2662" s="42"/>
      <c r="BD2662" s="116"/>
      <c r="BE2662" s="42"/>
      <c r="BF2662" s="116"/>
      <c r="BG2662" s="42"/>
      <c r="BH2662" s="116"/>
      <c r="BI2662" s="42"/>
      <c r="BJ2662" s="116"/>
      <c r="BK2662" s="42"/>
      <c r="BL2662" s="116"/>
      <c r="BM2662" s="42"/>
      <c r="BN2662" s="116"/>
      <c r="BO2662" s="42"/>
      <c r="BP2662" s="116"/>
      <c r="BQ2662" s="42"/>
      <c r="BR2662" s="116"/>
      <c r="BS2662" s="42"/>
      <c r="BT2662" s="116"/>
      <c r="BU2662" s="42"/>
      <c r="BV2662" s="116"/>
      <c r="BW2662" s="42"/>
      <c r="BX2662" s="116"/>
      <c r="BY2662" s="42"/>
      <c r="BZ2662" s="116"/>
      <c r="CA2662" s="42"/>
      <c r="CB2662" s="116"/>
      <c r="CC2662" s="42"/>
      <c r="CD2662" s="116"/>
      <c r="CE2662" s="42"/>
      <c r="CF2662" s="116"/>
      <c r="CG2662" s="42"/>
      <c r="CH2662" s="116"/>
      <c r="CI2662" s="42"/>
      <c r="CJ2662" s="116"/>
      <c r="CK2662" s="42"/>
      <c r="CL2662" s="116"/>
      <c r="CM2662" s="42"/>
      <c r="CN2662" s="116"/>
      <c r="CO2662" s="42"/>
      <c r="CP2662" s="116"/>
      <c r="CQ2662" s="42"/>
      <c r="CR2662" s="116"/>
      <c r="CS2662" s="42"/>
      <c r="CT2662" s="116"/>
      <c r="CU2662" s="42"/>
      <c r="CV2662" s="116"/>
      <c r="CW2662" s="42"/>
      <c r="CX2662" s="116"/>
      <c r="CY2662" s="42"/>
      <c r="CZ2662" s="116"/>
      <c r="DA2662" s="42"/>
      <c r="DB2662" s="116"/>
      <c r="DC2662" s="42"/>
      <c r="DD2662" s="116"/>
      <c r="DE2662" s="42"/>
      <c r="DF2662" s="116"/>
      <c r="DG2662" s="42"/>
      <c r="DH2662" s="116"/>
      <c r="DI2662" s="42"/>
      <c r="DJ2662" s="116"/>
      <c r="DK2662" s="42"/>
      <c r="DL2662" s="116"/>
      <c r="DM2662" s="42"/>
      <c r="DN2662" s="116"/>
      <c r="DO2662" s="42"/>
      <c r="DP2662" s="116"/>
      <c r="DQ2662" s="42"/>
      <c r="DR2662" s="116"/>
      <c r="DS2662" s="42"/>
      <c r="DT2662" s="116"/>
      <c r="DU2662" s="42"/>
      <c r="DV2662" s="116"/>
      <c r="DW2662" s="42"/>
      <c r="DX2662" s="116"/>
      <c r="DY2662" s="42"/>
      <c r="DZ2662" s="116"/>
      <c r="EA2662" s="42"/>
      <c r="EB2662" s="116"/>
      <c r="EC2662" s="42"/>
      <c r="ED2662" s="116"/>
      <c r="EE2662" s="42"/>
      <c r="EF2662" s="116"/>
      <c r="EG2662" s="42"/>
      <c r="EH2662" s="116"/>
      <c r="EI2662" s="42"/>
      <c r="EJ2662" s="116"/>
      <c r="EK2662" s="42"/>
      <c r="EL2662" s="116"/>
      <c r="EM2662" s="42"/>
      <c r="EN2662" s="116"/>
      <c r="EO2662" s="42"/>
      <c r="EP2662" s="116"/>
      <c r="EQ2662" s="42"/>
      <c r="ER2662" s="116"/>
      <c r="ES2662" s="42"/>
      <c r="ET2662" s="116"/>
      <c r="EU2662" s="42"/>
      <c r="EV2662" s="116"/>
      <c r="EW2662" s="42"/>
      <c r="EX2662" s="116"/>
      <c r="EY2662" s="42"/>
      <c r="EZ2662" s="116"/>
      <c r="FA2662" s="42"/>
      <c r="FB2662" s="116"/>
      <c r="FC2662" s="42"/>
      <c r="FD2662" s="116"/>
      <c r="FE2662" s="42"/>
      <c r="FF2662" s="116"/>
      <c r="FG2662" s="42"/>
      <c r="FH2662" s="116"/>
      <c r="FI2662" s="42"/>
      <c r="FJ2662" s="116"/>
      <c r="FK2662" s="42"/>
      <c r="FL2662" s="116"/>
      <c r="FM2662" s="42"/>
      <c r="FN2662" s="116"/>
      <c r="FO2662" s="42"/>
      <c r="FP2662" s="116"/>
      <c r="FQ2662" s="42"/>
      <c r="FR2662" s="116"/>
      <c r="FS2662" s="42"/>
      <c r="FT2662" s="116"/>
      <c r="FU2662" s="42"/>
      <c r="FV2662" s="116"/>
      <c r="FW2662" s="42"/>
      <c r="FX2662" s="116"/>
      <c r="FY2662" s="42"/>
      <c r="FZ2662" s="116"/>
      <c r="GA2662" s="42"/>
      <c r="GB2662" s="116"/>
      <c r="GC2662" s="42"/>
      <c r="GD2662" s="116"/>
      <c r="GE2662" s="42"/>
      <c r="GF2662" s="116"/>
      <c r="GG2662" s="42"/>
      <c r="GH2662" s="116"/>
      <c r="GI2662" s="42"/>
      <c r="GJ2662" s="116"/>
      <c r="GK2662" s="42"/>
      <c r="GL2662" s="116"/>
      <c r="GM2662" s="42"/>
      <c r="GN2662" s="116"/>
      <c r="GO2662" s="42"/>
      <c r="GP2662" s="116"/>
      <c r="GQ2662" s="42"/>
      <c r="GR2662" s="116"/>
      <c r="GS2662" s="42"/>
      <c r="GT2662" s="116"/>
      <c r="GU2662" s="42"/>
      <c r="GV2662" s="116"/>
      <c r="GW2662" s="42"/>
      <c r="GX2662" s="116"/>
      <c r="GY2662" s="42"/>
      <c r="GZ2662" s="116"/>
      <c r="HA2662" s="42"/>
      <c r="HB2662" s="116"/>
      <c r="HC2662" s="42"/>
      <c r="HD2662" s="116"/>
      <c r="HE2662" s="42"/>
      <c r="HF2662" s="116"/>
      <c r="HG2662" s="42"/>
      <c r="HH2662" s="116"/>
      <c r="HI2662" s="42"/>
      <c r="HJ2662" s="116"/>
      <c r="HK2662" s="42"/>
      <c r="HL2662" s="116"/>
      <c r="HM2662" s="42"/>
      <c r="HN2662" s="116"/>
      <c r="HO2662" s="42"/>
      <c r="HP2662" s="116"/>
      <c r="HQ2662" s="42"/>
      <c r="HR2662" s="116"/>
      <c r="HS2662" s="42"/>
      <c r="HT2662" s="116"/>
      <c r="HU2662" s="42"/>
      <c r="HV2662" s="116"/>
      <c r="HW2662" s="42"/>
      <c r="HX2662" s="116"/>
      <c r="HY2662" s="42"/>
      <c r="HZ2662" s="116"/>
      <c r="IA2662" s="42"/>
      <c r="IB2662" s="116"/>
      <c r="IC2662" s="42"/>
      <c r="ID2662" s="116"/>
      <c r="IE2662" s="42"/>
      <c r="IF2662" s="116"/>
      <c r="IG2662" s="42"/>
      <c r="IH2662" s="116"/>
      <c r="II2662" s="42"/>
      <c r="IJ2662" s="116"/>
      <c r="IK2662" s="42"/>
      <c r="IL2662" s="116"/>
      <c r="IM2662" s="42"/>
      <c r="IN2662" s="116"/>
      <c r="IO2662" s="42"/>
      <c r="IP2662" s="116"/>
      <c r="IQ2662" s="42"/>
      <c r="IR2662" s="116"/>
      <c r="IS2662" s="42"/>
      <c r="IT2662" s="116"/>
      <c r="IU2662" s="42"/>
      <c r="IV2662" s="116"/>
      <c r="IW2662" s="42"/>
      <c r="IX2662" s="116"/>
      <c r="IY2662" s="42"/>
      <c r="IZ2662" s="116"/>
      <c r="JA2662" s="42"/>
      <c r="JB2662" s="116"/>
      <c r="JC2662" s="42"/>
      <c r="JD2662" s="116"/>
      <c r="JE2662" s="42"/>
      <c r="JF2662" s="116"/>
      <c r="JG2662" s="42"/>
      <c r="JH2662" s="116"/>
      <c r="JI2662" s="42"/>
      <c r="JJ2662" s="116"/>
      <c r="JK2662" s="42"/>
      <c r="JL2662" s="116"/>
      <c r="JM2662" s="42"/>
      <c r="JN2662" s="116"/>
      <c r="JO2662" s="42"/>
      <c r="JP2662" s="116"/>
      <c r="JQ2662" s="42"/>
      <c r="JR2662" s="116"/>
      <c r="JS2662" s="42"/>
      <c r="JT2662" s="116"/>
      <c r="JU2662" s="42"/>
      <c r="JV2662" s="116"/>
      <c r="JW2662" s="42"/>
      <c r="JX2662" s="116"/>
      <c r="JY2662" s="42"/>
      <c r="JZ2662" s="116"/>
      <c r="KA2662" s="42"/>
      <c r="KB2662" s="116"/>
      <c r="KC2662" s="42"/>
      <c r="KD2662" s="116"/>
      <c r="KE2662" s="42"/>
      <c r="KF2662" s="116"/>
      <c r="KG2662" s="42"/>
      <c r="KH2662" s="116"/>
      <c r="KI2662" s="42"/>
      <c r="KJ2662" s="116"/>
      <c r="KK2662" s="42"/>
      <c r="KL2662" s="116"/>
      <c r="KM2662" s="42"/>
      <c r="KN2662" s="116"/>
      <c r="KO2662" s="42"/>
      <c r="KP2662" s="116"/>
      <c r="KQ2662" s="42"/>
      <c r="KR2662" s="116"/>
      <c r="KS2662" s="42"/>
      <c r="KT2662" s="116"/>
      <c r="KU2662" s="42"/>
      <c r="KV2662" s="116"/>
      <c r="KW2662" s="42"/>
      <c r="KX2662" s="116"/>
      <c r="KY2662" s="42"/>
      <c r="KZ2662" s="116"/>
      <c r="LA2662" s="42"/>
      <c r="LB2662" s="116"/>
      <c r="LC2662" s="42"/>
      <c r="LD2662" s="116"/>
      <c r="LE2662" s="42"/>
      <c r="LF2662" s="116"/>
      <c r="LG2662" s="42"/>
      <c r="LH2662" s="116"/>
      <c r="LI2662" s="42"/>
      <c r="LJ2662" s="116"/>
      <c r="LK2662" s="42"/>
      <c r="LL2662" s="116"/>
      <c r="LM2662" s="42"/>
      <c r="LN2662" s="116"/>
      <c r="LO2662" s="42"/>
      <c r="LP2662" s="116"/>
      <c r="LQ2662" s="42"/>
      <c r="LR2662" s="116"/>
      <c r="LS2662" s="42"/>
      <c r="LT2662" s="116"/>
      <c r="LU2662" s="42"/>
      <c r="LV2662" s="116"/>
      <c r="LW2662" s="42"/>
      <c r="LX2662" s="116"/>
      <c r="LY2662" s="42"/>
      <c r="LZ2662" s="116"/>
      <c r="MA2662" s="42"/>
      <c r="MB2662" s="116"/>
      <c r="MC2662" s="42"/>
      <c r="MD2662" s="116"/>
      <c r="ME2662" s="42"/>
      <c r="MF2662" s="116"/>
      <c r="MG2662" s="42"/>
      <c r="MH2662" s="116"/>
      <c r="MI2662" s="42"/>
      <c r="MJ2662" s="116"/>
      <c r="MK2662" s="42"/>
      <c r="ML2662" s="116"/>
      <c r="MM2662" s="42"/>
      <c r="MN2662" s="116"/>
      <c r="MO2662" s="42"/>
      <c r="MP2662" s="116"/>
      <c r="MQ2662" s="42"/>
      <c r="MR2662" s="116"/>
      <c r="MS2662" s="42"/>
      <c r="MT2662" s="116"/>
      <c r="MU2662" s="42"/>
      <c r="MV2662" s="116"/>
      <c r="MW2662" s="42"/>
      <c r="MX2662" s="116"/>
      <c r="MY2662" s="42"/>
      <c r="MZ2662" s="116"/>
      <c r="NA2662" s="42"/>
      <c r="NB2662" s="116"/>
      <c r="NC2662" s="42"/>
      <c r="ND2662" s="116"/>
      <c r="NE2662" s="42"/>
      <c r="NF2662" s="116"/>
      <c r="NG2662" s="42"/>
      <c r="NH2662" s="116"/>
      <c r="NI2662" s="42"/>
      <c r="NJ2662" s="116"/>
      <c r="NK2662" s="42"/>
      <c r="NL2662" s="116"/>
      <c r="NM2662" s="42"/>
      <c r="NN2662" s="116"/>
      <c r="NO2662" s="42"/>
      <c r="NP2662" s="116"/>
      <c r="NQ2662" s="42"/>
      <c r="NR2662" s="116"/>
      <c r="NS2662" s="42"/>
      <c r="NT2662" s="116"/>
      <c r="NU2662" s="42"/>
      <c r="NV2662" s="116"/>
      <c r="NW2662" s="42"/>
      <c r="NX2662" s="116"/>
      <c r="NY2662" s="42"/>
      <c r="NZ2662" s="116"/>
      <c r="OA2662" s="42"/>
      <c r="OB2662" s="116"/>
      <c r="OC2662" s="42"/>
      <c r="OD2662" s="116"/>
      <c r="OE2662" s="42"/>
      <c r="OF2662" s="116"/>
      <c r="OG2662" s="42"/>
      <c r="OH2662" s="116"/>
      <c r="OI2662" s="42"/>
      <c r="OJ2662" s="116"/>
      <c r="OK2662" s="42"/>
      <c r="OL2662" s="116"/>
      <c r="OM2662" s="42"/>
      <c r="ON2662" s="116"/>
      <c r="OO2662" s="42"/>
      <c r="OP2662" s="116"/>
      <c r="OQ2662" s="42"/>
      <c r="OR2662" s="116"/>
      <c r="OS2662" s="42"/>
      <c r="OT2662" s="116"/>
      <c r="OU2662" s="42"/>
      <c r="OV2662" s="116"/>
      <c r="OW2662" s="42"/>
      <c r="OX2662" s="116"/>
      <c r="OY2662" s="42"/>
      <c r="OZ2662" s="116"/>
      <c r="PA2662" s="42"/>
      <c r="PB2662" s="116"/>
      <c r="PC2662" s="42"/>
      <c r="PD2662" s="116"/>
      <c r="PE2662" s="42"/>
      <c r="PF2662" s="116"/>
      <c r="PG2662" s="42"/>
      <c r="PH2662" s="116"/>
      <c r="PI2662" s="42"/>
      <c r="PJ2662" s="116"/>
      <c r="PK2662" s="42"/>
      <c r="PL2662" s="116"/>
      <c r="PM2662" s="42"/>
      <c r="PN2662" s="116"/>
      <c r="PO2662" s="42"/>
      <c r="PP2662" s="116"/>
      <c r="PQ2662" s="42"/>
      <c r="PR2662" s="116"/>
      <c r="PS2662" s="42"/>
      <c r="PT2662" s="116"/>
      <c r="PU2662" s="42"/>
      <c r="PV2662" s="116"/>
      <c r="PW2662" s="42"/>
      <c r="PX2662" s="116"/>
      <c r="PY2662" s="42"/>
      <c r="PZ2662" s="116"/>
      <c r="QA2662" s="42"/>
      <c r="QB2662" s="116"/>
      <c r="QC2662" s="42"/>
      <c r="QD2662" s="116"/>
      <c r="QE2662" s="42"/>
      <c r="QF2662" s="116"/>
      <c r="QG2662" s="42"/>
      <c r="QH2662" s="116"/>
      <c r="QI2662" s="42"/>
      <c r="QJ2662" s="116"/>
      <c r="QK2662" s="42"/>
      <c r="QL2662" s="116"/>
      <c r="QM2662" s="42"/>
      <c r="QN2662" s="116"/>
      <c r="QO2662" s="42"/>
      <c r="QP2662" s="116"/>
      <c r="QQ2662" s="42"/>
      <c r="QR2662" s="116"/>
      <c r="QS2662" s="42"/>
      <c r="QT2662" s="116"/>
      <c r="QU2662" s="42"/>
      <c r="QV2662" s="116"/>
      <c r="QW2662" s="42"/>
      <c r="QX2662" s="116"/>
      <c r="QY2662" s="42"/>
      <c r="QZ2662" s="116"/>
      <c r="RA2662" s="42"/>
      <c r="RB2662" s="116"/>
      <c r="RC2662" s="42"/>
      <c r="RD2662" s="116"/>
      <c r="RE2662" s="42"/>
      <c r="RF2662" s="116"/>
      <c r="RG2662" s="42"/>
      <c r="RH2662" s="116"/>
      <c r="RI2662" s="42"/>
      <c r="RJ2662" s="116"/>
      <c r="RK2662" s="42"/>
      <c r="RL2662" s="116"/>
      <c r="RM2662" s="42"/>
      <c r="RN2662" s="116"/>
      <c r="RO2662" s="42"/>
      <c r="RP2662" s="116"/>
      <c r="RQ2662" s="42"/>
      <c r="RR2662" s="116"/>
      <c r="RS2662" s="42"/>
      <c r="RT2662" s="116"/>
      <c r="RU2662" s="42"/>
      <c r="RV2662" s="116"/>
      <c r="RW2662" s="42"/>
      <c r="RX2662" s="116"/>
      <c r="RY2662" s="42"/>
      <c r="RZ2662" s="116"/>
      <c r="SA2662" s="42"/>
      <c r="SB2662" s="116"/>
      <c r="SC2662" s="42"/>
      <c r="SD2662" s="116"/>
      <c r="SE2662" s="42"/>
      <c r="SF2662" s="116"/>
      <c r="SG2662" s="42"/>
      <c r="SH2662" s="116"/>
      <c r="SI2662" s="42"/>
      <c r="SJ2662" s="116"/>
      <c r="SK2662" s="42"/>
      <c r="SL2662" s="116"/>
      <c r="SM2662" s="42"/>
      <c r="SN2662" s="116"/>
      <c r="SO2662" s="42"/>
      <c r="SP2662" s="116"/>
      <c r="SQ2662" s="42"/>
      <c r="SR2662" s="116"/>
      <c r="SS2662" s="42"/>
      <c r="ST2662" s="116"/>
      <c r="SU2662" s="42"/>
      <c r="SV2662" s="116"/>
      <c r="SW2662" s="42"/>
      <c r="SX2662" s="116"/>
      <c r="SY2662" s="42"/>
      <c r="SZ2662" s="116"/>
      <c r="TA2662" s="42"/>
      <c r="TB2662" s="116"/>
      <c r="TC2662" s="42"/>
      <c r="TD2662" s="116"/>
      <c r="TE2662" s="42"/>
      <c r="TF2662" s="116"/>
      <c r="TG2662" s="42"/>
      <c r="TH2662" s="116"/>
      <c r="TI2662" s="42"/>
      <c r="TJ2662" s="116"/>
      <c r="TK2662" s="42"/>
      <c r="TL2662" s="116"/>
      <c r="TM2662" s="42"/>
      <c r="TN2662" s="116"/>
      <c r="TO2662" s="42"/>
      <c r="TP2662" s="116"/>
      <c r="TQ2662" s="42"/>
      <c r="TR2662" s="116"/>
      <c r="TS2662" s="42"/>
      <c r="TT2662" s="116"/>
      <c r="TU2662" s="42"/>
      <c r="TV2662" s="116"/>
      <c r="TW2662" s="42"/>
      <c r="TX2662" s="116"/>
      <c r="TY2662" s="42"/>
      <c r="TZ2662" s="116"/>
      <c r="UA2662" s="42"/>
      <c r="UB2662" s="116"/>
      <c r="UC2662" s="42"/>
      <c r="UD2662" s="116"/>
      <c r="UE2662" s="42"/>
      <c r="UF2662" s="116"/>
      <c r="UG2662" s="42"/>
      <c r="UH2662" s="116"/>
      <c r="UI2662" s="42"/>
      <c r="UJ2662" s="116"/>
      <c r="UK2662" s="42"/>
      <c r="UL2662" s="116"/>
      <c r="UM2662" s="42"/>
      <c r="UN2662" s="116"/>
      <c r="UO2662" s="42"/>
      <c r="UP2662" s="116"/>
      <c r="UQ2662" s="42"/>
      <c r="UR2662" s="116"/>
      <c r="US2662" s="42"/>
      <c r="UT2662" s="116"/>
      <c r="UU2662" s="42"/>
      <c r="UV2662" s="116"/>
      <c r="UW2662" s="42"/>
      <c r="UX2662" s="116"/>
      <c r="UY2662" s="42"/>
      <c r="UZ2662" s="116"/>
      <c r="VA2662" s="42"/>
      <c r="VB2662" s="116"/>
      <c r="VC2662" s="42"/>
      <c r="VD2662" s="116"/>
      <c r="VE2662" s="42"/>
      <c r="VF2662" s="116"/>
      <c r="VG2662" s="42"/>
      <c r="VH2662" s="116"/>
      <c r="VI2662" s="42"/>
      <c r="VJ2662" s="116"/>
      <c r="VK2662" s="42"/>
      <c r="VL2662" s="116"/>
      <c r="VM2662" s="42"/>
      <c r="VN2662" s="116"/>
      <c r="VO2662" s="42"/>
      <c r="VP2662" s="116"/>
      <c r="VQ2662" s="42"/>
      <c r="VR2662" s="116"/>
      <c r="VS2662" s="42"/>
      <c r="VT2662" s="116"/>
      <c r="VU2662" s="42"/>
      <c r="VV2662" s="116"/>
      <c r="VW2662" s="42"/>
      <c r="VX2662" s="116"/>
      <c r="VY2662" s="42"/>
      <c r="VZ2662" s="116"/>
      <c r="WA2662" s="42"/>
      <c r="WB2662" s="116"/>
      <c r="WC2662" s="42"/>
      <c r="WD2662" s="116"/>
      <c r="WE2662" s="42"/>
      <c r="WF2662" s="116"/>
      <c r="WG2662" s="42"/>
      <c r="WH2662" s="116"/>
      <c r="WI2662" s="42"/>
      <c r="WJ2662" s="116"/>
      <c r="WK2662" s="42"/>
      <c r="WL2662" s="116"/>
      <c r="WM2662" s="42"/>
      <c r="WN2662" s="116"/>
      <c r="WO2662" s="42"/>
      <c r="WP2662" s="116"/>
      <c r="WQ2662" s="42"/>
      <c r="WR2662" s="116"/>
      <c r="WS2662" s="42"/>
      <c r="WT2662" s="116"/>
      <c r="WU2662" s="42"/>
      <c r="WV2662" s="116"/>
      <c r="WW2662" s="42"/>
      <c r="WX2662" s="116"/>
      <c r="WY2662" s="42"/>
      <c r="WZ2662" s="116"/>
      <c r="XA2662" s="42"/>
      <c r="XB2662" s="116"/>
      <c r="XC2662" s="42"/>
      <c r="XD2662" s="116"/>
      <c r="XE2662" s="42"/>
      <c r="XF2662" s="116"/>
      <c r="XG2662" s="42"/>
      <c r="XH2662" s="116"/>
      <c r="XI2662" s="42"/>
      <c r="XJ2662" s="116"/>
      <c r="XK2662" s="42"/>
      <c r="XL2662" s="116"/>
      <c r="XM2662" s="42"/>
      <c r="XN2662" s="116"/>
      <c r="XO2662" s="42"/>
      <c r="XP2662" s="116"/>
      <c r="XQ2662" s="42"/>
      <c r="XR2662" s="116"/>
      <c r="XS2662" s="42"/>
      <c r="XT2662" s="116"/>
      <c r="XU2662" s="42"/>
      <c r="XV2662" s="116"/>
      <c r="XW2662" s="42"/>
      <c r="XX2662" s="116"/>
      <c r="XY2662" s="42"/>
      <c r="XZ2662" s="116"/>
      <c r="YA2662" s="42"/>
      <c r="YB2662" s="116"/>
      <c r="YC2662" s="42"/>
      <c r="YD2662" s="116"/>
      <c r="YE2662" s="42"/>
      <c r="YF2662" s="116"/>
      <c r="YG2662" s="42"/>
      <c r="YH2662" s="116"/>
      <c r="YI2662" s="42"/>
      <c r="YJ2662" s="116"/>
      <c r="YK2662" s="42"/>
      <c r="YL2662" s="116"/>
      <c r="YM2662" s="42"/>
      <c r="YN2662" s="116"/>
      <c r="YO2662" s="42"/>
      <c r="YP2662" s="116"/>
      <c r="YQ2662" s="42"/>
      <c r="YR2662" s="116"/>
      <c r="YS2662" s="42"/>
      <c r="YT2662" s="116"/>
      <c r="YU2662" s="42"/>
      <c r="YV2662" s="116"/>
      <c r="YW2662" s="42"/>
      <c r="YX2662" s="116"/>
      <c r="YY2662" s="42"/>
      <c r="YZ2662" s="116"/>
      <c r="ZA2662" s="42"/>
      <c r="ZB2662" s="116"/>
      <c r="ZC2662" s="42"/>
      <c r="ZD2662" s="116"/>
      <c r="ZE2662" s="42"/>
      <c r="ZF2662" s="116"/>
      <c r="ZG2662" s="42"/>
      <c r="ZH2662" s="116"/>
      <c r="ZI2662" s="42"/>
      <c r="ZJ2662" s="116"/>
      <c r="ZK2662" s="42"/>
      <c r="ZL2662" s="116"/>
      <c r="ZM2662" s="42"/>
      <c r="ZN2662" s="116"/>
      <c r="ZO2662" s="42"/>
      <c r="ZP2662" s="116"/>
      <c r="ZQ2662" s="42"/>
      <c r="ZR2662" s="116"/>
      <c r="ZS2662" s="42"/>
      <c r="ZT2662" s="116"/>
      <c r="ZU2662" s="42"/>
      <c r="ZV2662" s="116"/>
      <c r="ZW2662" s="42"/>
      <c r="ZX2662" s="116"/>
      <c r="ZY2662" s="42"/>
      <c r="ZZ2662" s="116"/>
      <c r="AAA2662" s="42"/>
      <c r="AAB2662" s="116"/>
      <c r="AAC2662" s="42"/>
      <c r="AAD2662" s="116"/>
      <c r="AAE2662" s="42"/>
      <c r="AAF2662" s="116"/>
      <c r="AAG2662" s="42"/>
      <c r="AAH2662" s="116"/>
      <c r="AAI2662" s="42"/>
      <c r="AAJ2662" s="116"/>
      <c r="AAK2662" s="42"/>
      <c r="AAL2662" s="116"/>
      <c r="AAM2662" s="42"/>
      <c r="AAN2662" s="116"/>
      <c r="AAO2662" s="42"/>
      <c r="AAP2662" s="116"/>
      <c r="AAQ2662" s="42"/>
      <c r="AAR2662" s="116"/>
      <c r="AAS2662" s="42"/>
      <c r="AAT2662" s="116"/>
      <c r="AAU2662" s="42"/>
      <c r="AAV2662" s="116"/>
      <c r="AAW2662" s="42"/>
      <c r="AAX2662" s="116"/>
      <c r="AAY2662" s="42"/>
      <c r="AAZ2662" s="116"/>
      <c r="ABA2662" s="42"/>
      <c r="ABB2662" s="116"/>
      <c r="ABC2662" s="42"/>
      <c r="ABD2662" s="116"/>
      <c r="ABE2662" s="42"/>
      <c r="ABF2662" s="116"/>
      <c r="ABG2662" s="42"/>
      <c r="ABH2662" s="116"/>
      <c r="ABI2662" s="42"/>
      <c r="ABJ2662" s="116"/>
      <c r="ABK2662" s="42"/>
      <c r="ABL2662" s="116"/>
      <c r="ABM2662" s="42"/>
      <c r="ABN2662" s="116"/>
      <c r="ABO2662" s="42"/>
      <c r="ABP2662" s="116"/>
      <c r="ABQ2662" s="42"/>
      <c r="ABR2662" s="116"/>
      <c r="ABS2662" s="42"/>
      <c r="ABT2662" s="116"/>
      <c r="ABU2662" s="42"/>
      <c r="ABV2662" s="116"/>
      <c r="ABW2662" s="42"/>
      <c r="ABX2662" s="116"/>
      <c r="ABY2662" s="42"/>
      <c r="ABZ2662" s="116"/>
      <c r="ACA2662" s="42"/>
      <c r="ACB2662" s="116"/>
      <c r="ACC2662" s="42"/>
      <c r="ACD2662" s="116"/>
      <c r="ACE2662" s="42"/>
      <c r="ACF2662" s="116"/>
      <c r="ACG2662" s="42"/>
      <c r="ACH2662" s="116"/>
      <c r="ACI2662" s="42"/>
      <c r="ACJ2662" s="116"/>
      <c r="ACK2662" s="42"/>
      <c r="ACL2662" s="116"/>
      <c r="ACM2662" s="42"/>
      <c r="ACN2662" s="116"/>
      <c r="ACO2662" s="42"/>
      <c r="ACP2662" s="116"/>
      <c r="ACQ2662" s="42"/>
      <c r="ACR2662" s="116"/>
      <c r="ACS2662" s="42"/>
      <c r="ACT2662" s="116"/>
      <c r="ACU2662" s="42"/>
      <c r="ACV2662" s="116"/>
      <c r="ACW2662" s="42"/>
      <c r="ACX2662" s="116"/>
      <c r="ACY2662" s="42"/>
      <c r="ACZ2662" s="116"/>
      <c r="ADA2662" s="42"/>
      <c r="ADB2662" s="116"/>
      <c r="ADC2662" s="42"/>
      <c r="ADD2662" s="116"/>
      <c r="ADE2662" s="42"/>
      <c r="ADF2662" s="116"/>
      <c r="ADG2662" s="42"/>
      <c r="ADH2662" s="116"/>
      <c r="ADI2662" s="42"/>
      <c r="ADJ2662" s="116"/>
      <c r="ADK2662" s="42"/>
      <c r="ADL2662" s="116"/>
      <c r="ADM2662" s="42"/>
      <c r="ADN2662" s="116"/>
      <c r="ADO2662" s="42"/>
      <c r="ADP2662" s="116"/>
      <c r="ADQ2662" s="42"/>
      <c r="ADR2662" s="116"/>
      <c r="ADS2662" s="42"/>
      <c r="ADT2662" s="116"/>
      <c r="ADU2662" s="42"/>
      <c r="ADV2662" s="116"/>
      <c r="ADW2662" s="42"/>
      <c r="ADX2662" s="116"/>
      <c r="ADY2662" s="42"/>
      <c r="ADZ2662" s="116"/>
      <c r="AEA2662" s="42"/>
      <c r="AEB2662" s="116"/>
      <c r="AEC2662" s="42"/>
      <c r="AED2662" s="116"/>
      <c r="AEE2662" s="42"/>
      <c r="AEF2662" s="116"/>
      <c r="AEG2662" s="42"/>
      <c r="AEH2662" s="116"/>
      <c r="AEI2662" s="42"/>
      <c r="AEJ2662" s="116"/>
      <c r="AEK2662" s="42"/>
      <c r="AEL2662" s="116"/>
      <c r="AEM2662" s="42"/>
      <c r="AEN2662" s="116"/>
      <c r="AEO2662" s="42"/>
      <c r="AEP2662" s="116"/>
      <c r="AEQ2662" s="42"/>
      <c r="AER2662" s="116"/>
      <c r="AES2662" s="42"/>
      <c r="AET2662" s="116"/>
      <c r="AEU2662" s="42"/>
      <c r="AEV2662" s="116"/>
      <c r="AEW2662" s="42"/>
      <c r="AEX2662" s="116"/>
      <c r="AEY2662" s="42"/>
      <c r="AEZ2662" s="116"/>
      <c r="AFA2662" s="42"/>
      <c r="AFB2662" s="116"/>
      <c r="AFC2662" s="42"/>
      <c r="AFD2662" s="116"/>
      <c r="AFE2662" s="42"/>
      <c r="AFF2662" s="116"/>
      <c r="AFG2662" s="42"/>
      <c r="AFH2662" s="116"/>
      <c r="AFI2662" s="42"/>
      <c r="AFJ2662" s="116"/>
      <c r="AFK2662" s="42"/>
      <c r="AFL2662" s="116"/>
      <c r="AFM2662" s="42"/>
      <c r="AFN2662" s="116"/>
      <c r="AFO2662" s="42"/>
      <c r="AFP2662" s="116"/>
      <c r="AFQ2662" s="42"/>
      <c r="AFR2662" s="116"/>
      <c r="AFS2662" s="42"/>
      <c r="AFT2662" s="116"/>
      <c r="AFU2662" s="42"/>
      <c r="AFV2662" s="116"/>
      <c r="AFW2662" s="42"/>
      <c r="AFX2662" s="116"/>
      <c r="AFY2662" s="42"/>
      <c r="AFZ2662" s="116"/>
      <c r="AGA2662" s="42"/>
      <c r="AGB2662" s="116"/>
      <c r="AGC2662" s="42"/>
      <c r="AGD2662" s="116"/>
      <c r="AGE2662" s="42"/>
      <c r="AGF2662" s="116"/>
      <c r="AGG2662" s="42"/>
      <c r="AGH2662" s="116"/>
      <c r="AGI2662" s="42"/>
      <c r="AGJ2662" s="116"/>
      <c r="AGK2662" s="42"/>
      <c r="AGL2662" s="116"/>
      <c r="AGM2662" s="42"/>
      <c r="AGN2662" s="116"/>
      <c r="AGO2662" s="42"/>
      <c r="AGP2662" s="116"/>
      <c r="AGQ2662" s="42"/>
      <c r="AGR2662" s="116"/>
      <c r="AGS2662" s="42"/>
      <c r="AGT2662" s="116"/>
      <c r="AGU2662" s="42"/>
      <c r="AGV2662" s="116"/>
      <c r="AGW2662" s="42"/>
      <c r="AGX2662" s="116"/>
      <c r="AGY2662" s="42"/>
      <c r="AGZ2662" s="116"/>
      <c r="AHA2662" s="42"/>
      <c r="AHB2662" s="116"/>
      <c r="AHC2662" s="42"/>
      <c r="AHD2662" s="116"/>
      <c r="AHE2662" s="42"/>
      <c r="AHF2662" s="116"/>
      <c r="AHG2662" s="42"/>
      <c r="AHH2662" s="116"/>
      <c r="AHI2662" s="42"/>
      <c r="AHJ2662" s="116"/>
      <c r="AHK2662" s="42"/>
      <c r="AHL2662" s="116"/>
      <c r="AHM2662" s="42"/>
      <c r="AHN2662" s="116"/>
      <c r="AHO2662" s="42"/>
      <c r="AHP2662" s="116"/>
      <c r="AHQ2662" s="42"/>
      <c r="AHR2662" s="116"/>
      <c r="AHS2662" s="42"/>
      <c r="AHT2662" s="116"/>
      <c r="AHU2662" s="42"/>
      <c r="AHV2662" s="116"/>
      <c r="AHW2662" s="42"/>
      <c r="AHX2662" s="116"/>
      <c r="AHY2662" s="42"/>
      <c r="AHZ2662" s="116"/>
      <c r="AIA2662" s="42"/>
      <c r="AIB2662" s="116"/>
      <c r="AIC2662" s="42"/>
      <c r="AID2662" s="116"/>
      <c r="AIE2662" s="42"/>
      <c r="AIF2662" s="116"/>
      <c r="AIG2662" s="42"/>
      <c r="AIH2662" s="116"/>
      <c r="AII2662" s="42"/>
      <c r="AIJ2662" s="116"/>
      <c r="AIK2662" s="42"/>
      <c r="AIL2662" s="116"/>
      <c r="AIM2662" s="42"/>
      <c r="AIN2662" s="116"/>
      <c r="AIO2662" s="42"/>
      <c r="AIP2662" s="116"/>
      <c r="AIQ2662" s="42"/>
      <c r="AIR2662" s="116"/>
      <c r="AIS2662" s="42"/>
      <c r="AIT2662" s="116"/>
      <c r="AIU2662" s="42"/>
      <c r="AIV2662" s="116"/>
      <c r="AIW2662" s="42"/>
      <c r="AIX2662" s="116"/>
      <c r="AIY2662" s="42"/>
      <c r="AIZ2662" s="116"/>
      <c r="AJA2662" s="42"/>
      <c r="AJB2662" s="116"/>
      <c r="AJC2662" s="42"/>
      <c r="AJD2662" s="116"/>
      <c r="AJE2662" s="42"/>
      <c r="AJF2662" s="116"/>
      <c r="AJG2662" s="42"/>
      <c r="AJH2662" s="116"/>
      <c r="AJI2662" s="42"/>
      <c r="AJJ2662" s="116"/>
      <c r="AJK2662" s="42"/>
      <c r="AJL2662" s="116"/>
      <c r="AJM2662" s="42"/>
      <c r="AJN2662" s="116"/>
      <c r="AJO2662" s="42"/>
      <c r="AJP2662" s="116"/>
      <c r="AJQ2662" s="42"/>
      <c r="AJR2662" s="116"/>
      <c r="AJS2662" s="42"/>
      <c r="AJT2662" s="116"/>
      <c r="AJU2662" s="42"/>
      <c r="AJV2662" s="116"/>
      <c r="AJW2662" s="42"/>
      <c r="AJX2662" s="116"/>
      <c r="AJY2662" s="42"/>
      <c r="AJZ2662" s="116"/>
      <c r="AKA2662" s="42"/>
      <c r="AKB2662" s="116"/>
      <c r="AKC2662" s="42"/>
      <c r="AKD2662" s="116"/>
      <c r="AKE2662" s="42"/>
      <c r="AKF2662" s="116"/>
      <c r="AKG2662" s="42"/>
      <c r="AKH2662" s="116"/>
      <c r="AKI2662" s="42"/>
      <c r="AKJ2662" s="116"/>
      <c r="AKK2662" s="42"/>
      <c r="AKL2662" s="116"/>
      <c r="AKM2662" s="42"/>
      <c r="AKN2662" s="116"/>
      <c r="AKO2662" s="42"/>
      <c r="AKP2662" s="116"/>
      <c r="AKQ2662" s="42"/>
      <c r="AKR2662" s="116"/>
      <c r="AKS2662" s="42"/>
      <c r="AKT2662" s="116"/>
      <c r="AKU2662" s="42"/>
      <c r="AKV2662" s="116"/>
      <c r="AKW2662" s="42"/>
      <c r="AKX2662" s="116"/>
      <c r="AKY2662" s="42"/>
      <c r="AKZ2662" s="116"/>
      <c r="ALA2662" s="42"/>
      <c r="ALB2662" s="116"/>
      <c r="ALC2662" s="42"/>
      <c r="ALD2662" s="116"/>
      <c r="ALE2662" s="42"/>
      <c r="ALF2662" s="116"/>
      <c r="ALG2662" s="42"/>
      <c r="ALH2662" s="116"/>
      <c r="ALI2662" s="42"/>
      <c r="ALJ2662" s="116"/>
      <c r="ALK2662" s="42"/>
      <c r="ALL2662" s="116"/>
      <c r="ALM2662" s="42"/>
      <c r="ALN2662" s="116"/>
      <c r="ALO2662" s="42"/>
      <c r="ALP2662" s="116"/>
      <c r="ALQ2662" s="42"/>
      <c r="ALR2662" s="116"/>
      <c r="ALS2662" s="42"/>
      <c r="ALT2662" s="116"/>
      <c r="ALU2662" s="42"/>
      <c r="ALV2662" s="116"/>
      <c r="ALW2662" s="42"/>
      <c r="ALX2662" s="116"/>
      <c r="ALY2662" s="42"/>
      <c r="ALZ2662" s="116"/>
      <c r="AMA2662" s="42"/>
      <c r="AMB2662" s="116"/>
      <c r="AMC2662" s="42"/>
      <c r="AMD2662" s="116"/>
      <c r="AME2662" s="42"/>
      <c r="AMF2662" s="116"/>
      <c r="AMG2662" s="42"/>
      <c r="AMH2662" s="116"/>
      <c r="AMI2662" s="42"/>
      <c r="AMJ2662" s="116"/>
      <c r="AMK2662" s="42"/>
      <c r="AML2662" s="116"/>
      <c r="AMM2662" s="42"/>
      <c r="AMN2662" s="116"/>
      <c r="AMO2662" s="42"/>
      <c r="AMP2662" s="116"/>
      <c r="AMQ2662" s="42"/>
      <c r="AMR2662" s="116"/>
      <c r="AMS2662" s="42"/>
      <c r="AMT2662" s="116"/>
      <c r="AMU2662" s="42"/>
      <c r="AMV2662" s="116"/>
      <c r="AMW2662" s="42"/>
      <c r="AMX2662" s="116"/>
      <c r="AMY2662" s="42"/>
      <c r="AMZ2662" s="116"/>
      <c r="ANA2662" s="42"/>
      <c r="ANB2662" s="116"/>
      <c r="ANC2662" s="42"/>
      <c r="AND2662" s="116"/>
      <c r="ANE2662" s="42"/>
      <c r="ANF2662" s="116"/>
      <c r="ANG2662" s="42"/>
      <c r="ANH2662" s="116"/>
      <c r="ANI2662" s="42"/>
      <c r="ANJ2662" s="116"/>
      <c r="ANK2662" s="42"/>
      <c r="ANL2662" s="116"/>
      <c r="ANM2662" s="42"/>
      <c r="ANN2662" s="116"/>
      <c r="ANO2662" s="42"/>
      <c r="ANP2662" s="116"/>
      <c r="ANQ2662" s="42"/>
      <c r="ANR2662" s="116"/>
      <c r="ANS2662" s="42"/>
      <c r="ANT2662" s="116"/>
      <c r="ANU2662" s="42"/>
      <c r="ANV2662" s="116"/>
      <c r="ANW2662" s="42"/>
      <c r="ANX2662" s="116"/>
      <c r="ANY2662" s="42"/>
      <c r="ANZ2662" s="116"/>
      <c r="AOA2662" s="42"/>
      <c r="AOB2662" s="116"/>
      <c r="AOC2662" s="42"/>
      <c r="AOD2662" s="116"/>
      <c r="AOE2662" s="42"/>
      <c r="AOF2662" s="116"/>
      <c r="AOG2662" s="42"/>
      <c r="AOH2662" s="116"/>
      <c r="AOI2662" s="42"/>
      <c r="AOJ2662" s="116"/>
      <c r="AOK2662" s="42"/>
      <c r="AOL2662" s="116"/>
      <c r="AOM2662" s="42"/>
      <c r="AON2662" s="116"/>
      <c r="AOO2662" s="42"/>
      <c r="AOP2662" s="116"/>
      <c r="AOQ2662" s="42"/>
      <c r="AOR2662" s="116"/>
      <c r="AOS2662" s="42"/>
      <c r="AOT2662" s="116"/>
      <c r="AOU2662" s="42"/>
      <c r="AOV2662" s="116"/>
      <c r="AOW2662" s="42"/>
      <c r="AOX2662" s="116"/>
      <c r="AOY2662" s="42"/>
      <c r="AOZ2662" s="116"/>
      <c r="APA2662" s="42"/>
      <c r="APB2662" s="116"/>
      <c r="APC2662" s="42"/>
      <c r="APD2662" s="116"/>
      <c r="APE2662" s="42"/>
      <c r="APF2662" s="116"/>
      <c r="APG2662" s="42"/>
      <c r="APH2662" s="116"/>
      <c r="API2662" s="42"/>
      <c r="APJ2662" s="116"/>
      <c r="APK2662" s="42"/>
      <c r="APL2662" s="116"/>
      <c r="APM2662" s="42"/>
      <c r="APN2662" s="116"/>
      <c r="APO2662" s="42"/>
      <c r="APP2662" s="116"/>
      <c r="APQ2662" s="42"/>
      <c r="APR2662" s="116"/>
      <c r="APS2662" s="42"/>
      <c r="APT2662" s="116"/>
      <c r="APU2662" s="42"/>
      <c r="APV2662" s="116"/>
      <c r="APW2662" s="42"/>
      <c r="APX2662" s="116"/>
      <c r="APY2662" s="42"/>
      <c r="APZ2662" s="116"/>
      <c r="AQA2662" s="42"/>
      <c r="AQB2662" s="116"/>
      <c r="AQC2662" s="42"/>
      <c r="AQD2662" s="116"/>
      <c r="AQE2662" s="42"/>
      <c r="AQF2662" s="116"/>
      <c r="AQG2662" s="42"/>
      <c r="AQH2662" s="116"/>
      <c r="AQI2662" s="42"/>
      <c r="AQJ2662" s="116"/>
      <c r="AQK2662" s="42"/>
      <c r="AQL2662" s="116"/>
      <c r="AQM2662" s="42"/>
      <c r="AQN2662" s="116"/>
      <c r="AQO2662" s="42"/>
      <c r="AQP2662" s="116"/>
      <c r="AQQ2662" s="42"/>
      <c r="AQR2662" s="116"/>
      <c r="AQS2662" s="42"/>
      <c r="AQT2662" s="116"/>
      <c r="AQU2662" s="42"/>
      <c r="AQV2662" s="116"/>
      <c r="AQW2662" s="42"/>
      <c r="AQX2662" s="116"/>
      <c r="AQY2662" s="42"/>
      <c r="AQZ2662" s="116"/>
      <c r="ARA2662" s="42"/>
      <c r="ARB2662" s="116"/>
      <c r="ARC2662" s="42"/>
      <c r="ARD2662" s="116"/>
      <c r="ARE2662" s="42"/>
      <c r="ARF2662" s="116"/>
      <c r="ARG2662" s="42"/>
      <c r="ARH2662" s="116"/>
      <c r="ARI2662" s="42"/>
      <c r="ARJ2662" s="116"/>
      <c r="ARK2662" s="42"/>
      <c r="ARL2662" s="116"/>
      <c r="ARM2662" s="42"/>
      <c r="ARN2662" s="116"/>
      <c r="ARO2662" s="42"/>
      <c r="ARP2662" s="116"/>
      <c r="ARQ2662" s="42"/>
      <c r="ARR2662" s="116"/>
      <c r="ARS2662" s="42"/>
      <c r="ART2662" s="116"/>
      <c r="ARU2662" s="42"/>
      <c r="ARV2662" s="116"/>
      <c r="ARW2662" s="42"/>
      <c r="ARX2662" s="116"/>
      <c r="ARY2662" s="42"/>
      <c r="ARZ2662" s="116"/>
      <c r="ASA2662" s="42"/>
      <c r="ASB2662" s="116"/>
      <c r="ASC2662" s="42"/>
      <c r="ASD2662" s="116"/>
      <c r="ASE2662" s="42"/>
      <c r="ASF2662" s="116"/>
      <c r="ASG2662" s="42"/>
      <c r="ASH2662" s="116"/>
      <c r="ASI2662" s="42"/>
      <c r="ASJ2662" s="116"/>
      <c r="ASK2662" s="42"/>
      <c r="ASL2662" s="116"/>
      <c r="ASM2662" s="42"/>
      <c r="ASN2662" s="116"/>
      <c r="ASO2662" s="42"/>
      <c r="ASP2662" s="116"/>
      <c r="ASQ2662" s="42"/>
      <c r="ASR2662" s="116"/>
      <c r="ASS2662" s="42"/>
      <c r="AST2662" s="116"/>
      <c r="ASU2662" s="42"/>
      <c r="ASV2662" s="116"/>
      <c r="ASW2662" s="42"/>
      <c r="ASX2662" s="116"/>
      <c r="ASY2662" s="42"/>
      <c r="ASZ2662" s="116"/>
      <c r="ATA2662" s="42"/>
      <c r="ATB2662" s="116"/>
      <c r="ATC2662" s="42"/>
      <c r="ATD2662" s="116"/>
      <c r="ATE2662" s="42"/>
      <c r="ATF2662" s="116"/>
      <c r="ATG2662" s="42"/>
      <c r="ATH2662" s="116"/>
      <c r="ATI2662" s="42"/>
      <c r="ATJ2662" s="116"/>
      <c r="ATK2662" s="42"/>
      <c r="ATL2662" s="116"/>
      <c r="ATM2662" s="42"/>
      <c r="ATN2662" s="116"/>
      <c r="ATO2662" s="42"/>
      <c r="ATP2662" s="116"/>
      <c r="ATQ2662" s="42"/>
      <c r="ATR2662" s="116"/>
      <c r="ATS2662" s="42"/>
      <c r="ATT2662" s="116"/>
      <c r="ATU2662" s="42"/>
      <c r="ATV2662" s="116"/>
      <c r="ATW2662" s="42"/>
      <c r="ATX2662" s="116"/>
      <c r="ATY2662" s="42"/>
      <c r="ATZ2662" s="116"/>
      <c r="AUA2662" s="42"/>
      <c r="AUB2662" s="116"/>
      <c r="AUC2662" s="42"/>
      <c r="AUD2662" s="116"/>
      <c r="AUE2662" s="42"/>
      <c r="AUF2662" s="116"/>
      <c r="AUG2662" s="42"/>
      <c r="AUH2662" s="116"/>
      <c r="AUI2662" s="42"/>
      <c r="AUJ2662" s="116"/>
      <c r="AUK2662" s="42"/>
      <c r="AUL2662" s="116"/>
      <c r="AUM2662" s="42"/>
      <c r="AUN2662" s="116"/>
      <c r="AUO2662" s="42"/>
      <c r="AUP2662" s="116"/>
      <c r="AUQ2662" s="42"/>
      <c r="AUR2662" s="116"/>
      <c r="AUS2662" s="42"/>
      <c r="AUT2662" s="116"/>
      <c r="AUU2662" s="42"/>
      <c r="AUV2662" s="116"/>
      <c r="AUW2662" s="42"/>
      <c r="AUX2662" s="116"/>
      <c r="AUY2662" s="42"/>
      <c r="AUZ2662" s="116"/>
      <c r="AVA2662" s="42"/>
      <c r="AVB2662" s="116"/>
      <c r="AVC2662" s="42"/>
      <c r="AVD2662" s="116"/>
      <c r="AVE2662" s="42"/>
      <c r="AVF2662" s="116"/>
      <c r="AVG2662" s="42"/>
      <c r="AVH2662" s="116"/>
      <c r="AVI2662" s="42"/>
      <c r="AVJ2662" s="116"/>
      <c r="AVK2662" s="42"/>
      <c r="AVL2662" s="116"/>
      <c r="AVM2662" s="42"/>
      <c r="AVN2662" s="116"/>
      <c r="AVO2662" s="42"/>
      <c r="AVP2662" s="116"/>
      <c r="AVQ2662" s="42"/>
      <c r="AVR2662" s="116"/>
      <c r="AVS2662" s="42"/>
      <c r="AVT2662" s="116"/>
      <c r="AVU2662" s="42"/>
      <c r="AVV2662" s="116"/>
      <c r="AVW2662" s="42"/>
      <c r="AVX2662" s="116"/>
      <c r="AVY2662" s="42"/>
      <c r="AVZ2662" s="116"/>
      <c r="AWA2662" s="42"/>
      <c r="AWB2662" s="116"/>
      <c r="AWC2662" s="42"/>
      <c r="AWD2662" s="116"/>
      <c r="AWE2662" s="42"/>
      <c r="AWF2662" s="116"/>
      <c r="AWG2662" s="42"/>
      <c r="AWH2662" s="116"/>
      <c r="AWI2662" s="42"/>
      <c r="AWJ2662" s="116"/>
      <c r="AWK2662" s="42"/>
      <c r="AWL2662" s="116"/>
      <c r="AWM2662" s="42"/>
      <c r="AWN2662" s="116"/>
      <c r="AWO2662" s="42"/>
      <c r="AWP2662" s="116"/>
      <c r="AWQ2662" s="42"/>
      <c r="AWR2662" s="116"/>
      <c r="AWS2662" s="42"/>
      <c r="AWT2662" s="116"/>
      <c r="AWU2662" s="42"/>
      <c r="AWV2662" s="116"/>
      <c r="AWW2662" s="42"/>
      <c r="AWX2662" s="116"/>
      <c r="AWY2662" s="42"/>
      <c r="AWZ2662" s="116"/>
      <c r="AXA2662" s="42"/>
      <c r="AXB2662" s="116"/>
      <c r="AXC2662" s="42"/>
      <c r="AXD2662" s="116"/>
      <c r="AXE2662" s="42"/>
      <c r="AXF2662" s="116"/>
      <c r="AXG2662" s="42"/>
      <c r="AXH2662" s="116"/>
      <c r="AXI2662" s="42"/>
      <c r="AXJ2662" s="116"/>
      <c r="AXK2662" s="42"/>
      <c r="AXL2662" s="116"/>
      <c r="AXM2662" s="42"/>
      <c r="AXN2662" s="116"/>
      <c r="AXO2662" s="42"/>
      <c r="AXP2662" s="116"/>
      <c r="AXQ2662" s="42"/>
      <c r="AXR2662" s="116"/>
      <c r="AXS2662" s="42"/>
      <c r="AXT2662" s="116"/>
      <c r="AXU2662" s="42"/>
      <c r="AXV2662" s="116"/>
      <c r="AXW2662" s="42"/>
      <c r="AXX2662" s="116"/>
      <c r="AXY2662" s="42"/>
      <c r="AXZ2662" s="116"/>
      <c r="AYA2662" s="42"/>
      <c r="AYB2662" s="116"/>
      <c r="AYC2662" s="42"/>
      <c r="AYD2662" s="116"/>
      <c r="AYE2662" s="42"/>
      <c r="AYF2662" s="116"/>
      <c r="AYG2662" s="42"/>
      <c r="AYH2662" s="116"/>
      <c r="AYI2662" s="42"/>
      <c r="AYJ2662" s="116"/>
      <c r="AYK2662" s="42"/>
      <c r="AYL2662" s="116"/>
      <c r="AYM2662" s="42"/>
      <c r="AYN2662" s="116"/>
      <c r="AYO2662" s="42"/>
      <c r="AYP2662" s="116"/>
      <c r="AYQ2662" s="42"/>
      <c r="AYR2662" s="116"/>
      <c r="AYS2662" s="42"/>
      <c r="AYT2662" s="116"/>
      <c r="AYU2662" s="42"/>
      <c r="AYV2662" s="116"/>
      <c r="AYW2662" s="42"/>
      <c r="AYX2662" s="116"/>
      <c r="AYY2662" s="42"/>
      <c r="AYZ2662" s="116"/>
      <c r="AZA2662" s="42"/>
      <c r="AZB2662" s="116"/>
      <c r="AZC2662" s="42"/>
      <c r="AZD2662" s="116"/>
      <c r="AZE2662" s="42"/>
      <c r="AZF2662" s="116"/>
      <c r="AZG2662" s="42"/>
      <c r="AZH2662" s="116"/>
      <c r="AZI2662" s="42"/>
      <c r="AZJ2662" s="116"/>
      <c r="AZK2662" s="42"/>
      <c r="AZL2662" s="116"/>
      <c r="AZM2662" s="42"/>
      <c r="AZN2662" s="116"/>
      <c r="AZO2662" s="42"/>
      <c r="AZP2662" s="116"/>
      <c r="AZQ2662" s="42"/>
      <c r="AZR2662" s="116"/>
      <c r="AZS2662" s="42"/>
      <c r="AZT2662" s="116"/>
      <c r="AZU2662" s="42"/>
      <c r="AZV2662" s="116"/>
      <c r="AZW2662" s="42"/>
      <c r="AZX2662" s="116"/>
      <c r="AZY2662" s="42"/>
      <c r="AZZ2662" s="116"/>
      <c r="BAA2662" s="42"/>
      <c r="BAB2662" s="116"/>
      <c r="BAC2662" s="42"/>
      <c r="BAD2662" s="116"/>
      <c r="BAE2662" s="42"/>
      <c r="BAF2662" s="116"/>
      <c r="BAG2662" s="42"/>
      <c r="BAH2662" s="116"/>
      <c r="BAI2662" s="42"/>
      <c r="BAJ2662" s="116"/>
      <c r="BAK2662" s="42"/>
      <c r="BAL2662" s="116"/>
      <c r="BAM2662" s="42"/>
      <c r="BAN2662" s="116"/>
      <c r="BAO2662" s="42"/>
      <c r="BAP2662" s="116"/>
      <c r="BAQ2662" s="42"/>
      <c r="BAR2662" s="116"/>
      <c r="BAS2662" s="42"/>
      <c r="BAT2662" s="116"/>
      <c r="BAU2662" s="42"/>
      <c r="BAV2662" s="116"/>
      <c r="BAW2662" s="42"/>
      <c r="BAX2662" s="116"/>
      <c r="BAY2662" s="42"/>
      <c r="BAZ2662" s="116"/>
      <c r="BBA2662" s="42"/>
      <c r="BBB2662" s="116"/>
      <c r="BBC2662" s="42"/>
      <c r="BBD2662" s="116"/>
      <c r="BBE2662" s="42"/>
      <c r="BBF2662" s="116"/>
      <c r="BBG2662" s="42"/>
      <c r="BBH2662" s="116"/>
      <c r="BBI2662" s="42"/>
      <c r="BBJ2662" s="116"/>
      <c r="BBK2662" s="42"/>
      <c r="BBL2662" s="116"/>
      <c r="BBM2662" s="42"/>
      <c r="BBN2662" s="116"/>
      <c r="BBO2662" s="42"/>
      <c r="BBP2662" s="116"/>
      <c r="BBQ2662" s="42"/>
      <c r="BBR2662" s="116"/>
      <c r="BBS2662" s="42"/>
      <c r="BBT2662" s="116"/>
      <c r="BBU2662" s="42"/>
      <c r="BBV2662" s="116"/>
      <c r="BBW2662" s="42"/>
      <c r="BBX2662" s="116"/>
      <c r="BBY2662" s="42"/>
      <c r="BBZ2662" s="116"/>
      <c r="BCA2662" s="42"/>
      <c r="BCB2662" s="116"/>
      <c r="BCC2662" s="42"/>
      <c r="BCD2662" s="116"/>
      <c r="BCE2662" s="42"/>
      <c r="BCF2662" s="116"/>
      <c r="BCG2662" s="42"/>
      <c r="BCH2662" s="116"/>
      <c r="BCI2662" s="42"/>
      <c r="BCJ2662" s="116"/>
      <c r="BCK2662" s="42"/>
      <c r="BCL2662" s="116"/>
      <c r="BCM2662" s="42"/>
      <c r="BCN2662" s="116"/>
      <c r="BCO2662" s="42"/>
      <c r="BCP2662" s="116"/>
      <c r="BCQ2662" s="42"/>
      <c r="BCR2662" s="116"/>
      <c r="BCS2662" s="42"/>
      <c r="BCT2662" s="116"/>
      <c r="BCU2662" s="42"/>
      <c r="BCV2662" s="116"/>
      <c r="BCW2662" s="42"/>
      <c r="BCX2662" s="116"/>
      <c r="BCY2662" s="42"/>
      <c r="BCZ2662" s="116"/>
      <c r="BDA2662" s="42"/>
      <c r="BDB2662" s="116"/>
      <c r="BDC2662" s="42"/>
      <c r="BDD2662" s="116"/>
      <c r="BDE2662" s="42"/>
      <c r="BDF2662" s="116"/>
      <c r="BDG2662" s="42"/>
      <c r="BDH2662" s="116"/>
      <c r="BDI2662" s="42"/>
      <c r="BDJ2662" s="116"/>
      <c r="BDK2662" s="42"/>
      <c r="BDL2662" s="116"/>
      <c r="BDM2662" s="42"/>
      <c r="BDN2662" s="116"/>
      <c r="BDO2662" s="42"/>
      <c r="BDP2662" s="116"/>
      <c r="BDQ2662" s="42"/>
      <c r="BDR2662" s="116"/>
      <c r="BDS2662" s="42"/>
      <c r="BDT2662" s="116"/>
      <c r="BDU2662" s="42"/>
      <c r="BDV2662" s="116"/>
      <c r="BDW2662" s="42"/>
      <c r="BDX2662" s="116"/>
      <c r="BDY2662" s="42"/>
      <c r="BDZ2662" s="116"/>
      <c r="BEA2662" s="42"/>
      <c r="BEB2662" s="116"/>
      <c r="BEC2662" s="42"/>
      <c r="BED2662" s="116"/>
      <c r="BEE2662" s="42"/>
      <c r="BEF2662" s="116"/>
      <c r="BEG2662" s="42"/>
      <c r="BEH2662" s="116"/>
      <c r="BEI2662" s="42"/>
      <c r="BEJ2662" s="116"/>
      <c r="BEK2662" s="42"/>
      <c r="BEL2662" s="116"/>
      <c r="BEM2662" s="42"/>
      <c r="BEN2662" s="116"/>
      <c r="BEO2662" s="42"/>
      <c r="BEP2662" s="116"/>
      <c r="BEQ2662" s="42"/>
      <c r="BER2662" s="116"/>
      <c r="BES2662" s="42"/>
      <c r="BET2662" s="116"/>
      <c r="BEU2662" s="42"/>
      <c r="BEV2662" s="116"/>
      <c r="BEW2662" s="42"/>
      <c r="BEX2662" s="116"/>
      <c r="BEY2662" s="42"/>
      <c r="BEZ2662" s="116"/>
      <c r="BFA2662" s="42"/>
      <c r="BFB2662" s="116"/>
      <c r="BFC2662" s="42"/>
      <c r="BFD2662" s="116"/>
      <c r="BFE2662" s="42"/>
      <c r="BFF2662" s="116"/>
      <c r="BFG2662" s="42"/>
      <c r="BFH2662" s="116"/>
      <c r="BFI2662" s="42"/>
      <c r="BFJ2662" s="116"/>
      <c r="BFK2662" s="42"/>
      <c r="BFL2662" s="116"/>
      <c r="BFM2662" s="42"/>
      <c r="BFN2662" s="116"/>
      <c r="BFO2662" s="42"/>
      <c r="BFP2662" s="116"/>
      <c r="BFQ2662" s="42"/>
      <c r="BFR2662" s="116"/>
      <c r="BFS2662" s="42"/>
      <c r="BFT2662" s="116"/>
      <c r="BFU2662" s="42"/>
      <c r="BFV2662" s="116"/>
      <c r="BFW2662" s="42"/>
      <c r="BFX2662" s="116"/>
      <c r="BFY2662" s="42"/>
      <c r="BFZ2662" s="116"/>
      <c r="BGA2662" s="42"/>
      <c r="BGB2662" s="116"/>
      <c r="BGC2662" s="42"/>
      <c r="BGD2662" s="116"/>
      <c r="BGE2662" s="42"/>
      <c r="BGF2662" s="116"/>
      <c r="BGG2662" s="42"/>
      <c r="BGH2662" s="116"/>
      <c r="BGI2662" s="42"/>
      <c r="BGJ2662" s="116"/>
      <c r="BGK2662" s="42"/>
      <c r="BGL2662" s="116"/>
      <c r="BGM2662" s="42"/>
      <c r="BGN2662" s="116"/>
      <c r="BGO2662" s="42"/>
      <c r="BGP2662" s="116"/>
      <c r="BGQ2662" s="42"/>
      <c r="BGR2662" s="116"/>
      <c r="BGS2662" s="42"/>
      <c r="BGT2662" s="116"/>
      <c r="BGU2662" s="42"/>
      <c r="BGV2662" s="116"/>
      <c r="BGW2662" s="42"/>
      <c r="BGX2662" s="116"/>
      <c r="BGY2662" s="42"/>
      <c r="BGZ2662" s="116"/>
      <c r="BHA2662" s="42"/>
      <c r="BHB2662" s="116"/>
      <c r="BHC2662" s="42"/>
      <c r="BHD2662" s="116"/>
      <c r="BHE2662" s="42"/>
      <c r="BHF2662" s="116"/>
      <c r="BHG2662" s="42"/>
      <c r="BHH2662" s="116"/>
      <c r="BHI2662" s="42"/>
      <c r="BHJ2662" s="116"/>
      <c r="BHK2662" s="42"/>
      <c r="BHL2662" s="116"/>
      <c r="BHM2662" s="42"/>
      <c r="BHN2662" s="116"/>
      <c r="BHO2662" s="42"/>
      <c r="BHP2662" s="116"/>
      <c r="BHQ2662" s="42"/>
      <c r="BHR2662" s="116"/>
      <c r="BHS2662" s="42"/>
      <c r="BHT2662" s="116"/>
      <c r="BHU2662" s="42"/>
      <c r="BHV2662" s="116"/>
      <c r="BHW2662" s="42"/>
      <c r="BHX2662" s="116"/>
      <c r="BHY2662" s="42"/>
      <c r="BHZ2662" s="116"/>
      <c r="BIA2662" s="42"/>
      <c r="BIB2662" s="116"/>
      <c r="BIC2662" s="42"/>
      <c r="BID2662" s="116"/>
      <c r="BIE2662" s="42"/>
      <c r="BIF2662" s="116"/>
      <c r="BIG2662" s="42"/>
      <c r="BIH2662" s="116"/>
      <c r="BII2662" s="42"/>
      <c r="BIJ2662" s="116"/>
      <c r="BIK2662" s="42"/>
      <c r="BIL2662" s="116"/>
      <c r="BIM2662" s="42"/>
      <c r="BIN2662" s="116"/>
      <c r="BIO2662" s="42"/>
      <c r="BIP2662" s="116"/>
      <c r="BIQ2662" s="42"/>
      <c r="BIR2662" s="116"/>
      <c r="BIS2662" s="42"/>
      <c r="BIT2662" s="116"/>
      <c r="BIU2662" s="42"/>
      <c r="BIV2662" s="116"/>
      <c r="BIW2662" s="42"/>
      <c r="BIX2662" s="116"/>
      <c r="BIY2662" s="42"/>
      <c r="BIZ2662" s="116"/>
      <c r="BJA2662" s="42"/>
      <c r="BJB2662" s="116"/>
      <c r="BJC2662" s="42"/>
      <c r="BJD2662" s="116"/>
      <c r="BJE2662" s="42"/>
      <c r="BJF2662" s="116"/>
      <c r="BJG2662" s="42"/>
      <c r="BJH2662" s="116"/>
      <c r="BJI2662" s="42"/>
      <c r="BJJ2662" s="116"/>
      <c r="BJK2662" s="42"/>
      <c r="BJL2662" s="116"/>
      <c r="BJM2662" s="42"/>
      <c r="BJN2662" s="116"/>
      <c r="BJO2662" s="42"/>
      <c r="BJP2662" s="116"/>
      <c r="BJQ2662" s="42"/>
      <c r="BJR2662" s="116"/>
      <c r="BJS2662" s="42"/>
      <c r="BJT2662" s="116"/>
      <c r="BJU2662" s="42"/>
      <c r="BJV2662" s="116"/>
      <c r="BJW2662" s="42"/>
      <c r="BJX2662" s="116"/>
      <c r="BJY2662" s="42"/>
      <c r="BJZ2662" s="116"/>
      <c r="BKA2662" s="42"/>
      <c r="BKB2662" s="116"/>
      <c r="BKC2662" s="42"/>
      <c r="BKD2662" s="116"/>
      <c r="BKE2662" s="42"/>
      <c r="BKF2662" s="116"/>
      <c r="BKG2662" s="42"/>
      <c r="BKH2662" s="116"/>
      <c r="BKI2662" s="42"/>
      <c r="BKJ2662" s="116"/>
      <c r="BKK2662" s="42"/>
      <c r="BKL2662" s="116"/>
      <c r="BKM2662" s="42"/>
      <c r="BKN2662" s="116"/>
      <c r="BKO2662" s="42"/>
      <c r="BKP2662" s="116"/>
      <c r="BKQ2662" s="42"/>
      <c r="BKR2662" s="116"/>
      <c r="BKS2662" s="42"/>
      <c r="BKT2662" s="116"/>
      <c r="BKU2662" s="42"/>
      <c r="BKV2662" s="116"/>
      <c r="BKW2662" s="42"/>
      <c r="BKX2662" s="116"/>
      <c r="BKY2662" s="42"/>
      <c r="BKZ2662" s="116"/>
      <c r="BLA2662" s="42"/>
      <c r="BLB2662" s="116"/>
      <c r="BLC2662" s="42"/>
      <c r="BLD2662" s="116"/>
      <c r="BLE2662" s="42"/>
      <c r="BLF2662" s="116"/>
      <c r="BLG2662" s="42"/>
      <c r="BLH2662" s="116"/>
      <c r="BLI2662" s="42"/>
      <c r="BLJ2662" s="116"/>
      <c r="BLK2662" s="42"/>
      <c r="BLL2662" s="116"/>
      <c r="BLM2662" s="42"/>
      <c r="BLN2662" s="116"/>
      <c r="BLO2662" s="42"/>
      <c r="BLP2662" s="116"/>
      <c r="BLQ2662" s="42"/>
      <c r="BLR2662" s="116"/>
      <c r="BLS2662" s="42"/>
      <c r="BLT2662" s="116"/>
      <c r="BLU2662" s="42"/>
      <c r="BLV2662" s="116"/>
      <c r="BLW2662" s="42"/>
      <c r="BLX2662" s="116"/>
      <c r="BLY2662" s="42"/>
      <c r="BLZ2662" s="116"/>
      <c r="BMA2662" s="42"/>
      <c r="BMB2662" s="116"/>
      <c r="BMC2662" s="42"/>
      <c r="BMD2662" s="116"/>
      <c r="BME2662" s="42"/>
      <c r="BMF2662" s="116"/>
      <c r="BMG2662" s="42"/>
      <c r="BMH2662" s="116"/>
      <c r="BMI2662" s="42"/>
      <c r="BMJ2662" s="116"/>
      <c r="BMK2662" s="42"/>
      <c r="BML2662" s="116"/>
      <c r="BMM2662" s="42"/>
      <c r="BMN2662" s="116"/>
      <c r="BMO2662" s="42"/>
      <c r="BMP2662" s="116"/>
      <c r="BMQ2662" s="42"/>
      <c r="BMR2662" s="116"/>
      <c r="BMS2662" s="42"/>
      <c r="BMT2662" s="116"/>
      <c r="BMU2662" s="42"/>
      <c r="BMV2662" s="116"/>
      <c r="BMW2662" s="42"/>
      <c r="BMX2662" s="116"/>
      <c r="BMY2662" s="42"/>
      <c r="BMZ2662" s="116"/>
      <c r="BNA2662" s="42"/>
      <c r="BNB2662" s="116"/>
      <c r="BNC2662" s="42"/>
      <c r="BND2662" s="116"/>
      <c r="BNE2662" s="42"/>
      <c r="BNF2662" s="116"/>
      <c r="BNG2662" s="42"/>
      <c r="BNH2662" s="116"/>
      <c r="BNI2662" s="42"/>
      <c r="BNJ2662" s="116"/>
      <c r="BNK2662" s="42"/>
      <c r="BNL2662" s="116"/>
      <c r="BNM2662" s="42"/>
      <c r="BNN2662" s="116"/>
      <c r="BNO2662" s="42"/>
      <c r="BNP2662" s="116"/>
      <c r="BNQ2662" s="42"/>
      <c r="BNR2662" s="116"/>
      <c r="BNS2662" s="42"/>
      <c r="BNT2662" s="116"/>
      <c r="BNU2662" s="42"/>
      <c r="BNV2662" s="116"/>
      <c r="BNW2662" s="42"/>
      <c r="BNX2662" s="116"/>
      <c r="BNY2662" s="42"/>
      <c r="BNZ2662" s="116"/>
      <c r="BOA2662" s="42"/>
      <c r="BOB2662" s="116"/>
      <c r="BOC2662" s="42"/>
      <c r="BOD2662" s="116"/>
      <c r="BOE2662" s="42"/>
      <c r="BOF2662" s="116"/>
      <c r="BOG2662" s="42"/>
      <c r="BOH2662" s="116"/>
      <c r="BOI2662" s="42"/>
      <c r="BOJ2662" s="116"/>
      <c r="BOK2662" s="42"/>
      <c r="BOL2662" s="116"/>
      <c r="BOM2662" s="42"/>
      <c r="BON2662" s="116"/>
      <c r="BOO2662" s="42"/>
      <c r="BOP2662" s="116"/>
      <c r="BOQ2662" s="42"/>
      <c r="BOR2662" s="116"/>
      <c r="BOS2662" s="42"/>
      <c r="BOT2662" s="116"/>
      <c r="BOU2662" s="42"/>
      <c r="BOV2662" s="116"/>
      <c r="BOW2662" s="42"/>
      <c r="BOX2662" s="116"/>
      <c r="BOY2662" s="42"/>
      <c r="BOZ2662" s="116"/>
      <c r="BPA2662" s="42"/>
      <c r="BPB2662" s="116"/>
      <c r="BPC2662" s="42"/>
      <c r="BPD2662" s="116"/>
      <c r="BPE2662" s="42"/>
      <c r="BPF2662" s="116"/>
      <c r="BPG2662" s="42"/>
      <c r="BPH2662" s="116"/>
      <c r="BPI2662" s="42"/>
      <c r="BPJ2662" s="116"/>
      <c r="BPK2662" s="42"/>
      <c r="BPL2662" s="116"/>
      <c r="BPM2662" s="42"/>
      <c r="BPN2662" s="116"/>
      <c r="BPO2662" s="42"/>
      <c r="BPP2662" s="116"/>
      <c r="BPQ2662" s="42"/>
      <c r="BPR2662" s="116"/>
      <c r="BPS2662" s="42"/>
      <c r="BPT2662" s="116"/>
      <c r="BPU2662" s="42"/>
      <c r="BPV2662" s="116"/>
      <c r="BPW2662" s="42"/>
      <c r="BPX2662" s="116"/>
      <c r="BPY2662" s="42"/>
      <c r="BPZ2662" s="116"/>
      <c r="BQA2662" s="42"/>
      <c r="BQB2662" s="116"/>
      <c r="BQC2662" s="42"/>
      <c r="BQD2662" s="116"/>
      <c r="BQE2662" s="42"/>
      <c r="BQF2662" s="116"/>
      <c r="BQG2662" s="42"/>
      <c r="BQH2662" s="116"/>
      <c r="BQI2662" s="42"/>
      <c r="BQJ2662" s="116"/>
      <c r="BQK2662" s="42"/>
      <c r="BQL2662" s="116"/>
      <c r="BQM2662" s="42"/>
      <c r="BQN2662" s="116"/>
      <c r="BQO2662" s="42"/>
      <c r="BQP2662" s="116"/>
      <c r="BQQ2662" s="42"/>
      <c r="BQR2662" s="116"/>
      <c r="BQS2662" s="42"/>
      <c r="BQT2662" s="116"/>
      <c r="BQU2662" s="42"/>
      <c r="BQV2662" s="116"/>
      <c r="BQW2662" s="42"/>
      <c r="BQX2662" s="116"/>
      <c r="BQY2662" s="42"/>
      <c r="BQZ2662" s="116"/>
      <c r="BRA2662" s="42"/>
      <c r="BRB2662" s="116"/>
      <c r="BRC2662" s="42"/>
      <c r="BRD2662" s="116"/>
      <c r="BRE2662" s="42"/>
      <c r="BRF2662" s="116"/>
      <c r="BRG2662" s="42"/>
      <c r="BRH2662" s="116"/>
      <c r="BRI2662" s="42"/>
      <c r="BRJ2662" s="116"/>
      <c r="BRK2662" s="42"/>
      <c r="BRL2662" s="116"/>
      <c r="BRM2662" s="42"/>
      <c r="BRN2662" s="116"/>
      <c r="BRO2662" s="42"/>
      <c r="BRP2662" s="116"/>
      <c r="BRQ2662" s="42"/>
      <c r="BRR2662" s="116"/>
      <c r="BRS2662" s="42"/>
      <c r="BRT2662" s="116"/>
      <c r="BRU2662" s="42"/>
      <c r="BRV2662" s="116"/>
      <c r="BRW2662" s="42"/>
      <c r="BRX2662" s="116"/>
      <c r="BRY2662" s="42"/>
      <c r="BRZ2662" s="116"/>
      <c r="BSA2662" s="42"/>
      <c r="BSB2662" s="116"/>
      <c r="BSC2662" s="42"/>
      <c r="BSD2662" s="116"/>
      <c r="BSE2662" s="42"/>
      <c r="BSF2662" s="116"/>
      <c r="BSG2662" s="42"/>
      <c r="BSH2662" s="116"/>
      <c r="BSI2662" s="42"/>
      <c r="BSJ2662" s="116"/>
      <c r="BSK2662" s="42"/>
      <c r="BSL2662" s="116"/>
      <c r="BSM2662" s="42"/>
      <c r="BSN2662" s="116"/>
      <c r="BSO2662" s="42"/>
      <c r="BSP2662" s="116"/>
      <c r="BSQ2662" s="42"/>
      <c r="BSR2662" s="116"/>
      <c r="BSS2662" s="42"/>
      <c r="BST2662" s="116"/>
      <c r="BSU2662" s="42"/>
      <c r="BSV2662" s="116"/>
      <c r="BSW2662" s="42"/>
      <c r="BSX2662" s="116"/>
      <c r="BSY2662" s="42"/>
      <c r="BSZ2662" s="116"/>
      <c r="BTA2662" s="42"/>
      <c r="BTB2662" s="116"/>
      <c r="BTC2662" s="42"/>
      <c r="BTD2662" s="116"/>
      <c r="BTE2662" s="42"/>
      <c r="BTF2662" s="116"/>
      <c r="BTG2662" s="42"/>
      <c r="BTH2662" s="116"/>
      <c r="BTI2662" s="42"/>
      <c r="BTJ2662" s="116"/>
      <c r="BTK2662" s="42"/>
      <c r="BTL2662" s="116"/>
      <c r="BTM2662" s="42"/>
      <c r="BTN2662" s="116"/>
      <c r="BTO2662" s="42"/>
      <c r="BTP2662" s="116"/>
      <c r="BTQ2662" s="42"/>
      <c r="BTR2662" s="116"/>
      <c r="BTS2662" s="42"/>
      <c r="BTT2662" s="116"/>
      <c r="BTU2662" s="42"/>
      <c r="BTV2662" s="116"/>
      <c r="BTW2662" s="42"/>
      <c r="BTX2662" s="116"/>
      <c r="BTY2662" s="42"/>
      <c r="BTZ2662" s="116"/>
      <c r="BUA2662" s="42"/>
      <c r="BUB2662" s="116"/>
      <c r="BUC2662" s="42"/>
      <c r="BUD2662" s="116"/>
      <c r="BUE2662" s="42"/>
      <c r="BUF2662" s="116"/>
      <c r="BUG2662" s="42"/>
      <c r="BUH2662" s="116"/>
      <c r="BUI2662" s="42"/>
      <c r="BUJ2662" s="116"/>
      <c r="BUK2662" s="42"/>
      <c r="BUL2662" s="116"/>
      <c r="BUM2662" s="42"/>
      <c r="BUN2662" s="116"/>
      <c r="BUO2662" s="42"/>
      <c r="BUP2662" s="116"/>
      <c r="BUQ2662" s="42"/>
      <c r="BUR2662" s="116"/>
      <c r="BUS2662" s="42"/>
      <c r="BUT2662" s="116"/>
      <c r="BUU2662" s="42"/>
      <c r="BUV2662" s="116"/>
      <c r="BUW2662" s="42"/>
      <c r="BUX2662" s="116"/>
      <c r="BUY2662" s="42"/>
      <c r="BUZ2662" s="116"/>
      <c r="BVA2662" s="42"/>
      <c r="BVB2662" s="116"/>
      <c r="BVC2662" s="42"/>
      <c r="BVD2662" s="116"/>
      <c r="BVE2662" s="42"/>
      <c r="BVF2662" s="116"/>
      <c r="BVG2662" s="42"/>
      <c r="BVH2662" s="116"/>
      <c r="BVI2662" s="42"/>
      <c r="BVJ2662" s="116"/>
      <c r="BVK2662" s="42"/>
      <c r="BVL2662" s="116"/>
      <c r="BVM2662" s="42"/>
      <c r="BVN2662" s="116"/>
      <c r="BVO2662" s="42"/>
      <c r="BVP2662" s="116"/>
      <c r="BVQ2662" s="42"/>
      <c r="BVR2662" s="116"/>
      <c r="BVS2662" s="42"/>
      <c r="BVT2662" s="116"/>
      <c r="BVU2662" s="42"/>
      <c r="BVV2662" s="116"/>
      <c r="BVW2662" s="42"/>
      <c r="BVX2662" s="116"/>
      <c r="BVY2662" s="42"/>
      <c r="BVZ2662" s="116"/>
      <c r="BWA2662" s="42"/>
      <c r="BWB2662" s="116"/>
      <c r="BWC2662" s="42"/>
      <c r="BWD2662" s="116"/>
      <c r="BWE2662" s="42"/>
      <c r="BWF2662" s="116"/>
      <c r="BWG2662" s="42"/>
      <c r="BWH2662" s="116"/>
      <c r="BWI2662" s="42"/>
      <c r="BWJ2662" s="116"/>
      <c r="BWK2662" s="42"/>
      <c r="BWL2662" s="116"/>
      <c r="BWM2662" s="42"/>
      <c r="BWN2662" s="116"/>
      <c r="BWO2662" s="42"/>
      <c r="BWP2662" s="116"/>
      <c r="BWQ2662" s="42"/>
      <c r="BWR2662" s="116"/>
      <c r="BWS2662" s="42"/>
      <c r="BWT2662" s="116"/>
      <c r="BWU2662" s="42"/>
      <c r="BWV2662" s="116"/>
      <c r="BWW2662" s="42"/>
      <c r="BWX2662" s="116"/>
      <c r="BWY2662" s="42"/>
      <c r="BWZ2662" s="116"/>
      <c r="BXA2662" s="42"/>
      <c r="BXB2662" s="116"/>
      <c r="BXC2662" s="42"/>
      <c r="BXD2662" s="116"/>
      <c r="BXE2662" s="42"/>
      <c r="BXF2662" s="116"/>
      <c r="BXG2662" s="42"/>
      <c r="BXH2662" s="116"/>
      <c r="BXI2662" s="42"/>
      <c r="BXJ2662" s="116"/>
      <c r="BXK2662" s="42"/>
      <c r="BXL2662" s="116"/>
      <c r="BXM2662" s="42"/>
      <c r="BXN2662" s="116"/>
      <c r="BXO2662" s="42"/>
      <c r="BXP2662" s="116"/>
      <c r="BXQ2662" s="42"/>
      <c r="BXR2662" s="116"/>
      <c r="BXS2662" s="42"/>
      <c r="BXT2662" s="116"/>
      <c r="BXU2662" s="42"/>
      <c r="BXV2662" s="116"/>
      <c r="BXW2662" s="42"/>
      <c r="BXX2662" s="116"/>
      <c r="BXY2662" s="42"/>
      <c r="BXZ2662" s="116"/>
      <c r="BYA2662" s="42"/>
      <c r="BYB2662" s="116"/>
      <c r="BYC2662" s="42"/>
      <c r="BYD2662" s="116"/>
      <c r="BYE2662" s="42"/>
      <c r="BYF2662" s="116"/>
      <c r="BYG2662" s="42"/>
      <c r="BYH2662" s="116"/>
      <c r="BYI2662" s="42"/>
      <c r="BYJ2662" s="116"/>
      <c r="BYK2662" s="42"/>
      <c r="BYL2662" s="116"/>
      <c r="BYM2662" s="42"/>
      <c r="BYN2662" s="116"/>
      <c r="BYO2662" s="42"/>
      <c r="BYP2662" s="116"/>
      <c r="BYQ2662" s="42"/>
      <c r="BYR2662" s="116"/>
      <c r="BYS2662" s="42"/>
      <c r="BYT2662" s="116"/>
      <c r="BYU2662" s="42"/>
      <c r="BYV2662" s="116"/>
      <c r="BYW2662" s="42"/>
      <c r="BYX2662" s="116"/>
      <c r="BYY2662" s="42"/>
      <c r="BYZ2662" s="116"/>
      <c r="BZA2662" s="42"/>
      <c r="BZB2662" s="116"/>
      <c r="BZC2662" s="42"/>
      <c r="BZD2662" s="116"/>
      <c r="BZE2662" s="42"/>
      <c r="BZF2662" s="116"/>
      <c r="BZG2662" s="42"/>
      <c r="BZH2662" s="116"/>
      <c r="BZI2662" s="42"/>
      <c r="BZJ2662" s="116"/>
      <c r="BZK2662" s="42"/>
      <c r="BZL2662" s="116"/>
      <c r="BZM2662" s="42"/>
      <c r="BZN2662" s="116"/>
      <c r="BZO2662" s="42"/>
      <c r="BZP2662" s="116"/>
      <c r="BZQ2662" s="42"/>
      <c r="BZR2662" s="116"/>
      <c r="BZS2662" s="42"/>
      <c r="BZT2662" s="116"/>
      <c r="BZU2662" s="42"/>
      <c r="BZV2662" s="116"/>
      <c r="BZW2662" s="42"/>
      <c r="BZX2662" s="116"/>
      <c r="BZY2662" s="42"/>
      <c r="BZZ2662" s="116"/>
      <c r="CAA2662" s="42"/>
      <c r="CAB2662" s="116"/>
      <c r="CAC2662" s="42"/>
      <c r="CAD2662" s="116"/>
      <c r="CAE2662" s="42"/>
      <c r="CAF2662" s="116"/>
      <c r="CAG2662" s="42"/>
      <c r="CAH2662" s="116"/>
      <c r="CAI2662" s="42"/>
      <c r="CAJ2662" s="116"/>
      <c r="CAK2662" s="42"/>
      <c r="CAL2662" s="116"/>
      <c r="CAM2662" s="42"/>
      <c r="CAN2662" s="116"/>
      <c r="CAO2662" s="42"/>
      <c r="CAP2662" s="116"/>
      <c r="CAQ2662" s="42"/>
      <c r="CAR2662" s="116"/>
      <c r="CAS2662" s="42"/>
      <c r="CAT2662" s="116"/>
      <c r="CAU2662" s="42"/>
      <c r="CAV2662" s="116"/>
      <c r="CAW2662" s="42"/>
      <c r="CAX2662" s="116"/>
      <c r="CAY2662" s="42"/>
      <c r="CAZ2662" s="116"/>
      <c r="CBA2662" s="42"/>
      <c r="CBB2662" s="116"/>
      <c r="CBC2662" s="42"/>
      <c r="CBD2662" s="116"/>
      <c r="CBE2662" s="42"/>
      <c r="CBF2662" s="116"/>
      <c r="CBG2662" s="42"/>
      <c r="CBH2662" s="116"/>
      <c r="CBI2662" s="42"/>
      <c r="CBJ2662" s="116"/>
      <c r="CBK2662" s="42"/>
      <c r="CBL2662" s="116"/>
      <c r="CBM2662" s="42"/>
      <c r="CBN2662" s="116"/>
      <c r="CBO2662" s="42"/>
      <c r="CBP2662" s="116"/>
      <c r="CBQ2662" s="42"/>
      <c r="CBR2662" s="116"/>
      <c r="CBS2662" s="42"/>
      <c r="CBT2662" s="116"/>
      <c r="CBU2662" s="42"/>
      <c r="CBV2662" s="116"/>
      <c r="CBW2662" s="42"/>
      <c r="CBX2662" s="116"/>
      <c r="CBY2662" s="42"/>
      <c r="CBZ2662" s="116"/>
      <c r="CCA2662" s="42"/>
      <c r="CCB2662" s="116"/>
      <c r="CCC2662" s="42"/>
      <c r="CCD2662" s="116"/>
      <c r="CCE2662" s="42"/>
      <c r="CCF2662" s="116"/>
      <c r="CCG2662" s="42"/>
      <c r="CCH2662" s="116"/>
      <c r="CCI2662" s="42"/>
      <c r="CCJ2662" s="116"/>
      <c r="CCK2662" s="42"/>
      <c r="CCL2662" s="116"/>
      <c r="CCM2662" s="42"/>
      <c r="CCN2662" s="116"/>
      <c r="CCO2662" s="42"/>
      <c r="CCP2662" s="116"/>
      <c r="CCQ2662" s="42"/>
      <c r="CCR2662" s="116"/>
      <c r="CCS2662" s="42"/>
      <c r="CCT2662" s="116"/>
      <c r="CCU2662" s="42"/>
      <c r="CCV2662" s="116"/>
      <c r="CCW2662" s="42"/>
      <c r="CCX2662" s="116"/>
      <c r="CCY2662" s="42"/>
      <c r="CCZ2662" s="116"/>
      <c r="CDA2662" s="42"/>
      <c r="CDB2662" s="116"/>
      <c r="CDC2662" s="42"/>
      <c r="CDD2662" s="116"/>
      <c r="CDE2662" s="42"/>
      <c r="CDF2662" s="116"/>
      <c r="CDG2662" s="42"/>
      <c r="CDH2662" s="116"/>
      <c r="CDI2662" s="42"/>
      <c r="CDJ2662" s="116"/>
      <c r="CDK2662" s="42"/>
      <c r="CDL2662" s="116"/>
      <c r="CDM2662" s="42"/>
      <c r="CDN2662" s="116"/>
      <c r="CDO2662" s="42"/>
      <c r="CDP2662" s="116"/>
      <c r="CDQ2662" s="42"/>
      <c r="CDR2662" s="116"/>
      <c r="CDS2662" s="42"/>
      <c r="CDT2662" s="116"/>
      <c r="CDU2662" s="42"/>
      <c r="CDV2662" s="116"/>
      <c r="CDW2662" s="42"/>
      <c r="CDX2662" s="116"/>
      <c r="CDY2662" s="42"/>
      <c r="CDZ2662" s="116"/>
      <c r="CEA2662" s="42"/>
      <c r="CEB2662" s="116"/>
      <c r="CEC2662" s="42"/>
      <c r="CED2662" s="116"/>
      <c r="CEE2662" s="42"/>
      <c r="CEF2662" s="116"/>
      <c r="CEG2662" s="42"/>
      <c r="CEH2662" s="116"/>
      <c r="CEI2662" s="42"/>
      <c r="CEJ2662" s="116"/>
      <c r="CEK2662" s="42"/>
      <c r="CEL2662" s="116"/>
      <c r="CEM2662" s="42"/>
      <c r="CEN2662" s="116"/>
      <c r="CEO2662" s="42"/>
      <c r="CEP2662" s="116"/>
      <c r="CEQ2662" s="42"/>
      <c r="CER2662" s="116"/>
      <c r="CES2662" s="42"/>
      <c r="CET2662" s="116"/>
      <c r="CEU2662" s="42"/>
      <c r="CEV2662" s="116"/>
      <c r="CEW2662" s="42"/>
      <c r="CEX2662" s="116"/>
      <c r="CEY2662" s="42"/>
      <c r="CEZ2662" s="116"/>
      <c r="CFA2662" s="42"/>
      <c r="CFB2662" s="116"/>
      <c r="CFC2662" s="42"/>
      <c r="CFD2662" s="116"/>
      <c r="CFE2662" s="42"/>
      <c r="CFF2662" s="116"/>
      <c r="CFG2662" s="42"/>
      <c r="CFH2662" s="116"/>
      <c r="CFI2662" s="42"/>
      <c r="CFJ2662" s="116"/>
      <c r="CFK2662" s="42"/>
      <c r="CFL2662" s="116"/>
      <c r="CFM2662" s="42"/>
      <c r="CFN2662" s="116"/>
      <c r="CFO2662" s="42"/>
      <c r="CFP2662" s="116"/>
      <c r="CFQ2662" s="42"/>
      <c r="CFR2662" s="116"/>
      <c r="CFS2662" s="42"/>
      <c r="CFT2662" s="116"/>
      <c r="CFU2662" s="42"/>
      <c r="CFV2662" s="116"/>
      <c r="CFW2662" s="42"/>
      <c r="CFX2662" s="116"/>
      <c r="CFY2662" s="42"/>
      <c r="CFZ2662" s="116"/>
      <c r="CGA2662" s="42"/>
      <c r="CGB2662" s="116"/>
      <c r="CGC2662" s="42"/>
      <c r="CGD2662" s="116"/>
      <c r="CGE2662" s="42"/>
      <c r="CGF2662" s="116"/>
      <c r="CGG2662" s="42"/>
      <c r="CGH2662" s="116"/>
      <c r="CGI2662" s="42"/>
      <c r="CGJ2662" s="116"/>
      <c r="CGK2662" s="42"/>
      <c r="CGL2662" s="116"/>
      <c r="CGM2662" s="42"/>
      <c r="CGN2662" s="116"/>
      <c r="CGO2662" s="42"/>
      <c r="CGP2662" s="116"/>
      <c r="CGQ2662" s="42"/>
      <c r="CGR2662" s="116"/>
      <c r="CGS2662" s="42"/>
      <c r="CGT2662" s="116"/>
      <c r="CGU2662" s="42"/>
      <c r="CGV2662" s="116"/>
      <c r="CGW2662" s="42"/>
      <c r="CGX2662" s="116"/>
      <c r="CGY2662" s="42"/>
      <c r="CGZ2662" s="116"/>
      <c r="CHA2662" s="42"/>
      <c r="CHB2662" s="116"/>
      <c r="CHC2662" s="42"/>
      <c r="CHD2662" s="116"/>
      <c r="CHE2662" s="42"/>
      <c r="CHF2662" s="116"/>
      <c r="CHG2662" s="42"/>
      <c r="CHH2662" s="116"/>
      <c r="CHI2662" s="42"/>
      <c r="CHJ2662" s="116"/>
      <c r="CHK2662" s="42"/>
      <c r="CHL2662" s="116"/>
      <c r="CHM2662" s="42"/>
      <c r="CHN2662" s="116"/>
      <c r="CHO2662" s="42"/>
      <c r="CHP2662" s="116"/>
      <c r="CHQ2662" s="42"/>
      <c r="CHR2662" s="116"/>
      <c r="CHS2662" s="42"/>
      <c r="CHT2662" s="116"/>
      <c r="CHU2662" s="42"/>
      <c r="CHV2662" s="116"/>
      <c r="CHW2662" s="42"/>
      <c r="CHX2662" s="116"/>
      <c r="CHY2662" s="42"/>
      <c r="CHZ2662" s="116"/>
      <c r="CIA2662" s="42"/>
      <c r="CIB2662" s="116"/>
      <c r="CIC2662" s="42"/>
      <c r="CID2662" s="116"/>
      <c r="CIE2662" s="42"/>
      <c r="CIF2662" s="116"/>
      <c r="CIG2662" s="42"/>
      <c r="CIH2662" s="116"/>
      <c r="CII2662" s="42"/>
      <c r="CIJ2662" s="116"/>
      <c r="CIK2662" s="42"/>
      <c r="CIL2662" s="116"/>
      <c r="CIM2662" s="42"/>
      <c r="CIN2662" s="116"/>
      <c r="CIO2662" s="42"/>
      <c r="CIP2662" s="116"/>
      <c r="CIQ2662" s="42"/>
      <c r="CIR2662" s="116"/>
      <c r="CIS2662" s="42"/>
      <c r="CIT2662" s="116"/>
      <c r="CIU2662" s="42"/>
      <c r="CIV2662" s="116"/>
      <c r="CIW2662" s="42"/>
      <c r="CIX2662" s="116"/>
      <c r="CIY2662" s="42"/>
      <c r="CIZ2662" s="116"/>
      <c r="CJA2662" s="42"/>
      <c r="CJB2662" s="116"/>
      <c r="CJC2662" s="42"/>
      <c r="CJD2662" s="116"/>
      <c r="CJE2662" s="42"/>
      <c r="CJF2662" s="116"/>
      <c r="CJG2662" s="42"/>
      <c r="CJH2662" s="116"/>
      <c r="CJI2662" s="42"/>
      <c r="CJJ2662" s="116"/>
      <c r="CJK2662" s="42"/>
      <c r="CJL2662" s="116"/>
      <c r="CJM2662" s="42"/>
      <c r="CJN2662" s="116"/>
      <c r="CJO2662" s="42"/>
      <c r="CJP2662" s="116"/>
      <c r="CJQ2662" s="42"/>
      <c r="CJR2662" s="116"/>
      <c r="CJS2662" s="42"/>
      <c r="CJT2662" s="116"/>
      <c r="CJU2662" s="42"/>
      <c r="CJV2662" s="116"/>
      <c r="CJW2662" s="42"/>
      <c r="CJX2662" s="116"/>
      <c r="CJY2662" s="42"/>
      <c r="CJZ2662" s="116"/>
      <c r="CKA2662" s="42"/>
      <c r="CKB2662" s="116"/>
      <c r="CKC2662" s="42"/>
      <c r="CKD2662" s="116"/>
      <c r="CKE2662" s="42"/>
      <c r="CKF2662" s="116"/>
      <c r="CKG2662" s="42"/>
      <c r="CKH2662" s="116"/>
      <c r="CKI2662" s="42"/>
      <c r="CKJ2662" s="116"/>
      <c r="CKK2662" s="42"/>
      <c r="CKL2662" s="116"/>
      <c r="CKM2662" s="42"/>
      <c r="CKN2662" s="116"/>
      <c r="CKO2662" s="42"/>
      <c r="CKP2662" s="116"/>
      <c r="CKQ2662" s="42"/>
      <c r="CKR2662" s="116"/>
      <c r="CKS2662" s="42"/>
      <c r="CKT2662" s="116"/>
      <c r="CKU2662" s="42"/>
      <c r="CKV2662" s="116"/>
      <c r="CKW2662" s="42"/>
      <c r="CKX2662" s="116"/>
      <c r="CKY2662" s="42"/>
      <c r="CKZ2662" s="116"/>
      <c r="CLA2662" s="42"/>
      <c r="CLB2662" s="116"/>
      <c r="CLC2662" s="42"/>
      <c r="CLD2662" s="116"/>
      <c r="CLE2662" s="42"/>
      <c r="CLF2662" s="116"/>
      <c r="CLG2662" s="42"/>
      <c r="CLH2662" s="116"/>
      <c r="CLI2662" s="42"/>
      <c r="CLJ2662" s="116"/>
      <c r="CLK2662" s="42"/>
      <c r="CLL2662" s="116"/>
      <c r="CLM2662" s="42"/>
      <c r="CLN2662" s="116"/>
      <c r="CLO2662" s="42"/>
      <c r="CLP2662" s="116"/>
      <c r="CLQ2662" s="42"/>
      <c r="CLR2662" s="116"/>
      <c r="CLS2662" s="42"/>
      <c r="CLT2662" s="116"/>
      <c r="CLU2662" s="42"/>
      <c r="CLV2662" s="116"/>
      <c r="CLW2662" s="42"/>
      <c r="CLX2662" s="116"/>
      <c r="CLY2662" s="42"/>
      <c r="CLZ2662" s="116"/>
      <c r="CMA2662" s="42"/>
      <c r="CMB2662" s="116"/>
      <c r="CMC2662" s="42"/>
      <c r="CMD2662" s="116"/>
      <c r="CME2662" s="42"/>
      <c r="CMF2662" s="116"/>
      <c r="CMG2662" s="42"/>
      <c r="CMH2662" s="116"/>
      <c r="CMI2662" s="42"/>
      <c r="CMJ2662" s="116"/>
      <c r="CMK2662" s="42"/>
      <c r="CML2662" s="116"/>
      <c r="CMM2662" s="42"/>
      <c r="CMN2662" s="116"/>
      <c r="CMO2662" s="42"/>
      <c r="CMP2662" s="116"/>
      <c r="CMQ2662" s="42"/>
      <c r="CMR2662" s="116"/>
      <c r="CMS2662" s="42"/>
      <c r="CMT2662" s="116"/>
      <c r="CMU2662" s="42"/>
      <c r="CMV2662" s="116"/>
      <c r="CMW2662" s="42"/>
      <c r="CMX2662" s="116"/>
      <c r="CMY2662" s="42"/>
      <c r="CMZ2662" s="116"/>
      <c r="CNA2662" s="42"/>
      <c r="CNB2662" s="116"/>
      <c r="CNC2662" s="42"/>
      <c r="CND2662" s="116"/>
      <c r="CNE2662" s="42"/>
      <c r="CNF2662" s="116"/>
      <c r="CNG2662" s="42"/>
      <c r="CNH2662" s="116"/>
      <c r="CNI2662" s="42"/>
      <c r="CNJ2662" s="116"/>
      <c r="CNK2662" s="42"/>
      <c r="CNL2662" s="116"/>
      <c r="CNM2662" s="42"/>
      <c r="CNN2662" s="116"/>
      <c r="CNO2662" s="42"/>
      <c r="CNP2662" s="116"/>
      <c r="CNQ2662" s="42"/>
      <c r="CNR2662" s="116"/>
      <c r="CNS2662" s="42"/>
      <c r="CNT2662" s="116"/>
      <c r="CNU2662" s="42"/>
      <c r="CNV2662" s="116"/>
      <c r="CNW2662" s="42"/>
      <c r="CNX2662" s="116"/>
      <c r="CNY2662" s="42"/>
      <c r="CNZ2662" s="116"/>
      <c r="COA2662" s="42"/>
      <c r="COB2662" s="116"/>
      <c r="COC2662" s="42"/>
      <c r="COD2662" s="116"/>
      <c r="COE2662" s="42"/>
      <c r="COF2662" s="116"/>
      <c r="COG2662" s="42"/>
      <c r="COH2662" s="116"/>
      <c r="COI2662" s="42"/>
      <c r="COJ2662" s="116"/>
      <c r="COK2662" s="42"/>
      <c r="COL2662" s="116"/>
      <c r="COM2662" s="42"/>
      <c r="CON2662" s="116"/>
      <c r="COO2662" s="42"/>
      <c r="COP2662" s="116"/>
      <c r="COQ2662" s="42"/>
      <c r="COR2662" s="116"/>
      <c r="COS2662" s="42"/>
      <c r="COT2662" s="116"/>
      <c r="COU2662" s="42"/>
      <c r="COV2662" s="116"/>
      <c r="COW2662" s="42"/>
      <c r="COX2662" s="116"/>
      <c r="COY2662" s="42"/>
      <c r="COZ2662" s="116"/>
      <c r="CPA2662" s="42"/>
      <c r="CPB2662" s="116"/>
      <c r="CPC2662" s="42"/>
      <c r="CPD2662" s="116"/>
      <c r="CPE2662" s="42"/>
      <c r="CPF2662" s="116"/>
      <c r="CPG2662" s="42"/>
      <c r="CPH2662" s="116"/>
      <c r="CPI2662" s="42"/>
      <c r="CPJ2662" s="116"/>
      <c r="CPK2662" s="42"/>
      <c r="CPL2662" s="116"/>
      <c r="CPM2662" s="42"/>
      <c r="CPN2662" s="116"/>
      <c r="CPO2662" s="42"/>
      <c r="CPP2662" s="116"/>
      <c r="CPQ2662" s="42"/>
      <c r="CPR2662" s="116"/>
      <c r="CPS2662" s="42"/>
      <c r="CPT2662" s="116"/>
      <c r="CPU2662" s="42"/>
      <c r="CPV2662" s="116"/>
      <c r="CPW2662" s="42"/>
      <c r="CPX2662" s="116"/>
      <c r="CPY2662" s="42"/>
      <c r="CPZ2662" s="116"/>
      <c r="CQA2662" s="42"/>
      <c r="CQB2662" s="116"/>
      <c r="CQC2662" s="42"/>
      <c r="CQD2662" s="116"/>
      <c r="CQE2662" s="42"/>
      <c r="CQF2662" s="116"/>
      <c r="CQG2662" s="42"/>
      <c r="CQH2662" s="116"/>
      <c r="CQI2662" s="42"/>
      <c r="CQJ2662" s="116"/>
      <c r="CQK2662" s="42"/>
      <c r="CQL2662" s="116"/>
      <c r="CQM2662" s="42"/>
      <c r="CQN2662" s="116"/>
      <c r="CQO2662" s="42"/>
      <c r="CQP2662" s="116"/>
      <c r="CQQ2662" s="42"/>
      <c r="CQR2662" s="116"/>
      <c r="CQS2662" s="42"/>
      <c r="CQT2662" s="116"/>
      <c r="CQU2662" s="42"/>
      <c r="CQV2662" s="116"/>
      <c r="CQW2662" s="42"/>
      <c r="CQX2662" s="116"/>
      <c r="CQY2662" s="42"/>
      <c r="CQZ2662" s="116"/>
      <c r="CRA2662" s="42"/>
      <c r="CRB2662" s="116"/>
      <c r="CRC2662" s="42"/>
      <c r="CRD2662" s="116"/>
      <c r="CRE2662" s="42"/>
      <c r="CRF2662" s="116"/>
      <c r="CRG2662" s="42"/>
      <c r="CRH2662" s="116"/>
      <c r="CRI2662" s="42"/>
      <c r="CRJ2662" s="116"/>
      <c r="CRK2662" s="42"/>
      <c r="CRL2662" s="116"/>
      <c r="CRM2662" s="42"/>
      <c r="CRN2662" s="116"/>
      <c r="CRO2662" s="42"/>
      <c r="CRP2662" s="116"/>
      <c r="CRQ2662" s="42"/>
      <c r="CRR2662" s="116"/>
      <c r="CRS2662" s="42"/>
      <c r="CRT2662" s="116"/>
      <c r="CRU2662" s="42"/>
      <c r="CRV2662" s="116"/>
      <c r="CRW2662" s="42"/>
      <c r="CRX2662" s="116"/>
      <c r="CRY2662" s="42"/>
      <c r="CRZ2662" s="116"/>
      <c r="CSA2662" s="42"/>
      <c r="CSB2662" s="116"/>
      <c r="CSC2662" s="42"/>
      <c r="CSD2662" s="116"/>
      <c r="CSE2662" s="42"/>
      <c r="CSF2662" s="116"/>
      <c r="CSG2662" s="42"/>
      <c r="CSH2662" s="116"/>
      <c r="CSI2662" s="42"/>
      <c r="CSJ2662" s="116"/>
      <c r="CSK2662" s="42"/>
      <c r="CSL2662" s="116"/>
      <c r="CSM2662" s="42"/>
      <c r="CSN2662" s="116"/>
      <c r="CSO2662" s="42"/>
      <c r="CSP2662" s="116"/>
      <c r="CSQ2662" s="42"/>
      <c r="CSR2662" s="116"/>
      <c r="CSS2662" s="42"/>
      <c r="CST2662" s="116"/>
      <c r="CSU2662" s="42"/>
      <c r="CSV2662" s="116"/>
      <c r="CSW2662" s="42"/>
      <c r="CSX2662" s="116"/>
      <c r="CSY2662" s="42"/>
      <c r="CSZ2662" s="116"/>
      <c r="CTA2662" s="42"/>
      <c r="CTB2662" s="116"/>
      <c r="CTC2662" s="42"/>
      <c r="CTD2662" s="116"/>
      <c r="CTE2662" s="42"/>
      <c r="CTF2662" s="116"/>
      <c r="CTG2662" s="42"/>
      <c r="CTH2662" s="116"/>
      <c r="CTI2662" s="42"/>
      <c r="CTJ2662" s="116"/>
      <c r="CTK2662" s="42"/>
      <c r="CTL2662" s="116"/>
      <c r="CTM2662" s="42"/>
      <c r="CTN2662" s="116"/>
      <c r="CTO2662" s="42"/>
      <c r="CTP2662" s="116"/>
      <c r="CTQ2662" s="42"/>
      <c r="CTR2662" s="116"/>
      <c r="CTS2662" s="42"/>
      <c r="CTT2662" s="116"/>
      <c r="CTU2662" s="42"/>
      <c r="CTV2662" s="116"/>
      <c r="CTW2662" s="42"/>
      <c r="CTX2662" s="116"/>
      <c r="CTY2662" s="42"/>
      <c r="CTZ2662" s="116"/>
      <c r="CUA2662" s="42"/>
      <c r="CUB2662" s="116"/>
      <c r="CUC2662" s="42"/>
      <c r="CUD2662" s="116"/>
      <c r="CUE2662" s="42"/>
      <c r="CUF2662" s="116"/>
      <c r="CUG2662" s="42"/>
      <c r="CUH2662" s="116"/>
      <c r="CUI2662" s="42"/>
      <c r="CUJ2662" s="116"/>
      <c r="CUK2662" s="42"/>
      <c r="CUL2662" s="116"/>
      <c r="CUM2662" s="42"/>
      <c r="CUN2662" s="116"/>
      <c r="CUO2662" s="42"/>
      <c r="CUP2662" s="116"/>
      <c r="CUQ2662" s="42"/>
      <c r="CUR2662" s="116"/>
      <c r="CUS2662" s="42"/>
      <c r="CUT2662" s="116"/>
      <c r="CUU2662" s="42"/>
      <c r="CUV2662" s="116"/>
      <c r="CUW2662" s="42"/>
      <c r="CUX2662" s="116"/>
      <c r="CUY2662" s="42"/>
      <c r="CUZ2662" s="116"/>
      <c r="CVA2662" s="42"/>
      <c r="CVB2662" s="116"/>
      <c r="CVC2662" s="42"/>
      <c r="CVD2662" s="116"/>
      <c r="CVE2662" s="42"/>
      <c r="CVF2662" s="116"/>
      <c r="CVG2662" s="42"/>
      <c r="CVH2662" s="116"/>
      <c r="CVI2662" s="42"/>
      <c r="CVJ2662" s="116"/>
      <c r="CVK2662" s="42"/>
      <c r="CVL2662" s="116"/>
      <c r="CVM2662" s="42"/>
      <c r="CVN2662" s="116"/>
      <c r="CVO2662" s="42"/>
      <c r="CVP2662" s="116"/>
      <c r="CVQ2662" s="42"/>
      <c r="CVR2662" s="116"/>
      <c r="CVS2662" s="42"/>
      <c r="CVT2662" s="116"/>
      <c r="CVU2662" s="42"/>
      <c r="CVV2662" s="116"/>
      <c r="CVW2662" s="42"/>
      <c r="CVX2662" s="116"/>
      <c r="CVY2662" s="42"/>
      <c r="CVZ2662" s="116"/>
      <c r="CWA2662" s="42"/>
      <c r="CWB2662" s="116"/>
      <c r="CWC2662" s="42"/>
      <c r="CWD2662" s="116"/>
      <c r="CWE2662" s="42"/>
      <c r="CWF2662" s="116"/>
      <c r="CWG2662" s="42"/>
      <c r="CWH2662" s="116"/>
      <c r="CWI2662" s="42"/>
      <c r="CWJ2662" s="116"/>
      <c r="CWK2662" s="42"/>
      <c r="CWL2662" s="116"/>
      <c r="CWM2662" s="42"/>
      <c r="CWN2662" s="116"/>
      <c r="CWO2662" s="42"/>
      <c r="CWP2662" s="116"/>
      <c r="CWQ2662" s="42"/>
      <c r="CWR2662" s="116"/>
      <c r="CWS2662" s="42"/>
      <c r="CWT2662" s="116"/>
      <c r="CWU2662" s="42"/>
      <c r="CWV2662" s="116"/>
      <c r="CWW2662" s="42"/>
      <c r="CWX2662" s="116"/>
      <c r="CWY2662" s="42"/>
      <c r="CWZ2662" s="116"/>
      <c r="CXA2662" s="42"/>
      <c r="CXB2662" s="116"/>
      <c r="CXC2662" s="42"/>
      <c r="CXD2662" s="116"/>
      <c r="CXE2662" s="42"/>
      <c r="CXF2662" s="116"/>
      <c r="CXG2662" s="42"/>
      <c r="CXH2662" s="116"/>
      <c r="CXI2662" s="42"/>
      <c r="CXJ2662" s="116"/>
      <c r="CXK2662" s="42"/>
      <c r="CXL2662" s="116"/>
      <c r="CXM2662" s="42"/>
      <c r="CXN2662" s="116"/>
      <c r="CXO2662" s="42"/>
      <c r="CXP2662" s="116"/>
      <c r="CXQ2662" s="42"/>
      <c r="CXR2662" s="116"/>
      <c r="CXS2662" s="42"/>
      <c r="CXT2662" s="116"/>
      <c r="CXU2662" s="42"/>
      <c r="CXV2662" s="116"/>
      <c r="CXW2662" s="42"/>
      <c r="CXX2662" s="116"/>
      <c r="CXY2662" s="42"/>
      <c r="CXZ2662" s="116"/>
      <c r="CYA2662" s="42"/>
      <c r="CYB2662" s="116"/>
      <c r="CYC2662" s="42"/>
      <c r="CYD2662" s="116"/>
      <c r="CYE2662" s="42"/>
      <c r="CYF2662" s="116"/>
      <c r="CYG2662" s="42"/>
      <c r="CYH2662" s="116"/>
      <c r="CYI2662" s="42"/>
      <c r="CYJ2662" s="116"/>
      <c r="CYK2662" s="42"/>
      <c r="CYL2662" s="116"/>
      <c r="CYM2662" s="42"/>
      <c r="CYN2662" s="116"/>
      <c r="CYO2662" s="42"/>
      <c r="CYP2662" s="116"/>
      <c r="CYQ2662" s="42"/>
      <c r="CYR2662" s="116"/>
      <c r="CYS2662" s="42"/>
      <c r="CYT2662" s="116"/>
      <c r="CYU2662" s="42"/>
      <c r="CYV2662" s="116"/>
      <c r="CYW2662" s="42"/>
      <c r="CYX2662" s="116"/>
      <c r="CYY2662" s="42"/>
      <c r="CYZ2662" s="116"/>
      <c r="CZA2662" s="42"/>
      <c r="CZB2662" s="116"/>
      <c r="CZC2662" s="42"/>
      <c r="CZD2662" s="116"/>
      <c r="CZE2662" s="42"/>
      <c r="CZF2662" s="116"/>
      <c r="CZG2662" s="42"/>
      <c r="CZH2662" s="116"/>
      <c r="CZI2662" s="42"/>
      <c r="CZJ2662" s="116"/>
      <c r="CZK2662" s="42"/>
      <c r="CZL2662" s="116"/>
      <c r="CZM2662" s="42"/>
      <c r="CZN2662" s="116"/>
      <c r="CZO2662" s="42"/>
      <c r="CZP2662" s="116"/>
      <c r="CZQ2662" s="42"/>
      <c r="CZR2662" s="116"/>
      <c r="CZS2662" s="42"/>
      <c r="CZT2662" s="116"/>
      <c r="CZU2662" s="42"/>
      <c r="CZV2662" s="116"/>
      <c r="CZW2662" s="42"/>
      <c r="CZX2662" s="116"/>
      <c r="CZY2662" s="42"/>
      <c r="CZZ2662" s="116"/>
      <c r="DAA2662" s="42"/>
      <c r="DAB2662" s="116"/>
      <c r="DAC2662" s="42"/>
      <c r="DAD2662" s="116"/>
      <c r="DAE2662" s="42"/>
      <c r="DAF2662" s="116"/>
      <c r="DAG2662" s="42"/>
      <c r="DAH2662" s="116"/>
      <c r="DAI2662" s="42"/>
      <c r="DAJ2662" s="116"/>
      <c r="DAK2662" s="42"/>
      <c r="DAL2662" s="116"/>
      <c r="DAM2662" s="42"/>
      <c r="DAN2662" s="116"/>
      <c r="DAO2662" s="42"/>
      <c r="DAP2662" s="116"/>
      <c r="DAQ2662" s="42"/>
      <c r="DAR2662" s="116"/>
      <c r="DAS2662" s="42"/>
      <c r="DAT2662" s="116"/>
      <c r="DAU2662" s="42"/>
      <c r="DAV2662" s="116"/>
      <c r="DAW2662" s="42"/>
      <c r="DAX2662" s="116"/>
      <c r="DAY2662" s="42"/>
      <c r="DAZ2662" s="116"/>
      <c r="DBA2662" s="42"/>
      <c r="DBB2662" s="116"/>
      <c r="DBC2662" s="42"/>
      <c r="DBD2662" s="116"/>
      <c r="DBE2662" s="42"/>
      <c r="DBF2662" s="116"/>
      <c r="DBG2662" s="42"/>
      <c r="DBH2662" s="116"/>
      <c r="DBI2662" s="42"/>
      <c r="DBJ2662" s="116"/>
      <c r="DBK2662" s="42"/>
      <c r="DBL2662" s="116"/>
      <c r="DBM2662" s="42"/>
      <c r="DBN2662" s="116"/>
      <c r="DBO2662" s="42"/>
      <c r="DBP2662" s="116"/>
      <c r="DBQ2662" s="42"/>
      <c r="DBR2662" s="116"/>
      <c r="DBS2662" s="42"/>
      <c r="DBT2662" s="116"/>
      <c r="DBU2662" s="42"/>
      <c r="DBV2662" s="116"/>
      <c r="DBW2662" s="42"/>
      <c r="DBX2662" s="116"/>
      <c r="DBY2662" s="42"/>
      <c r="DBZ2662" s="116"/>
      <c r="DCA2662" s="42"/>
      <c r="DCB2662" s="116"/>
      <c r="DCC2662" s="42"/>
      <c r="DCD2662" s="116"/>
      <c r="DCE2662" s="42"/>
      <c r="DCF2662" s="116"/>
      <c r="DCG2662" s="42"/>
      <c r="DCH2662" s="116"/>
      <c r="DCI2662" s="42"/>
      <c r="DCJ2662" s="116"/>
      <c r="DCK2662" s="42"/>
      <c r="DCL2662" s="116"/>
      <c r="DCM2662" s="42"/>
      <c r="DCN2662" s="116"/>
      <c r="DCO2662" s="42"/>
      <c r="DCP2662" s="116"/>
      <c r="DCQ2662" s="42"/>
      <c r="DCR2662" s="116"/>
      <c r="DCS2662" s="42"/>
      <c r="DCT2662" s="116"/>
      <c r="DCU2662" s="42"/>
      <c r="DCV2662" s="116"/>
      <c r="DCW2662" s="42"/>
      <c r="DCX2662" s="116"/>
      <c r="DCY2662" s="42"/>
      <c r="DCZ2662" s="116"/>
      <c r="DDA2662" s="42"/>
      <c r="DDB2662" s="116"/>
      <c r="DDC2662" s="42"/>
      <c r="DDD2662" s="116"/>
      <c r="DDE2662" s="42"/>
      <c r="DDF2662" s="116"/>
      <c r="DDG2662" s="42"/>
      <c r="DDH2662" s="116"/>
      <c r="DDI2662" s="42"/>
      <c r="DDJ2662" s="116"/>
      <c r="DDK2662" s="42"/>
      <c r="DDL2662" s="116"/>
      <c r="DDM2662" s="42"/>
      <c r="DDN2662" s="116"/>
      <c r="DDO2662" s="42"/>
      <c r="DDP2662" s="116"/>
      <c r="DDQ2662" s="42"/>
      <c r="DDR2662" s="116"/>
      <c r="DDS2662" s="42"/>
      <c r="DDT2662" s="116"/>
      <c r="DDU2662" s="42"/>
      <c r="DDV2662" s="116"/>
      <c r="DDW2662" s="42"/>
      <c r="DDX2662" s="116"/>
      <c r="DDY2662" s="42"/>
      <c r="DDZ2662" s="116"/>
      <c r="DEA2662" s="42"/>
      <c r="DEB2662" s="116"/>
      <c r="DEC2662" s="42"/>
      <c r="DED2662" s="116"/>
      <c r="DEE2662" s="42"/>
      <c r="DEF2662" s="116"/>
      <c r="DEG2662" s="42"/>
      <c r="DEH2662" s="116"/>
      <c r="DEI2662" s="42"/>
      <c r="DEJ2662" s="116"/>
      <c r="DEK2662" s="42"/>
      <c r="DEL2662" s="116"/>
      <c r="DEM2662" s="42"/>
      <c r="DEN2662" s="116"/>
      <c r="DEO2662" s="42"/>
      <c r="DEP2662" s="116"/>
      <c r="DEQ2662" s="42"/>
      <c r="DER2662" s="116"/>
      <c r="DES2662" s="42"/>
      <c r="DET2662" s="116"/>
      <c r="DEU2662" s="42"/>
      <c r="DEV2662" s="116"/>
      <c r="DEW2662" s="42"/>
      <c r="DEX2662" s="116"/>
      <c r="DEY2662" s="42"/>
      <c r="DEZ2662" s="116"/>
      <c r="DFA2662" s="42"/>
      <c r="DFB2662" s="116"/>
      <c r="DFC2662" s="42"/>
      <c r="DFD2662" s="116"/>
      <c r="DFE2662" s="42"/>
      <c r="DFF2662" s="116"/>
      <c r="DFG2662" s="42"/>
      <c r="DFH2662" s="116"/>
      <c r="DFI2662" s="42"/>
      <c r="DFJ2662" s="116"/>
      <c r="DFK2662" s="42"/>
      <c r="DFL2662" s="116"/>
      <c r="DFM2662" s="42"/>
      <c r="DFN2662" s="116"/>
      <c r="DFO2662" s="42"/>
      <c r="DFP2662" s="116"/>
      <c r="DFQ2662" s="42"/>
      <c r="DFR2662" s="116"/>
      <c r="DFS2662" s="42"/>
      <c r="DFT2662" s="116"/>
      <c r="DFU2662" s="42"/>
      <c r="DFV2662" s="116"/>
      <c r="DFW2662" s="42"/>
      <c r="DFX2662" s="116"/>
      <c r="DFY2662" s="42"/>
      <c r="DFZ2662" s="116"/>
      <c r="DGA2662" s="42"/>
      <c r="DGB2662" s="116"/>
      <c r="DGC2662" s="42"/>
      <c r="DGD2662" s="116"/>
      <c r="DGE2662" s="42"/>
      <c r="DGF2662" s="116"/>
      <c r="DGG2662" s="42"/>
      <c r="DGH2662" s="116"/>
      <c r="DGI2662" s="42"/>
      <c r="DGJ2662" s="116"/>
      <c r="DGK2662" s="42"/>
      <c r="DGL2662" s="116"/>
      <c r="DGM2662" s="42"/>
      <c r="DGN2662" s="116"/>
      <c r="DGO2662" s="42"/>
      <c r="DGP2662" s="116"/>
      <c r="DGQ2662" s="42"/>
      <c r="DGR2662" s="116"/>
      <c r="DGS2662" s="42"/>
      <c r="DGT2662" s="116"/>
      <c r="DGU2662" s="42"/>
      <c r="DGV2662" s="116"/>
      <c r="DGW2662" s="42"/>
      <c r="DGX2662" s="116"/>
      <c r="DGY2662" s="42"/>
      <c r="DGZ2662" s="116"/>
      <c r="DHA2662" s="42"/>
      <c r="DHB2662" s="116"/>
      <c r="DHC2662" s="42"/>
      <c r="DHD2662" s="116"/>
      <c r="DHE2662" s="42"/>
      <c r="DHF2662" s="116"/>
      <c r="DHG2662" s="42"/>
      <c r="DHH2662" s="116"/>
      <c r="DHI2662" s="42"/>
      <c r="DHJ2662" s="116"/>
      <c r="DHK2662" s="42"/>
      <c r="DHL2662" s="116"/>
      <c r="DHM2662" s="42"/>
      <c r="DHN2662" s="116"/>
      <c r="DHO2662" s="42"/>
      <c r="DHP2662" s="116"/>
      <c r="DHQ2662" s="42"/>
      <c r="DHR2662" s="116"/>
      <c r="DHS2662" s="42"/>
      <c r="DHT2662" s="116"/>
      <c r="DHU2662" s="42"/>
      <c r="DHV2662" s="116"/>
      <c r="DHW2662" s="42"/>
      <c r="DHX2662" s="116"/>
      <c r="DHY2662" s="42"/>
      <c r="DHZ2662" s="116"/>
      <c r="DIA2662" s="42"/>
      <c r="DIB2662" s="116"/>
      <c r="DIC2662" s="42"/>
      <c r="DID2662" s="116"/>
      <c r="DIE2662" s="42"/>
      <c r="DIF2662" s="116"/>
      <c r="DIG2662" s="42"/>
      <c r="DIH2662" s="116"/>
      <c r="DII2662" s="42"/>
      <c r="DIJ2662" s="116"/>
      <c r="DIK2662" s="42"/>
      <c r="DIL2662" s="116"/>
      <c r="DIM2662" s="42"/>
      <c r="DIN2662" s="116"/>
      <c r="DIO2662" s="42"/>
      <c r="DIP2662" s="116"/>
      <c r="DIQ2662" s="42"/>
      <c r="DIR2662" s="116"/>
      <c r="DIS2662" s="42"/>
      <c r="DIT2662" s="116"/>
      <c r="DIU2662" s="42"/>
      <c r="DIV2662" s="116"/>
      <c r="DIW2662" s="42"/>
      <c r="DIX2662" s="116"/>
      <c r="DIY2662" s="42"/>
      <c r="DIZ2662" s="116"/>
      <c r="DJA2662" s="42"/>
      <c r="DJB2662" s="116"/>
      <c r="DJC2662" s="42"/>
      <c r="DJD2662" s="116"/>
      <c r="DJE2662" s="42"/>
      <c r="DJF2662" s="116"/>
      <c r="DJG2662" s="42"/>
      <c r="DJH2662" s="116"/>
      <c r="DJI2662" s="42"/>
      <c r="DJJ2662" s="116"/>
      <c r="DJK2662" s="42"/>
      <c r="DJL2662" s="116"/>
      <c r="DJM2662" s="42"/>
      <c r="DJN2662" s="116"/>
      <c r="DJO2662" s="42"/>
      <c r="DJP2662" s="116"/>
      <c r="DJQ2662" s="42"/>
      <c r="DJR2662" s="116"/>
      <c r="DJS2662" s="42"/>
      <c r="DJT2662" s="116"/>
      <c r="DJU2662" s="42"/>
      <c r="DJV2662" s="116"/>
      <c r="DJW2662" s="42"/>
      <c r="DJX2662" s="116"/>
      <c r="DJY2662" s="42"/>
      <c r="DJZ2662" s="116"/>
      <c r="DKA2662" s="42"/>
      <c r="DKB2662" s="116"/>
      <c r="DKC2662" s="42"/>
      <c r="DKD2662" s="116"/>
      <c r="DKE2662" s="42"/>
      <c r="DKF2662" s="116"/>
      <c r="DKG2662" s="42"/>
      <c r="DKH2662" s="116"/>
      <c r="DKI2662" s="42"/>
      <c r="DKJ2662" s="116"/>
      <c r="DKK2662" s="42"/>
      <c r="DKL2662" s="116"/>
      <c r="DKM2662" s="42"/>
      <c r="DKN2662" s="116"/>
      <c r="DKO2662" s="42"/>
      <c r="DKP2662" s="116"/>
      <c r="DKQ2662" s="42"/>
      <c r="DKR2662" s="116"/>
      <c r="DKS2662" s="42"/>
      <c r="DKT2662" s="116"/>
      <c r="DKU2662" s="42"/>
      <c r="DKV2662" s="116"/>
      <c r="DKW2662" s="42"/>
      <c r="DKX2662" s="116"/>
      <c r="DKY2662" s="42"/>
      <c r="DKZ2662" s="116"/>
      <c r="DLA2662" s="42"/>
      <c r="DLB2662" s="116"/>
      <c r="DLC2662" s="42"/>
      <c r="DLD2662" s="116"/>
      <c r="DLE2662" s="42"/>
      <c r="DLF2662" s="116"/>
      <c r="DLG2662" s="42"/>
      <c r="DLH2662" s="116"/>
      <c r="DLI2662" s="42"/>
      <c r="DLJ2662" s="116"/>
      <c r="DLK2662" s="42"/>
      <c r="DLL2662" s="116"/>
      <c r="DLM2662" s="42"/>
      <c r="DLN2662" s="116"/>
      <c r="DLO2662" s="42"/>
      <c r="DLP2662" s="116"/>
      <c r="DLQ2662" s="42"/>
      <c r="DLR2662" s="116"/>
      <c r="DLS2662" s="42"/>
      <c r="DLT2662" s="116"/>
      <c r="DLU2662" s="42"/>
      <c r="DLV2662" s="116"/>
      <c r="DLW2662" s="42"/>
      <c r="DLX2662" s="116"/>
      <c r="DLY2662" s="42"/>
      <c r="DLZ2662" s="116"/>
      <c r="DMA2662" s="42"/>
      <c r="DMB2662" s="116"/>
      <c r="DMC2662" s="42"/>
      <c r="DMD2662" s="116"/>
      <c r="DME2662" s="42"/>
      <c r="DMF2662" s="116"/>
      <c r="DMG2662" s="42"/>
      <c r="DMH2662" s="116"/>
      <c r="DMI2662" s="42"/>
      <c r="DMJ2662" s="116"/>
      <c r="DMK2662" s="42"/>
      <c r="DML2662" s="116"/>
      <c r="DMM2662" s="42"/>
      <c r="DMN2662" s="116"/>
      <c r="DMO2662" s="42"/>
      <c r="DMP2662" s="116"/>
      <c r="DMQ2662" s="42"/>
      <c r="DMR2662" s="116"/>
      <c r="DMS2662" s="42"/>
      <c r="DMT2662" s="116"/>
      <c r="DMU2662" s="42"/>
      <c r="DMV2662" s="116"/>
      <c r="DMW2662" s="42"/>
      <c r="DMX2662" s="116"/>
      <c r="DMY2662" s="42"/>
      <c r="DMZ2662" s="116"/>
      <c r="DNA2662" s="42"/>
      <c r="DNB2662" s="116"/>
      <c r="DNC2662" s="42"/>
      <c r="DND2662" s="116"/>
      <c r="DNE2662" s="42"/>
      <c r="DNF2662" s="116"/>
      <c r="DNG2662" s="42"/>
      <c r="DNH2662" s="116"/>
      <c r="DNI2662" s="42"/>
      <c r="DNJ2662" s="116"/>
      <c r="DNK2662" s="42"/>
      <c r="DNL2662" s="116"/>
      <c r="DNM2662" s="42"/>
      <c r="DNN2662" s="116"/>
      <c r="DNO2662" s="42"/>
      <c r="DNP2662" s="116"/>
      <c r="DNQ2662" s="42"/>
      <c r="DNR2662" s="116"/>
      <c r="DNS2662" s="42"/>
      <c r="DNT2662" s="116"/>
      <c r="DNU2662" s="42"/>
      <c r="DNV2662" s="116"/>
      <c r="DNW2662" s="42"/>
      <c r="DNX2662" s="116"/>
      <c r="DNY2662" s="42"/>
      <c r="DNZ2662" s="116"/>
      <c r="DOA2662" s="42"/>
      <c r="DOB2662" s="116"/>
      <c r="DOC2662" s="42"/>
      <c r="DOD2662" s="116"/>
      <c r="DOE2662" s="42"/>
      <c r="DOF2662" s="116"/>
      <c r="DOG2662" s="42"/>
      <c r="DOH2662" s="116"/>
      <c r="DOI2662" s="42"/>
      <c r="DOJ2662" s="116"/>
      <c r="DOK2662" s="42"/>
      <c r="DOL2662" s="116"/>
      <c r="DOM2662" s="42"/>
      <c r="DON2662" s="116"/>
      <c r="DOO2662" s="42"/>
      <c r="DOP2662" s="116"/>
      <c r="DOQ2662" s="42"/>
      <c r="DOR2662" s="116"/>
      <c r="DOS2662" s="42"/>
      <c r="DOT2662" s="116"/>
      <c r="DOU2662" s="42"/>
      <c r="DOV2662" s="116"/>
      <c r="DOW2662" s="42"/>
      <c r="DOX2662" s="116"/>
      <c r="DOY2662" s="42"/>
      <c r="DOZ2662" s="116"/>
      <c r="DPA2662" s="42"/>
      <c r="DPB2662" s="116"/>
      <c r="DPC2662" s="42"/>
      <c r="DPD2662" s="116"/>
      <c r="DPE2662" s="42"/>
      <c r="DPF2662" s="116"/>
      <c r="DPG2662" s="42"/>
      <c r="DPH2662" s="116"/>
      <c r="DPI2662" s="42"/>
      <c r="DPJ2662" s="116"/>
      <c r="DPK2662" s="42"/>
      <c r="DPL2662" s="116"/>
      <c r="DPM2662" s="42"/>
      <c r="DPN2662" s="116"/>
      <c r="DPO2662" s="42"/>
      <c r="DPP2662" s="116"/>
      <c r="DPQ2662" s="42"/>
      <c r="DPR2662" s="116"/>
      <c r="DPS2662" s="42"/>
      <c r="DPT2662" s="116"/>
      <c r="DPU2662" s="42"/>
      <c r="DPV2662" s="116"/>
      <c r="DPW2662" s="42"/>
      <c r="DPX2662" s="116"/>
      <c r="DPY2662" s="42"/>
      <c r="DPZ2662" s="116"/>
      <c r="DQA2662" s="42"/>
      <c r="DQB2662" s="116"/>
      <c r="DQC2662" s="42"/>
      <c r="DQD2662" s="116"/>
      <c r="DQE2662" s="42"/>
      <c r="DQF2662" s="116"/>
      <c r="DQG2662" s="42"/>
      <c r="DQH2662" s="116"/>
      <c r="DQI2662" s="42"/>
      <c r="DQJ2662" s="116"/>
      <c r="DQK2662" s="42"/>
      <c r="DQL2662" s="116"/>
      <c r="DQM2662" s="42"/>
      <c r="DQN2662" s="116"/>
      <c r="DQO2662" s="42"/>
      <c r="DQP2662" s="116"/>
      <c r="DQQ2662" s="42"/>
      <c r="DQR2662" s="116"/>
      <c r="DQS2662" s="42"/>
      <c r="DQT2662" s="116"/>
      <c r="DQU2662" s="42"/>
      <c r="DQV2662" s="116"/>
      <c r="DQW2662" s="42"/>
      <c r="DQX2662" s="116"/>
      <c r="DQY2662" s="42"/>
      <c r="DQZ2662" s="116"/>
      <c r="DRA2662" s="42"/>
      <c r="DRB2662" s="116"/>
      <c r="DRC2662" s="42"/>
      <c r="DRD2662" s="116"/>
      <c r="DRE2662" s="42"/>
      <c r="DRF2662" s="116"/>
      <c r="DRG2662" s="42"/>
      <c r="DRH2662" s="116"/>
      <c r="DRI2662" s="42"/>
      <c r="DRJ2662" s="116"/>
      <c r="DRK2662" s="42"/>
      <c r="DRL2662" s="116"/>
      <c r="DRM2662" s="42"/>
      <c r="DRN2662" s="116"/>
      <c r="DRO2662" s="42"/>
      <c r="DRP2662" s="116"/>
      <c r="DRQ2662" s="42"/>
      <c r="DRR2662" s="116"/>
      <c r="DRS2662" s="42"/>
      <c r="DRT2662" s="116"/>
      <c r="DRU2662" s="42"/>
      <c r="DRV2662" s="116"/>
      <c r="DRW2662" s="42"/>
      <c r="DRX2662" s="116"/>
      <c r="DRY2662" s="42"/>
      <c r="DRZ2662" s="116"/>
      <c r="DSA2662" s="42"/>
      <c r="DSB2662" s="116"/>
      <c r="DSC2662" s="42"/>
      <c r="DSD2662" s="116"/>
      <c r="DSE2662" s="42"/>
      <c r="DSF2662" s="116"/>
      <c r="DSG2662" s="42"/>
      <c r="DSH2662" s="116"/>
      <c r="DSI2662" s="42"/>
      <c r="DSJ2662" s="116"/>
      <c r="DSK2662" s="42"/>
      <c r="DSL2662" s="116"/>
      <c r="DSM2662" s="42"/>
      <c r="DSN2662" s="116"/>
      <c r="DSO2662" s="42"/>
      <c r="DSP2662" s="116"/>
      <c r="DSQ2662" s="42"/>
      <c r="DSR2662" s="116"/>
      <c r="DSS2662" s="42"/>
      <c r="DST2662" s="116"/>
      <c r="DSU2662" s="42"/>
      <c r="DSV2662" s="116"/>
      <c r="DSW2662" s="42"/>
      <c r="DSX2662" s="116"/>
      <c r="DSY2662" s="42"/>
      <c r="DSZ2662" s="116"/>
      <c r="DTA2662" s="42"/>
      <c r="DTB2662" s="116"/>
      <c r="DTC2662" s="42"/>
      <c r="DTD2662" s="116"/>
      <c r="DTE2662" s="42"/>
      <c r="DTF2662" s="116"/>
      <c r="DTG2662" s="42"/>
      <c r="DTH2662" s="116"/>
      <c r="DTI2662" s="42"/>
      <c r="DTJ2662" s="116"/>
      <c r="DTK2662" s="42"/>
      <c r="DTL2662" s="116"/>
      <c r="DTM2662" s="42"/>
      <c r="DTN2662" s="116"/>
      <c r="DTO2662" s="42"/>
      <c r="DTP2662" s="116"/>
      <c r="DTQ2662" s="42"/>
      <c r="DTR2662" s="116"/>
      <c r="DTS2662" s="42"/>
      <c r="DTT2662" s="116"/>
      <c r="DTU2662" s="42"/>
      <c r="DTV2662" s="116"/>
      <c r="DTW2662" s="42"/>
      <c r="DTX2662" s="116"/>
      <c r="DTY2662" s="42"/>
      <c r="DTZ2662" s="116"/>
      <c r="DUA2662" s="42"/>
      <c r="DUB2662" s="116"/>
      <c r="DUC2662" s="42"/>
      <c r="DUD2662" s="116"/>
      <c r="DUE2662" s="42"/>
      <c r="DUF2662" s="116"/>
      <c r="DUG2662" s="42"/>
      <c r="DUH2662" s="116"/>
      <c r="DUI2662" s="42"/>
      <c r="DUJ2662" s="116"/>
      <c r="DUK2662" s="42"/>
      <c r="DUL2662" s="116"/>
      <c r="DUM2662" s="42"/>
      <c r="DUN2662" s="116"/>
      <c r="DUO2662" s="42"/>
      <c r="DUP2662" s="116"/>
      <c r="DUQ2662" s="42"/>
      <c r="DUR2662" s="116"/>
      <c r="DUS2662" s="42"/>
      <c r="DUT2662" s="116"/>
      <c r="DUU2662" s="42"/>
      <c r="DUV2662" s="116"/>
      <c r="DUW2662" s="42"/>
      <c r="DUX2662" s="116"/>
      <c r="DUY2662" s="42"/>
      <c r="DUZ2662" s="116"/>
      <c r="DVA2662" s="42"/>
      <c r="DVB2662" s="116"/>
      <c r="DVC2662" s="42"/>
      <c r="DVD2662" s="116"/>
      <c r="DVE2662" s="42"/>
      <c r="DVF2662" s="116"/>
      <c r="DVG2662" s="42"/>
      <c r="DVH2662" s="116"/>
      <c r="DVI2662" s="42"/>
      <c r="DVJ2662" s="116"/>
      <c r="DVK2662" s="42"/>
      <c r="DVL2662" s="116"/>
      <c r="DVM2662" s="42"/>
      <c r="DVN2662" s="116"/>
      <c r="DVO2662" s="42"/>
      <c r="DVP2662" s="116"/>
      <c r="DVQ2662" s="42"/>
      <c r="DVR2662" s="116"/>
      <c r="DVS2662" s="42"/>
      <c r="DVT2662" s="116"/>
      <c r="DVU2662" s="42"/>
      <c r="DVV2662" s="116"/>
      <c r="DVW2662" s="42"/>
      <c r="DVX2662" s="116"/>
      <c r="DVY2662" s="42"/>
      <c r="DVZ2662" s="116"/>
      <c r="DWA2662" s="42"/>
      <c r="DWB2662" s="116"/>
      <c r="DWC2662" s="42"/>
      <c r="DWD2662" s="116"/>
      <c r="DWE2662" s="42"/>
      <c r="DWF2662" s="116"/>
      <c r="DWG2662" s="42"/>
      <c r="DWH2662" s="116"/>
      <c r="DWI2662" s="42"/>
      <c r="DWJ2662" s="116"/>
      <c r="DWK2662" s="42"/>
      <c r="DWL2662" s="116"/>
      <c r="DWM2662" s="42"/>
      <c r="DWN2662" s="116"/>
      <c r="DWO2662" s="42"/>
      <c r="DWP2662" s="116"/>
      <c r="DWQ2662" s="42"/>
      <c r="DWR2662" s="116"/>
      <c r="DWS2662" s="42"/>
      <c r="DWT2662" s="116"/>
      <c r="DWU2662" s="42"/>
      <c r="DWV2662" s="116"/>
      <c r="DWW2662" s="42"/>
      <c r="DWX2662" s="116"/>
      <c r="DWY2662" s="42"/>
      <c r="DWZ2662" s="116"/>
      <c r="DXA2662" s="42"/>
      <c r="DXB2662" s="116"/>
      <c r="DXC2662" s="42"/>
      <c r="DXD2662" s="116"/>
      <c r="DXE2662" s="42"/>
      <c r="DXF2662" s="116"/>
      <c r="DXG2662" s="42"/>
      <c r="DXH2662" s="116"/>
      <c r="DXI2662" s="42"/>
      <c r="DXJ2662" s="116"/>
      <c r="DXK2662" s="42"/>
      <c r="DXL2662" s="116"/>
      <c r="DXM2662" s="42"/>
      <c r="DXN2662" s="116"/>
      <c r="DXO2662" s="42"/>
      <c r="DXP2662" s="116"/>
      <c r="DXQ2662" s="42"/>
      <c r="DXR2662" s="116"/>
      <c r="DXS2662" s="42"/>
      <c r="DXT2662" s="116"/>
      <c r="DXU2662" s="42"/>
      <c r="DXV2662" s="116"/>
      <c r="DXW2662" s="42"/>
      <c r="DXX2662" s="116"/>
      <c r="DXY2662" s="42"/>
      <c r="DXZ2662" s="116"/>
      <c r="DYA2662" s="42"/>
      <c r="DYB2662" s="116"/>
      <c r="DYC2662" s="42"/>
      <c r="DYD2662" s="116"/>
      <c r="DYE2662" s="42"/>
      <c r="DYF2662" s="116"/>
      <c r="DYG2662" s="42"/>
      <c r="DYH2662" s="116"/>
      <c r="DYI2662" s="42"/>
      <c r="DYJ2662" s="116"/>
      <c r="DYK2662" s="42"/>
      <c r="DYL2662" s="116"/>
      <c r="DYM2662" s="42"/>
      <c r="DYN2662" s="116"/>
      <c r="DYO2662" s="42"/>
      <c r="DYP2662" s="116"/>
      <c r="DYQ2662" s="42"/>
      <c r="DYR2662" s="116"/>
      <c r="DYS2662" s="42"/>
      <c r="DYT2662" s="116"/>
      <c r="DYU2662" s="42"/>
      <c r="DYV2662" s="116"/>
      <c r="DYW2662" s="42"/>
      <c r="DYX2662" s="116"/>
      <c r="DYY2662" s="42"/>
      <c r="DYZ2662" s="116"/>
      <c r="DZA2662" s="42"/>
      <c r="DZB2662" s="116"/>
      <c r="DZC2662" s="42"/>
      <c r="DZD2662" s="116"/>
      <c r="DZE2662" s="42"/>
      <c r="DZF2662" s="116"/>
      <c r="DZG2662" s="42"/>
      <c r="DZH2662" s="116"/>
      <c r="DZI2662" s="42"/>
      <c r="DZJ2662" s="116"/>
      <c r="DZK2662" s="42"/>
      <c r="DZL2662" s="116"/>
      <c r="DZM2662" s="42"/>
      <c r="DZN2662" s="116"/>
      <c r="DZO2662" s="42"/>
      <c r="DZP2662" s="116"/>
      <c r="DZQ2662" s="42"/>
      <c r="DZR2662" s="116"/>
      <c r="DZS2662" s="42"/>
      <c r="DZT2662" s="116"/>
      <c r="DZU2662" s="42"/>
      <c r="DZV2662" s="116"/>
      <c r="DZW2662" s="42"/>
      <c r="DZX2662" s="116"/>
      <c r="DZY2662" s="42"/>
      <c r="DZZ2662" s="116"/>
      <c r="EAA2662" s="42"/>
      <c r="EAB2662" s="116"/>
      <c r="EAC2662" s="42"/>
      <c r="EAD2662" s="116"/>
      <c r="EAE2662" s="42"/>
      <c r="EAF2662" s="116"/>
      <c r="EAG2662" s="42"/>
      <c r="EAH2662" s="116"/>
      <c r="EAI2662" s="42"/>
      <c r="EAJ2662" s="116"/>
      <c r="EAK2662" s="42"/>
      <c r="EAL2662" s="116"/>
      <c r="EAM2662" s="42"/>
      <c r="EAN2662" s="116"/>
      <c r="EAO2662" s="42"/>
      <c r="EAP2662" s="116"/>
      <c r="EAQ2662" s="42"/>
      <c r="EAR2662" s="116"/>
      <c r="EAS2662" s="42"/>
      <c r="EAT2662" s="116"/>
      <c r="EAU2662" s="42"/>
      <c r="EAV2662" s="116"/>
      <c r="EAW2662" s="42"/>
      <c r="EAX2662" s="116"/>
      <c r="EAY2662" s="42"/>
      <c r="EAZ2662" s="116"/>
      <c r="EBA2662" s="42"/>
      <c r="EBB2662" s="116"/>
      <c r="EBC2662" s="42"/>
      <c r="EBD2662" s="116"/>
      <c r="EBE2662" s="42"/>
      <c r="EBF2662" s="116"/>
      <c r="EBG2662" s="42"/>
      <c r="EBH2662" s="116"/>
      <c r="EBI2662" s="42"/>
      <c r="EBJ2662" s="116"/>
      <c r="EBK2662" s="42"/>
      <c r="EBL2662" s="116"/>
      <c r="EBM2662" s="42"/>
      <c r="EBN2662" s="116"/>
      <c r="EBO2662" s="42"/>
      <c r="EBP2662" s="116"/>
      <c r="EBQ2662" s="42"/>
      <c r="EBR2662" s="116"/>
      <c r="EBS2662" s="42"/>
      <c r="EBT2662" s="116"/>
      <c r="EBU2662" s="42"/>
      <c r="EBV2662" s="116"/>
      <c r="EBW2662" s="42"/>
      <c r="EBX2662" s="116"/>
      <c r="EBY2662" s="42"/>
      <c r="EBZ2662" s="116"/>
      <c r="ECA2662" s="42"/>
      <c r="ECB2662" s="116"/>
      <c r="ECC2662" s="42"/>
      <c r="ECD2662" s="116"/>
      <c r="ECE2662" s="42"/>
      <c r="ECF2662" s="116"/>
      <c r="ECG2662" s="42"/>
      <c r="ECH2662" s="116"/>
      <c r="ECI2662" s="42"/>
      <c r="ECJ2662" s="116"/>
      <c r="ECK2662" s="42"/>
      <c r="ECL2662" s="116"/>
      <c r="ECM2662" s="42"/>
      <c r="ECN2662" s="116"/>
      <c r="ECO2662" s="42"/>
      <c r="ECP2662" s="116"/>
      <c r="ECQ2662" s="42"/>
      <c r="ECR2662" s="116"/>
      <c r="ECS2662" s="42"/>
      <c r="ECT2662" s="116"/>
      <c r="ECU2662" s="42"/>
      <c r="ECV2662" s="116"/>
      <c r="ECW2662" s="42"/>
      <c r="ECX2662" s="116"/>
      <c r="ECY2662" s="42"/>
      <c r="ECZ2662" s="116"/>
      <c r="EDA2662" s="42"/>
      <c r="EDB2662" s="116"/>
      <c r="EDC2662" s="42"/>
      <c r="EDD2662" s="116"/>
      <c r="EDE2662" s="42"/>
      <c r="EDF2662" s="116"/>
      <c r="EDG2662" s="42"/>
      <c r="EDH2662" s="116"/>
      <c r="EDI2662" s="42"/>
      <c r="EDJ2662" s="116"/>
      <c r="EDK2662" s="42"/>
      <c r="EDL2662" s="116"/>
      <c r="EDM2662" s="42"/>
      <c r="EDN2662" s="116"/>
      <c r="EDO2662" s="42"/>
      <c r="EDP2662" s="116"/>
      <c r="EDQ2662" s="42"/>
      <c r="EDR2662" s="116"/>
      <c r="EDS2662" s="42"/>
      <c r="EDT2662" s="116"/>
      <c r="EDU2662" s="42"/>
      <c r="EDV2662" s="116"/>
      <c r="EDW2662" s="42"/>
      <c r="EDX2662" s="116"/>
      <c r="EDY2662" s="42"/>
      <c r="EDZ2662" s="116"/>
      <c r="EEA2662" s="42"/>
      <c r="EEB2662" s="116"/>
      <c r="EEC2662" s="42"/>
      <c r="EED2662" s="116"/>
      <c r="EEE2662" s="42"/>
      <c r="EEF2662" s="116"/>
      <c r="EEG2662" s="42"/>
      <c r="EEH2662" s="116"/>
      <c r="EEI2662" s="42"/>
      <c r="EEJ2662" s="116"/>
      <c r="EEK2662" s="42"/>
      <c r="EEL2662" s="116"/>
      <c r="EEM2662" s="42"/>
      <c r="EEN2662" s="116"/>
      <c r="EEO2662" s="42"/>
      <c r="EEP2662" s="116"/>
      <c r="EEQ2662" s="42"/>
      <c r="EER2662" s="116"/>
      <c r="EES2662" s="42"/>
      <c r="EET2662" s="116"/>
      <c r="EEU2662" s="42"/>
      <c r="EEV2662" s="116"/>
      <c r="EEW2662" s="42"/>
      <c r="EEX2662" s="116"/>
      <c r="EEY2662" s="42"/>
      <c r="EEZ2662" s="116"/>
      <c r="EFA2662" s="42"/>
      <c r="EFB2662" s="116"/>
      <c r="EFC2662" s="42"/>
      <c r="EFD2662" s="116"/>
      <c r="EFE2662" s="42"/>
      <c r="EFF2662" s="116"/>
      <c r="EFG2662" s="42"/>
      <c r="EFH2662" s="116"/>
      <c r="EFI2662" s="42"/>
      <c r="EFJ2662" s="116"/>
      <c r="EFK2662" s="42"/>
      <c r="EFL2662" s="116"/>
      <c r="EFM2662" s="42"/>
      <c r="EFN2662" s="116"/>
      <c r="EFO2662" s="42"/>
      <c r="EFP2662" s="116"/>
      <c r="EFQ2662" s="42"/>
      <c r="EFR2662" s="116"/>
      <c r="EFS2662" s="42"/>
      <c r="EFT2662" s="116"/>
      <c r="EFU2662" s="42"/>
      <c r="EFV2662" s="116"/>
      <c r="EFW2662" s="42"/>
      <c r="EFX2662" s="116"/>
      <c r="EFY2662" s="42"/>
      <c r="EFZ2662" s="116"/>
      <c r="EGA2662" s="42"/>
      <c r="EGB2662" s="116"/>
      <c r="EGC2662" s="42"/>
      <c r="EGD2662" s="116"/>
      <c r="EGE2662" s="42"/>
      <c r="EGF2662" s="116"/>
      <c r="EGG2662" s="42"/>
      <c r="EGH2662" s="116"/>
      <c r="EGI2662" s="42"/>
      <c r="EGJ2662" s="116"/>
      <c r="EGK2662" s="42"/>
      <c r="EGL2662" s="116"/>
      <c r="EGM2662" s="42"/>
      <c r="EGN2662" s="116"/>
      <c r="EGO2662" s="42"/>
      <c r="EGP2662" s="116"/>
      <c r="EGQ2662" s="42"/>
      <c r="EGR2662" s="116"/>
      <c r="EGS2662" s="42"/>
      <c r="EGT2662" s="116"/>
      <c r="EGU2662" s="42"/>
      <c r="EGV2662" s="116"/>
      <c r="EGW2662" s="42"/>
      <c r="EGX2662" s="116"/>
      <c r="EGY2662" s="42"/>
      <c r="EGZ2662" s="116"/>
      <c r="EHA2662" s="42"/>
      <c r="EHB2662" s="116"/>
      <c r="EHC2662" s="42"/>
      <c r="EHD2662" s="116"/>
      <c r="EHE2662" s="42"/>
      <c r="EHF2662" s="116"/>
      <c r="EHG2662" s="42"/>
      <c r="EHH2662" s="116"/>
      <c r="EHI2662" s="42"/>
      <c r="EHJ2662" s="116"/>
      <c r="EHK2662" s="42"/>
      <c r="EHL2662" s="116"/>
      <c r="EHM2662" s="42"/>
      <c r="EHN2662" s="116"/>
      <c r="EHO2662" s="42"/>
      <c r="EHP2662" s="116"/>
      <c r="EHQ2662" s="42"/>
      <c r="EHR2662" s="116"/>
      <c r="EHS2662" s="42"/>
      <c r="EHT2662" s="116"/>
      <c r="EHU2662" s="42"/>
      <c r="EHV2662" s="116"/>
      <c r="EHW2662" s="42"/>
      <c r="EHX2662" s="116"/>
      <c r="EHY2662" s="42"/>
      <c r="EHZ2662" s="116"/>
      <c r="EIA2662" s="42"/>
      <c r="EIB2662" s="116"/>
      <c r="EIC2662" s="42"/>
      <c r="EID2662" s="116"/>
      <c r="EIE2662" s="42"/>
      <c r="EIF2662" s="116"/>
      <c r="EIG2662" s="42"/>
      <c r="EIH2662" s="116"/>
      <c r="EII2662" s="42"/>
      <c r="EIJ2662" s="116"/>
      <c r="EIK2662" s="42"/>
      <c r="EIL2662" s="116"/>
      <c r="EIM2662" s="42"/>
      <c r="EIN2662" s="116"/>
      <c r="EIO2662" s="42"/>
      <c r="EIP2662" s="116"/>
      <c r="EIQ2662" s="42"/>
      <c r="EIR2662" s="116"/>
      <c r="EIS2662" s="42"/>
      <c r="EIT2662" s="116"/>
      <c r="EIU2662" s="42"/>
      <c r="EIV2662" s="116"/>
      <c r="EIW2662" s="42"/>
      <c r="EIX2662" s="116"/>
      <c r="EIY2662" s="42"/>
      <c r="EIZ2662" s="116"/>
      <c r="EJA2662" s="42"/>
      <c r="EJB2662" s="116"/>
      <c r="EJC2662" s="42"/>
      <c r="EJD2662" s="116"/>
      <c r="EJE2662" s="42"/>
      <c r="EJF2662" s="116"/>
      <c r="EJG2662" s="42"/>
      <c r="EJH2662" s="116"/>
      <c r="EJI2662" s="42"/>
      <c r="EJJ2662" s="116"/>
      <c r="EJK2662" s="42"/>
      <c r="EJL2662" s="116"/>
      <c r="EJM2662" s="42"/>
      <c r="EJN2662" s="116"/>
      <c r="EJO2662" s="42"/>
      <c r="EJP2662" s="116"/>
      <c r="EJQ2662" s="42"/>
      <c r="EJR2662" s="116"/>
      <c r="EJS2662" s="42"/>
      <c r="EJT2662" s="116"/>
      <c r="EJU2662" s="42"/>
      <c r="EJV2662" s="116"/>
      <c r="EJW2662" s="42"/>
      <c r="EJX2662" s="116"/>
      <c r="EJY2662" s="42"/>
      <c r="EJZ2662" s="116"/>
      <c r="EKA2662" s="42"/>
      <c r="EKB2662" s="116"/>
      <c r="EKC2662" s="42"/>
      <c r="EKD2662" s="116"/>
      <c r="EKE2662" s="42"/>
      <c r="EKF2662" s="116"/>
      <c r="EKG2662" s="42"/>
      <c r="EKH2662" s="116"/>
      <c r="EKI2662" s="42"/>
      <c r="EKJ2662" s="116"/>
      <c r="EKK2662" s="42"/>
      <c r="EKL2662" s="116"/>
      <c r="EKM2662" s="42"/>
      <c r="EKN2662" s="116"/>
      <c r="EKO2662" s="42"/>
      <c r="EKP2662" s="116"/>
      <c r="EKQ2662" s="42"/>
      <c r="EKR2662" s="116"/>
      <c r="EKS2662" s="42"/>
      <c r="EKT2662" s="116"/>
      <c r="EKU2662" s="42"/>
      <c r="EKV2662" s="116"/>
      <c r="EKW2662" s="42"/>
      <c r="EKX2662" s="116"/>
      <c r="EKY2662" s="42"/>
      <c r="EKZ2662" s="116"/>
      <c r="ELA2662" s="42"/>
      <c r="ELB2662" s="116"/>
      <c r="ELC2662" s="42"/>
      <c r="ELD2662" s="116"/>
      <c r="ELE2662" s="42"/>
      <c r="ELF2662" s="116"/>
      <c r="ELG2662" s="42"/>
      <c r="ELH2662" s="116"/>
      <c r="ELI2662" s="42"/>
      <c r="ELJ2662" s="116"/>
      <c r="ELK2662" s="42"/>
      <c r="ELL2662" s="116"/>
      <c r="ELM2662" s="42"/>
      <c r="ELN2662" s="116"/>
      <c r="ELO2662" s="42"/>
      <c r="ELP2662" s="116"/>
      <c r="ELQ2662" s="42"/>
      <c r="ELR2662" s="116"/>
      <c r="ELS2662" s="42"/>
      <c r="ELT2662" s="116"/>
      <c r="ELU2662" s="42"/>
      <c r="ELV2662" s="116"/>
      <c r="ELW2662" s="42"/>
      <c r="ELX2662" s="116"/>
      <c r="ELY2662" s="42"/>
      <c r="ELZ2662" s="116"/>
      <c r="EMA2662" s="42"/>
      <c r="EMB2662" s="116"/>
      <c r="EMC2662" s="42"/>
      <c r="EMD2662" s="116"/>
      <c r="EME2662" s="42"/>
      <c r="EMF2662" s="116"/>
      <c r="EMG2662" s="42"/>
      <c r="EMH2662" s="116"/>
      <c r="EMI2662" s="42"/>
      <c r="EMJ2662" s="116"/>
      <c r="EMK2662" s="42"/>
      <c r="EML2662" s="116"/>
      <c r="EMM2662" s="42"/>
      <c r="EMN2662" s="116"/>
      <c r="EMO2662" s="42"/>
      <c r="EMP2662" s="116"/>
      <c r="EMQ2662" s="42"/>
      <c r="EMR2662" s="116"/>
      <c r="EMS2662" s="42"/>
      <c r="EMT2662" s="116"/>
      <c r="EMU2662" s="42"/>
      <c r="EMV2662" s="116"/>
      <c r="EMW2662" s="42"/>
      <c r="EMX2662" s="116"/>
      <c r="EMY2662" s="42"/>
      <c r="EMZ2662" s="116"/>
      <c r="ENA2662" s="42"/>
      <c r="ENB2662" s="116"/>
      <c r="ENC2662" s="42"/>
      <c r="END2662" s="116"/>
      <c r="ENE2662" s="42"/>
      <c r="ENF2662" s="116"/>
      <c r="ENG2662" s="42"/>
      <c r="ENH2662" s="116"/>
      <c r="ENI2662" s="42"/>
      <c r="ENJ2662" s="116"/>
      <c r="ENK2662" s="42"/>
      <c r="ENL2662" s="116"/>
      <c r="ENM2662" s="42"/>
      <c r="ENN2662" s="116"/>
      <c r="ENO2662" s="42"/>
      <c r="ENP2662" s="116"/>
      <c r="ENQ2662" s="42"/>
      <c r="ENR2662" s="116"/>
      <c r="ENS2662" s="42"/>
      <c r="ENT2662" s="116"/>
      <c r="ENU2662" s="42"/>
      <c r="ENV2662" s="116"/>
      <c r="ENW2662" s="42"/>
      <c r="ENX2662" s="116"/>
      <c r="ENY2662" s="42"/>
      <c r="ENZ2662" s="116"/>
      <c r="EOA2662" s="42"/>
      <c r="EOB2662" s="116"/>
      <c r="EOC2662" s="42"/>
      <c r="EOD2662" s="116"/>
      <c r="EOE2662" s="42"/>
      <c r="EOF2662" s="116"/>
      <c r="EOG2662" s="42"/>
      <c r="EOH2662" s="116"/>
      <c r="EOI2662" s="42"/>
      <c r="EOJ2662" s="116"/>
      <c r="EOK2662" s="42"/>
      <c r="EOL2662" s="116"/>
      <c r="EOM2662" s="42"/>
      <c r="EON2662" s="116"/>
      <c r="EOO2662" s="42"/>
      <c r="EOP2662" s="116"/>
      <c r="EOQ2662" s="42"/>
      <c r="EOR2662" s="116"/>
      <c r="EOS2662" s="42"/>
      <c r="EOT2662" s="116"/>
      <c r="EOU2662" s="42"/>
      <c r="EOV2662" s="116"/>
      <c r="EOW2662" s="42"/>
      <c r="EOX2662" s="116"/>
      <c r="EOY2662" s="42"/>
      <c r="EOZ2662" s="116"/>
      <c r="EPA2662" s="42"/>
      <c r="EPB2662" s="116"/>
      <c r="EPC2662" s="42"/>
      <c r="EPD2662" s="116"/>
      <c r="EPE2662" s="42"/>
      <c r="EPF2662" s="116"/>
      <c r="EPG2662" s="42"/>
      <c r="EPH2662" s="116"/>
      <c r="EPI2662" s="42"/>
      <c r="EPJ2662" s="116"/>
      <c r="EPK2662" s="42"/>
      <c r="EPL2662" s="116"/>
      <c r="EPM2662" s="42"/>
      <c r="EPN2662" s="116"/>
      <c r="EPO2662" s="42"/>
      <c r="EPP2662" s="116"/>
      <c r="EPQ2662" s="42"/>
      <c r="EPR2662" s="116"/>
      <c r="EPS2662" s="42"/>
      <c r="EPT2662" s="116"/>
      <c r="EPU2662" s="42"/>
      <c r="EPV2662" s="116"/>
      <c r="EPW2662" s="42"/>
      <c r="EPX2662" s="116"/>
      <c r="EPY2662" s="42"/>
      <c r="EPZ2662" s="116"/>
      <c r="EQA2662" s="42"/>
      <c r="EQB2662" s="116"/>
      <c r="EQC2662" s="42"/>
      <c r="EQD2662" s="116"/>
      <c r="EQE2662" s="42"/>
      <c r="EQF2662" s="116"/>
      <c r="EQG2662" s="42"/>
      <c r="EQH2662" s="116"/>
      <c r="EQI2662" s="42"/>
      <c r="EQJ2662" s="116"/>
      <c r="EQK2662" s="42"/>
      <c r="EQL2662" s="116"/>
      <c r="EQM2662" s="42"/>
      <c r="EQN2662" s="116"/>
      <c r="EQO2662" s="42"/>
      <c r="EQP2662" s="116"/>
      <c r="EQQ2662" s="42"/>
      <c r="EQR2662" s="116"/>
      <c r="EQS2662" s="42"/>
      <c r="EQT2662" s="116"/>
      <c r="EQU2662" s="42"/>
      <c r="EQV2662" s="116"/>
      <c r="EQW2662" s="42"/>
      <c r="EQX2662" s="116"/>
      <c r="EQY2662" s="42"/>
      <c r="EQZ2662" s="116"/>
      <c r="ERA2662" s="42"/>
      <c r="ERB2662" s="116"/>
      <c r="ERC2662" s="42"/>
      <c r="ERD2662" s="116"/>
      <c r="ERE2662" s="42"/>
      <c r="ERF2662" s="116"/>
      <c r="ERG2662" s="42"/>
      <c r="ERH2662" s="116"/>
      <c r="ERI2662" s="42"/>
      <c r="ERJ2662" s="116"/>
      <c r="ERK2662" s="42"/>
      <c r="ERL2662" s="116"/>
      <c r="ERM2662" s="42"/>
      <c r="ERN2662" s="116"/>
      <c r="ERO2662" s="42"/>
      <c r="ERP2662" s="116"/>
      <c r="ERQ2662" s="42"/>
      <c r="ERR2662" s="116"/>
      <c r="ERS2662" s="42"/>
      <c r="ERT2662" s="116"/>
      <c r="ERU2662" s="42"/>
      <c r="ERV2662" s="116"/>
      <c r="ERW2662" s="42"/>
      <c r="ERX2662" s="116"/>
      <c r="ERY2662" s="42"/>
      <c r="ERZ2662" s="116"/>
      <c r="ESA2662" s="42"/>
      <c r="ESB2662" s="116"/>
      <c r="ESC2662" s="42"/>
      <c r="ESD2662" s="116"/>
      <c r="ESE2662" s="42"/>
      <c r="ESF2662" s="116"/>
      <c r="ESG2662" s="42"/>
      <c r="ESH2662" s="116"/>
      <c r="ESI2662" s="42"/>
      <c r="ESJ2662" s="116"/>
      <c r="ESK2662" s="42"/>
      <c r="ESL2662" s="116"/>
      <c r="ESM2662" s="42"/>
      <c r="ESN2662" s="116"/>
      <c r="ESO2662" s="42"/>
      <c r="ESP2662" s="116"/>
      <c r="ESQ2662" s="42"/>
      <c r="ESR2662" s="116"/>
      <c r="ESS2662" s="42"/>
      <c r="EST2662" s="116"/>
      <c r="ESU2662" s="42"/>
      <c r="ESV2662" s="116"/>
      <c r="ESW2662" s="42"/>
      <c r="ESX2662" s="116"/>
      <c r="ESY2662" s="42"/>
      <c r="ESZ2662" s="116"/>
      <c r="ETA2662" s="42"/>
      <c r="ETB2662" s="116"/>
      <c r="ETC2662" s="42"/>
      <c r="ETD2662" s="116"/>
      <c r="ETE2662" s="42"/>
      <c r="ETF2662" s="116"/>
      <c r="ETG2662" s="42"/>
      <c r="ETH2662" s="116"/>
      <c r="ETI2662" s="42"/>
      <c r="ETJ2662" s="116"/>
      <c r="ETK2662" s="42"/>
      <c r="ETL2662" s="116"/>
      <c r="ETM2662" s="42"/>
      <c r="ETN2662" s="116"/>
      <c r="ETO2662" s="42"/>
      <c r="ETP2662" s="116"/>
      <c r="ETQ2662" s="42"/>
      <c r="ETR2662" s="116"/>
      <c r="ETS2662" s="42"/>
      <c r="ETT2662" s="116"/>
      <c r="ETU2662" s="42"/>
      <c r="ETV2662" s="116"/>
      <c r="ETW2662" s="42"/>
      <c r="ETX2662" s="116"/>
      <c r="ETY2662" s="42"/>
      <c r="ETZ2662" s="116"/>
      <c r="EUA2662" s="42"/>
      <c r="EUB2662" s="116"/>
      <c r="EUC2662" s="42"/>
      <c r="EUD2662" s="116"/>
      <c r="EUE2662" s="42"/>
      <c r="EUF2662" s="116"/>
      <c r="EUG2662" s="42"/>
      <c r="EUH2662" s="116"/>
      <c r="EUI2662" s="42"/>
      <c r="EUJ2662" s="116"/>
      <c r="EUK2662" s="42"/>
      <c r="EUL2662" s="116"/>
      <c r="EUM2662" s="42"/>
      <c r="EUN2662" s="116"/>
      <c r="EUO2662" s="42"/>
      <c r="EUP2662" s="116"/>
      <c r="EUQ2662" s="42"/>
      <c r="EUR2662" s="116"/>
      <c r="EUS2662" s="42"/>
      <c r="EUT2662" s="116"/>
      <c r="EUU2662" s="42"/>
      <c r="EUV2662" s="116"/>
      <c r="EUW2662" s="42"/>
      <c r="EUX2662" s="116"/>
      <c r="EUY2662" s="42"/>
      <c r="EUZ2662" s="116"/>
      <c r="EVA2662" s="42"/>
      <c r="EVB2662" s="116"/>
      <c r="EVC2662" s="42"/>
      <c r="EVD2662" s="116"/>
      <c r="EVE2662" s="42"/>
      <c r="EVF2662" s="116"/>
      <c r="EVG2662" s="42"/>
      <c r="EVH2662" s="116"/>
      <c r="EVI2662" s="42"/>
      <c r="EVJ2662" s="116"/>
      <c r="EVK2662" s="42"/>
      <c r="EVL2662" s="116"/>
      <c r="EVM2662" s="42"/>
      <c r="EVN2662" s="116"/>
      <c r="EVO2662" s="42"/>
      <c r="EVP2662" s="116"/>
      <c r="EVQ2662" s="42"/>
      <c r="EVR2662" s="116"/>
      <c r="EVS2662" s="42"/>
      <c r="EVT2662" s="116"/>
      <c r="EVU2662" s="42"/>
      <c r="EVV2662" s="116"/>
      <c r="EVW2662" s="42"/>
      <c r="EVX2662" s="116"/>
      <c r="EVY2662" s="42"/>
      <c r="EVZ2662" s="116"/>
      <c r="EWA2662" s="42"/>
      <c r="EWB2662" s="116"/>
      <c r="EWC2662" s="42"/>
      <c r="EWD2662" s="116"/>
      <c r="EWE2662" s="42"/>
      <c r="EWF2662" s="116"/>
      <c r="EWG2662" s="42"/>
      <c r="EWH2662" s="116"/>
      <c r="EWI2662" s="42"/>
      <c r="EWJ2662" s="116"/>
      <c r="EWK2662" s="42"/>
      <c r="EWL2662" s="116"/>
      <c r="EWM2662" s="42"/>
      <c r="EWN2662" s="116"/>
      <c r="EWO2662" s="42"/>
      <c r="EWP2662" s="116"/>
      <c r="EWQ2662" s="42"/>
      <c r="EWR2662" s="116"/>
      <c r="EWS2662" s="42"/>
      <c r="EWT2662" s="116"/>
      <c r="EWU2662" s="42"/>
      <c r="EWV2662" s="116"/>
      <c r="EWW2662" s="42"/>
      <c r="EWX2662" s="116"/>
      <c r="EWY2662" s="42"/>
      <c r="EWZ2662" s="116"/>
      <c r="EXA2662" s="42"/>
      <c r="EXB2662" s="116"/>
      <c r="EXC2662" s="42"/>
      <c r="EXD2662" s="116"/>
      <c r="EXE2662" s="42"/>
      <c r="EXF2662" s="116"/>
      <c r="EXG2662" s="42"/>
      <c r="EXH2662" s="116"/>
      <c r="EXI2662" s="42"/>
      <c r="EXJ2662" s="116"/>
      <c r="EXK2662" s="42"/>
      <c r="EXL2662" s="116"/>
      <c r="EXM2662" s="42"/>
      <c r="EXN2662" s="116"/>
      <c r="EXO2662" s="42"/>
      <c r="EXP2662" s="116"/>
      <c r="EXQ2662" s="42"/>
      <c r="EXR2662" s="116"/>
      <c r="EXS2662" s="42"/>
      <c r="EXT2662" s="116"/>
      <c r="EXU2662" s="42"/>
      <c r="EXV2662" s="116"/>
      <c r="EXW2662" s="42"/>
      <c r="EXX2662" s="116"/>
      <c r="EXY2662" s="42"/>
      <c r="EXZ2662" s="116"/>
      <c r="EYA2662" s="42"/>
      <c r="EYB2662" s="116"/>
      <c r="EYC2662" s="42"/>
      <c r="EYD2662" s="116"/>
      <c r="EYE2662" s="42"/>
      <c r="EYF2662" s="116"/>
      <c r="EYG2662" s="42"/>
      <c r="EYH2662" s="116"/>
      <c r="EYI2662" s="42"/>
      <c r="EYJ2662" s="116"/>
      <c r="EYK2662" s="42"/>
      <c r="EYL2662" s="116"/>
      <c r="EYM2662" s="42"/>
      <c r="EYN2662" s="116"/>
      <c r="EYO2662" s="42"/>
      <c r="EYP2662" s="116"/>
      <c r="EYQ2662" s="42"/>
      <c r="EYR2662" s="116"/>
      <c r="EYS2662" s="42"/>
      <c r="EYT2662" s="116"/>
      <c r="EYU2662" s="42"/>
      <c r="EYV2662" s="116"/>
      <c r="EYW2662" s="42"/>
      <c r="EYX2662" s="116"/>
      <c r="EYY2662" s="42"/>
      <c r="EYZ2662" s="116"/>
      <c r="EZA2662" s="42"/>
      <c r="EZB2662" s="116"/>
      <c r="EZC2662" s="42"/>
      <c r="EZD2662" s="116"/>
      <c r="EZE2662" s="42"/>
      <c r="EZF2662" s="116"/>
      <c r="EZG2662" s="42"/>
      <c r="EZH2662" s="116"/>
      <c r="EZI2662" s="42"/>
      <c r="EZJ2662" s="116"/>
      <c r="EZK2662" s="42"/>
      <c r="EZL2662" s="116"/>
      <c r="EZM2662" s="42"/>
      <c r="EZN2662" s="116"/>
      <c r="EZO2662" s="42"/>
      <c r="EZP2662" s="116"/>
      <c r="EZQ2662" s="42"/>
      <c r="EZR2662" s="116"/>
      <c r="EZS2662" s="42"/>
      <c r="EZT2662" s="116"/>
      <c r="EZU2662" s="42"/>
      <c r="EZV2662" s="116"/>
      <c r="EZW2662" s="42"/>
      <c r="EZX2662" s="116"/>
      <c r="EZY2662" s="42"/>
      <c r="EZZ2662" s="116"/>
      <c r="FAA2662" s="42"/>
      <c r="FAB2662" s="116"/>
      <c r="FAC2662" s="42"/>
      <c r="FAD2662" s="116"/>
      <c r="FAE2662" s="42"/>
      <c r="FAF2662" s="116"/>
      <c r="FAG2662" s="42"/>
      <c r="FAH2662" s="116"/>
      <c r="FAI2662" s="42"/>
      <c r="FAJ2662" s="116"/>
      <c r="FAK2662" s="42"/>
      <c r="FAL2662" s="116"/>
      <c r="FAM2662" s="42"/>
      <c r="FAN2662" s="116"/>
      <c r="FAO2662" s="42"/>
      <c r="FAP2662" s="116"/>
      <c r="FAQ2662" s="42"/>
      <c r="FAR2662" s="116"/>
      <c r="FAS2662" s="42"/>
      <c r="FAT2662" s="116"/>
      <c r="FAU2662" s="42"/>
      <c r="FAV2662" s="116"/>
      <c r="FAW2662" s="42"/>
      <c r="FAX2662" s="116"/>
      <c r="FAY2662" s="42"/>
      <c r="FAZ2662" s="116"/>
      <c r="FBA2662" s="42"/>
      <c r="FBB2662" s="116"/>
      <c r="FBC2662" s="42"/>
      <c r="FBD2662" s="116"/>
      <c r="FBE2662" s="42"/>
      <c r="FBF2662" s="116"/>
      <c r="FBG2662" s="42"/>
      <c r="FBH2662" s="116"/>
      <c r="FBI2662" s="42"/>
      <c r="FBJ2662" s="116"/>
      <c r="FBK2662" s="42"/>
      <c r="FBL2662" s="116"/>
      <c r="FBM2662" s="42"/>
      <c r="FBN2662" s="116"/>
      <c r="FBO2662" s="42"/>
      <c r="FBP2662" s="116"/>
      <c r="FBQ2662" s="42"/>
      <c r="FBR2662" s="116"/>
      <c r="FBS2662" s="42"/>
      <c r="FBT2662" s="116"/>
      <c r="FBU2662" s="42"/>
      <c r="FBV2662" s="116"/>
      <c r="FBW2662" s="42"/>
      <c r="FBX2662" s="116"/>
      <c r="FBY2662" s="42"/>
      <c r="FBZ2662" s="116"/>
      <c r="FCA2662" s="42"/>
      <c r="FCB2662" s="116"/>
      <c r="FCC2662" s="42"/>
      <c r="FCD2662" s="116"/>
      <c r="FCE2662" s="42"/>
      <c r="FCF2662" s="116"/>
      <c r="FCG2662" s="42"/>
      <c r="FCH2662" s="116"/>
      <c r="FCI2662" s="42"/>
      <c r="FCJ2662" s="116"/>
      <c r="FCK2662" s="42"/>
      <c r="FCL2662" s="116"/>
      <c r="FCM2662" s="42"/>
      <c r="FCN2662" s="116"/>
      <c r="FCO2662" s="42"/>
      <c r="FCP2662" s="116"/>
      <c r="FCQ2662" s="42"/>
      <c r="FCR2662" s="116"/>
      <c r="FCS2662" s="42"/>
      <c r="FCT2662" s="116"/>
      <c r="FCU2662" s="42"/>
      <c r="FCV2662" s="116"/>
      <c r="FCW2662" s="42"/>
      <c r="FCX2662" s="116"/>
      <c r="FCY2662" s="42"/>
      <c r="FCZ2662" s="116"/>
      <c r="FDA2662" s="42"/>
      <c r="FDB2662" s="116"/>
      <c r="FDC2662" s="42"/>
      <c r="FDD2662" s="116"/>
      <c r="FDE2662" s="42"/>
      <c r="FDF2662" s="116"/>
      <c r="FDG2662" s="42"/>
      <c r="FDH2662" s="116"/>
      <c r="FDI2662" s="42"/>
      <c r="FDJ2662" s="116"/>
      <c r="FDK2662" s="42"/>
      <c r="FDL2662" s="116"/>
      <c r="FDM2662" s="42"/>
      <c r="FDN2662" s="116"/>
      <c r="FDO2662" s="42"/>
      <c r="FDP2662" s="116"/>
      <c r="FDQ2662" s="42"/>
      <c r="FDR2662" s="116"/>
      <c r="FDS2662" s="42"/>
      <c r="FDT2662" s="116"/>
      <c r="FDU2662" s="42"/>
      <c r="FDV2662" s="116"/>
      <c r="FDW2662" s="42"/>
      <c r="FDX2662" s="116"/>
      <c r="FDY2662" s="42"/>
      <c r="FDZ2662" s="116"/>
      <c r="FEA2662" s="42"/>
      <c r="FEB2662" s="116"/>
      <c r="FEC2662" s="42"/>
      <c r="FED2662" s="116"/>
      <c r="FEE2662" s="42"/>
      <c r="FEF2662" s="116"/>
      <c r="FEG2662" s="42"/>
      <c r="FEH2662" s="116"/>
      <c r="FEI2662" s="42"/>
      <c r="FEJ2662" s="116"/>
      <c r="FEK2662" s="42"/>
      <c r="FEL2662" s="116"/>
      <c r="FEM2662" s="42"/>
      <c r="FEN2662" s="116"/>
      <c r="FEO2662" s="42"/>
      <c r="FEP2662" s="116"/>
      <c r="FEQ2662" s="42"/>
      <c r="FER2662" s="116"/>
      <c r="FES2662" s="42"/>
      <c r="FET2662" s="116"/>
      <c r="FEU2662" s="42"/>
      <c r="FEV2662" s="116"/>
      <c r="FEW2662" s="42"/>
      <c r="FEX2662" s="116"/>
      <c r="FEY2662" s="42"/>
      <c r="FEZ2662" s="116"/>
      <c r="FFA2662" s="42"/>
      <c r="FFB2662" s="116"/>
      <c r="FFC2662" s="42"/>
      <c r="FFD2662" s="116"/>
      <c r="FFE2662" s="42"/>
      <c r="FFF2662" s="116"/>
      <c r="FFG2662" s="42"/>
      <c r="FFH2662" s="116"/>
      <c r="FFI2662" s="42"/>
      <c r="FFJ2662" s="116"/>
      <c r="FFK2662" s="42"/>
      <c r="FFL2662" s="116"/>
      <c r="FFM2662" s="42"/>
      <c r="FFN2662" s="116"/>
      <c r="FFO2662" s="42"/>
      <c r="FFP2662" s="116"/>
      <c r="FFQ2662" s="42"/>
      <c r="FFR2662" s="116"/>
      <c r="FFS2662" s="42"/>
      <c r="FFT2662" s="116"/>
      <c r="FFU2662" s="42"/>
      <c r="FFV2662" s="116"/>
      <c r="FFW2662" s="42"/>
      <c r="FFX2662" s="116"/>
      <c r="FFY2662" s="42"/>
      <c r="FFZ2662" s="116"/>
      <c r="FGA2662" s="42"/>
      <c r="FGB2662" s="116"/>
      <c r="FGC2662" s="42"/>
      <c r="FGD2662" s="116"/>
      <c r="FGE2662" s="42"/>
      <c r="FGF2662" s="116"/>
      <c r="FGG2662" s="42"/>
      <c r="FGH2662" s="116"/>
      <c r="FGI2662" s="42"/>
      <c r="FGJ2662" s="116"/>
      <c r="FGK2662" s="42"/>
      <c r="FGL2662" s="116"/>
      <c r="FGM2662" s="42"/>
      <c r="FGN2662" s="116"/>
      <c r="FGO2662" s="42"/>
      <c r="FGP2662" s="116"/>
      <c r="FGQ2662" s="42"/>
      <c r="FGR2662" s="116"/>
      <c r="FGS2662" s="42"/>
      <c r="FGT2662" s="116"/>
      <c r="FGU2662" s="42"/>
      <c r="FGV2662" s="116"/>
      <c r="FGW2662" s="42"/>
      <c r="FGX2662" s="116"/>
      <c r="FGY2662" s="42"/>
      <c r="FGZ2662" s="116"/>
      <c r="FHA2662" s="42"/>
      <c r="FHB2662" s="116"/>
      <c r="FHC2662" s="42"/>
      <c r="FHD2662" s="116"/>
      <c r="FHE2662" s="42"/>
      <c r="FHF2662" s="116"/>
      <c r="FHG2662" s="42"/>
      <c r="FHH2662" s="116"/>
      <c r="FHI2662" s="42"/>
      <c r="FHJ2662" s="116"/>
      <c r="FHK2662" s="42"/>
      <c r="FHL2662" s="116"/>
      <c r="FHM2662" s="42"/>
      <c r="FHN2662" s="116"/>
      <c r="FHO2662" s="42"/>
      <c r="FHP2662" s="116"/>
      <c r="FHQ2662" s="42"/>
      <c r="FHR2662" s="116"/>
      <c r="FHS2662" s="42"/>
      <c r="FHT2662" s="116"/>
      <c r="FHU2662" s="42"/>
      <c r="FHV2662" s="116"/>
      <c r="FHW2662" s="42"/>
      <c r="FHX2662" s="116"/>
      <c r="FHY2662" s="42"/>
      <c r="FHZ2662" s="116"/>
      <c r="FIA2662" s="42"/>
      <c r="FIB2662" s="116"/>
      <c r="FIC2662" s="42"/>
      <c r="FID2662" s="116"/>
      <c r="FIE2662" s="42"/>
      <c r="FIF2662" s="116"/>
      <c r="FIG2662" s="42"/>
      <c r="FIH2662" s="116"/>
      <c r="FII2662" s="42"/>
      <c r="FIJ2662" s="116"/>
      <c r="FIK2662" s="42"/>
      <c r="FIL2662" s="116"/>
      <c r="FIM2662" s="42"/>
      <c r="FIN2662" s="116"/>
      <c r="FIO2662" s="42"/>
      <c r="FIP2662" s="116"/>
      <c r="FIQ2662" s="42"/>
      <c r="FIR2662" s="116"/>
      <c r="FIS2662" s="42"/>
      <c r="FIT2662" s="116"/>
      <c r="FIU2662" s="42"/>
      <c r="FIV2662" s="116"/>
      <c r="FIW2662" s="42"/>
      <c r="FIX2662" s="116"/>
      <c r="FIY2662" s="42"/>
      <c r="FIZ2662" s="116"/>
      <c r="FJA2662" s="42"/>
      <c r="FJB2662" s="116"/>
      <c r="FJC2662" s="42"/>
      <c r="FJD2662" s="116"/>
      <c r="FJE2662" s="42"/>
      <c r="FJF2662" s="116"/>
      <c r="FJG2662" s="42"/>
      <c r="FJH2662" s="116"/>
      <c r="FJI2662" s="42"/>
      <c r="FJJ2662" s="116"/>
      <c r="FJK2662" s="42"/>
      <c r="FJL2662" s="116"/>
      <c r="FJM2662" s="42"/>
      <c r="FJN2662" s="116"/>
      <c r="FJO2662" s="42"/>
      <c r="FJP2662" s="116"/>
      <c r="FJQ2662" s="42"/>
      <c r="FJR2662" s="116"/>
      <c r="FJS2662" s="42"/>
      <c r="FJT2662" s="116"/>
      <c r="FJU2662" s="42"/>
      <c r="FJV2662" s="116"/>
      <c r="FJW2662" s="42"/>
      <c r="FJX2662" s="116"/>
      <c r="FJY2662" s="42"/>
      <c r="FJZ2662" s="116"/>
      <c r="FKA2662" s="42"/>
      <c r="FKB2662" s="116"/>
      <c r="FKC2662" s="42"/>
      <c r="FKD2662" s="116"/>
      <c r="FKE2662" s="42"/>
      <c r="FKF2662" s="116"/>
      <c r="FKG2662" s="42"/>
      <c r="FKH2662" s="116"/>
      <c r="FKI2662" s="42"/>
      <c r="FKJ2662" s="116"/>
      <c r="FKK2662" s="42"/>
      <c r="FKL2662" s="116"/>
      <c r="FKM2662" s="42"/>
      <c r="FKN2662" s="116"/>
      <c r="FKO2662" s="42"/>
      <c r="FKP2662" s="116"/>
      <c r="FKQ2662" s="42"/>
      <c r="FKR2662" s="116"/>
      <c r="FKS2662" s="42"/>
      <c r="FKT2662" s="116"/>
      <c r="FKU2662" s="42"/>
      <c r="FKV2662" s="116"/>
      <c r="FKW2662" s="42"/>
      <c r="FKX2662" s="116"/>
      <c r="FKY2662" s="42"/>
      <c r="FKZ2662" s="116"/>
      <c r="FLA2662" s="42"/>
      <c r="FLB2662" s="116"/>
      <c r="FLC2662" s="42"/>
      <c r="FLD2662" s="116"/>
      <c r="FLE2662" s="42"/>
      <c r="FLF2662" s="116"/>
      <c r="FLG2662" s="42"/>
      <c r="FLH2662" s="116"/>
      <c r="FLI2662" s="42"/>
      <c r="FLJ2662" s="116"/>
      <c r="FLK2662" s="42"/>
      <c r="FLL2662" s="116"/>
      <c r="FLM2662" s="42"/>
      <c r="FLN2662" s="116"/>
      <c r="FLO2662" s="42"/>
      <c r="FLP2662" s="116"/>
      <c r="FLQ2662" s="42"/>
      <c r="FLR2662" s="116"/>
      <c r="FLS2662" s="42"/>
      <c r="FLT2662" s="116"/>
      <c r="FLU2662" s="42"/>
      <c r="FLV2662" s="116"/>
      <c r="FLW2662" s="42"/>
      <c r="FLX2662" s="116"/>
      <c r="FLY2662" s="42"/>
      <c r="FLZ2662" s="116"/>
      <c r="FMA2662" s="42"/>
      <c r="FMB2662" s="116"/>
      <c r="FMC2662" s="42"/>
      <c r="FMD2662" s="116"/>
      <c r="FME2662" s="42"/>
      <c r="FMF2662" s="116"/>
      <c r="FMG2662" s="42"/>
      <c r="FMH2662" s="116"/>
      <c r="FMI2662" s="42"/>
      <c r="FMJ2662" s="116"/>
      <c r="FMK2662" s="42"/>
      <c r="FML2662" s="116"/>
      <c r="FMM2662" s="42"/>
      <c r="FMN2662" s="116"/>
      <c r="FMO2662" s="42"/>
      <c r="FMP2662" s="116"/>
      <c r="FMQ2662" s="42"/>
      <c r="FMR2662" s="116"/>
      <c r="FMS2662" s="42"/>
      <c r="FMT2662" s="116"/>
      <c r="FMU2662" s="42"/>
      <c r="FMV2662" s="116"/>
      <c r="FMW2662" s="42"/>
      <c r="FMX2662" s="116"/>
      <c r="FMY2662" s="42"/>
      <c r="FMZ2662" s="116"/>
      <c r="FNA2662" s="42"/>
      <c r="FNB2662" s="116"/>
      <c r="FNC2662" s="42"/>
      <c r="FND2662" s="116"/>
      <c r="FNE2662" s="42"/>
      <c r="FNF2662" s="116"/>
      <c r="FNG2662" s="42"/>
      <c r="FNH2662" s="116"/>
      <c r="FNI2662" s="42"/>
      <c r="FNJ2662" s="116"/>
      <c r="FNK2662" s="42"/>
      <c r="FNL2662" s="116"/>
      <c r="FNM2662" s="42"/>
      <c r="FNN2662" s="116"/>
      <c r="FNO2662" s="42"/>
      <c r="FNP2662" s="116"/>
      <c r="FNQ2662" s="42"/>
      <c r="FNR2662" s="116"/>
      <c r="FNS2662" s="42"/>
      <c r="FNT2662" s="116"/>
      <c r="FNU2662" s="42"/>
      <c r="FNV2662" s="116"/>
      <c r="FNW2662" s="42"/>
      <c r="FNX2662" s="116"/>
      <c r="FNY2662" s="42"/>
      <c r="FNZ2662" s="116"/>
      <c r="FOA2662" s="42"/>
      <c r="FOB2662" s="116"/>
      <c r="FOC2662" s="42"/>
      <c r="FOD2662" s="116"/>
      <c r="FOE2662" s="42"/>
      <c r="FOF2662" s="116"/>
      <c r="FOG2662" s="42"/>
      <c r="FOH2662" s="116"/>
      <c r="FOI2662" s="42"/>
      <c r="FOJ2662" s="116"/>
      <c r="FOK2662" s="42"/>
      <c r="FOL2662" s="116"/>
      <c r="FOM2662" s="42"/>
      <c r="FON2662" s="116"/>
      <c r="FOO2662" s="42"/>
      <c r="FOP2662" s="116"/>
      <c r="FOQ2662" s="42"/>
      <c r="FOR2662" s="116"/>
      <c r="FOS2662" s="42"/>
      <c r="FOT2662" s="116"/>
      <c r="FOU2662" s="42"/>
      <c r="FOV2662" s="116"/>
      <c r="FOW2662" s="42"/>
      <c r="FOX2662" s="116"/>
      <c r="FOY2662" s="42"/>
      <c r="FOZ2662" s="116"/>
      <c r="FPA2662" s="42"/>
      <c r="FPB2662" s="116"/>
      <c r="FPC2662" s="42"/>
      <c r="FPD2662" s="116"/>
      <c r="FPE2662" s="42"/>
      <c r="FPF2662" s="116"/>
      <c r="FPG2662" s="42"/>
      <c r="FPH2662" s="116"/>
      <c r="FPI2662" s="42"/>
      <c r="FPJ2662" s="116"/>
      <c r="FPK2662" s="42"/>
      <c r="FPL2662" s="116"/>
      <c r="FPM2662" s="42"/>
      <c r="FPN2662" s="116"/>
      <c r="FPO2662" s="42"/>
      <c r="FPP2662" s="116"/>
      <c r="FPQ2662" s="42"/>
      <c r="FPR2662" s="116"/>
      <c r="FPS2662" s="42"/>
      <c r="FPT2662" s="116"/>
      <c r="FPU2662" s="42"/>
      <c r="FPV2662" s="116"/>
      <c r="FPW2662" s="42"/>
      <c r="FPX2662" s="116"/>
      <c r="FPY2662" s="42"/>
      <c r="FPZ2662" s="116"/>
      <c r="FQA2662" s="42"/>
      <c r="FQB2662" s="116"/>
      <c r="FQC2662" s="42"/>
      <c r="FQD2662" s="116"/>
      <c r="FQE2662" s="42"/>
      <c r="FQF2662" s="116"/>
      <c r="FQG2662" s="42"/>
      <c r="FQH2662" s="116"/>
      <c r="FQI2662" s="42"/>
      <c r="FQJ2662" s="116"/>
      <c r="FQK2662" s="42"/>
      <c r="FQL2662" s="116"/>
      <c r="FQM2662" s="42"/>
      <c r="FQN2662" s="116"/>
      <c r="FQO2662" s="42"/>
      <c r="FQP2662" s="116"/>
      <c r="FQQ2662" s="42"/>
      <c r="FQR2662" s="116"/>
      <c r="FQS2662" s="42"/>
      <c r="FQT2662" s="116"/>
      <c r="FQU2662" s="42"/>
      <c r="FQV2662" s="116"/>
      <c r="FQW2662" s="42"/>
      <c r="FQX2662" s="116"/>
      <c r="FQY2662" s="42"/>
      <c r="FQZ2662" s="116"/>
      <c r="FRA2662" s="42"/>
      <c r="FRB2662" s="116"/>
      <c r="FRC2662" s="42"/>
      <c r="FRD2662" s="116"/>
      <c r="FRE2662" s="42"/>
      <c r="FRF2662" s="116"/>
      <c r="FRG2662" s="42"/>
      <c r="FRH2662" s="116"/>
      <c r="FRI2662" s="42"/>
      <c r="FRJ2662" s="116"/>
      <c r="FRK2662" s="42"/>
      <c r="FRL2662" s="116"/>
      <c r="FRM2662" s="42"/>
      <c r="FRN2662" s="116"/>
      <c r="FRO2662" s="42"/>
      <c r="FRP2662" s="116"/>
      <c r="FRQ2662" s="42"/>
      <c r="FRR2662" s="116"/>
      <c r="FRS2662" s="42"/>
      <c r="FRT2662" s="116"/>
      <c r="FRU2662" s="42"/>
      <c r="FRV2662" s="116"/>
      <c r="FRW2662" s="42"/>
      <c r="FRX2662" s="116"/>
      <c r="FRY2662" s="42"/>
      <c r="FRZ2662" s="116"/>
      <c r="FSA2662" s="42"/>
      <c r="FSB2662" s="116"/>
      <c r="FSC2662" s="42"/>
      <c r="FSD2662" s="116"/>
      <c r="FSE2662" s="42"/>
      <c r="FSF2662" s="116"/>
      <c r="FSG2662" s="42"/>
      <c r="FSH2662" s="116"/>
      <c r="FSI2662" s="42"/>
      <c r="FSJ2662" s="116"/>
      <c r="FSK2662" s="42"/>
      <c r="FSL2662" s="116"/>
      <c r="FSM2662" s="42"/>
      <c r="FSN2662" s="116"/>
      <c r="FSO2662" s="42"/>
      <c r="FSP2662" s="116"/>
      <c r="FSQ2662" s="42"/>
      <c r="FSR2662" s="116"/>
      <c r="FSS2662" s="42"/>
      <c r="FST2662" s="116"/>
      <c r="FSU2662" s="42"/>
      <c r="FSV2662" s="116"/>
      <c r="FSW2662" s="42"/>
      <c r="FSX2662" s="116"/>
      <c r="FSY2662" s="42"/>
      <c r="FSZ2662" s="116"/>
      <c r="FTA2662" s="42"/>
      <c r="FTB2662" s="116"/>
      <c r="FTC2662" s="42"/>
      <c r="FTD2662" s="116"/>
      <c r="FTE2662" s="42"/>
      <c r="FTF2662" s="116"/>
      <c r="FTG2662" s="42"/>
      <c r="FTH2662" s="116"/>
      <c r="FTI2662" s="42"/>
      <c r="FTJ2662" s="116"/>
      <c r="FTK2662" s="42"/>
      <c r="FTL2662" s="116"/>
      <c r="FTM2662" s="42"/>
      <c r="FTN2662" s="116"/>
      <c r="FTO2662" s="42"/>
      <c r="FTP2662" s="116"/>
      <c r="FTQ2662" s="42"/>
      <c r="FTR2662" s="116"/>
      <c r="FTS2662" s="42"/>
      <c r="FTT2662" s="116"/>
      <c r="FTU2662" s="42"/>
      <c r="FTV2662" s="116"/>
      <c r="FTW2662" s="42"/>
      <c r="FTX2662" s="116"/>
      <c r="FTY2662" s="42"/>
      <c r="FTZ2662" s="116"/>
      <c r="FUA2662" s="42"/>
      <c r="FUB2662" s="116"/>
      <c r="FUC2662" s="42"/>
      <c r="FUD2662" s="116"/>
      <c r="FUE2662" s="42"/>
      <c r="FUF2662" s="116"/>
      <c r="FUG2662" s="42"/>
      <c r="FUH2662" s="116"/>
      <c r="FUI2662" s="42"/>
      <c r="FUJ2662" s="116"/>
      <c r="FUK2662" s="42"/>
      <c r="FUL2662" s="116"/>
      <c r="FUM2662" s="42"/>
      <c r="FUN2662" s="116"/>
      <c r="FUO2662" s="42"/>
      <c r="FUP2662" s="116"/>
      <c r="FUQ2662" s="42"/>
      <c r="FUR2662" s="116"/>
      <c r="FUS2662" s="42"/>
      <c r="FUT2662" s="116"/>
      <c r="FUU2662" s="42"/>
      <c r="FUV2662" s="116"/>
      <c r="FUW2662" s="42"/>
      <c r="FUX2662" s="116"/>
      <c r="FUY2662" s="42"/>
      <c r="FUZ2662" s="116"/>
      <c r="FVA2662" s="42"/>
      <c r="FVB2662" s="116"/>
      <c r="FVC2662" s="42"/>
      <c r="FVD2662" s="116"/>
      <c r="FVE2662" s="42"/>
      <c r="FVF2662" s="116"/>
      <c r="FVG2662" s="42"/>
      <c r="FVH2662" s="116"/>
      <c r="FVI2662" s="42"/>
      <c r="FVJ2662" s="116"/>
      <c r="FVK2662" s="42"/>
      <c r="FVL2662" s="116"/>
      <c r="FVM2662" s="42"/>
      <c r="FVN2662" s="116"/>
      <c r="FVO2662" s="42"/>
      <c r="FVP2662" s="116"/>
      <c r="FVQ2662" s="42"/>
      <c r="FVR2662" s="116"/>
      <c r="FVS2662" s="42"/>
      <c r="FVT2662" s="116"/>
      <c r="FVU2662" s="42"/>
      <c r="FVV2662" s="116"/>
      <c r="FVW2662" s="42"/>
      <c r="FVX2662" s="116"/>
      <c r="FVY2662" s="42"/>
      <c r="FVZ2662" s="116"/>
      <c r="FWA2662" s="42"/>
      <c r="FWB2662" s="116"/>
      <c r="FWC2662" s="42"/>
      <c r="FWD2662" s="116"/>
      <c r="FWE2662" s="42"/>
      <c r="FWF2662" s="116"/>
      <c r="FWG2662" s="42"/>
      <c r="FWH2662" s="116"/>
      <c r="FWI2662" s="42"/>
      <c r="FWJ2662" s="116"/>
      <c r="FWK2662" s="42"/>
      <c r="FWL2662" s="116"/>
      <c r="FWM2662" s="42"/>
      <c r="FWN2662" s="116"/>
      <c r="FWO2662" s="42"/>
      <c r="FWP2662" s="116"/>
      <c r="FWQ2662" s="42"/>
      <c r="FWR2662" s="116"/>
      <c r="FWS2662" s="42"/>
      <c r="FWT2662" s="116"/>
      <c r="FWU2662" s="42"/>
      <c r="FWV2662" s="116"/>
      <c r="FWW2662" s="42"/>
      <c r="FWX2662" s="116"/>
      <c r="FWY2662" s="42"/>
      <c r="FWZ2662" s="116"/>
      <c r="FXA2662" s="42"/>
      <c r="FXB2662" s="116"/>
      <c r="FXC2662" s="42"/>
      <c r="FXD2662" s="116"/>
      <c r="FXE2662" s="42"/>
      <c r="FXF2662" s="116"/>
      <c r="FXG2662" s="42"/>
      <c r="FXH2662" s="116"/>
      <c r="FXI2662" s="42"/>
      <c r="FXJ2662" s="116"/>
      <c r="FXK2662" s="42"/>
      <c r="FXL2662" s="116"/>
      <c r="FXM2662" s="42"/>
      <c r="FXN2662" s="116"/>
      <c r="FXO2662" s="42"/>
      <c r="FXP2662" s="116"/>
      <c r="FXQ2662" s="42"/>
      <c r="FXR2662" s="116"/>
      <c r="FXS2662" s="42"/>
      <c r="FXT2662" s="116"/>
      <c r="FXU2662" s="42"/>
      <c r="FXV2662" s="116"/>
      <c r="FXW2662" s="42"/>
      <c r="FXX2662" s="116"/>
      <c r="FXY2662" s="42"/>
      <c r="FXZ2662" s="116"/>
      <c r="FYA2662" s="42"/>
      <c r="FYB2662" s="116"/>
      <c r="FYC2662" s="42"/>
      <c r="FYD2662" s="116"/>
      <c r="FYE2662" s="42"/>
      <c r="FYF2662" s="116"/>
      <c r="FYG2662" s="42"/>
      <c r="FYH2662" s="116"/>
      <c r="FYI2662" s="42"/>
      <c r="FYJ2662" s="116"/>
      <c r="FYK2662" s="42"/>
      <c r="FYL2662" s="116"/>
      <c r="FYM2662" s="42"/>
      <c r="FYN2662" s="116"/>
      <c r="FYO2662" s="42"/>
      <c r="FYP2662" s="116"/>
      <c r="FYQ2662" s="42"/>
      <c r="FYR2662" s="116"/>
      <c r="FYS2662" s="42"/>
      <c r="FYT2662" s="116"/>
      <c r="FYU2662" s="42"/>
      <c r="FYV2662" s="116"/>
      <c r="FYW2662" s="42"/>
      <c r="FYX2662" s="116"/>
      <c r="FYY2662" s="42"/>
      <c r="FYZ2662" s="116"/>
      <c r="FZA2662" s="42"/>
      <c r="FZB2662" s="116"/>
      <c r="FZC2662" s="42"/>
      <c r="FZD2662" s="116"/>
      <c r="FZE2662" s="42"/>
      <c r="FZF2662" s="116"/>
      <c r="FZG2662" s="42"/>
      <c r="FZH2662" s="116"/>
      <c r="FZI2662" s="42"/>
      <c r="FZJ2662" s="116"/>
      <c r="FZK2662" s="42"/>
      <c r="FZL2662" s="116"/>
      <c r="FZM2662" s="42"/>
      <c r="FZN2662" s="116"/>
      <c r="FZO2662" s="42"/>
      <c r="FZP2662" s="116"/>
      <c r="FZQ2662" s="42"/>
      <c r="FZR2662" s="116"/>
      <c r="FZS2662" s="42"/>
      <c r="FZT2662" s="116"/>
      <c r="FZU2662" s="42"/>
      <c r="FZV2662" s="116"/>
      <c r="FZW2662" s="42"/>
      <c r="FZX2662" s="116"/>
      <c r="FZY2662" s="42"/>
      <c r="FZZ2662" s="116"/>
      <c r="GAA2662" s="42"/>
      <c r="GAB2662" s="116"/>
      <c r="GAC2662" s="42"/>
      <c r="GAD2662" s="116"/>
      <c r="GAE2662" s="42"/>
      <c r="GAF2662" s="116"/>
      <c r="GAG2662" s="42"/>
      <c r="GAH2662" s="116"/>
      <c r="GAI2662" s="42"/>
      <c r="GAJ2662" s="116"/>
      <c r="GAK2662" s="42"/>
      <c r="GAL2662" s="116"/>
      <c r="GAM2662" s="42"/>
      <c r="GAN2662" s="116"/>
      <c r="GAO2662" s="42"/>
      <c r="GAP2662" s="116"/>
      <c r="GAQ2662" s="42"/>
      <c r="GAR2662" s="116"/>
      <c r="GAS2662" s="42"/>
      <c r="GAT2662" s="116"/>
      <c r="GAU2662" s="42"/>
      <c r="GAV2662" s="116"/>
      <c r="GAW2662" s="42"/>
      <c r="GAX2662" s="116"/>
      <c r="GAY2662" s="42"/>
      <c r="GAZ2662" s="116"/>
      <c r="GBA2662" s="42"/>
      <c r="GBB2662" s="116"/>
      <c r="GBC2662" s="42"/>
      <c r="GBD2662" s="116"/>
      <c r="GBE2662" s="42"/>
      <c r="GBF2662" s="116"/>
      <c r="GBG2662" s="42"/>
      <c r="GBH2662" s="116"/>
      <c r="GBI2662" s="42"/>
      <c r="GBJ2662" s="116"/>
      <c r="GBK2662" s="42"/>
      <c r="GBL2662" s="116"/>
      <c r="GBM2662" s="42"/>
      <c r="GBN2662" s="116"/>
      <c r="GBO2662" s="42"/>
      <c r="GBP2662" s="116"/>
      <c r="GBQ2662" s="42"/>
      <c r="GBR2662" s="116"/>
      <c r="GBS2662" s="42"/>
      <c r="GBT2662" s="116"/>
      <c r="GBU2662" s="42"/>
      <c r="GBV2662" s="116"/>
      <c r="GBW2662" s="42"/>
      <c r="GBX2662" s="116"/>
      <c r="GBY2662" s="42"/>
      <c r="GBZ2662" s="116"/>
      <c r="GCA2662" s="42"/>
      <c r="GCB2662" s="116"/>
      <c r="GCC2662" s="42"/>
      <c r="GCD2662" s="116"/>
      <c r="GCE2662" s="42"/>
      <c r="GCF2662" s="116"/>
      <c r="GCG2662" s="42"/>
      <c r="GCH2662" s="116"/>
      <c r="GCI2662" s="42"/>
      <c r="GCJ2662" s="116"/>
      <c r="GCK2662" s="42"/>
      <c r="GCL2662" s="116"/>
      <c r="GCM2662" s="42"/>
      <c r="GCN2662" s="116"/>
      <c r="GCO2662" s="42"/>
      <c r="GCP2662" s="116"/>
      <c r="GCQ2662" s="42"/>
      <c r="GCR2662" s="116"/>
      <c r="GCS2662" s="42"/>
      <c r="GCT2662" s="116"/>
      <c r="GCU2662" s="42"/>
      <c r="GCV2662" s="116"/>
      <c r="GCW2662" s="42"/>
      <c r="GCX2662" s="116"/>
      <c r="GCY2662" s="42"/>
      <c r="GCZ2662" s="116"/>
      <c r="GDA2662" s="42"/>
      <c r="GDB2662" s="116"/>
      <c r="GDC2662" s="42"/>
      <c r="GDD2662" s="116"/>
      <c r="GDE2662" s="42"/>
      <c r="GDF2662" s="116"/>
      <c r="GDG2662" s="42"/>
      <c r="GDH2662" s="116"/>
      <c r="GDI2662" s="42"/>
      <c r="GDJ2662" s="116"/>
      <c r="GDK2662" s="42"/>
      <c r="GDL2662" s="116"/>
      <c r="GDM2662" s="42"/>
      <c r="GDN2662" s="116"/>
      <c r="GDO2662" s="42"/>
      <c r="GDP2662" s="116"/>
      <c r="GDQ2662" s="42"/>
      <c r="GDR2662" s="116"/>
      <c r="GDS2662" s="42"/>
      <c r="GDT2662" s="116"/>
      <c r="GDU2662" s="42"/>
      <c r="GDV2662" s="116"/>
      <c r="GDW2662" s="42"/>
      <c r="GDX2662" s="116"/>
      <c r="GDY2662" s="42"/>
      <c r="GDZ2662" s="116"/>
      <c r="GEA2662" s="42"/>
      <c r="GEB2662" s="116"/>
      <c r="GEC2662" s="42"/>
      <c r="GED2662" s="116"/>
      <c r="GEE2662" s="42"/>
      <c r="GEF2662" s="116"/>
      <c r="GEG2662" s="42"/>
      <c r="GEH2662" s="116"/>
      <c r="GEI2662" s="42"/>
      <c r="GEJ2662" s="116"/>
      <c r="GEK2662" s="42"/>
      <c r="GEL2662" s="116"/>
      <c r="GEM2662" s="42"/>
      <c r="GEN2662" s="116"/>
      <c r="GEO2662" s="42"/>
      <c r="GEP2662" s="116"/>
      <c r="GEQ2662" s="42"/>
      <c r="GER2662" s="116"/>
      <c r="GES2662" s="42"/>
      <c r="GET2662" s="116"/>
      <c r="GEU2662" s="42"/>
      <c r="GEV2662" s="116"/>
      <c r="GEW2662" s="42"/>
      <c r="GEX2662" s="116"/>
      <c r="GEY2662" s="42"/>
      <c r="GEZ2662" s="116"/>
      <c r="GFA2662" s="42"/>
      <c r="GFB2662" s="116"/>
      <c r="GFC2662" s="42"/>
      <c r="GFD2662" s="116"/>
      <c r="GFE2662" s="42"/>
      <c r="GFF2662" s="116"/>
      <c r="GFG2662" s="42"/>
      <c r="GFH2662" s="116"/>
      <c r="GFI2662" s="42"/>
      <c r="GFJ2662" s="116"/>
      <c r="GFK2662" s="42"/>
      <c r="GFL2662" s="116"/>
      <c r="GFM2662" s="42"/>
      <c r="GFN2662" s="116"/>
      <c r="GFO2662" s="42"/>
      <c r="GFP2662" s="116"/>
      <c r="GFQ2662" s="42"/>
      <c r="GFR2662" s="116"/>
      <c r="GFS2662" s="42"/>
      <c r="GFT2662" s="116"/>
      <c r="GFU2662" s="42"/>
      <c r="GFV2662" s="116"/>
      <c r="GFW2662" s="42"/>
      <c r="GFX2662" s="116"/>
      <c r="GFY2662" s="42"/>
      <c r="GFZ2662" s="116"/>
      <c r="GGA2662" s="42"/>
      <c r="GGB2662" s="116"/>
      <c r="GGC2662" s="42"/>
      <c r="GGD2662" s="116"/>
      <c r="GGE2662" s="42"/>
      <c r="GGF2662" s="116"/>
      <c r="GGG2662" s="42"/>
      <c r="GGH2662" s="116"/>
      <c r="GGI2662" s="42"/>
      <c r="GGJ2662" s="116"/>
      <c r="GGK2662" s="42"/>
      <c r="GGL2662" s="116"/>
      <c r="GGM2662" s="42"/>
      <c r="GGN2662" s="116"/>
      <c r="GGO2662" s="42"/>
      <c r="GGP2662" s="116"/>
      <c r="GGQ2662" s="42"/>
      <c r="GGR2662" s="116"/>
      <c r="GGS2662" s="42"/>
      <c r="GGT2662" s="116"/>
      <c r="GGU2662" s="42"/>
      <c r="GGV2662" s="116"/>
      <c r="GGW2662" s="42"/>
      <c r="GGX2662" s="116"/>
      <c r="GGY2662" s="42"/>
      <c r="GGZ2662" s="116"/>
      <c r="GHA2662" s="42"/>
      <c r="GHB2662" s="116"/>
      <c r="GHC2662" s="42"/>
      <c r="GHD2662" s="116"/>
      <c r="GHE2662" s="42"/>
      <c r="GHF2662" s="116"/>
      <c r="GHG2662" s="42"/>
      <c r="GHH2662" s="116"/>
      <c r="GHI2662" s="42"/>
      <c r="GHJ2662" s="116"/>
      <c r="GHK2662" s="42"/>
      <c r="GHL2662" s="116"/>
      <c r="GHM2662" s="42"/>
      <c r="GHN2662" s="116"/>
      <c r="GHO2662" s="42"/>
      <c r="GHP2662" s="116"/>
      <c r="GHQ2662" s="42"/>
      <c r="GHR2662" s="116"/>
      <c r="GHS2662" s="42"/>
      <c r="GHT2662" s="116"/>
      <c r="GHU2662" s="42"/>
      <c r="GHV2662" s="116"/>
      <c r="GHW2662" s="42"/>
      <c r="GHX2662" s="116"/>
      <c r="GHY2662" s="42"/>
      <c r="GHZ2662" s="116"/>
      <c r="GIA2662" s="42"/>
      <c r="GIB2662" s="116"/>
      <c r="GIC2662" s="42"/>
      <c r="GID2662" s="116"/>
      <c r="GIE2662" s="42"/>
      <c r="GIF2662" s="116"/>
      <c r="GIG2662" s="42"/>
      <c r="GIH2662" s="116"/>
      <c r="GII2662" s="42"/>
      <c r="GIJ2662" s="116"/>
      <c r="GIK2662" s="42"/>
      <c r="GIL2662" s="116"/>
      <c r="GIM2662" s="42"/>
      <c r="GIN2662" s="116"/>
      <c r="GIO2662" s="42"/>
      <c r="GIP2662" s="116"/>
      <c r="GIQ2662" s="42"/>
      <c r="GIR2662" s="116"/>
      <c r="GIS2662" s="42"/>
      <c r="GIT2662" s="116"/>
      <c r="GIU2662" s="42"/>
      <c r="GIV2662" s="116"/>
      <c r="GIW2662" s="42"/>
      <c r="GIX2662" s="116"/>
      <c r="GIY2662" s="42"/>
      <c r="GIZ2662" s="116"/>
      <c r="GJA2662" s="42"/>
      <c r="GJB2662" s="116"/>
      <c r="GJC2662" s="42"/>
      <c r="GJD2662" s="116"/>
      <c r="GJE2662" s="42"/>
      <c r="GJF2662" s="116"/>
      <c r="GJG2662" s="42"/>
      <c r="GJH2662" s="116"/>
      <c r="GJI2662" s="42"/>
      <c r="GJJ2662" s="116"/>
      <c r="GJK2662" s="42"/>
      <c r="GJL2662" s="116"/>
      <c r="GJM2662" s="42"/>
      <c r="GJN2662" s="116"/>
      <c r="GJO2662" s="42"/>
      <c r="GJP2662" s="116"/>
      <c r="GJQ2662" s="42"/>
      <c r="GJR2662" s="116"/>
      <c r="GJS2662" s="42"/>
      <c r="GJT2662" s="116"/>
      <c r="GJU2662" s="42"/>
      <c r="GJV2662" s="116"/>
      <c r="GJW2662" s="42"/>
      <c r="GJX2662" s="116"/>
      <c r="GJY2662" s="42"/>
      <c r="GJZ2662" s="116"/>
      <c r="GKA2662" s="42"/>
      <c r="GKB2662" s="116"/>
      <c r="GKC2662" s="42"/>
      <c r="GKD2662" s="116"/>
      <c r="GKE2662" s="42"/>
      <c r="GKF2662" s="116"/>
      <c r="GKG2662" s="42"/>
      <c r="GKH2662" s="116"/>
      <c r="GKI2662" s="42"/>
      <c r="GKJ2662" s="116"/>
      <c r="GKK2662" s="42"/>
      <c r="GKL2662" s="116"/>
      <c r="GKM2662" s="42"/>
      <c r="GKN2662" s="116"/>
      <c r="GKO2662" s="42"/>
      <c r="GKP2662" s="116"/>
      <c r="GKQ2662" s="42"/>
      <c r="GKR2662" s="116"/>
      <c r="GKS2662" s="42"/>
      <c r="GKT2662" s="116"/>
      <c r="GKU2662" s="42"/>
      <c r="GKV2662" s="116"/>
      <c r="GKW2662" s="42"/>
      <c r="GKX2662" s="116"/>
      <c r="GKY2662" s="42"/>
      <c r="GKZ2662" s="116"/>
      <c r="GLA2662" s="42"/>
      <c r="GLB2662" s="116"/>
      <c r="GLC2662" s="42"/>
      <c r="GLD2662" s="116"/>
      <c r="GLE2662" s="42"/>
      <c r="GLF2662" s="116"/>
      <c r="GLG2662" s="42"/>
      <c r="GLH2662" s="116"/>
      <c r="GLI2662" s="42"/>
      <c r="GLJ2662" s="116"/>
      <c r="GLK2662" s="42"/>
      <c r="GLL2662" s="116"/>
      <c r="GLM2662" s="42"/>
      <c r="GLN2662" s="116"/>
      <c r="GLO2662" s="42"/>
      <c r="GLP2662" s="116"/>
      <c r="GLQ2662" s="42"/>
      <c r="GLR2662" s="116"/>
      <c r="GLS2662" s="42"/>
      <c r="GLT2662" s="116"/>
      <c r="GLU2662" s="42"/>
      <c r="GLV2662" s="116"/>
      <c r="GLW2662" s="42"/>
      <c r="GLX2662" s="116"/>
      <c r="GLY2662" s="42"/>
      <c r="GLZ2662" s="116"/>
      <c r="GMA2662" s="42"/>
      <c r="GMB2662" s="116"/>
      <c r="GMC2662" s="42"/>
      <c r="GMD2662" s="116"/>
      <c r="GME2662" s="42"/>
      <c r="GMF2662" s="116"/>
      <c r="GMG2662" s="42"/>
      <c r="GMH2662" s="116"/>
      <c r="GMI2662" s="42"/>
      <c r="GMJ2662" s="116"/>
      <c r="GMK2662" s="42"/>
      <c r="GML2662" s="116"/>
      <c r="GMM2662" s="42"/>
      <c r="GMN2662" s="116"/>
      <c r="GMO2662" s="42"/>
      <c r="GMP2662" s="116"/>
      <c r="GMQ2662" s="42"/>
      <c r="GMR2662" s="116"/>
      <c r="GMS2662" s="42"/>
      <c r="GMT2662" s="116"/>
      <c r="GMU2662" s="42"/>
      <c r="GMV2662" s="116"/>
      <c r="GMW2662" s="42"/>
      <c r="GMX2662" s="116"/>
      <c r="GMY2662" s="42"/>
      <c r="GMZ2662" s="116"/>
      <c r="GNA2662" s="42"/>
      <c r="GNB2662" s="116"/>
      <c r="GNC2662" s="42"/>
      <c r="GND2662" s="116"/>
      <c r="GNE2662" s="42"/>
      <c r="GNF2662" s="116"/>
      <c r="GNG2662" s="42"/>
      <c r="GNH2662" s="116"/>
      <c r="GNI2662" s="42"/>
      <c r="GNJ2662" s="116"/>
      <c r="GNK2662" s="42"/>
      <c r="GNL2662" s="116"/>
      <c r="GNM2662" s="42"/>
      <c r="GNN2662" s="116"/>
      <c r="GNO2662" s="42"/>
      <c r="GNP2662" s="116"/>
      <c r="GNQ2662" s="42"/>
      <c r="GNR2662" s="116"/>
      <c r="GNS2662" s="42"/>
      <c r="GNT2662" s="116"/>
      <c r="GNU2662" s="42"/>
      <c r="GNV2662" s="116"/>
      <c r="GNW2662" s="42"/>
      <c r="GNX2662" s="116"/>
      <c r="GNY2662" s="42"/>
      <c r="GNZ2662" s="116"/>
      <c r="GOA2662" s="42"/>
      <c r="GOB2662" s="116"/>
      <c r="GOC2662" s="42"/>
      <c r="GOD2662" s="116"/>
      <c r="GOE2662" s="42"/>
      <c r="GOF2662" s="116"/>
      <c r="GOG2662" s="42"/>
      <c r="GOH2662" s="116"/>
      <c r="GOI2662" s="42"/>
      <c r="GOJ2662" s="116"/>
      <c r="GOK2662" s="42"/>
      <c r="GOL2662" s="116"/>
      <c r="GOM2662" s="42"/>
      <c r="GON2662" s="116"/>
      <c r="GOO2662" s="42"/>
      <c r="GOP2662" s="116"/>
      <c r="GOQ2662" s="42"/>
      <c r="GOR2662" s="116"/>
      <c r="GOS2662" s="42"/>
      <c r="GOT2662" s="116"/>
      <c r="GOU2662" s="42"/>
      <c r="GOV2662" s="116"/>
      <c r="GOW2662" s="42"/>
      <c r="GOX2662" s="116"/>
      <c r="GOY2662" s="42"/>
      <c r="GOZ2662" s="116"/>
      <c r="GPA2662" s="42"/>
      <c r="GPB2662" s="116"/>
      <c r="GPC2662" s="42"/>
      <c r="GPD2662" s="116"/>
      <c r="GPE2662" s="42"/>
      <c r="GPF2662" s="116"/>
      <c r="GPG2662" s="42"/>
      <c r="GPH2662" s="116"/>
      <c r="GPI2662" s="42"/>
      <c r="GPJ2662" s="116"/>
      <c r="GPK2662" s="42"/>
      <c r="GPL2662" s="116"/>
      <c r="GPM2662" s="42"/>
      <c r="GPN2662" s="116"/>
      <c r="GPO2662" s="42"/>
      <c r="GPP2662" s="116"/>
      <c r="GPQ2662" s="42"/>
      <c r="GPR2662" s="116"/>
      <c r="GPS2662" s="42"/>
      <c r="GPT2662" s="116"/>
      <c r="GPU2662" s="42"/>
      <c r="GPV2662" s="116"/>
      <c r="GPW2662" s="42"/>
      <c r="GPX2662" s="116"/>
      <c r="GPY2662" s="42"/>
      <c r="GPZ2662" s="116"/>
      <c r="GQA2662" s="42"/>
      <c r="GQB2662" s="116"/>
      <c r="GQC2662" s="42"/>
      <c r="GQD2662" s="116"/>
      <c r="GQE2662" s="42"/>
      <c r="GQF2662" s="116"/>
      <c r="GQG2662" s="42"/>
      <c r="GQH2662" s="116"/>
      <c r="GQI2662" s="42"/>
      <c r="GQJ2662" s="116"/>
      <c r="GQK2662" s="42"/>
      <c r="GQL2662" s="116"/>
      <c r="GQM2662" s="42"/>
      <c r="GQN2662" s="116"/>
      <c r="GQO2662" s="42"/>
      <c r="GQP2662" s="116"/>
      <c r="GQQ2662" s="42"/>
      <c r="GQR2662" s="116"/>
      <c r="GQS2662" s="42"/>
      <c r="GQT2662" s="116"/>
      <c r="GQU2662" s="42"/>
      <c r="GQV2662" s="116"/>
      <c r="GQW2662" s="42"/>
      <c r="GQX2662" s="116"/>
      <c r="GQY2662" s="42"/>
      <c r="GQZ2662" s="116"/>
      <c r="GRA2662" s="42"/>
      <c r="GRB2662" s="116"/>
      <c r="GRC2662" s="42"/>
      <c r="GRD2662" s="116"/>
      <c r="GRE2662" s="42"/>
      <c r="GRF2662" s="116"/>
      <c r="GRG2662" s="42"/>
      <c r="GRH2662" s="116"/>
      <c r="GRI2662" s="42"/>
      <c r="GRJ2662" s="116"/>
      <c r="GRK2662" s="42"/>
      <c r="GRL2662" s="116"/>
      <c r="GRM2662" s="42"/>
      <c r="GRN2662" s="116"/>
      <c r="GRO2662" s="42"/>
      <c r="GRP2662" s="116"/>
      <c r="GRQ2662" s="42"/>
      <c r="GRR2662" s="116"/>
      <c r="GRS2662" s="42"/>
      <c r="GRT2662" s="116"/>
      <c r="GRU2662" s="42"/>
      <c r="GRV2662" s="116"/>
      <c r="GRW2662" s="42"/>
      <c r="GRX2662" s="116"/>
      <c r="GRY2662" s="42"/>
      <c r="GRZ2662" s="116"/>
      <c r="GSA2662" s="42"/>
      <c r="GSB2662" s="116"/>
      <c r="GSC2662" s="42"/>
      <c r="GSD2662" s="116"/>
      <c r="GSE2662" s="42"/>
      <c r="GSF2662" s="116"/>
      <c r="GSG2662" s="42"/>
      <c r="GSH2662" s="116"/>
      <c r="GSI2662" s="42"/>
      <c r="GSJ2662" s="116"/>
      <c r="GSK2662" s="42"/>
      <c r="GSL2662" s="116"/>
      <c r="GSM2662" s="42"/>
      <c r="GSN2662" s="116"/>
      <c r="GSO2662" s="42"/>
      <c r="GSP2662" s="116"/>
      <c r="GSQ2662" s="42"/>
      <c r="GSR2662" s="116"/>
      <c r="GSS2662" s="42"/>
      <c r="GST2662" s="116"/>
      <c r="GSU2662" s="42"/>
      <c r="GSV2662" s="116"/>
      <c r="GSW2662" s="42"/>
      <c r="GSX2662" s="116"/>
      <c r="GSY2662" s="42"/>
      <c r="GSZ2662" s="116"/>
      <c r="GTA2662" s="42"/>
      <c r="GTB2662" s="116"/>
      <c r="GTC2662" s="42"/>
      <c r="GTD2662" s="116"/>
      <c r="GTE2662" s="42"/>
      <c r="GTF2662" s="116"/>
      <c r="GTG2662" s="42"/>
      <c r="GTH2662" s="116"/>
      <c r="GTI2662" s="42"/>
      <c r="GTJ2662" s="116"/>
      <c r="GTK2662" s="42"/>
      <c r="GTL2662" s="116"/>
      <c r="GTM2662" s="42"/>
      <c r="GTN2662" s="116"/>
      <c r="GTO2662" s="42"/>
      <c r="GTP2662" s="116"/>
      <c r="GTQ2662" s="42"/>
      <c r="GTR2662" s="116"/>
      <c r="GTS2662" s="42"/>
      <c r="GTT2662" s="116"/>
      <c r="GTU2662" s="42"/>
      <c r="GTV2662" s="116"/>
      <c r="GTW2662" s="42"/>
      <c r="GTX2662" s="116"/>
      <c r="GTY2662" s="42"/>
      <c r="GTZ2662" s="116"/>
      <c r="GUA2662" s="42"/>
      <c r="GUB2662" s="116"/>
      <c r="GUC2662" s="42"/>
      <c r="GUD2662" s="116"/>
      <c r="GUE2662" s="42"/>
      <c r="GUF2662" s="116"/>
      <c r="GUG2662" s="42"/>
      <c r="GUH2662" s="116"/>
      <c r="GUI2662" s="42"/>
      <c r="GUJ2662" s="116"/>
      <c r="GUK2662" s="42"/>
      <c r="GUL2662" s="116"/>
      <c r="GUM2662" s="42"/>
      <c r="GUN2662" s="116"/>
      <c r="GUO2662" s="42"/>
      <c r="GUP2662" s="116"/>
      <c r="GUQ2662" s="42"/>
      <c r="GUR2662" s="116"/>
      <c r="GUS2662" s="42"/>
      <c r="GUT2662" s="116"/>
      <c r="GUU2662" s="42"/>
      <c r="GUV2662" s="116"/>
      <c r="GUW2662" s="42"/>
      <c r="GUX2662" s="116"/>
      <c r="GUY2662" s="42"/>
      <c r="GUZ2662" s="116"/>
      <c r="GVA2662" s="42"/>
      <c r="GVB2662" s="116"/>
      <c r="GVC2662" s="42"/>
      <c r="GVD2662" s="116"/>
      <c r="GVE2662" s="42"/>
      <c r="GVF2662" s="116"/>
      <c r="GVG2662" s="42"/>
      <c r="GVH2662" s="116"/>
      <c r="GVI2662" s="42"/>
      <c r="GVJ2662" s="116"/>
      <c r="GVK2662" s="42"/>
      <c r="GVL2662" s="116"/>
      <c r="GVM2662" s="42"/>
      <c r="GVN2662" s="116"/>
      <c r="GVO2662" s="42"/>
      <c r="GVP2662" s="116"/>
      <c r="GVQ2662" s="42"/>
      <c r="GVR2662" s="116"/>
      <c r="GVS2662" s="42"/>
      <c r="GVT2662" s="116"/>
      <c r="GVU2662" s="42"/>
      <c r="GVV2662" s="116"/>
      <c r="GVW2662" s="42"/>
      <c r="GVX2662" s="116"/>
      <c r="GVY2662" s="42"/>
      <c r="GVZ2662" s="116"/>
      <c r="GWA2662" s="42"/>
      <c r="GWB2662" s="116"/>
      <c r="GWC2662" s="42"/>
      <c r="GWD2662" s="116"/>
      <c r="GWE2662" s="42"/>
      <c r="GWF2662" s="116"/>
      <c r="GWG2662" s="42"/>
      <c r="GWH2662" s="116"/>
      <c r="GWI2662" s="42"/>
      <c r="GWJ2662" s="116"/>
      <c r="GWK2662" s="42"/>
      <c r="GWL2662" s="116"/>
      <c r="GWM2662" s="42"/>
      <c r="GWN2662" s="116"/>
      <c r="GWO2662" s="42"/>
      <c r="GWP2662" s="116"/>
      <c r="GWQ2662" s="42"/>
      <c r="GWR2662" s="116"/>
      <c r="GWS2662" s="42"/>
      <c r="GWT2662" s="116"/>
      <c r="GWU2662" s="42"/>
      <c r="GWV2662" s="116"/>
      <c r="GWW2662" s="42"/>
      <c r="GWX2662" s="116"/>
      <c r="GWY2662" s="42"/>
      <c r="GWZ2662" s="116"/>
      <c r="GXA2662" s="42"/>
      <c r="GXB2662" s="116"/>
      <c r="GXC2662" s="42"/>
      <c r="GXD2662" s="116"/>
      <c r="GXE2662" s="42"/>
      <c r="GXF2662" s="116"/>
      <c r="GXG2662" s="42"/>
      <c r="GXH2662" s="116"/>
      <c r="GXI2662" s="42"/>
      <c r="GXJ2662" s="116"/>
      <c r="GXK2662" s="42"/>
      <c r="GXL2662" s="116"/>
      <c r="GXM2662" s="42"/>
      <c r="GXN2662" s="116"/>
      <c r="GXO2662" s="42"/>
      <c r="GXP2662" s="116"/>
      <c r="GXQ2662" s="42"/>
      <c r="GXR2662" s="116"/>
      <c r="GXS2662" s="42"/>
      <c r="GXT2662" s="116"/>
      <c r="GXU2662" s="42"/>
      <c r="GXV2662" s="116"/>
      <c r="GXW2662" s="42"/>
      <c r="GXX2662" s="116"/>
      <c r="GXY2662" s="42"/>
      <c r="GXZ2662" s="116"/>
      <c r="GYA2662" s="42"/>
      <c r="GYB2662" s="116"/>
      <c r="GYC2662" s="42"/>
      <c r="GYD2662" s="116"/>
      <c r="GYE2662" s="42"/>
      <c r="GYF2662" s="116"/>
      <c r="GYG2662" s="42"/>
      <c r="GYH2662" s="116"/>
      <c r="GYI2662" s="42"/>
      <c r="GYJ2662" s="116"/>
      <c r="GYK2662" s="42"/>
      <c r="GYL2662" s="116"/>
      <c r="GYM2662" s="42"/>
      <c r="GYN2662" s="116"/>
      <c r="GYO2662" s="42"/>
      <c r="GYP2662" s="116"/>
      <c r="GYQ2662" s="42"/>
      <c r="GYR2662" s="116"/>
      <c r="GYS2662" s="42"/>
      <c r="GYT2662" s="116"/>
      <c r="GYU2662" s="42"/>
      <c r="GYV2662" s="116"/>
      <c r="GYW2662" s="42"/>
      <c r="GYX2662" s="116"/>
      <c r="GYY2662" s="42"/>
      <c r="GYZ2662" s="116"/>
      <c r="GZA2662" s="42"/>
      <c r="GZB2662" s="116"/>
      <c r="GZC2662" s="42"/>
      <c r="GZD2662" s="116"/>
      <c r="GZE2662" s="42"/>
      <c r="GZF2662" s="116"/>
      <c r="GZG2662" s="42"/>
      <c r="GZH2662" s="116"/>
      <c r="GZI2662" s="42"/>
      <c r="GZJ2662" s="116"/>
      <c r="GZK2662" s="42"/>
      <c r="GZL2662" s="116"/>
      <c r="GZM2662" s="42"/>
      <c r="GZN2662" s="116"/>
      <c r="GZO2662" s="42"/>
      <c r="GZP2662" s="116"/>
      <c r="GZQ2662" s="42"/>
      <c r="GZR2662" s="116"/>
      <c r="GZS2662" s="42"/>
      <c r="GZT2662" s="116"/>
      <c r="GZU2662" s="42"/>
      <c r="GZV2662" s="116"/>
      <c r="GZW2662" s="42"/>
      <c r="GZX2662" s="116"/>
      <c r="GZY2662" s="42"/>
      <c r="GZZ2662" s="116"/>
      <c r="HAA2662" s="42"/>
      <c r="HAB2662" s="116"/>
      <c r="HAC2662" s="42"/>
      <c r="HAD2662" s="116"/>
      <c r="HAE2662" s="42"/>
      <c r="HAF2662" s="116"/>
      <c r="HAG2662" s="42"/>
      <c r="HAH2662" s="116"/>
      <c r="HAI2662" s="42"/>
      <c r="HAJ2662" s="116"/>
      <c r="HAK2662" s="42"/>
      <c r="HAL2662" s="116"/>
      <c r="HAM2662" s="42"/>
      <c r="HAN2662" s="116"/>
      <c r="HAO2662" s="42"/>
      <c r="HAP2662" s="116"/>
      <c r="HAQ2662" s="42"/>
      <c r="HAR2662" s="116"/>
      <c r="HAS2662" s="42"/>
      <c r="HAT2662" s="116"/>
      <c r="HAU2662" s="42"/>
      <c r="HAV2662" s="116"/>
      <c r="HAW2662" s="42"/>
      <c r="HAX2662" s="116"/>
      <c r="HAY2662" s="42"/>
      <c r="HAZ2662" s="116"/>
      <c r="HBA2662" s="42"/>
      <c r="HBB2662" s="116"/>
      <c r="HBC2662" s="42"/>
      <c r="HBD2662" s="116"/>
      <c r="HBE2662" s="42"/>
      <c r="HBF2662" s="116"/>
      <c r="HBG2662" s="42"/>
      <c r="HBH2662" s="116"/>
      <c r="HBI2662" s="42"/>
      <c r="HBJ2662" s="116"/>
      <c r="HBK2662" s="42"/>
      <c r="HBL2662" s="116"/>
      <c r="HBM2662" s="42"/>
      <c r="HBN2662" s="116"/>
      <c r="HBO2662" s="42"/>
      <c r="HBP2662" s="116"/>
      <c r="HBQ2662" s="42"/>
      <c r="HBR2662" s="116"/>
      <c r="HBS2662" s="42"/>
      <c r="HBT2662" s="116"/>
      <c r="HBU2662" s="42"/>
      <c r="HBV2662" s="116"/>
      <c r="HBW2662" s="42"/>
      <c r="HBX2662" s="116"/>
      <c r="HBY2662" s="42"/>
      <c r="HBZ2662" s="116"/>
      <c r="HCA2662" s="42"/>
      <c r="HCB2662" s="116"/>
      <c r="HCC2662" s="42"/>
      <c r="HCD2662" s="116"/>
      <c r="HCE2662" s="42"/>
      <c r="HCF2662" s="116"/>
      <c r="HCG2662" s="42"/>
      <c r="HCH2662" s="116"/>
      <c r="HCI2662" s="42"/>
      <c r="HCJ2662" s="116"/>
      <c r="HCK2662" s="42"/>
      <c r="HCL2662" s="116"/>
      <c r="HCM2662" s="42"/>
      <c r="HCN2662" s="116"/>
      <c r="HCO2662" s="42"/>
      <c r="HCP2662" s="116"/>
      <c r="HCQ2662" s="42"/>
      <c r="HCR2662" s="116"/>
      <c r="HCS2662" s="42"/>
      <c r="HCT2662" s="116"/>
      <c r="HCU2662" s="42"/>
      <c r="HCV2662" s="116"/>
      <c r="HCW2662" s="42"/>
      <c r="HCX2662" s="116"/>
      <c r="HCY2662" s="42"/>
      <c r="HCZ2662" s="116"/>
      <c r="HDA2662" s="42"/>
      <c r="HDB2662" s="116"/>
      <c r="HDC2662" s="42"/>
      <c r="HDD2662" s="116"/>
      <c r="HDE2662" s="42"/>
      <c r="HDF2662" s="116"/>
      <c r="HDG2662" s="42"/>
      <c r="HDH2662" s="116"/>
      <c r="HDI2662" s="42"/>
      <c r="HDJ2662" s="116"/>
      <c r="HDK2662" s="42"/>
      <c r="HDL2662" s="116"/>
      <c r="HDM2662" s="42"/>
      <c r="HDN2662" s="116"/>
      <c r="HDO2662" s="42"/>
      <c r="HDP2662" s="116"/>
      <c r="HDQ2662" s="42"/>
      <c r="HDR2662" s="116"/>
      <c r="HDS2662" s="42"/>
      <c r="HDT2662" s="116"/>
      <c r="HDU2662" s="42"/>
      <c r="HDV2662" s="116"/>
      <c r="HDW2662" s="42"/>
      <c r="HDX2662" s="116"/>
      <c r="HDY2662" s="42"/>
      <c r="HDZ2662" s="116"/>
      <c r="HEA2662" s="42"/>
      <c r="HEB2662" s="116"/>
      <c r="HEC2662" s="42"/>
      <c r="HED2662" s="116"/>
      <c r="HEE2662" s="42"/>
      <c r="HEF2662" s="116"/>
      <c r="HEG2662" s="42"/>
      <c r="HEH2662" s="116"/>
      <c r="HEI2662" s="42"/>
      <c r="HEJ2662" s="116"/>
      <c r="HEK2662" s="42"/>
      <c r="HEL2662" s="116"/>
      <c r="HEM2662" s="42"/>
      <c r="HEN2662" s="116"/>
      <c r="HEO2662" s="42"/>
      <c r="HEP2662" s="116"/>
      <c r="HEQ2662" s="42"/>
      <c r="HER2662" s="116"/>
      <c r="HES2662" s="42"/>
      <c r="HET2662" s="116"/>
      <c r="HEU2662" s="42"/>
      <c r="HEV2662" s="116"/>
      <c r="HEW2662" s="42"/>
      <c r="HEX2662" s="116"/>
      <c r="HEY2662" s="42"/>
      <c r="HEZ2662" s="116"/>
      <c r="HFA2662" s="42"/>
      <c r="HFB2662" s="116"/>
      <c r="HFC2662" s="42"/>
      <c r="HFD2662" s="116"/>
      <c r="HFE2662" s="42"/>
      <c r="HFF2662" s="116"/>
      <c r="HFG2662" s="42"/>
      <c r="HFH2662" s="116"/>
      <c r="HFI2662" s="42"/>
      <c r="HFJ2662" s="116"/>
      <c r="HFK2662" s="42"/>
      <c r="HFL2662" s="116"/>
      <c r="HFM2662" s="42"/>
      <c r="HFN2662" s="116"/>
      <c r="HFO2662" s="42"/>
      <c r="HFP2662" s="116"/>
      <c r="HFQ2662" s="42"/>
      <c r="HFR2662" s="116"/>
      <c r="HFS2662" s="42"/>
      <c r="HFT2662" s="116"/>
      <c r="HFU2662" s="42"/>
      <c r="HFV2662" s="116"/>
      <c r="HFW2662" s="42"/>
      <c r="HFX2662" s="116"/>
      <c r="HFY2662" s="42"/>
      <c r="HFZ2662" s="116"/>
      <c r="HGA2662" s="42"/>
      <c r="HGB2662" s="116"/>
      <c r="HGC2662" s="42"/>
      <c r="HGD2662" s="116"/>
      <c r="HGE2662" s="42"/>
      <c r="HGF2662" s="116"/>
      <c r="HGG2662" s="42"/>
      <c r="HGH2662" s="116"/>
      <c r="HGI2662" s="42"/>
      <c r="HGJ2662" s="116"/>
      <c r="HGK2662" s="42"/>
      <c r="HGL2662" s="116"/>
      <c r="HGM2662" s="42"/>
      <c r="HGN2662" s="116"/>
      <c r="HGO2662" s="42"/>
      <c r="HGP2662" s="116"/>
      <c r="HGQ2662" s="42"/>
      <c r="HGR2662" s="116"/>
      <c r="HGS2662" s="42"/>
      <c r="HGT2662" s="116"/>
      <c r="HGU2662" s="42"/>
      <c r="HGV2662" s="116"/>
      <c r="HGW2662" s="42"/>
      <c r="HGX2662" s="116"/>
      <c r="HGY2662" s="42"/>
      <c r="HGZ2662" s="116"/>
      <c r="HHA2662" s="42"/>
      <c r="HHB2662" s="116"/>
      <c r="HHC2662" s="42"/>
      <c r="HHD2662" s="116"/>
      <c r="HHE2662" s="42"/>
      <c r="HHF2662" s="116"/>
      <c r="HHG2662" s="42"/>
      <c r="HHH2662" s="116"/>
      <c r="HHI2662" s="42"/>
      <c r="HHJ2662" s="116"/>
      <c r="HHK2662" s="42"/>
      <c r="HHL2662" s="116"/>
      <c r="HHM2662" s="42"/>
      <c r="HHN2662" s="116"/>
      <c r="HHO2662" s="42"/>
      <c r="HHP2662" s="116"/>
      <c r="HHQ2662" s="42"/>
      <c r="HHR2662" s="116"/>
      <c r="HHS2662" s="42"/>
      <c r="HHT2662" s="116"/>
      <c r="HHU2662" s="42"/>
      <c r="HHV2662" s="116"/>
      <c r="HHW2662" s="42"/>
      <c r="HHX2662" s="116"/>
      <c r="HHY2662" s="42"/>
      <c r="HHZ2662" s="116"/>
      <c r="HIA2662" s="42"/>
      <c r="HIB2662" s="116"/>
      <c r="HIC2662" s="42"/>
      <c r="HID2662" s="116"/>
      <c r="HIE2662" s="42"/>
      <c r="HIF2662" s="116"/>
      <c r="HIG2662" s="42"/>
      <c r="HIH2662" s="116"/>
      <c r="HII2662" s="42"/>
      <c r="HIJ2662" s="116"/>
      <c r="HIK2662" s="42"/>
      <c r="HIL2662" s="116"/>
      <c r="HIM2662" s="42"/>
      <c r="HIN2662" s="116"/>
      <c r="HIO2662" s="42"/>
      <c r="HIP2662" s="116"/>
      <c r="HIQ2662" s="42"/>
      <c r="HIR2662" s="116"/>
      <c r="HIS2662" s="42"/>
      <c r="HIT2662" s="116"/>
      <c r="HIU2662" s="42"/>
      <c r="HIV2662" s="116"/>
      <c r="HIW2662" s="42"/>
      <c r="HIX2662" s="116"/>
      <c r="HIY2662" s="42"/>
      <c r="HIZ2662" s="116"/>
      <c r="HJA2662" s="42"/>
      <c r="HJB2662" s="116"/>
      <c r="HJC2662" s="42"/>
      <c r="HJD2662" s="116"/>
      <c r="HJE2662" s="42"/>
      <c r="HJF2662" s="116"/>
      <c r="HJG2662" s="42"/>
      <c r="HJH2662" s="116"/>
      <c r="HJI2662" s="42"/>
      <c r="HJJ2662" s="116"/>
      <c r="HJK2662" s="42"/>
      <c r="HJL2662" s="116"/>
      <c r="HJM2662" s="42"/>
      <c r="HJN2662" s="116"/>
      <c r="HJO2662" s="42"/>
      <c r="HJP2662" s="116"/>
      <c r="HJQ2662" s="42"/>
      <c r="HJR2662" s="116"/>
      <c r="HJS2662" s="42"/>
      <c r="HJT2662" s="116"/>
      <c r="HJU2662" s="42"/>
      <c r="HJV2662" s="116"/>
      <c r="HJW2662" s="42"/>
      <c r="HJX2662" s="116"/>
      <c r="HJY2662" s="42"/>
      <c r="HJZ2662" s="116"/>
      <c r="HKA2662" s="42"/>
      <c r="HKB2662" s="116"/>
      <c r="HKC2662" s="42"/>
      <c r="HKD2662" s="116"/>
      <c r="HKE2662" s="42"/>
      <c r="HKF2662" s="116"/>
      <c r="HKG2662" s="42"/>
      <c r="HKH2662" s="116"/>
      <c r="HKI2662" s="42"/>
      <c r="HKJ2662" s="116"/>
      <c r="HKK2662" s="42"/>
      <c r="HKL2662" s="116"/>
      <c r="HKM2662" s="42"/>
      <c r="HKN2662" s="116"/>
      <c r="HKO2662" s="42"/>
      <c r="HKP2662" s="116"/>
      <c r="HKQ2662" s="42"/>
      <c r="HKR2662" s="116"/>
      <c r="HKS2662" s="42"/>
      <c r="HKT2662" s="116"/>
      <c r="HKU2662" s="42"/>
      <c r="HKV2662" s="116"/>
      <c r="HKW2662" s="42"/>
      <c r="HKX2662" s="116"/>
      <c r="HKY2662" s="42"/>
      <c r="HKZ2662" s="116"/>
      <c r="HLA2662" s="42"/>
      <c r="HLB2662" s="116"/>
      <c r="HLC2662" s="42"/>
      <c r="HLD2662" s="116"/>
      <c r="HLE2662" s="42"/>
      <c r="HLF2662" s="116"/>
      <c r="HLG2662" s="42"/>
      <c r="HLH2662" s="116"/>
      <c r="HLI2662" s="42"/>
      <c r="HLJ2662" s="116"/>
      <c r="HLK2662" s="42"/>
      <c r="HLL2662" s="116"/>
      <c r="HLM2662" s="42"/>
      <c r="HLN2662" s="116"/>
      <c r="HLO2662" s="42"/>
      <c r="HLP2662" s="116"/>
      <c r="HLQ2662" s="42"/>
      <c r="HLR2662" s="116"/>
      <c r="HLS2662" s="42"/>
      <c r="HLT2662" s="116"/>
      <c r="HLU2662" s="42"/>
      <c r="HLV2662" s="116"/>
      <c r="HLW2662" s="42"/>
      <c r="HLX2662" s="116"/>
      <c r="HLY2662" s="42"/>
      <c r="HLZ2662" s="116"/>
      <c r="HMA2662" s="42"/>
      <c r="HMB2662" s="116"/>
      <c r="HMC2662" s="42"/>
      <c r="HMD2662" s="116"/>
      <c r="HME2662" s="42"/>
      <c r="HMF2662" s="116"/>
      <c r="HMG2662" s="42"/>
      <c r="HMH2662" s="116"/>
      <c r="HMI2662" s="42"/>
      <c r="HMJ2662" s="116"/>
      <c r="HMK2662" s="42"/>
      <c r="HML2662" s="116"/>
      <c r="HMM2662" s="42"/>
      <c r="HMN2662" s="116"/>
      <c r="HMO2662" s="42"/>
      <c r="HMP2662" s="116"/>
      <c r="HMQ2662" s="42"/>
      <c r="HMR2662" s="116"/>
      <c r="HMS2662" s="42"/>
      <c r="HMT2662" s="116"/>
      <c r="HMU2662" s="42"/>
      <c r="HMV2662" s="116"/>
      <c r="HMW2662" s="42"/>
      <c r="HMX2662" s="116"/>
      <c r="HMY2662" s="42"/>
      <c r="HMZ2662" s="116"/>
      <c r="HNA2662" s="42"/>
      <c r="HNB2662" s="116"/>
      <c r="HNC2662" s="42"/>
      <c r="HND2662" s="116"/>
      <c r="HNE2662" s="42"/>
      <c r="HNF2662" s="116"/>
      <c r="HNG2662" s="42"/>
      <c r="HNH2662" s="116"/>
      <c r="HNI2662" s="42"/>
      <c r="HNJ2662" s="116"/>
      <c r="HNK2662" s="42"/>
      <c r="HNL2662" s="116"/>
      <c r="HNM2662" s="42"/>
      <c r="HNN2662" s="116"/>
      <c r="HNO2662" s="42"/>
      <c r="HNP2662" s="116"/>
      <c r="HNQ2662" s="42"/>
      <c r="HNR2662" s="116"/>
      <c r="HNS2662" s="42"/>
      <c r="HNT2662" s="116"/>
      <c r="HNU2662" s="42"/>
      <c r="HNV2662" s="116"/>
      <c r="HNW2662" s="42"/>
      <c r="HNX2662" s="116"/>
      <c r="HNY2662" s="42"/>
      <c r="HNZ2662" s="116"/>
      <c r="HOA2662" s="42"/>
      <c r="HOB2662" s="116"/>
      <c r="HOC2662" s="42"/>
      <c r="HOD2662" s="116"/>
      <c r="HOE2662" s="42"/>
      <c r="HOF2662" s="116"/>
      <c r="HOG2662" s="42"/>
      <c r="HOH2662" s="116"/>
      <c r="HOI2662" s="42"/>
      <c r="HOJ2662" s="116"/>
      <c r="HOK2662" s="42"/>
      <c r="HOL2662" s="116"/>
      <c r="HOM2662" s="42"/>
      <c r="HON2662" s="116"/>
      <c r="HOO2662" s="42"/>
      <c r="HOP2662" s="116"/>
      <c r="HOQ2662" s="42"/>
      <c r="HOR2662" s="116"/>
      <c r="HOS2662" s="42"/>
      <c r="HOT2662" s="116"/>
      <c r="HOU2662" s="42"/>
      <c r="HOV2662" s="116"/>
      <c r="HOW2662" s="42"/>
      <c r="HOX2662" s="116"/>
      <c r="HOY2662" s="42"/>
      <c r="HOZ2662" s="116"/>
      <c r="HPA2662" s="42"/>
      <c r="HPB2662" s="116"/>
      <c r="HPC2662" s="42"/>
      <c r="HPD2662" s="116"/>
      <c r="HPE2662" s="42"/>
      <c r="HPF2662" s="116"/>
      <c r="HPG2662" s="42"/>
      <c r="HPH2662" s="116"/>
      <c r="HPI2662" s="42"/>
      <c r="HPJ2662" s="116"/>
      <c r="HPK2662" s="42"/>
      <c r="HPL2662" s="116"/>
      <c r="HPM2662" s="42"/>
      <c r="HPN2662" s="116"/>
      <c r="HPO2662" s="42"/>
      <c r="HPP2662" s="116"/>
      <c r="HPQ2662" s="42"/>
      <c r="HPR2662" s="116"/>
      <c r="HPS2662" s="42"/>
      <c r="HPT2662" s="116"/>
      <c r="HPU2662" s="42"/>
      <c r="HPV2662" s="116"/>
      <c r="HPW2662" s="42"/>
      <c r="HPX2662" s="116"/>
      <c r="HPY2662" s="42"/>
      <c r="HPZ2662" s="116"/>
      <c r="HQA2662" s="42"/>
      <c r="HQB2662" s="116"/>
      <c r="HQC2662" s="42"/>
      <c r="HQD2662" s="116"/>
      <c r="HQE2662" s="42"/>
      <c r="HQF2662" s="116"/>
      <c r="HQG2662" s="42"/>
      <c r="HQH2662" s="116"/>
      <c r="HQI2662" s="42"/>
      <c r="HQJ2662" s="116"/>
      <c r="HQK2662" s="42"/>
      <c r="HQL2662" s="116"/>
      <c r="HQM2662" s="42"/>
      <c r="HQN2662" s="116"/>
      <c r="HQO2662" s="42"/>
      <c r="HQP2662" s="116"/>
      <c r="HQQ2662" s="42"/>
      <c r="HQR2662" s="116"/>
      <c r="HQS2662" s="42"/>
      <c r="HQT2662" s="116"/>
      <c r="HQU2662" s="42"/>
      <c r="HQV2662" s="116"/>
      <c r="HQW2662" s="42"/>
      <c r="HQX2662" s="116"/>
      <c r="HQY2662" s="42"/>
      <c r="HQZ2662" s="116"/>
      <c r="HRA2662" s="42"/>
      <c r="HRB2662" s="116"/>
      <c r="HRC2662" s="42"/>
      <c r="HRD2662" s="116"/>
      <c r="HRE2662" s="42"/>
      <c r="HRF2662" s="116"/>
      <c r="HRG2662" s="42"/>
      <c r="HRH2662" s="116"/>
      <c r="HRI2662" s="42"/>
      <c r="HRJ2662" s="116"/>
      <c r="HRK2662" s="42"/>
      <c r="HRL2662" s="116"/>
      <c r="HRM2662" s="42"/>
      <c r="HRN2662" s="116"/>
      <c r="HRO2662" s="42"/>
      <c r="HRP2662" s="116"/>
      <c r="HRQ2662" s="42"/>
      <c r="HRR2662" s="116"/>
      <c r="HRS2662" s="42"/>
      <c r="HRT2662" s="116"/>
      <c r="HRU2662" s="42"/>
      <c r="HRV2662" s="116"/>
      <c r="HRW2662" s="42"/>
      <c r="HRX2662" s="116"/>
      <c r="HRY2662" s="42"/>
      <c r="HRZ2662" s="116"/>
      <c r="HSA2662" s="42"/>
      <c r="HSB2662" s="116"/>
      <c r="HSC2662" s="42"/>
      <c r="HSD2662" s="116"/>
      <c r="HSE2662" s="42"/>
      <c r="HSF2662" s="116"/>
      <c r="HSG2662" s="42"/>
      <c r="HSH2662" s="116"/>
      <c r="HSI2662" s="42"/>
      <c r="HSJ2662" s="116"/>
      <c r="HSK2662" s="42"/>
      <c r="HSL2662" s="116"/>
      <c r="HSM2662" s="42"/>
      <c r="HSN2662" s="116"/>
      <c r="HSO2662" s="42"/>
      <c r="HSP2662" s="116"/>
      <c r="HSQ2662" s="42"/>
      <c r="HSR2662" s="116"/>
      <c r="HSS2662" s="42"/>
      <c r="HST2662" s="116"/>
      <c r="HSU2662" s="42"/>
      <c r="HSV2662" s="116"/>
      <c r="HSW2662" s="42"/>
      <c r="HSX2662" s="116"/>
      <c r="HSY2662" s="42"/>
      <c r="HSZ2662" s="116"/>
      <c r="HTA2662" s="42"/>
      <c r="HTB2662" s="116"/>
      <c r="HTC2662" s="42"/>
      <c r="HTD2662" s="116"/>
      <c r="HTE2662" s="42"/>
      <c r="HTF2662" s="116"/>
      <c r="HTG2662" s="42"/>
      <c r="HTH2662" s="116"/>
      <c r="HTI2662" s="42"/>
      <c r="HTJ2662" s="116"/>
      <c r="HTK2662" s="42"/>
      <c r="HTL2662" s="116"/>
      <c r="HTM2662" s="42"/>
      <c r="HTN2662" s="116"/>
      <c r="HTO2662" s="42"/>
      <c r="HTP2662" s="116"/>
      <c r="HTQ2662" s="42"/>
      <c r="HTR2662" s="116"/>
      <c r="HTS2662" s="42"/>
      <c r="HTT2662" s="116"/>
      <c r="HTU2662" s="42"/>
      <c r="HTV2662" s="116"/>
      <c r="HTW2662" s="42"/>
      <c r="HTX2662" s="116"/>
      <c r="HTY2662" s="42"/>
      <c r="HTZ2662" s="116"/>
      <c r="HUA2662" s="42"/>
      <c r="HUB2662" s="116"/>
      <c r="HUC2662" s="42"/>
      <c r="HUD2662" s="116"/>
      <c r="HUE2662" s="42"/>
      <c r="HUF2662" s="116"/>
      <c r="HUG2662" s="42"/>
      <c r="HUH2662" s="116"/>
      <c r="HUI2662" s="42"/>
      <c r="HUJ2662" s="116"/>
      <c r="HUK2662" s="42"/>
      <c r="HUL2662" s="116"/>
      <c r="HUM2662" s="42"/>
      <c r="HUN2662" s="116"/>
      <c r="HUO2662" s="42"/>
      <c r="HUP2662" s="116"/>
      <c r="HUQ2662" s="42"/>
      <c r="HUR2662" s="116"/>
      <c r="HUS2662" s="42"/>
      <c r="HUT2662" s="116"/>
      <c r="HUU2662" s="42"/>
      <c r="HUV2662" s="116"/>
      <c r="HUW2662" s="42"/>
      <c r="HUX2662" s="116"/>
      <c r="HUY2662" s="42"/>
      <c r="HUZ2662" s="116"/>
      <c r="HVA2662" s="42"/>
      <c r="HVB2662" s="116"/>
      <c r="HVC2662" s="42"/>
      <c r="HVD2662" s="116"/>
      <c r="HVE2662" s="42"/>
      <c r="HVF2662" s="116"/>
      <c r="HVG2662" s="42"/>
      <c r="HVH2662" s="116"/>
      <c r="HVI2662" s="42"/>
      <c r="HVJ2662" s="116"/>
      <c r="HVK2662" s="42"/>
      <c r="HVL2662" s="116"/>
      <c r="HVM2662" s="42"/>
      <c r="HVN2662" s="116"/>
      <c r="HVO2662" s="42"/>
      <c r="HVP2662" s="116"/>
      <c r="HVQ2662" s="42"/>
      <c r="HVR2662" s="116"/>
      <c r="HVS2662" s="42"/>
      <c r="HVT2662" s="116"/>
      <c r="HVU2662" s="42"/>
      <c r="HVV2662" s="116"/>
      <c r="HVW2662" s="42"/>
      <c r="HVX2662" s="116"/>
      <c r="HVY2662" s="42"/>
      <c r="HVZ2662" s="116"/>
      <c r="HWA2662" s="42"/>
      <c r="HWB2662" s="116"/>
      <c r="HWC2662" s="42"/>
      <c r="HWD2662" s="116"/>
      <c r="HWE2662" s="42"/>
      <c r="HWF2662" s="116"/>
      <c r="HWG2662" s="42"/>
      <c r="HWH2662" s="116"/>
      <c r="HWI2662" s="42"/>
      <c r="HWJ2662" s="116"/>
      <c r="HWK2662" s="42"/>
      <c r="HWL2662" s="116"/>
      <c r="HWM2662" s="42"/>
      <c r="HWN2662" s="116"/>
      <c r="HWO2662" s="42"/>
      <c r="HWP2662" s="116"/>
      <c r="HWQ2662" s="42"/>
      <c r="HWR2662" s="116"/>
      <c r="HWS2662" s="42"/>
      <c r="HWT2662" s="116"/>
      <c r="HWU2662" s="42"/>
      <c r="HWV2662" s="116"/>
      <c r="HWW2662" s="42"/>
      <c r="HWX2662" s="116"/>
      <c r="HWY2662" s="42"/>
      <c r="HWZ2662" s="116"/>
      <c r="HXA2662" s="42"/>
      <c r="HXB2662" s="116"/>
      <c r="HXC2662" s="42"/>
      <c r="HXD2662" s="116"/>
      <c r="HXE2662" s="42"/>
      <c r="HXF2662" s="116"/>
      <c r="HXG2662" s="42"/>
      <c r="HXH2662" s="116"/>
      <c r="HXI2662" s="42"/>
      <c r="HXJ2662" s="116"/>
      <c r="HXK2662" s="42"/>
      <c r="HXL2662" s="116"/>
      <c r="HXM2662" s="42"/>
      <c r="HXN2662" s="116"/>
      <c r="HXO2662" s="42"/>
      <c r="HXP2662" s="116"/>
      <c r="HXQ2662" s="42"/>
      <c r="HXR2662" s="116"/>
      <c r="HXS2662" s="42"/>
      <c r="HXT2662" s="116"/>
      <c r="HXU2662" s="42"/>
      <c r="HXV2662" s="116"/>
      <c r="HXW2662" s="42"/>
      <c r="HXX2662" s="116"/>
      <c r="HXY2662" s="42"/>
      <c r="HXZ2662" s="116"/>
      <c r="HYA2662" s="42"/>
      <c r="HYB2662" s="116"/>
      <c r="HYC2662" s="42"/>
      <c r="HYD2662" s="116"/>
      <c r="HYE2662" s="42"/>
      <c r="HYF2662" s="116"/>
      <c r="HYG2662" s="42"/>
      <c r="HYH2662" s="116"/>
      <c r="HYI2662" s="42"/>
      <c r="HYJ2662" s="116"/>
      <c r="HYK2662" s="42"/>
      <c r="HYL2662" s="116"/>
      <c r="HYM2662" s="42"/>
      <c r="HYN2662" s="116"/>
      <c r="HYO2662" s="42"/>
      <c r="HYP2662" s="116"/>
      <c r="HYQ2662" s="42"/>
      <c r="HYR2662" s="116"/>
      <c r="HYS2662" s="42"/>
      <c r="HYT2662" s="116"/>
      <c r="HYU2662" s="42"/>
      <c r="HYV2662" s="116"/>
      <c r="HYW2662" s="42"/>
      <c r="HYX2662" s="116"/>
      <c r="HYY2662" s="42"/>
      <c r="HYZ2662" s="116"/>
      <c r="HZA2662" s="42"/>
      <c r="HZB2662" s="116"/>
      <c r="HZC2662" s="42"/>
      <c r="HZD2662" s="116"/>
      <c r="HZE2662" s="42"/>
      <c r="HZF2662" s="116"/>
      <c r="HZG2662" s="42"/>
      <c r="HZH2662" s="116"/>
      <c r="HZI2662" s="42"/>
      <c r="HZJ2662" s="116"/>
      <c r="HZK2662" s="42"/>
      <c r="HZL2662" s="116"/>
      <c r="HZM2662" s="42"/>
      <c r="HZN2662" s="116"/>
      <c r="HZO2662" s="42"/>
      <c r="HZP2662" s="116"/>
      <c r="HZQ2662" s="42"/>
      <c r="HZR2662" s="116"/>
      <c r="HZS2662" s="42"/>
      <c r="HZT2662" s="116"/>
      <c r="HZU2662" s="42"/>
      <c r="HZV2662" s="116"/>
      <c r="HZW2662" s="42"/>
      <c r="HZX2662" s="116"/>
      <c r="HZY2662" s="42"/>
      <c r="HZZ2662" s="116"/>
      <c r="IAA2662" s="42"/>
      <c r="IAB2662" s="116"/>
      <c r="IAC2662" s="42"/>
      <c r="IAD2662" s="116"/>
      <c r="IAE2662" s="42"/>
      <c r="IAF2662" s="116"/>
      <c r="IAG2662" s="42"/>
      <c r="IAH2662" s="116"/>
      <c r="IAI2662" s="42"/>
      <c r="IAJ2662" s="116"/>
      <c r="IAK2662" s="42"/>
      <c r="IAL2662" s="116"/>
      <c r="IAM2662" s="42"/>
      <c r="IAN2662" s="116"/>
      <c r="IAO2662" s="42"/>
      <c r="IAP2662" s="116"/>
      <c r="IAQ2662" s="42"/>
      <c r="IAR2662" s="116"/>
      <c r="IAS2662" s="42"/>
      <c r="IAT2662" s="116"/>
      <c r="IAU2662" s="42"/>
      <c r="IAV2662" s="116"/>
      <c r="IAW2662" s="42"/>
      <c r="IAX2662" s="116"/>
      <c r="IAY2662" s="42"/>
      <c r="IAZ2662" s="116"/>
      <c r="IBA2662" s="42"/>
      <c r="IBB2662" s="116"/>
      <c r="IBC2662" s="42"/>
      <c r="IBD2662" s="116"/>
      <c r="IBE2662" s="42"/>
      <c r="IBF2662" s="116"/>
      <c r="IBG2662" s="42"/>
      <c r="IBH2662" s="116"/>
      <c r="IBI2662" s="42"/>
      <c r="IBJ2662" s="116"/>
      <c r="IBK2662" s="42"/>
      <c r="IBL2662" s="116"/>
      <c r="IBM2662" s="42"/>
      <c r="IBN2662" s="116"/>
      <c r="IBO2662" s="42"/>
      <c r="IBP2662" s="116"/>
      <c r="IBQ2662" s="42"/>
      <c r="IBR2662" s="116"/>
      <c r="IBS2662" s="42"/>
      <c r="IBT2662" s="116"/>
      <c r="IBU2662" s="42"/>
      <c r="IBV2662" s="116"/>
      <c r="IBW2662" s="42"/>
      <c r="IBX2662" s="116"/>
      <c r="IBY2662" s="42"/>
      <c r="IBZ2662" s="116"/>
      <c r="ICA2662" s="42"/>
      <c r="ICB2662" s="116"/>
      <c r="ICC2662" s="42"/>
      <c r="ICD2662" s="116"/>
      <c r="ICE2662" s="42"/>
      <c r="ICF2662" s="116"/>
      <c r="ICG2662" s="42"/>
      <c r="ICH2662" s="116"/>
      <c r="ICI2662" s="42"/>
      <c r="ICJ2662" s="116"/>
      <c r="ICK2662" s="42"/>
      <c r="ICL2662" s="116"/>
      <c r="ICM2662" s="42"/>
      <c r="ICN2662" s="116"/>
      <c r="ICO2662" s="42"/>
      <c r="ICP2662" s="116"/>
      <c r="ICQ2662" s="42"/>
      <c r="ICR2662" s="116"/>
      <c r="ICS2662" s="42"/>
      <c r="ICT2662" s="116"/>
      <c r="ICU2662" s="42"/>
      <c r="ICV2662" s="116"/>
      <c r="ICW2662" s="42"/>
      <c r="ICX2662" s="116"/>
      <c r="ICY2662" s="42"/>
      <c r="ICZ2662" s="116"/>
      <c r="IDA2662" s="42"/>
      <c r="IDB2662" s="116"/>
      <c r="IDC2662" s="42"/>
      <c r="IDD2662" s="116"/>
      <c r="IDE2662" s="42"/>
      <c r="IDF2662" s="116"/>
      <c r="IDG2662" s="42"/>
      <c r="IDH2662" s="116"/>
      <c r="IDI2662" s="42"/>
      <c r="IDJ2662" s="116"/>
      <c r="IDK2662" s="42"/>
      <c r="IDL2662" s="116"/>
      <c r="IDM2662" s="42"/>
      <c r="IDN2662" s="116"/>
      <c r="IDO2662" s="42"/>
      <c r="IDP2662" s="116"/>
      <c r="IDQ2662" s="42"/>
      <c r="IDR2662" s="116"/>
      <c r="IDS2662" s="42"/>
      <c r="IDT2662" s="116"/>
      <c r="IDU2662" s="42"/>
      <c r="IDV2662" s="116"/>
      <c r="IDW2662" s="42"/>
      <c r="IDX2662" s="116"/>
      <c r="IDY2662" s="42"/>
      <c r="IDZ2662" s="116"/>
      <c r="IEA2662" s="42"/>
      <c r="IEB2662" s="116"/>
      <c r="IEC2662" s="42"/>
      <c r="IED2662" s="116"/>
      <c r="IEE2662" s="42"/>
      <c r="IEF2662" s="116"/>
      <c r="IEG2662" s="42"/>
      <c r="IEH2662" s="116"/>
      <c r="IEI2662" s="42"/>
      <c r="IEJ2662" s="116"/>
      <c r="IEK2662" s="42"/>
      <c r="IEL2662" s="116"/>
      <c r="IEM2662" s="42"/>
      <c r="IEN2662" s="116"/>
      <c r="IEO2662" s="42"/>
      <c r="IEP2662" s="116"/>
      <c r="IEQ2662" s="42"/>
      <c r="IER2662" s="116"/>
      <c r="IES2662" s="42"/>
      <c r="IET2662" s="116"/>
      <c r="IEU2662" s="42"/>
      <c r="IEV2662" s="116"/>
      <c r="IEW2662" s="42"/>
      <c r="IEX2662" s="116"/>
      <c r="IEY2662" s="42"/>
      <c r="IEZ2662" s="116"/>
      <c r="IFA2662" s="42"/>
      <c r="IFB2662" s="116"/>
      <c r="IFC2662" s="42"/>
      <c r="IFD2662" s="116"/>
      <c r="IFE2662" s="42"/>
      <c r="IFF2662" s="116"/>
      <c r="IFG2662" s="42"/>
      <c r="IFH2662" s="116"/>
      <c r="IFI2662" s="42"/>
      <c r="IFJ2662" s="116"/>
      <c r="IFK2662" s="42"/>
      <c r="IFL2662" s="116"/>
      <c r="IFM2662" s="42"/>
      <c r="IFN2662" s="116"/>
      <c r="IFO2662" s="42"/>
      <c r="IFP2662" s="116"/>
      <c r="IFQ2662" s="42"/>
      <c r="IFR2662" s="116"/>
      <c r="IFS2662" s="42"/>
      <c r="IFT2662" s="116"/>
      <c r="IFU2662" s="42"/>
      <c r="IFV2662" s="116"/>
      <c r="IFW2662" s="42"/>
      <c r="IFX2662" s="116"/>
      <c r="IFY2662" s="42"/>
      <c r="IFZ2662" s="116"/>
      <c r="IGA2662" s="42"/>
      <c r="IGB2662" s="116"/>
      <c r="IGC2662" s="42"/>
      <c r="IGD2662" s="116"/>
      <c r="IGE2662" s="42"/>
      <c r="IGF2662" s="116"/>
      <c r="IGG2662" s="42"/>
      <c r="IGH2662" s="116"/>
      <c r="IGI2662" s="42"/>
      <c r="IGJ2662" s="116"/>
      <c r="IGK2662" s="42"/>
      <c r="IGL2662" s="116"/>
      <c r="IGM2662" s="42"/>
      <c r="IGN2662" s="116"/>
      <c r="IGO2662" s="42"/>
      <c r="IGP2662" s="116"/>
      <c r="IGQ2662" s="42"/>
      <c r="IGR2662" s="116"/>
      <c r="IGS2662" s="42"/>
      <c r="IGT2662" s="116"/>
      <c r="IGU2662" s="42"/>
      <c r="IGV2662" s="116"/>
      <c r="IGW2662" s="42"/>
      <c r="IGX2662" s="116"/>
      <c r="IGY2662" s="42"/>
      <c r="IGZ2662" s="116"/>
      <c r="IHA2662" s="42"/>
      <c r="IHB2662" s="116"/>
      <c r="IHC2662" s="42"/>
      <c r="IHD2662" s="116"/>
      <c r="IHE2662" s="42"/>
      <c r="IHF2662" s="116"/>
      <c r="IHG2662" s="42"/>
      <c r="IHH2662" s="116"/>
      <c r="IHI2662" s="42"/>
      <c r="IHJ2662" s="116"/>
      <c r="IHK2662" s="42"/>
      <c r="IHL2662" s="116"/>
      <c r="IHM2662" s="42"/>
      <c r="IHN2662" s="116"/>
      <c r="IHO2662" s="42"/>
      <c r="IHP2662" s="116"/>
      <c r="IHQ2662" s="42"/>
      <c r="IHR2662" s="116"/>
      <c r="IHS2662" s="42"/>
      <c r="IHT2662" s="116"/>
      <c r="IHU2662" s="42"/>
      <c r="IHV2662" s="116"/>
      <c r="IHW2662" s="42"/>
      <c r="IHX2662" s="116"/>
      <c r="IHY2662" s="42"/>
      <c r="IHZ2662" s="116"/>
      <c r="IIA2662" s="42"/>
      <c r="IIB2662" s="116"/>
      <c r="IIC2662" s="42"/>
      <c r="IID2662" s="116"/>
      <c r="IIE2662" s="42"/>
      <c r="IIF2662" s="116"/>
      <c r="IIG2662" s="42"/>
      <c r="IIH2662" s="116"/>
      <c r="III2662" s="42"/>
      <c r="IIJ2662" s="116"/>
      <c r="IIK2662" s="42"/>
      <c r="IIL2662" s="116"/>
      <c r="IIM2662" s="42"/>
      <c r="IIN2662" s="116"/>
      <c r="IIO2662" s="42"/>
      <c r="IIP2662" s="116"/>
      <c r="IIQ2662" s="42"/>
      <c r="IIR2662" s="116"/>
      <c r="IIS2662" s="42"/>
      <c r="IIT2662" s="116"/>
      <c r="IIU2662" s="42"/>
      <c r="IIV2662" s="116"/>
      <c r="IIW2662" s="42"/>
      <c r="IIX2662" s="116"/>
      <c r="IIY2662" s="42"/>
      <c r="IIZ2662" s="116"/>
      <c r="IJA2662" s="42"/>
      <c r="IJB2662" s="116"/>
      <c r="IJC2662" s="42"/>
      <c r="IJD2662" s="116"/>
      <c r="IJE2662" s="42"/>
      <c r="IJF2662" s="116"/>
      <c r="IJG2662" s="42"/>
      <c r="IJH2662" s="116"/>
      <c r="IJI2662" s="42"/>
      <c r="IJJ2662" s="116"/>
      <c r="IJK2662" s="42"/>
      <c r="IJL2662" s="116"/>
      <c r="IJM2662" s="42"/>
      <c r="IJN2662" s="116"/>
      <c r="IJO2662" s="42"/>
      <c r="IJP2662" s="116"/>
      <c r="IJQ2662" s="42"/>
      <c r="IJR2662" s="116"/>
      <c r="IJS2662" s="42"/>
      <c r="IJT2662" s="116"/>
      <c r="IJU2662" s="42"/>
      <c r="IJV2662" s="116"/>
      <c r="IJW2662" s="42"/>
      <c r="IJX2662" s="116"/>
      <c r="IJY2662" s="42"/>
      <c r="IJZ2662" s="116"/>
      <c r="IKA2662" s="42"/>
      <c r="IKB2662" s="116"/>
      <c r="IKC2662" s="42"/>
      <c r="IKD2662" s="116"/>
      <c r="IKE2662" s="42"/>
      <c r="IKF2662" s="116"/>
      <c r="IKG2662" s="42"/>
      <c r="IKH2662" s="116"/>
      <c r="IKI2662" s="42"/>
      <c r="IKJ2662" s="116"/>
      <c r="IKK2662" s="42"/>
      <c r="IKL2662" s="116"/>
      <c r="IKM2662" s="42"/>
      <c r="IKN2662" s="116"/>
      <c r="IKO2662" s="42"/>
      <c r="IKP2662" s="116"/>
      <c r="IKQ2662" s="42"/>
      <c r="IKR2662" s="116"/>
      <c r="IKS2662" s="42"/>
      <c r="IKT2662" s="116"/>
      <c r="IKU2662" s="42"/>
      <c r="IKV2662" s="116"/>
      <c r="IKW2662" s="42"/>
      <c r="IKX2662" s="116"/>
      <c r="IKY2662" s="42"/>
      <c r="IKZ2662" s="116"/>
      <c r="ILA2662" s="42"/>
      <c r="ILB2662" s="116"/>
      <c r="ILC2662" s="42"/>
      <c r="ILD2662" s="116"/>
      <c r="ILE2662" s="42"/>
      <c r="ILF2662" s="116"/>
      <c r="ILG2662" s="42"/>
      <c r="ILH2662" s="116"/>
      <c r="ILI2662" s="42"/>
      <c r="ILJ2662" s="116"/>
      <c r="ILK2662" s="42"/>
      <c r="ILL2662" s="116"/>
      <c r="ILM2662" s="42"/>
      <c r="ILN2662" s="116"/>
      <c r="ILO2662" s="42"/>
      <c r="ILP2662" s="116"/>
      <c r="ILQ2662" s="42"/>
      <c r="ILR2662" s="116"/>
      <c r="ILS2662" s="42"/>
      <c r="ILT2662" s="116"/>
      <c r="ILU2662" s="42"/>
      <c r="ILV2662" s="116"/>
      <c r="ILW2662" s="42"/>
      <c r="ILX2662" s="116"/>
      <c r="ILY2662" s="42"/>
      <c r="ILZ2662" s="116"/>
      <c r="IMA2662" s="42"/>
      <c r="IMB2662" s="116"/>
      <c r="IMC2662" s="42"/>
      <c r="IMD2662" s="116"/>
      <c r="IME2662" s="42"/>
      <c r="IMF2662" s="116"/>
      <c r="IMG2662" s="42"/>
      <c r="IMH2662" s="116"/>
      <c r="IMI2662" s="42"/>
      <c r="IMJ2662" s="116"/>
      <c r="IMK2662" s="42"/>
      <c r="IML2662" s="116"/>
      <c r="IMM2662" s="42"/>
      <c r="IMN2662" s="116"/>
      <c r="IMO2662" s="42"/>
      <c r="IMP2662" s="116"/>
      <c r="IMQ2662" s="42"/>
      <c r="IMR2662" s="116"/>
      <c r="IMS2662" s="42"/>
      <c r="IMT2662" s="116"/>
      <c r="IMU2662" s="42"/>
      <c r="IMV2662" s="116"/>
      <c r="IMW2662" s="42"/>
      <c r="IMX2662" s="116"/>
      <c r="IMY2662" s="42"/>
      <c r="IMZ2662" s="116"/>
      <c r="INA2662" s="42"/>
      <c r="INB2662" s="116"/>
      <c r="INC2662" s="42"/>
      <c r="IND2662" s="116"/>
      <c r="INE2662" s="42"/>
      <c r="INF2662" s="116"/>
      <c r="ING2662" s="42"/>
      <c r="INH2662" s="116"/>
      <c r="INI2662" s="42"/>
      <c r="INJ2662" s="116"/>
      <c r="INK2662" s="42"/>
      <c r="INL2662" s="116"/>
      <c r="INM2662" s="42"/>
      <c r="INN2662" s="116"/>
      <c r="INO2662" s="42"/>
      <c r="INP2662" s="116"/>
      <c r="INQ2662" s="42"/>
      <c r="INR2662" s="116"/>
      <c r="INS2662" s="42"/>
      <c r="INT2662" s="116"/>
      <c r="INU2662" s="42"/>
      <c r="INV2662" s="116"/>
      <c r="INW2662" s="42"/>
      <c r="INX2662" s="116"/>
      <c r="INY2662" s="42"/>
      <c r="INZ2662" s="116"/>
      <c r="IOA2662" s="42"/>
      <c r="IOB2662" s="116"/>
      <c r="IOC2662" s="42"/>
      <c r="IOD2662" s="116"/>
      <c r="IOE2662" s="42"/>
      <c r="IOF2662" s="116"/>
      <c r="IOG2662" s="42"/>
      <c r="IOH2662" s="116"/>
      <c r="IOI2662" s="42"/>
      <c r="IOJ2662" s="116"/>
      <c r="IOK2662" s="42"/>
      <c r="IOL2662" s="116"/>
      <c r="IOM2662" s="42"/>
      <c r="ION2662" s="116"/>
      <c r="IOO2662" s="42"/>
      <c r="IOP2662" s="116"/>
      <c r="IOQ2662" s="42"/>
      <c r="IOR2662" s="116"/>
      <c r="IOS2662" s="42"/>
      <c r="IOT2662" s="116"/>
      <c r="IOU2662" s="42"/>
      <c r="IOV2662" s="116"/>
      <c r="IOW2662" s="42"/>
      <c r="IOX2662" s="116"/>
      <c r="IOY2662" s="42"/>
      <c r="IOZ2662" s="116"/>
      <c r="IPA2662" s="42"/>
      <c r="IPB2662" s="116"/>
      <c r="IPC2662" s="42"/>
      <c r="IPD2662" s="116"/>
      <c r="IPE2662" s="42"/>
      <c r="IPF2662" s="116"/>
      <c r="IPG2662" s="42"/>
      <c r="IPH2662" s="116"/>
      <c r="IPI2662" s="42"/>
      <c r="IPJ2662" s="116"/>
      <c r="IPK2662" s="42"/>
      <c r="IPL2662" s="116"/>
      <c r="IPM2662" s="42"/>
      <c r="IPN2662" s="116"/>
      <c r="IPO2662" s="42"/>
      <c r="IPP2662" s="116"/>
      <c r="IPQ2662" s="42"/>
      <c r="IPR2662" s="116"/>
      <c r="IPS2662" s="42"/>
      <c r="IPT2662" s="116"/>
      <c r="IPU2662" s="42"/>
      <c r="IPV2662" s="116"/>
      <c r="IPW2662" s="42"/>
      <c r="IPX2662" s="116"/>
      <c r="IPY2662" s="42"/>
      <c r="IPZ2662" s="116"/>
      <c r="IQA2662" s="42"/>
      <c r="IQB2662" s="116"/>
      <c r="IQC2662" s="42"/>
      <c r="IQD2662" s="116"/>
      <c r="IQE2662" s="42"/>
      <c r="IQF2662" s="116"/>
      <c r="IQG2662" s="42"/>
      <c r="IQH2662" s="116"/>
      <c r="IQI2662" s="42"/>
      <c r="IQJ2662" s="116"/>
      <c r="IQK2662" s="42"/>
      <c r="IQL2662" s="116"/>
      <c r="IQM2662" s="42"/>
      <c r="IQN2662" s="116"/>
      <c r="IQO2662" s="42"/>
      <c r="IQP2662" s="116"/>
      <c r="IQQ2662" s="42"/>
      <c r="IQR2662" s="116"/>
      <c r="IQS2662" s="42"/>
      <c r="IQT2662" s="116"/>
      <c r="IQU2662" s="42"/>
      <c r="IQV2662" s="116"/>
      <c r="IQW2662" s="42"/>
      <c r="IQX2662" s="116"/>
      <c r="IQY2662" s="42"/>
      <c r="IQZ2662" s="116"/>
      <c r="IRA2662" s="42"/>
      <c r="IRB2662" s="116"/>
      <c r="IRC2662" s="42"/>
      <c r="IRD2662" s="116"/>
      <c r="IRE2662" s="42"/>
      <c r="IRF2662" s="116"/>
      <c r="IRG2662" s="42"/>
      <c r="IRH2662" s="116"/>
      <c r="IRI2662" s="42"/>
      <c r="IRJ2662" s="116"/>
      <c r="IRK2662" s="42"/>
      <c r="IRL2662" s="116"/>
      <c r="IRM2662" s="42"/>
      <c r="IRN2662" s="116"/>
      <c r="IRO2662" s="42"/>
      <c r="IRP2662" s="116"/>
      <c r="IRQ2662" s="42"/>
      <c r="IRR2662" s="116"/>
      <c r="IRS2662" s="42"/>
      <c r="IRT2662" s="116"/>
      <c r="IRU2662" s="42"/>
      <c r="IRV2662" s="116"/>
      <c r="IRW2662" s="42"/>
      <c r="IRX2662" s="116"/>
      <c r="IRY2662" s="42"/>
      <c r="IRZ2662" s="116"/>
      <c r="ISA2662" s="42"/>
      <c r="ISB2662" s="116"/>
      <c r="ISC2662" s="42"/>
      <c r="ISD2662" s="116"/>
      <c r="ISE2662" s="42"/>
      <c r="ISF2662" s="116"/>
      <c r="ISG2662" s="42"/>
      <c r="ISH2662" s="116"/>
      <c r="ISI2662" s="42"/>
      <c r="ISJ2662" s="116"/>
      <c r="ISK2662" s="42"/>
      <c r="ISL2662" s="116"/>
      <c r="ISM2662" s="42"/>
      <c r="ISN2662" s="116"/>
      <c r="ISO2662" s="42"/>
      <c r="ISP2662" s="116"/>
      <c r="ISQ2662" s="42"/>
      <c r="ISR2662" s="116"/>
      <c r="ISS2662" s="42"/>
      <c r="IST2662" s="116"/>
      <c r="ISU2662" s="42"/>
      <c r="ISV2662" s="116"/>
      <c r="ISW2662" s="42"/>
      <c r="ISX2662" s="116"/>
      <c r="ISY2662" s="42"/>
      <c r="ISZ2662" s="116"/>
      <c r="ITA2662" s="42"/>
      <c r="ITB2662" s="116"/>
      <c r="ITC2662" s="42"/>
      <c r="ITD2662" s="116"/>
      <c r="ITE2662" s="42"/>
      <c r="ITF2662" s="116"/>
      <c r="ITG2662" s="42"/>
      <c r="ITH2662" s="116"/>
      <c r="ITI2662" s="42"/>
      <c r="ITJ2662" s="116"/>
      <c r="ITK2662" s="42"/>
      <c r="ITL2662" s="116"/>
      <c r="ITM2662" s="42"/>
      <c r="ITN2662" s="116"/>
      <c r="ITO2662" s="42"/>
      <c r="ITP2662" s="116"/>
      <c r="ITQ2662" s="42"/>
      <c r="ITR2662" s="116"/>
      <c r="ITS2662" s="42"/>
      <c r="ITT2662" s="116"/>
      <c r="ITU2662" s="42"/>
      <c r="ITV2662" s="116"/>
      <c r="ITW2662" s="42"/>
      <c r="ITX2662" s="116"/>
      <c r="ITY2662" s="42"/>
      <c r="ITZ2662" s="116"/>
      <c r="IUA2662" s="42"/>
      <c r="IUB2662" s="116"/>
      <c r="IUC2662" s="42"/>
      <c r="IUD2662" s="116"/>
      <c r="IUE2662" s="42"/>
      <c r="IUF2662" s="116"/>
      <c r="IUG2662" s="42"/>
      <c r="IUH2662" s="116"/>
      <c r="IUI2662" s="42"/>
      <c r="IUJ2662" s="116"/>
      <c r="IUK2662" s="42"/>
      <c r="IUL2662" s="116"/>
      <c r="IUM2662" s="42"/>
      <c r="IUN2662" s="116"/>
      <c r="IUO2662" s="42"/>
      <c r="IUP2662" s="116"/>
      <c r="IUQ2662" s="42"/>
      <c r="IUR2662" s="116"/>
      <c r="IUS2662" s="42"/>
      <c r="IUT2662" s="116"/>
      <c r="IUU2662" s="42"/>
      <c r="IUV2662" s="116"/>
      <c r="IUW2662" s="42"/>
      <c r="IUX2662" s="116"/>
      <c r="IUY2662" s="42"/>
      <c r="IUZ2662" s="116"/>
      <c r="IVA2662" s="42"/>
      <c r="IVB2662" s="116"/>
      <c r="IVC2662" s="42"/>
      <c r="IVD2662" s="116"/>
      <c r="IVE2662" s="42"/>
      <c r="IVF2662" s="116"/>
      <c r="IVG2662" s="42"/>
      <c r="IVH2662" s="116"/>
      <c r="IVI2662" s="42"/>
      <c r="IVJ2662" s="116"/>
      <c r="IVK2662" s="42"/>
      <c r="IVL2662" s="116"/>
      <c r="IVM2662" s="42"/>
      <c r="IVN2662" s="116"/>
      <c r="IVO2662" s="42"/>
      <c r="IVP2662" s="116"/>
      <c r="IVQ2662" s="42"/>
      <c r="IVR2662" s="116"/>
      <c r="IVS2662" s="42"/>
      <c r="IVT2662" s="116"/>
      <c r="IVU2662" s="42"/>
      <c r="IVV2662" s="116"/>
      <c r="IVW2662" s="42"/>
      <c r="IVX2662" s="116"/>
      <c r="IVY2662" s="42"/>
      <c r="IVZ2662" s="116"/>
      <c r="IWA2662" s="42"/>
      <c r="IWB2662" s="116"/>
      <c r="IWC2662" s="42"/>
      <c r="IWD2662" s="116"/>
      <c r="IWE2662" s="42"/>
      <c r="IWF2662" s="116"/>
      <c r="IWG2662" s="42"/>
      <c r="IWH2662" s="116"/>
      <c r="IWI2662" s="42"/>
      <c r="IWJ2662" s="116"/>
      <c r="IWK2662" s="42"/>
      <c r="IWL2662" s="116"/>
      <c r="IWM2662" s="42"/>
      <c r="IWN2662" s="116"/>
      <c r="IWO2662" s="42"/>
      <c r="IWP2662" s="116"/>
      <c r="IWQ2662" s="42"/>
      <c r="IWR2662" s="116"/>
      <c r="IWS2662" s="42"/>
      <c r="IWT2662" s="116"/>
      <c r="IWU2662" s="42"/>
      <c r="IWV2662" s="116"/>
      <c r="IWW2662" s="42"/>
      <c r="IWX2662" s="116"/>
      <c r="IWY2662" s="42"/>
      <c r="IWZ2662" s="116"/>
      <c r="IXA2662" s="42"/>
      <c r="IXB2662" s="116"/>
      <c r="IXC2662" s="42"/>
      <c r="IXD2662" s="116"/>
      <c r="IXE2662" s="42"/>
      <c r="IXF2662" s="116"/>
      <c r="IXG2662" s="42"/>
      <c r="IXH2662" s="116"/>
      <c r="IXI2662" s="42"/>
      <c r="IXJ2662" s="116"/>
      <c r="IXK2662" s="42"/>
      <c r="IXL2662" s="116"/>
      <c r="IXM2662" s="42"/>
      <c r="IXN2662" s="116"/>
      <c r="IXO2662" s="42"/>
      <c r="IXP2662" s="116"/>
      <c r="IXQ2662" s="42"/>
      <c r="IXR2662" s="116"/>
      <c r="IXS2662" s="42"/>
      <c r="IXT2662" s="116"/>
      <c r="IXU2662" s="42"/>
      <c r="IXV2662" s="116"/>
      <c r="IXW2662" s="42"/>
      <c r="IXX2662" s="116"/>
      <c r="IXY2662" s="42"/>
      <c r="IXZ2662" s="116"/>
      <c r="IYA2662" s="42"/>
      <c r="IYB2662" s="116"/>
      <c r="IYC2662" s="42"/>
      <c r="IYD2662" s="116"/>
      <c r="IYE2662" s="42"/>
      <c r="IYF2662" s="116"/>
      <c r="IYG2662" s="42"/>
      <c r="IYH2662" s="116"/>
      <c r="IYI2662" s="42"/>
      <c r="IYJ2662" s="116"/>
      <c r="IYK2662" s="42"/>
      <c r="IYL2662" s="116"/>
      <c r="IYM2662" s="42"/>
      <c r="IYN2662" s="116"/>
      <c r="IYO2662" s="42"/>
      <c r="IYP2662" s="116"/>
      <c r="IYQ2662" s="42"/>
      <c r="IYR2662" s="116"/>
      <c r="IYS2662" s="42"/>
      <c r="IYT2662" s="116"/>
      <c r="IYU2662" s="42"/>
      <c r="IYV2662" s="116"/>
      <c r="IYW2662" s="42"/>
      <c r="IYX2662" s="116"/>
      <c r="IYY2662" s="42"/>
      <c r="IYZ2662" s="116"/>
      <c r="IZA2662" s="42"/>
      <c r="IZB2662" s="116"/>
      <c r="IZC2662" s="42"/>
      <c r="IZD2662" s="116"/>
      <c r="IZE2662" s="42"/>
      <c r="IZF2662" s="116"/>
      <c r="IZG2662" s="42"/>
      <c r="IZH2662" s="116"/>
      <c r="IZI2662" s="42"/>
      <c r="IZJ2662" s="116"/>
      <c r="IZK2662" s="42"/>
      <c r="IZL2662" s="116"/>
      <c r="IZM2662" s="42"/>
      <c r="IZN2662" s="116"/>
      <c r="IZO2662" s="42"/>
      <c r="IZP2662" s="116"/>
      <c r="IZQ2662" s="42"/>
      <c r="IZR2662" s="116"/>
      <c r="IZS2662" s="42"/>
      <c r="IZT2662" s="116"/>
      <c r="IZU2662" s="42"/>
      <c r="IZV2662" s="116"/>
      <c r="IZW2662" s="42"/>
      <c r="IZX2662" s="116"/>
      <c r="IZY2662" s="42"/>
      <c r="IZZ2662" s="116"/>
      <c r="JAA2662" s="42"/>
      <c r="JAB2662" s="116"/>
      <c r="JAC2662" s="42"/>
      <c r="JAD2662" s="116"/>
      <c r="JAE2662" s="42"/>
      <c r="JAF2662" s="116"/>
      <c r="JAG2662" s="42"/>
      <c r="JAH2662" s="116"/>
      <c r="JAI2662" s="42"/>
      <c r="JAJ2662" s="116"/>
      <c r="JAK2662" s="42"/>
      <c r="JAL2662" s="116"/>
      <c r="JAM2662" s="42"/>
      <c r="JAN2662" s="116"/>
      <c r="JAO2662" s="42"/>
      <c r="JAP2662" s="116"/>
      <c r="JAQ2662" s="42"/>
      <c r="JAR2662" s="116"/>
      <c r="JAS2662" s="42"/>
      <c r="JAT2662" s="116"/>
      <c r="JAU2662" s="42"/>
      <c r="JAV2662" s="116"/>
      <c r="JAW2662" s="42"/>
      <c r="JAX2662" s="116"/>
      <c r="JAY2662" s="42"/>
      <c r="JAZ2662" s="116"/>
      <c r="JBA2662" s="42"/>
      <c r="JBB2662" s="116"/>
      <c r="JBC2662" s="42"/>
      <c r="JBD2662" s="116"/>
      <c r="JBE2662" s="42"/>
      <c r="JBF2662" s="116"/>
      <c r="JBG2662" s="42"/>
      <c r="JBH2662" s="116"/>
      <c r="JBI2662" s="42"/>
      <c r="JBJ2662" s="116"/>
      <c r="JBK2662" s="42"/>
      <c r="JBL2662" s="116"/>
      <c r="JBM2662" s="42"/>
      <c r="JBN2662" s="116"/>
      <c r="JBO2662" s="42"/>
      <c r="JBP2662" s="116"/>
      <c r="JBQ2662" s="42"/>
      <c r="JBR2662" s="116"/>
      <c r="JBS2662" s="42"/>
      <c r="JBT2662" s="116"/>
      <c r="JBU2662" s="42"/>
      <c r="JBV2662" s="116"/>
      <c r="JBW2662" s="42"/>
      <c r="JBX2662" s="116"/>
      <c r="JBY2662" s="42"/>
      <c r="JBZ2662" s="116"/>
      <c r="JCA2662" s="42"/>
      <c r="JCB2662" s="116"/>
      <c r="JCC2662" s="42"/>
      <c r="JCD2662" s="116"/>
      <c r="JCE2662" s="42"/>
      <c r="JCF2662" s="116"/>
      <c r="JCG2662" s="42"/>
      <c r="JCH2662" s="116"/>
      <c r="JCI2662" s="42"/>
      <c r="JCJ2662" s="116"/>
      <c r="JCK2662" s="42"/>
      <c r="JCL2662" s="116"/>
      <c r="JCM2662" s="42"/>
      <c r="JCN2662" s="116"/>
      <c r="JCO2662" s="42"/>
      <c r="JCP2662" s="116"/>
      <c r="JCQ2662" s="42"/>
      <c r="JCR2662" s="116"/>
      <c r="JCS2662" s="42"/>
      <c r="JCT2662" s="116"/>
      <c r="JCU2662" s="42"/>
      <c r="JCV2662" s="116"/>
      <c r="JCW2662" s="42"/>
      <c r="JCX2662" s="116"/>
      <c r="JCY2662" s="42"/>
      <c r="JCZ2662" s="116"/>
      <c r="JDA2662" s="42"/>
      <c r="JDB2662" s="116"/>
      <c r="JDC2662" s="42"/>
      <c r="JDD2662" s="116"/>
      <c r="JDE2662" s="42"/>
      <c r="JDF2662" s="116"/>
      <c r="JDG2662" s="42"/>
      <c r="JDH2662" s="116"/>
      <c r="JDI2662" s="42"/>
      <c r="JDJ2662" s="116"/>
      <c r="JDK2662" s="42"/>
      <c r="JDL2662" s="116"/>
      <c r="JDM2662" s="42"/>
      <c r="JDN2662" s="116"/>
      <c r="JDO2662" s="42"/>
      <c r="JDP2662" s="116"/>
      <c r="JDQ2662" s="42"/>
      <c r="JDR2662" s="116"/>
      <c r="JDS2662" s="42"/>
      <c r="JDT2662" s="116"/>
      <c r="JDU2662" s="42"/>
      <c r="JDV2662" s="116"/>
      <c r="JDW2662" s="42"/>
      <c r="JDX2662" s="116"/>
      <c r="JDY2662" s="42"/>
      <c r="JDZ2662" s="116"/>
      <c r="JEA2662" s="42"/>
      <c r="JEB2662" s="116"/>
      <c r="JEC2662" s="42"/>
      <c r="JED2662" s="116"/>
      <c r="JEE2662" s="42"/>
      <c r="JEF2662" s="116"/>
      <c r="JEG2662" s="42"/>
      <c r="JEH2662" s="116"/>
      <c r="JEI2662" s="42"/>
      <c r="JEJ2662" s="116"/>
      <c r="JEK2662" s="42"/>
      <c r="JEL2662" s="116"/>
      <c r="JEM2662" s="42"/>
      <c r="JEN2662" s="116"/>
      <c r="JEO2662" s="42"/>
      <c r="JEP2662" s="116"/>
      <c r="JEQ2662" s="42"/>
      <c r="JER2662" s="116"/>
      <c r="JES2662" s="42"/>
      <c r="JET2662" s="116"/>
      <c r="JEU2662" s="42"/>
      <c r="JEV2662" s="116"/>
      <c r="JEW2662" s="42"/>
      <c r="JEX2662" s="116"/>
      <c r="JEY2662" s="42"/>
      <c r="JEZ2662" s="116"/>
      <c r="JFA2662" s="42"/>
      <c r="JFB2662" s="116"/>
      <c r="JFC2662" s="42"/>
      <c r="JFD2662" s="116"/>
      <c r="JFE2662" s="42"/>
      <c r="JFF2662" s="116"/>
      <c r="JFG2662" s="42"/>
      <c r="JFH2662" s="116"/>
      <c r="JFI2662" s="42"/>
      <c r="JFJ2662" s="116"/>
      <c r="JFK2662" s="42"/>
      <c r="JFL2662" s="116"/>
      <c r="JFM2662" s="42"/>
      <c r="JFN2662" s="116"/>
      <c r="JFO2662" s="42"/>
      <c r="JFP2662" s="116"/>
      <c r="JFQ2662" s="42"/>
      <c r="JFR2662" s="116"/>
      <c r="JFS2662" s="42"/>
      <c r="JFT2662" s="116"/>
      <c r="JFU2662" s="42"/>
      <c r="JFV2662" s="116"/>
      <c r="JFW2662" s="42"/>
      <c r="JFX2662" s="116"/>
      <c r="JFY2662" s="42"/>
      <c r="JFZ2662" s="116"/>
      <c r="JGA2662" s="42"/>
      <c r="JGB2662" s="116"/>
      <c r="JGC2662" s="42"/>
      <c r="JGD2662" s="116"/>
      <c r="JGE2662" s="42"/>
      <c r="JGF2662" s="116"/>
      <c r="JGG2662" s="42"/>
      <c r="JGH2662" s="116"/>
      <c r="JGI2662" s="42"/>
      <c r="JGJ2662" s="116"/>
      <c r="JGK2662" s="42"/>
      <c r="JGL2662" s="116"/>
      <c r="JGM2662" s="42"/>
      <c r="JGN2662" s="116"/>
      <c r="JGO2662" s="42"/>
      <c r="JGP2662" s="116"/>
      <c r="JGQ2662" s="42"/>
      <c r="JGR2662" s="116"/>
      <c r="JGS2662" s="42"/>
      <c r="JGT2662" s="116"/>
      <c r="JGU2662" s="42"/>
      <c r="JGV2662" s="116"/>
      <c r="JGW2662" s="42"/>
      <c r="JGX2662" s="116"/>
      <c r="JGY2662" s="42"/>
      <c r="JGZ2662" s="116"/>
      <c r="JHA2662" s="42"/>
      <c r="JHB2662" s="116"/>
      <c r="JHC2662" s="42"/>
      <c r="JHD2662" s="116"/>
      <c r="JHE2662" s="42"/>
      <c r="JHF2662" s="116"/>
      <c r="JHG2662" s="42"/>
      <c r="JHH2662" s="116"/>
      <c r="JHI2662" s="42"/>
      <c r="JHJ2662" s="116"/>
      <c r="JHK2662" s="42"/>
      <c r="JHL2662" s="116"/>
      <c r="JHM2662" s="42"/>
      <c r="JHN2662" s="116"/>
      <c r="JHO2662" s="42"/>
      <c r="JHP2662" s="116"/>
      <c r="JHQ2662" s="42"/>
      <c r="JHR2662" s="116"/>
      <c r="JHS2662" s="42"/>
      <c r="JHT2662" s="116"/>
      <c r="JHU2662" s="42"/>
      <c r="JHV2662" s="116"/>
      <c r="JHW2662" s="42"/>
      <c r="JHX2662" s="116"/>
      <c r="JHY2662" s="42"/>
      <c r="JHZ2662" s="116"/>
      <c r="JIA2662" s="42"/>
      <c r="JIB2662" s="116"/>
      <c r="JIC2662" s="42"/>
      <c r="JID2662" s="116"/>
      <c r="JIE2662" s="42"/>
      <c r="JIF2662" s="116"/>
      <c r="JIG2662" s="42"/>
      <c r="JIH2662" s="116"/>
      <c r="JII2662" s="42"/>
      <c r="JIJ2662" s="116"/>
      <c r="JIK2662" s="42"/>
      <c r="JIL2662" s="116"/>
      <c r="JIM2662" s="42"/>
      <c r="JIN2662" s="116"/>
      <c r="JIO2662" s="42"/>
      <c r="JIP2662" s="116"/>
      <c r="JIQ2662" s="42"/>
      <c r="JIR2662" s="116"/>
      <c r="JIS2662" s="42"/>
      <c r="JIT2662" s="116"/>
      <c r="JIU2662" s="42"/>
      <c r="JIV2662" s="116"/>
      <c r="JIW2662" s="42"/>
      <c r="JIX2662" s="116"/>
      <c r="JIY2662" s="42"/>
      <c r="JIZ2662" s="116"/>
      <c r="JJA2662" s="42"/>
      <c r="JJB2662" s="116"/>
      <c r="JJC2662" s="42"/>
      <c r="JJD2662" s="116"/>
      <c r="JJE2662" s="42"/>
      <c r="JJF2662" s="116"/>
      <c r="JJG2662" s="42"/>
      <c r="JJH2662" s="116"/>
      <c r="JJI2662" s="42"/>
      <c r="JJJ2662" s="116"/>
      <c r="JJK2662" s="42"/>
      <c r="JJL2662" s="116"/>
      <c r="JJM2662" s="42"/>
      <c r="JJN2662" s="116"/>
      <c r="JJO2662" s="42"/>
      <c r="JJP2662" s="116"/>
      <c r="JJQ2662" s="42"/>
      <c r="JJR2662" s="116"/>
      <c r="JJS2662" s="42"/>
      <c r="JJT2662" s="116"/>
      <c r="JJU2662" s="42"/>
      <c r="JJV2662" s="116"/>
      <c r="JJW2662" s="42"/>
      <c r="JJX2662" s="116"/>
      <c r="JJY2662" s="42"/>
      <c r="JJZ2662" s="116"/>
      <c r="JKA2662" s="42"/>
      <c r="JKB2662" s="116"/>
      <c r="JKC2662" s="42"/>
      <c r="JKD2662" s="116"/>
      <c r="JKE2662" s="42"/>
      <c r="JKF2662" s="116"/>
      <c r="JKG2662" s="42"/>
      <c r="JKH2662" s="116"/>
      <c r="JKI2662" s="42"/>
      <c r="JKJ2662" s="116"/>
      <c r="JKK2662" s="42"/>
      <c r="JKL2662" s="116"/>
      <c r="JKM2662" s="42"/>
      <c r="JKN2662" s="116"/>
      <c r="JKO2662" s="42"/>
      <c r="JKP2662" s="116"/>
      <c r="JKQ2662" s="42"/>
      <c r="JKR2662" s="116"/>
      <c r="JKS2662" s="42"/>
      <c r="JKT2662" s="116"/>
      <c r="JKU2662" s="42"/>
      <c r="JKV2662" s="116"/>
      <c r="JKW2662" s="42"/>
      <c r="JKX2662" s="116"/>
      <c r="JKY2662" s="42"/>
      <c r="JKZ2662" s="116"/>
      <c r="JLA2662" s="42"/>
      <c r="JLB2662" s="116"/>
      <c r="JLC2662" s="42"/>
      <c r="JLD2662" s="116"/>
      <c r="JLE2662" s="42"/>
      <c r="JLF2662" s="116"/>
      <c r="JLG2662" s="42"/>
      <c r="JLH2662" s="116"/>
      <c r="JLI2662" s="42"/>
      <c r="JLJ2662" s="116"/>
      <c r="JLK2662" s="42"/>
      <c r="JLL2662" s="116"/>
      <c r="JLM2662" s="42"/>
      <c r="JLN2662" s="116"/>
      <c r="JLO2662" s="42"/>
      <c r="JLP2662" s="116"/>
      <c r="JLQ2662" s="42"/>
      <c r="JLR2662" s="116"/>
      <c r="JLS2662" s="42"/>
      <c r="JLT2662" s="116"/>
      <c r="JLU2662" s="42"/>
      <c r="JLV2662" s="116"/>
      <c r="JLW2662" s="42"/>
      <c r="JLX2662" s="116"/>
      <c r="JLY2662" s="42"/>
      <c r="JLZ2662" s="116"/>
      <c r="JMA2662" s="42"/>
      <c r="JMB2662" s="116"/>
      <c r="JMC2662" s="42"/>
      <c r="JMD2662" s="116"/>
      <c r="JME2662" s="42"/>
      <c r="JMF2662" s="116"/>
      <c r="JMG2662" s="42"/>
      <c r="JMH2662" s="116"/>
      <c r="JMI2662" s="42"/>
      <c r="JMJ2662" s="116"/>
      <c r="JMK2662" s="42"/>
      <c r="JML2662" s="116"/>
      <c r="JMM2662" s="42"/>
      <c r="JMN2662" s="116"/>
      <c r="JMO2662" s="42"/>
      <c r="JMP2662" s="116"/>
      <c r="JMQ2662" s="42"/>
      <c r="JMR2662" s="116"/>
      <c r="JMS2662" s="42"/>
      <c r="JMT2662" s="116"/>
      <c r="JMU2662" s="42"/>
      <c r="JMV2662" s="116"/>
      <c r="JMW2662" s="42"/>
      <c r="JMX2662" s="116"/>
      <c r="JMY2662" s="42"/>
      <c r="JMZ2662" s="116"/>
      <c r="JNA2662" s="42"/>
      <c r="JNB2662" s="116"/>
      <c r="JNC2662" s="42"/>
      <c r="JND2662" s="116"/>
      <c r="JNE2662" s="42"/>
      <c r="JNF2662" s="116"/>
      <c r="JNG2662" s="42"/>
      <c r="JNH2662" s="116"/>
      <c r="JNI2662" s="42"/>
      <c r="JNJ2662" s="116"/>
      <c r="JNK2662" s="42"/>
      <c r="JNL2662" s="116"/>
      <c r="JNM2662" s="42"/>
      <c r="JNN2662" s="116"/>
      <c r="JNO2662" s="42"/>
      <c r="JNP2662" s="116"/>
      <c r="JNQ2662" s="42"/>
      <c r="JNR2662" s="116"/>
      <c r="JNS2662" s="42"/>
      <c r="JNT2662" s="116"/>
      <c r="JNU2662" s="42"/>
      <c r="JNV2662" s="116"/>
      <c r="JNW2662" s="42"/>
      <c r="JNX2662" s="116"/>
      <c r="JNY2662" s="42"/>
      <c r="JNZ2662" s="116"/>
      <c r="JOA2662" s="42"/>
      <c r="JOB2662" s="116"/>
      <c r="JOC2662" s="42"/>
      <c r="JOD2662" s="116"/>
      <c r="JOE2662" s="42"/>
      <c r="JOF2662" s="116"/>
      <c r="JOG2662" s="42"/>
      <c r="JOH2662" s="116"/>
      <c r="JOI2662" s="42"/>
      <c r="JOJ2662" s="116"/>
      <c r="JOK2662" s="42"/>
      <c r="JOL2662" s="116"/>
      <c r="JOM2662" s="42"/>
      <c r="JON2662" s="116"/>
      <c r="JOO2662" s="42"/>
      <c r="JOP2662" s="116"/>
      <c r="JOQ2662" s="42"/>
      <c r="JOR2662" s="116"/>
      <c r="JOS2662" s="42"/>
      <c r="JOT2662" s="116"/>
      <c r="JOU2662" s="42"/>
      <c r="JOV2662" s="116"/>
      <c r="JOW2662" s="42"/>
      <c r="JOX2662" s="116"/>
      <c r="JOY2662" s="42"/>
      <c r="JOZ2662" s="116"/>
      <c r="JPA2662" s="42"/>
      <c r="JPB2662" s="116"/>
      <c r="JPC2662" s="42"/>
      <c r="JPD2662" s="116"/>
      <c r="JPE2662" s="42"/>
      <c r="JPF2662" s="116"/>
      <c r="JPG2662" s="42"/>
      <c r="JPH2662" s="116"/>
      <c r="JPI2662" s="42"/>
      <c r="JPJ2662" s="116"/>
      <c r="JPK2662" s="42"/>
      <c r="JPL2662" s="116"/>
      <c r="JPM2662" s="42"/>
      <c r="JPN2662" s="116"/>
      <c r="JPO2662" s="42"/>
      <c r="JPP2662" s="116"/>
      <c r="JPQ2662" s="42"/>
      <c r="JPR2662" s="116"/>
      <c r="JPS2662" s="42"/>
      <c r="JPT2662" s="116"/>
      <c r="JPU2662" s="42"/>
      <c r="JPV2662" s="116"/>
      <c r="JPW2662" s="42"/>
      <c r="JPX2662" s="116"/>
      <c r="JPY2662" s="42"/>
      <c r="JPZ2662" s="116"/>
      <c r="JQA2662" s="42"/>
      <c r="JQB2662" s="116"/>
      <c r="JQC2662" s="42"/>
      <c r="JQD2662" s="116"/>
      <c r="JQE2662" s="42"/>
      <c r="JQF2662" s="116"/>
      <c r="JQG2662" s="42"/>
      <c r="JQH2662" s="116"/>
      <c r="JQI2662" s="42"/>
      <c r="JQJ2662" s="116"/>
      <c r="JQK2662" s="42"/>
      <c r="JQL2662" s="116"/>
      <c r="JQM2662" s="42"/>
      <c r="JQN2662" s="116"/>
      <c r="JQO2662" s="42"/>
      <c r="JQP2662" s="116"/>
      <c r="JQQ2662" s="42"/>
      <c r="JQR2662" s="116"/>
      <c r="JQS2662" s="42"/>
      <c r="JQT2662" s="116"/>
      <c r="JQU2662" s="42"/>
      <c r="JQV2662" s="116"/>
      <c r="JQW2662" s="42"/>
      <c r="JQX2662" s="116"/>
      <c r="JQY2662" s="42"/>
      <c r="JQZ2662" s="116"/>
      <c r="JRA2662" s="42"/>
      <c r="JRB2662" s="116"/>
      <c r="JRC2662" s="42"/>
      <c r="JRD2662" s="116"/>
      <c r="JRE2662" s="42"/>
      <c r="JRF2662" s="116"/>
      <c r="JRG2662" s="42"/>
      <c r="JRH2662" s="116"/>
      <c r="JRI2662" s="42"/>
      <c r="JRJ2662" s="116"/>
      <c r="JRK2662" s="42"/>
      <c r="JRL2662" s="116"/>
      <c r="JRM2662" s="42"/>
      <c r="JRN2662" s="116"/>
      <c r="JRO2662" s="42"/>
      <c r="JRP2662" s="116"/>
      <c r="JRQ2662" s="42"/>
      <c r="JRR2662" s="116"/>
      <c r="JRS2662" s="42"/>
      <c r="JRT2662" s="116"/>
      <c r="JRU2662" s="42"/>
      <c r="JRV2662" s="116"/>
      <c r="JRW2662" s="42"/>
      <c r="JRX2662" s="116"/>
      <c r="JRY2662" s="42"/>
      <c r="JRZ2662" s="116"/>
      <c r="JSA2662" s="42"/>
      <c r="JSB2662" s="116"/>
      <c r="JSC2662" s="42"/>
      <c r="JSD2662" s="116"/>
      <c r="JSE2662" s="42"/>
      <c r="JSF2662" s="116"/>
      <c r="JSG2662" s="42"/>
      <c r="JSH2662" s="116"/>
      <c r="JSI2662" s="42"/>
      <c r="JSJ2662" s="116"/>
      <c r="JSK2662" s="42"/>
      <c r="JSL2662" s="116"/>
      <c r="JSM2662" s="42"/>
      <c r="JSN2662" s="116"/>
      <c r="JSO2662" s="42"/>
      <c r="JSP2662" s="116"/>
      <c r="JSQ2662" s="42"/>
      <c r="JSR2662" s="116"/>
      <c r="JSS2662" s="42"/>
      <c r="JST2662" s="116"/>
      <c r="JSU2662" s="42"/>
      <c r="JSV2662" s="116"/>
      <c r="JSW2662" s="42"/>
      <c r="JSX2662" s="116"/>
      <c r="JSY2662" s="42"/>
      <c r="JSZ2662" s="116"/>
      <c r="JTA2662" s="42"/>
      <c r="JTB2662" s="116"/>
      <c r="JTC2662" s="42"/>
      <c r="JTD2662" s="116"/>
      <c r="JTE2662" s="42"/>
      <c r="JTF2662" s="116"/>
      <c r="JTG2662" s="42"/>
      <c r="JTH2662" s="116"/>
      <c r="JTI2662" s="42"/>
      <c r="JTJ2662" s="116"/>
      <c r="JTK2662" s="42"/>
      <c r="JTL2662" s="116"/>
      <c r="JTM2662" s="42"/>
      <c r="JTN2662" s="116"/>
      <c r="JTO2662" s="42"/>
      <c r="JTP2662" s="116"/>
      <c r="JTQ2662" s="42"/>
      <c r="JTR2662" s="116"/>
      <c r="JTS2662" s="42"/>
      <c r="JTT2662" s="116"/>
      <c r="JTU2662" s="42"/>
      <c r="JTV2662" s="116"/>
      <c r="JTW2662" s="42"/>
      <c r="JTX2662" s="116"/>
      <c r="JTY2662" s="42"/>
      <c r="JTZ2662" s="116"/>
      <c r="JUA2662" s="42"/>
      <c r="JUB2662" s="116"/>
      <c r="JUC2662" s="42"/>
      <c r="JUD2662" s="116"/>
      <c r="JUE2662" s="42"/>
      <c r="JUF2662" s="116"/>
      <c r="JUG2662" s="42"/>
      <c r="JUH2662" s="116"/>
      <c r="JUI2662" s="42"/>
      <c r="JUJ2662" s="116"/>
      <c r="JUK2662" s="42"/>
      <c r="JUL2662" s="116"/>
      <c r="JUM2662" s="42"/>
      <c r="JUN2662" s="116"/>
      <c r="JUO2662" s="42"/>
      <c r="JUP2662" s="116"/>
      <c r="JUQ2662" s="42"/>
      <c r="JUR2662" s="116"/>
      <c r="JUS2662" s="42"/>
      <c r="JUT2662" s="116"/>
      <c r="JUU2662" s="42"/>
      <c r="JUV2662" s="116"/>
      <c r="JUW2662" s="42"/>
      <c r="JUX2662" s="116"/>
      <c r="JUY2662" s="42"/>
      <c r="JUZ2662" s="116"/>
      <c r="JVA2662" s="42"/>
      <c r="JVB2662" s="116"/>
      <c r="JVC2662" s="42"/>
      <c r="JVD2662" s="116"/>
      <c r="JVE2662" s="42"/>
      <c r="JVF2662" s="116"/>
      <c r="JVG2662" s="42"/>
      <c r="JVH2662" s="116"/>
      <c r="JVI2662" s="42"/>
      <c r="JVJ2662" s="116"/>
      <c r="JVK2662" s="42"/>
      <c r="JVL2662" s="116"/>
      <c r="JVM2662" s="42"/>
      <c r="JVN2662" s="116"/>
      <c r="JVO2662" s="42"/>
      <c r="JVP2662" s="116"/>
      <c r="JVQ2662" s="42"/>
      <c r="JVR2662" s="116"/>
      <c r="JVS2662" s="42"/>
      <c r="JVT2662" s="116"/>
      <c r="JVU2662" s="42"/>
      <c r="JVV2662" s="116"/>
      <c r="JVW2662" s="42"/>
      <c r="JVX2662" s="116"/>
      <c r="JVY2662" s="42"/>
      <c r="JVZ2662" s="116"/>
      <c r="JWA2662" s="42"/>
      <c r="JWB2662" s="116"/>
      <c r="JWC2662" s="42"/>
      <c r="JWD2662" s="116"/>
      <c r="JWE2662" s="42"/>
      <c r="JWF2662" s="116"/>
      <c r="JWG2662" s="42"/>
      <c r="JWH2662" s="116"/>
      <c r="JWI2662" s="42"/>
      <c r="JWJ2662" s="116"/>
      <c r="JWK2662" s="42"/>
      <c r="JWL2662" s="116"/>
      <c r="JWM2662" s="42"/>
      <c r="JWN2662" s="116"/>
      <c r="JWO2662" s="42"/>
      <c r="JWP2662" s="116"/>
      <c r="JWQ2662" s="42"/>
      <c r="JWR2662" s="116"/>
      <c r="JWS2662" s="42"/>
      <c r="JWT2662" s="116"/>
      <c r="JWU2662" s="42"/>
      <c r="JWV2662" s="116"/>
      <c r="JWW2662" s="42"/>
      <c r="JWX2662" s="116"/>
      <c r="JWY2662" s="42"/>
      <c r="JWZ2662" s="116"/>
      <c r="JXA2662" s="42"/>
      <c r="JXB2662" s="116"/>
      <c r="JXC2662" s="42"/>
      <c r="JXD2662" s="116"/>
      <c r="JXE2662" s="42"/>
      <c r="JXF2662" s="116"/>
      <c r="JXG2662" s="42"/>
      <c r="JXH2662" s="116"/>
      <c r="JXI2662" s="42"/>
      <c r="JXJ2662" s="116"/>
      <c r="JXK2662" s="42"/>
      <c r="JXL2662" s="116"/>
      <c r="JXM2662" s="42"/>
      <c r="JXN2662" s="116"/>
      <c r="JXO2662" s="42"/>
      <c r="JXP2662" s="116"/>
      <c r="JXQ2662" s="42"/>
      <c r="JXR2662" s="116"/>
      <c r="JXS2662" s="42"/>
      <c r="JXT2662" s="116"/>
      <c r="JXU2662" s="42"/>
      <c r="JXV2662" s="116"/>
      <c r="JXW2662" s="42"/>
      <c r="JXX2662" s="116"/>
      <c r="JXY2662" s="42"/>
      <c r="JXZ2662" s="116"/>
      <c r="JYA2662" s="42"/>
      <c r="JYB2662" s="116"/>
      <c r="JYC2662" s="42"/>
      <c r="JYD2662" s="116"/>
      <c r="JYE2662" s="42"/>
      <c r="JYF2662" s="116"/>
      <c r="JYG2662" s="42"/>
      <c r="JYH2662" s="116"/>
      <c r="JYI2662" s="42"/>
      <c r="JYJ2662" s="116"/>
      <c r="JYK2662" s="42"/>
      <c r="JYL2662" s="116"/>
      <c r="JYM2662" s="42"/>
      <c r="JYN2662" s="116"/>
      <c r="JYO2662" s="42"/>
      <c r="JYP2662" s="116"/>
      <c r="JYQ2662" s="42"/>
      <c r="JYR2662" s="116"/>
      <c r="JYS2662" s="42"/>
      <c r="JYT2662" s="116"/>
      <c r="JYU2662" s="42"/>
      <c r="JYV2662" s="116"/>
      <c r="JYW2662" s="42"/>
      <c r="JYX2662" s="116"/>
      <c r="JYY2662" s="42"/>
      <c r="JYZ2662" s="116"/>
      <c r="JZA2662" s="42"/>
      <c r="JZB2662" s="116"/>
      <c r="JZC2662" s="42"/>
      <c r="JZD2662" s="116"/>
      <c r="JZE2662" s="42"/>
      <c r="JZF2662" s="116"/>
      <c r="JZG2662" s="42"/>
      <c r="JZH2662" s="116"/>
      <c r="JZI2662" s="42"/>
      <c r="JZJ2662" s="116"/>
      <c r="JZK2662" s="42"/>
      <c r="JZL2662" s="116"/>
      <c r="JZM2662" s="42"/>
      <c r="JZN2662" s="116"/>
      <c r="JZO2662" s="42"/>
      <c r="JZP2662" s="116"/>
      <c r="JZQ2662" s="42"/>
      <c r="JZR2662" s="116"/>
      <c r="JZS2662" s="42"/>
      <c r="JZT2662" s="116"/>
      <c r="JZU2662" s="42"/>
      <c r="JZV2662" s="116"/>
      <c r="JZW2662" s="42"/>
      <c r="JZX2662" s="116"/>
      <c r="JZY2662" s="42"/>
      <c r="JZZ2662" s="116"/>
      <c r="KAA2662" s="42"/>
      <c r="KAB2662" s="116"/>
      <c r="KAC2662" s="42"/>
      <c r="KAD2662" s="116"/>
      <c r="KAE2662" s="42"/>
      <c r="KAF2662" s="116"/>
      <c r="KAG2662" s="42"/>
      <c r="KAH2662" s="116"/>
      <c r="KAI2662" s="42"/>
      <c r="KAJ2662" s="116"/>
      <c r="KAK2662" s="42"/>
      <c r="KAL2662" s="116"/>
      <c r="KAM2662" s="42"/>
      <c r="KAN2662" s="116"/>
      <c r="KAO2662" s="42"/>
      <c r="KAP2662" s="116"/>
      <c r="KAQ2662" s="42"/>
      <c r="KAR2662" s="116"/>
      <c r="KAS2662" s="42"/>
      <c r="KAT2662" s="116"/>
      <c r="KAU2662" s="42"/>
      <c r="KAV2662" s="116"/>
      <c r="KAW2662" s="42"/>
      <c r="KAX2662" s="116"/>
      <c r="KAY2662" s="42"/>
      <c r="KAZ2662" s="116"/>
      <c r="KBA2662" s="42"/>
      <c r="KBB2662" s="116"/>
      <c r="KBC2662" s="42"/>
      <c r="KBD2662" s="116"/>
      <c r="KBE2662" s="42"/>
      <c r="KBF2662" s="116"/>
      <c r="KBG2662" s="42"/>
      <c r="KBH2662" s="116"/>
      <c r="KBI2662" s="42"/>
      <c r="KBJ2662" s="116"/>
      <c r="KBK2662" s="42"/>
      <c r="KBL2662" s="116"/>
      <c r="KBM2662" s="42"/>
      <c r="KBN2662" s="116"/>
      <c r="KBO2662" s="42"/>
      <c r="KBP2662" s="116"/>
      <c r="KBQ2662" s="42"/>
      <c r="KBR2662" s="116"/>
      <c r="KBS2662" s="42"/>
      <c r="KBT2662" s="116"/>
      <c r="KBU2662" s="42"/>
      <c r="KBV2662" s="116"/>
      <c r="KBW2662" s="42"/>
      <c r="KBX2662" s="116"/>
      <c r="KBY2662" s="42"/>
      <c r="KBZ2662" s="116"/>
      <c r="KCA2662" s="42"/>
      <c r="KCB2662" s="116"/>
      <c r="KCC2662" s="42"/>
      <c r="KCD2662" s="116"/>
      <c r="KCE2662" s="42"/>
      <c r="KCF2662" s="116"/>
      <c r="KCG2662" s="42"/>
      <c r="KCH2662" s="116"/>
      <c r="KCI2662" s="42"/>
      <c r="KCJ2662" s="116"/>
      <c r="KCK2662" s="42"/>
      <c r="KCL2662" s="116"/>
      <c r="KCM2662" s="42"/>
      <c r="KCN2662" s="116"/>
      <c r="KCO2662" s="42"/>
      <c r="KCP2662" s="116"/>
      <c r="KCQ2662" s="42"/>
      <c r="KCR2662" s="116"/>
      <c r="KCS2662" s="42"/>
      <c r="KCT2662" s="116"/>
      <c r="KCU2662" s="42"/>
      <c r="KCV2662" s="116"/>
      <c r="KCW2662" s="42"/>
      <c r="KCX2662" s="116"/>
      <c r="KCY2662" s="42"/>
      <c r="KCZ2662" s="116"/>
      <c r="KDA2662" s="42"/>
      <c r="KDB2662" s="116"/>
      <c r="KDC2662" s="42"/>
      <c r="KDD2662" s="116"/>
      <c r="KDE2662" s="42"/>
      <c r="KDF2662" s="116"/>
      <c r="KDG2662" s="42"/>
      <c r="KDH2662" s="116"/>
      <c r="KDI2662" s="42"/>
      <c r="KDJ2662" s="116"/>
      <c r="KDK2662" s="42"/>
      <c r="KDL2662" s="116"/>
      <c r="KDM2662" s="42"/>
      <c r="KDN2662" s="116"/>
      <c r="KDO2662" s="42"/>
      <c r="KDP2662" s="116"/>
      <c r="KDQ2662" s="42"/>
      <c r="KDR2662" s="116"/>
      <c r="KDS2662" s="42"/>
      <c r="KDT2662" s="116"/>
      <c r="KDU2662" s="42"/>
      <c r="KDV2662" s="116"/>
      <c r="KDW2662" s="42"/>
      <c r="KDX2662" s="116"/>
      <c r="KDY2662" s="42"/>
      <c r="KDZ2662" s="116"/>
      <c r="KEA2662" s="42"/>
      <c r="KEB2662" s="116"/>
      <c r="KEC2662" s="42"/>
      <c r="KED2662" s="116"/>
      <c r="KEE2662" s="42"/>
      <c r="KEF2662" s="116"/>
      <c r="KEG2662" s="42"/>
      <c r="KEH2662" s="116"/>
      <c r="KEI2662" s="42"/>
      <c r="KEJ2662" s="116"/>
      <c r="KEK2662" s="42"/>
      <c r="KEL2662" s="116"/>
      <c r="KEM2662" s="42"/>
      <c r="KEN2662" s="116"/>
      <c r="KEO2662" s="42"/>
      <c r="KEP2662" s="116"/>
      <c r="KEQ2662" s="42"/>
      <c r="KER2662" s="116"/>
      <c r="KES2662" s="42"/>
      <c r="KET2662" s="116"/>
      <c r="KEU2662" s="42"/>
      <c r="KEV2662" s="116"/>
      <c r="KEW2662" s="42"/>
      <c r="KEX2662" s="116"/>
      <c r="KEY2662" s="42"/>
      <c r="KEZ2662" s="116"/>
      <c r="KFA2662" s="42"/>
      <c r="KFB2662" s="116"/>
      <c r="KFC2662" s="42"/>
      <c r="KFD2662" s="116"/>
      <c r="KFE2662" s="42"/>
      <c r="KFF2662" s="116"/>
      <c r="KFG2662" s="42"/>
      <c r="KFH2662" s="116"/>
      <c r="KFI2662" s="42"/>
      <c r="KFJ2662" s="116"/>
      <c r="KFK2662" s="42"/>
      <c r="KFL2662" s="116"/>
      <c r="KFM2662" s="42"/>
      <c r="KFN2662" s="116"/>
      <c r="KFO2662" s="42"/>
      <c r="KFP2662" s="116"/>
      <c r="KFQ2662" s="42"/>
      <c r="KFR2662" s="116"/>
      <c r="KFS2662" s="42"/>
      <c r="KFT2662" s="116"/>
      <c r="KFU2662" s="42"/>
      <c r="KFV2662" s="116"/>
      <c r="KFW2662" s="42"/>
      <c r="KFX2662" s="116"/>
      <c r="KFY2662" s="42"/>
      <c r="KFZ2662" s="116"/>
      <c r="KGA2662" s="42"/>
      <c r="KGB2662" s="116"/>
      <c r="KGC2662" s="42"/>
      <c r="KGD2662" s="116"/>
      <c r="KGE2662" s="42"/>
      <c r="KGF2662" s="116"/>
      <c r="KGG2662" s="42"/>
      <c r="KGH2662" s="116"/>
      <c r="KGI2662" s="42"/>
      <c r="KGJ2662" s="116"/>
      <c r="KGK2662" s="42"/>
      <c r="KGL2662" s="116"/>
      <c r="KGM2662" s="42"/>
      <c r="KGN2662" s="116"/>
      <c r="KGO2662" s="42"/>
      <c r="KGP2662" s="116"/>
      <c r="KGQ2662" s="42"/>
      <c r="KGR2662" s="116"/>
      <c r="KGS2662" s="42"/>
      <c r="KGT2662" s="116"/>
      <c r="KGU2662" s="42"/>
      <c r="KGV2662" s="116"/>
      <c r="KGW2662" s="42"/>
      <c r="KGX2662" s="116"/>
      <c r="KGY2662" s="42"/>
      <c r="KGZ2662" s="116"/>
      <c r="KHA2662" s="42"/>
      <c r="KHB2662" s="116"/>
      <c r="KHC2662" s="42"/>
      <c r="KHD2662" s="116"/>
      <c r="KHE2662" s="42"/>
      <c r="KHF2662" s="116"/>
      <c r="KHG2662" s="42"/>
      <c r="KHH2662" s="116"/>
      <c r="KHI2662" s="42"/>
      <c r="KHJ2662" s="116"/>
      <c r="KHK2662" s="42"/>
      <c r="KHL2662" s="116"/>
      <c r="KHM2662" s="42"/>
      <c r="KHN2662" s="116"/>
      <c r="KHO2662" s="42"/>
      <c r="KHP2662" s="116"/>
      <c r="KHQ2662" s="42"/>
      <c r="KHR2662" s="116"/>
      <c r="KHS2662" s="42"/>
      <c r="KHT2662" s="116"/>
      <c r="KHU2662" s="42"/>
      <c r="KHV2662" s="116"/>
      <c r="KHW2662" s="42"/>
      <c r="KHX2662" s="116"/>
      <c r="KHY2662" s="42"/>
      <c r="KHZ2662" s="116"/>
      <c r="KIA2662" s="42"/>
      <c r="KIB2662" s="116"/>
      <c r="KIC2662" s="42"/>
      <c r="KID2662" s="116"/>
      <c r="KIE2662" s="42"/>
      <c r="KIF2662" s="116"/>
      <c r="KIG2662" s="42"/>
      <c r="KIH2662" s="116"/>
      <c r="KII2662" s="42"/>
      <c r="KIJ2662" s="116"/>
      <c r="KIK2662" s="42"/>
      <c r="KIL2662" s="116"/>
      <c r="KIM2662" s="42"/>
      <c r="KIN2662" s="116"/>
      <c r="KIO2662" s="42"/>
      <c r="KIP2662" s="116"/>
      <c r="KIQ2662" s="42"/>
      <c r="KIR2662" s="116"/>
      <c r="KIS2662" s="42"/>
      <c r="KIT2662" s="116"/>
      <c r="KIU2662" s="42"/>
      <c r="KIV2662" s="116"/>
      <c r="KIW2662" s="42"/>
      <c r="KIX2662" s="116"/>
      <c r="KIY2662" s="42"/>
      <c r="KIZ2662" s="116"/>
      <c r="KJA2662" s="42"/>
      <c r="KJB2662" s="116"/>
      <c r="KJC2662" s="42"/>
      <c r="KJD2662" s="116"/>
      <c r="KJE2662" s="42"/>
      <c r="KJF2662" s="116"/>
      <c r="KJG2662" s="42"/>
      <c r="KJH2662" s="116"/>
      <c r="KJI2662" s="42"/>
      <c r="KJJ2662" s="116"/>
      <c r="KJK2662" s="42"/>
      <c r="KJL2662" s="116"/>
      <c r="KJM2662" s="42"/>
      <c r="KJN2662" s="116"/>
      <c r="KJO2662" s="42"/>
      <c r="KJP2662" s="116"/>
      <c r="KJQ2662" s="42"/>
      <c r="KJR2662" s="116"/>
      <c r="KJS2662" s="42"/>
      <c r="KJT2662" s="116"/>
      <c r="KJU2662" s="42"/>
      <c r="KJV2662" s="116"/>
      <c r="KJW2662" s="42"/>
      <c r="KJX2662" s="116"/>
      <c r="KJY2662" s="42"/>
      <c r="KJZ2662" s="116"/>
      <c r="KKA2662" s="42"/>
      <c r="KKB2662" s="116"/>
      <c r="KKC2662" s="42"/>
      <c r="KKD2662" s="116"/>
      <c r="KKE2662" s="42"/>
      <c r="KKF2662" s="116"/>
      <c r="KKG2662" s="42"/>
      <c r="KKH2662" s="116"/>
      <c r="KKI2662" s="42"/>
      <c r="KKJ2662" s="116"/>
      <c r="KKK2662" s="42"/>
      <c r="KKL2662" s="116"/>
      <c r="KKM2662" s="42"/>
      <c r="KKN2662" s="116"/>
      <c r="KKO2662" s="42"/>
      <c r="KKP2662" s="116"/>
      <c r="KKQ2662" s="42"/>
      <c r="KKR2662" s="116"/>
      <c r="KKS2662" s="42"/>
      <c r="KKT2662" s="116"/>
      <c r="KKU2662" s="42"/>
      <c r="KKV2662" s="116"/>
      <c r="KKW2662" s="42"/>
      <c r="KKX2662" s="116"/>
      <c r="KKY2662" s="42"/>
      <c r="KKZ2662" s="116"/>
      <c r="KLA2662" s="42"/>
      <c r="KLB2662" s="116"/>
      <c r="KLC2662" s="42"/>
      <c r="KLD2662" s="116"/>
      <c r="KLE2662" s="42"/>
      <c r="KLF2662" s="116"/>
      <c r="KLG2662" s="42"/>
      <c r="KLH2662" s="116"/>
      <c r="KLI2662" s="42"/>
      <c r="KLJ2662" s="116"/>
      <c r="KLK2662" s="42"/>
      <c r="KLL2662" s="116"/>
      <c r="KLM2662" s="42"/>
      <c r="KLN2662" s="116"/>
      <c r="KLO2662" s="42"/>
      <c r="KLP2662" s="116"/>
      <c r="KLQ2662" s="42"/>
      <c r="KLR2662" s="116"/>
      <c r="KLS2662" s="42"/>
      <c r="KLT2662" s="116"/>
      <c r="KLU2662" s="42"/>
      <c r="KLV2662" s="116"/>
      <c r="KLW2662" s="42"/>
      <c r="KLX2662" s="116"/>
      <c r="KLY2662" s="42"/>
      <c r="KLZ2662" s="116"/>
      <c r="KMA2662" s="42"/>
      <c r="KMB2662" s="116"/>
      <c r="KMC2662" s="42"/>
      <c r="KMD2662" s="116"/>
      <c r="KME2662" s="42"/>
      <c r="KMF2662" s="116"/>
      <c r="KMG2662" s="42"/>
      <c r="KMH2662" s="116"/>
      <c r="KMI2662" s="42"/>
      <c r="KMJ2662" s="116"/>
      <c r="KMK2662" s="42"/>
      <c r="KML2662" s="116"/>
      <c r="KMM2662" s="42"/>
      <c r="KMN2662" s="116"/>
      <c r="KMO2662" s="42"/>
      <c r="KMP2662" s="116"/>
      <c r="KMQ2662" s="42"/>
      <c r="KMR2662" s="116"/>
      <c r="KMS2662" s="42"/>
      <c r="KMT2662" s="116"/>
      <c r="KMU2662" s="42"/>
      <c r="KMV2662" s="116"/>
      <c r="KMW2662" s="42"/>
      <c r="KMX2662" s="116"/>
      <c r="KMY2662" s="42"/>
      <c r="KMZ2662" s="116"/>
      <c r="KNA2662" s="42"/>
      <c r="KNB2662" s="116"/>
      <c r="KNC2662" s="42"/>
      <c r="KND2662" s="116"/>
      <c r="KNE2662" s="42"/>
      <c r="KNF2662" s="116"/>
      <c r="KNG2662" s="42"/>
      <c r="KNH2662" s="116"/>
      <c r="KNI2662" s="42"/>
      <c r="KNJ2662" s="116"/>
      <c r="KNK2662" s="42"/>
      <c r="KNL2662" s="116"/>
      <c r="KNM2662" s="42"/>
      <c r="KNN2662" s="116"/>
      <c r="KNO2662" s="42"/>
      <c r="KNP2662" s="116"/>
      <c r="KNQ2662" s="42"/>
      <c r="KNR2662" s="116"/>
      <c r="KNS2662" s="42"/>
      <c r="KNT2662" s="116"/>
      <c r="KNU2662" s="42"/>
      <c r="KNV2662" s="116"/>
      <c r="KNW2662" s="42"/>
      <c r="KNX2662" s="116"/>
      <c r="KNY2662" s="42"/>
      <c r="KNZ2662" s="116"/>
      <c r="KOA2662" s="42"/>
      <c r="KOB2662" s="116"/>
      <c r="KOC2662" s="42"/>
      <c r="KOD2662" s="116"/>
      <c r="KOE2662" s="42"/>
      <c r="KOF2662" s="116"/>
      <c r="KOG2662" s="42"/>
      <c r="KOH2662" s="116"/>
      <c r="KOI2662" s="42"/>
      <c r="KOJ2662" s="116"/>
      <c r="KOK2662" s="42"/>
      <c r="KOL2662" s="116"/>
      <c r="KOM2662" s="42"/>
      <c r="KON2662" s="116"/>
      <c r="KOO2662" s="42"/>
      <c r="KOP2662" s="116"/>
      <c r="KOQ2662" s="42"/>
      <c r="KOR2662" s="116"/>
      <c r="KOS2662" s="42"/>
      <c r="KOT2662" s="116"/>
      <c r="KOU2662" s="42"/>
      <c r="KOV2662" s="116"/>
      <c r="KOW2662" s="42"/>
      <c r="KOX2662" s="116"/>
      <c r="KOY2662" s="42"/>
      <c r="KOZ2662" s="116"/>
      <c r="KPA2662" s="42"/>
      <c r="KPB2662" s="116"/>
      <c r="KPC2662" s="42"/>
      <c r="KPD2662" s="116"/>
      <c r="KPE2662" s="42"/>
      <c r="KPF2662" s="116"/>
      <c r="KPG2662" s="42"/>
      <c r="KPH2662" s="116"/>
      <c r="KPI2662" s="42"/>
      <c r="KPJ2662" s="116"/>
      <c r="KPK2662" s="42"/>
      <c r="KPL2662" s="116"/>
      <c r="KPM2662" s="42"/>
      <c r="KPN2662" s="116"/>
      <c r="KPO2662" s="42"/>
      <c r="KPP2662" s="116"/>
      <c r="KPQ2662" s="42"/>
      <c r="KPR2662" s="116"/>
      <c r="KPS2662" s="42"/>
      <c r="KPT2662" s="116"/>
      <c r="KPU2662" s="42"/>
      <c r="KPV2662" s="116"/>
      <c r="KPW2662" s="42"/>
      <c r="KPX2662" s="116"/>
      <c r="KPY2662" s="42"/>
      <c r="KPZ2662" s="116"/>
      <c r="KQA2662" s="42"/>
      <c r="KQB2662" s="116"/>
      <c r="KQC2662" s="42"/>
      <c r="KQD2662" s="116"/>
      <c r="KQE2662" s="42"/>
      <c r="KQF2662" s="116"/>
      <c r="KQG2662" s="42"/>
      <c r="KQH2662" s="116"/>
      <c r="KQI2662" s="42"/>
      <c r="KQJ2662" s="116"/>
      <c r="KQK2662" s="42"/>
      <c r="KQL2662" s="116"/>
      <c r="KQM2662" s="42"/>
      <c r="KQN2662" s="116"/>
      <c r="KQO2662" s="42"/>
      <c r="KQP2662" s="116"/>
      <c r="KQQ2662" s="42"/>
      <c r="KQR2662" s="116"/>
      <c r="KQS2662" s="42"/>
      <c r="KQT2662" s="116"/>
      <c r="KQU2662" s="42"/>
      <c r="KQV2662" s="116"/>
      <c r="KQW2662" s="42"/>
      <c r="KQX2662" s="116"/>
      <c r="KQY2662" s="42"/>
      <c r="KQZ2662" s="116"/>
      <c r="KRA2662" s="42"/>
      <c r="KRB2662" s="116"/>
      <c r="KRC2662" s="42"/>
      <c r="KRD2662" s="116"/>
      <c r="KRE2662" s="42"/>
      <c r="KRF2662" s="116"/>
      <c r="KRG2662" s="42"/>
      <c r="KRH2662" s="116"/>
      <c r="KRI2662" s="42"/>
      <c r="KRJ2662" s="116"/>
      <c r="KRK2662" s="42"/>
      <c r="KRL2662" s="116"/>
      <c r="KRM2662" s="42"/>
      <c r="KRN2662" s="116"/>
      <c r="KRO2662" s="42"/>
      <c r="KRP2662" s="116"/>
      <c r="KRQ2662" s="42"/>
      <c r="KRR2662" s="116"/>
      <c r="KRS2662" s="42"/>
      <c r="KRT2662" s="116"/>
      <c r="KRU2662" s="42"/>
      <c r="KRV2662" s="116"/>
      <c r="KRW2662" s="42"/>
      <c r="KRX2662" s="116"/>
      <c r="KRY2662" s="42"/>
      <c r="KRZ2662" s="116"/>
      <c r="KSA2662" s="42"/>
      <c r="KSB2662" s="116"/>
      <c r="KSC2662" s="42"/>
      <c r="KSD2662" s="116"/>
      <c r="KSE2662" s="42"/>
      <c r="KSF2662" s="116"/>
      <c r="KSG2662" s="42"/>
      <c r="KSH2662" s="116"/>
      <c r="KSI2662" s="42"/>
      <c r="KSJ2662" s="116"/>
      <c r="KSK2662" s="42"/>
      <c r="KSL2662" s="116"/>
      <c r="KSM2662" s="42"/>
      <c r="KSN2662" s="116"/>
      <c r="KSO2662" s="42"/>
      <c r="KSP2662" s="116"/>
      <c r="KSQ2662" s="42"/>
      <c r="KSR2662" s="116"/>
      <c r="KSS2662" s="42"/>
      <c r="KST2662" s="116"/>
      <c r="KSU2662" s="42"/>
      <c r="KSV2662" s="116"/>
      <c r="KSW2662" s="42"/>
      <c r="KSX2662" s="116"/>
      <c r="KSY2662" s="42"/>
      <c r="KSZ2662" s="116"/>
      <c r="KTA2662" s="42"/>
      <c r="KTB2662" s="116"/>
      <c r="KTC2662" s="42"/>
      <c r="KTD2662" s="116"/>
      <c r="KTE2662" s="42"/>
      <c r="KTF2662" s="116"/>
      <c r="KTG2662" s="42"/>
      <c r="KTH2662" s="116"/>
      <c r="KTI2662" s="42"/>
      <c r="KTJ2662" s="116"/>
      <c r="KTK2662" s="42"/>
      <c r="KTL2662" s="116"/>
      <c r="KTM2662" s="42"/>
      <c r="KTN2662" s="116"/>
      <c r="KTO2662" s="42"/>
      <c r="KTP2662" s="116"/>
      <c r="KTQ2662" s="42"/>
      <c r="KTR2662" s="116"/>
      <c r="KTS2662" s="42"/>
      <c r="KTT2662" s="116"/>
      <c r="KTU2662" s="42"/>
      <c r="KTV2662" s="116"/>
      <c r="KTW2662" s="42"/>
      <c r="KTX2662" s="116"/>
      <c r="KTY2662" s="42"/>
      <c r="KTZ2662" s="116"/>
      <c r="KUA2662" s="42"/>
      <c r="KUB2662" s="116"/>
      <c r="KUC2662" s="42"/>
      <c r="KUD2662" s="116"/>
      <c r="KUE2662" s="42"/>
      <c r="KUF2662" s="116"/>
      <c r="KUG2662" s="42"/>
      <c r="KUH2662" s="116"/>
      <c r="KUI2662" s="42"/>
      <c r="KUJ2662" s="116"/>
      <c r="KUK2662" s="42"/>
      <c r="KUL2662" s="116"/>
      <c r="KUM2662" s="42"/>
      <c r="KUN2662" s="116"/>
      <c r="KUO2662" s="42"/>
      <c r="KUP2662" s="116"/>
      <c r="KUQ2662" s="42"/>
      <c r="KUR2662" s="116"/>
      <c r="KUS2662" s="42"/>
      <c r="KUT2662" s="116"/>
      <c r="KUU2662" s="42"/>
      <c r="KUV2662" s="116"/>
      <c r="KUW2662" s="42"/>
      <c r="KUX2662" s="116"/>
      <c r="KUY2662" s="42"/>
      <c r="KUZ2662" s="116"/>
      <c r="KVA2662" s="42"/>
      <c r="KVB2662" s="116"/>
      <c r="KVC2662" s="42"/>
      <c r="KVD2662" s="116"/>
      <c r="KVE2662" s="42"/>
      <c r="KVF2662" s="116"/>
      <c r="KVG2662" s="42"/>
      <c r="KVH2662" s="116"/>
      <c r="KVI2662" s="42"/>
      <c r="KVJ2662" s="116"/>
      <c r="KVK2662" s="42"/>
      <c r="KVL2662" s="116"/>
      <c r="KVM2662" s="42"/>
      <c r="KVN2662" s="116"/>
      <c r="KVO2662" s="42"/>
      <c r="KVP2662" s="116"/>
      <c r="KVQ2662" s="42"/>
      <c r="KVR2662" s="116"/>
      <c r="KVS2662" s="42"/>
      <c r="KVT2662" s="116"/>
      <c r="KVU2662" s="42"/>
      <c r="KVV2662" s="116"/>
      <c r="KVW2662" s="42"/>
      <c r="KVX2662" s="116"/>
      <c r="KVY2662" s="42"/>
      <c r="KVZ2662" s="116"/>
      <c r="KWA2662" s="42"/>
      <c r="KWB2662" s="116"/>
      <c r="KWC2662" s="42"/>
      <c r="KWD2662" s="116"/>
      <c r="KWE2662" s="42"/>
      <c r="KWF2662" s="116"/>
      <c r="KWG2662" s="42"/>
      <c r="KWH2662" s="116"/>
      <c r="KWI2662" s="42"/>
      <c r="KWJ2662" s="116"/>
      <c r="KWK2662" s="42"/>
      <c r="KWL2662" s="116"/>
      <c r="KWM2662" s="42"/>
      <c r="KWN2662" s="116"/>
      <c r="KWO2662" s="42"/>
      <c r="KWP2662" s="116"/>
      <c r="KWQ2662" s="42"/>
      <c r="KWR2662" s="116"/>
      <c r="KWS2662" s="42"/>
      <c r="KWT2662" s="116"/>
      <c r="KWU2662" s="42"/>
      <c r="KWV2662" s="116"/>
      <c r="KWW2662" s="42"/>
      <c r="KWX2662" s="116"/>
      <c r="KWY2662" s="42"/>
      <c r="KWZ2662" s="116"/>
      <c r="KXA2662" s="42"/>
      <c r="KXB2662" s="116"/>
      <c r="KXC2662" s="42"/>
      <c r="KXD2662" s="116"/>
      <c r="KXE2662" s="42"/>
      <c r="KXF2662" s="116"/>
      <c r="KXG2662" s="42"/>
      <c r="KXH2662" s="116"/>
      <c r="KXI2662" s="42"/>
      <c r="KXJ2662" s="116"/>
      <c r="KXK2662" s="42"/>
      <c r="KXL2662" s="116"/>
      <c r="KXM2662" s="42"/>
      <c r="KXN2662" s="116"/>
      <c r="KXO2662" s="42"/>
      <c r="KXP2662" s="116"/>
      <c r="KXQ2662" s="42"/>
      <c r="KXR2662" s="116"/>
      <c r="KXS2662" s="42"/>
      <c r="KXT2662" s="116"/>
      <c r="KXU2662" s="42"/>
      <c r="KXV2662" s="116"/>
      <c r="KXW2662" s="42"/>
      <c r="KXX2662" s="116"/>
      <c r="KXY2662" s="42"/>
      <c r="KXZ2662" s="116"/>
      <c r="KYA2662" s="42"/>
      <c r="KYB2662" s="116"/>
      <c r="KYC2662" s="42"/>
      <c r="KYD2662" s="116"/>
      <c r="KYE2662" s="42"/>
      <c r="KYF2662" s="116"/>
      <c r="KYG2662" s="42"/>
      <c r="KYH2662" s="116"/>
      <c r="KYI2662" s="42"/>
      <c r="KYJ2662" s="116"/>
      <c r="KYK2662" s="42"/>
      <c r="KYL2662" s="116"/>
      <c r="KYM2662" s="42"/>
      <c r="KYN2662" s="116"/>
      <c r="KYO2662" s="42"/>
      <c r="KYP2662" s="116"/>
      <c r="KYQ2662" s="42"/>
      <c r="KYR2662" s="116"/>
      <c r="KYS2662" s="42"/>
      <c r="KYT2662" s="116"/>
      <c r="KYU2662" s="42"/>
      <c r="KYV2662" s="116"/>
      <c r="KYW2662" s="42"/>
      <c r="KYX2662" s="116"/>
      <c r="KYY2662" s="42"/>
      <c r="KYZ2662" s="116"/>
      <c r="KZA2662" s="42"/>
      <c r="KZB2662" s="116"/>
      <c r="KZC2662" s="42"/>
      <c r="KZD2662" s="116"/>
      <c r="KZE2662" s="42"/>
      <c r="KZF2662" s="116"/>
      <c r="KZG2662" s="42"/>
      <c r="KZH2662" s="116"/>
      <c r="KZI2662" s="42"/>
      <c r="KZJ2662" s="116"/>
      <c r="KZK2662" s="42"/>
      <c r="KZL2662" s="116"/>
      <c r="KZM2662" s="42"/>
      <c r="KZN2662" s="116"/>
      <c r="KZO2662" s="42"/>
      <c r="KZP2662" s="116"/>
      <c r="KZQ2662" s="42"/>
      <c r="KZR2662" s="116"/>
      <c r="KZS2662" s="42"/>
      <c r="KZT2662" s="116"/>
      <c r="KZU2662" s="42"/>
      <c r="KZV2662" s="116"/>
      <c r="KZW2662" s="42"/>
      <c r="KZX2662" s="116"/>
      <c r="KZY2662" s="42"/>
      <c r="KZZ2662" s="116"/>
      <c r="LAA2662" s="42"/>
      <c r="LAB2662" s="116"/>
      <c r="LAC2662" s="42"/>
      <c r="LAD2662" s="116"/>
      <c r="LAE2662" s="42"/>
      <c r="LAF2662" s="116"/>
      <c r="LAG2662" s="42"/>
      <c r="LAH2662" s="116"/>
      <c r="LAI2662" s="42"/>
      <c r="LAJ2662" s="116"/>
      <c r="LAK2662" s="42"/>
      <c r="LAL2662" s="116"/>
      <c r="LAM2662" s="42"/>
      <c r="LAN2662" s="116"/>
      <c r="LAO2662" s="42"/>
      <c r="LAP2662" s="116"/>
      <c r="LAQ2662" s="42"/>
      <c r="LAR2662" s="116"/>
      <c r="LAS2662" s="42"/>
      <c r="LAT2662" s="116"/>
      <c r="LAU2662" s="42"/>
      <c r="LAV2662" s="116"/>
      <c r="LAW2662" s="42"/>
      <c r="LAX2662" s="116"/>
      <c r="LAY2662" s="42"/>
      <c r="LAZ2662" s="116"/>
      <c r="LBA2662" s="42"/>
      <c r="LBB2662" s="116"/>
      <c r="LBC2662" s="42"/>
      <c r="LBD2662" s="116"/>
      <c r="LBE2662" s="42"/>
      <c r="LBF2662" s="116"/>
      <c r="LBG2662" s="42"/>
      <c r="LBH2662" s="116"/>
      <c r="LBI2662" s="42"/>
      <c r="LBJ2662" s="116"/>
      <c r="LBK2662" s="42"/>
      <c r="LBL2662" s="116"/>
      <c r="LBM2662" s="42"/>
      <c r="LBN2662" s="116"/>
      <c r="LBO2662" s="42"/>
      <c r="LBP2662" s="116"/>
      <c r="LBQ2662" s="42"/>
      <c r="LBR2662" s="116"/>
      <c r="LBS2662" s="42"/>
      <c r="LBT2662" s="116"/>
      <c r="LBU2662" s="42"/>
      <c r="LBV2662" s="116"/>
      <c r="LBW2662" s="42"/>
      <c r="LBX2662" s="116"/>
      <c r="LBY2662" s="42"/>
      <c r="LBZ2662" s="116"/>
      <c r="LCA2662" s="42"/>
      <c r="LCB2662" s="116"/>
      <c r="LCC2662" s="42"/>
      <c r="LCD2662" s="116"/>
      <c r="LCE2662" s="42"/>
      <c r="LCF2662" s="116"/>
      <c r="LCG2662" s="42"/>
      <c r="LCH2662" s="116"/>
      <c r="LCI2662" s="42"/>
      <c r="LCJ2662" s="116"/>
      <c r="LCK2662" s="42"/>
      <c r="LCL2662" s="116"/>
      <c r="LCM2662" s="42"/>
      <c r="LCN2662" s="116"/>
      <c r="LCO2662" s="42"/>
      <c r="LCP2662" s="116"/>
      <c r="LCQ2662" s="42"/>
      <c r="LCR2662" s="116"/>
      <c r="LCS2662" s="42"/>
      <c r="LCT2662" s="116"/>
      <c r="LCU2662" s="42"/>
      <c r="LCV2662" s="116"/>
      <c r="LCW2662" s="42"/>
      <c r="LCX2662" s="116"/>
      <c r="LCY2662" s="42"/>
      <c r="LCZ2662" s="116"/>
      <c r="LDA2662" s="42"/>
      <c r="LDB2662" s="116"/>
      <c r="LDC2662" s="42"/>
      <c r="LDD2662" s="116"/>
      <c r="LDE2662" s="42"/>
      <c r="LDF2662" s="116"/>
      <c r="LDG2662" s="42"/>
      <c r="LDH2662" s="116"/>
      <c r="LDI2662" s="42"/>
      <c r="LDJ2662" s="116"/>
      <c r="LDK2662" s="42"/>
      <c r="LDL2662" s="116"/>
      <c r="LDM2662" s="42"/>
      <c r="LDN2662" s="116"/>
      <c r="LDO2662" s="42"/>
      <c r="LDP2662" s="116"/>
      <c r="LDQ2662" s="42"/>
      <c r="LDR2662" s="116"/>
      <c r="LDS2662" s="42"/>
      <c r="LDT2662" s="116"/>
      <c r="LDU2662" s="42"/>
      <c r="LDV2662" s="116"/>
      <c r="LDW2662" s="42"/>
      <c r="LDX2662" s="116"/>
      <c r="LDY2662" s="42"/>
      <c r="LDZ2662" s="116"/>
      <c r="LEA2662" s="42"/>
      <c r="LEB2662" s="116"/>
      <c r="LEC2662" s="42"/>
      <c r="LED2662" s="116"/>
      <c r="LEE2662" s="42"/>
      <c r="LEF2662" s="116"/>
      <c r="LEG2662" s="42"/>
      <c r="LEH2662" s="116"/>
      <c r="LEI2662" s="42"/>
      <c r="LEJ2662" s="116"/>
      <c r="LEK2662" s="42"/>
      <c r="LEL2662" s="116"/>
      <c r="LEM2662" s="42"/>
      <c r="LEN2662" s="116"/>
      <c r="LEO2662" s="42"/>
      <c r="LEP2662" s="116"/>
      <c r="LEQ2662" s="42"/>
      <c r="LER2662" s="116"/>
      <c r="LES2662" s="42"/>
      <c r="LET2662" s="116"/>
      <c r="LEU2662" s="42"/>
      <c r="LEV2662" s="116"/>
      <c r="LEW2662" s="42"/>
      <c r="LEX2662" s="116"/>
      <c r="LEY2662" s="42"/>
      <c r="LEZ2662" s="116"/>
      <c r="LFA2662" s="42"/>
      <c r="LFB2662" s="116"/>
      <c r="LFC2662" s="42"/>
      <c r="LFD2662" s="116"/>
      <c r="LFE2662" s="42"/>
      <c r="LFF2662" s="116"/>
      <c r="LFG2662" s="42"/>
      <c r="LFH2662" s="116"/>
      <c r="LFI2662" s="42"/>
      <c r="LFJ2662" s="116"/>
      <c r="LFK2662" s="42"/>
      <c r="LFL2662" s="116"/>
      <c r="LFM2662" s="42"/>
      <c r="LFN2662" s="116"/>
      <c r="LFO2662" s="42"/>
      <c r="LFP2662" s="116"/>
      <c r="LFQ2662" s="42"/>
      <c r="LFR2662" s="116"/>
      <c r="LFS2662" s="42"/>
      <c r="LFT2662" s="116"/>
      <c r="LFU2662" s="42"/>
      <c r="LFV2662" s="116"/>
      <c r="LFW2662" s="42"/>
      <c r="LFX2662" s="116"/>
      <c r="LFY2662" s="42"/>
      <c r="LFZ2662" s="116"/>
      <c r="LGA2662" s="42"/>
      <c r="LGB2662" s="116"/>
      <c r="LGC2662" s="42"/>
      <c r="LGD2662" s="116"/>
      <c r="LGE2662" s="42"/>
      <c r="LGF2662" s="116"/>
      <c r="LGG2662" s="42"/>
      <c r="LGH2662" s="116"/>
      <c r="LGI2662" s="42"/>
      <c r="LGJ2662" s="116"/>
      <c r="LGK2662" s="42"/>
      <c r="LGL2662" s="116"/>
      <c r="LGM2662" s="42"/>
      <c r="LGN2662" s="116"/>
      <c r="LGO2662" s="42"/>
      <c r="LGP2662" s="116"/>
      <c r="LGQ2662" s="42"/>
      <c r="LGR2662" s="116"/>
      <c r="LGS2662" s="42"/>
      <c r="LGT2662" s="116"/>
      <c r="LGU2662" s="42"/>
      <c r="LGV2662" s="116"/>
      <c r="LGW2662" s="42"/>
      <c r="LGX2662" s="116"/>
      <c r="LGY2662" s="42"/>
      <c r="LGZ2662" s="116"/>
      <c r="LHA2662" s="42"/>
      <c r="LHB2662" s="116"/>
      <c r="LHC2662" s="42"/>
      <c r="LHD2662" s="116"/>
      <c r="LHE2662" s="42"/>
      <c r="LHF2662" s="116"/>
      <c r="LHG2662" s="42"/>
      <c r="LHH2662" s="116"/>
      <c r="LHI2662" s="42"/>
      <c r="LHJ2662" s="116"/>
      <c r="LHK2662" s="42"/>
      <c r="LHL2662" s="116"/>
      <c r="LHM2662" s="42"/>
      <c r="LHN2662" s="116"/>
      <c r="LHO2662" s="42"/>
      <c r="LHP2662" s="116"/>
      <c r="LHQ2662" s="42"/>
      <c r="LHR2662" s="116"/>
      <c r="LHS2662" s="42"/>
      <c r="LHT2662" s="116"/>
      <c r="LHU2662" s="42"/>
      <c r="LHV2662" s="116"/>
      <c r="LHW2662" s="42"/>
      <c r="LHX2662" s="116"/>
      <c r="LHY2662" s="42"/>
      <c r="LHZ2662" s="116"/>
      <c r="LIA2662" s="42"/>
      <c r="LIB2662" s="116"/>
      <c r="LIC2662" s="42"/>
      <c r="LID2662" s="116"/>
      <c r="LIE2662" s="42"/>
      <c r="LIF2662" s="116"/>
      <c r="LIG2662" s="42"/>
      <c r="LIH2662" s="116"/>
      <c r="LII2662" s="42"/>
      <c r="LIJ2662" s="116"/>
      <c r="LIK2662" s="42"/>
      <c r="LIL2662" s="116"/>
      <c r="LIM2662" s="42"/>
      <c r="LIN2662" s="116"/>
      <c r="LIO2662" s="42"/>
      <c r="LIP2662" s="116"/>
      <c r="LIQ2662" s="42"/>
      <c r="LIR2662" s="116"/>
      <c r="LIS2662" s="42"/>
      <c r="LIT2662" s="116"/>
      <c r="LIU2662" s="42"/>
      <c r="LIV2662" s="116"/>
      <c r="LIW2662" s="42"/>
      <c r="LIX2662" s="116"/>
      <c r="LIY2662" s="42"/>
      <c r="LIZ2662" s="116"/>
      <c r="LJA2662" s="42"/>
      <c r="LJB2662" s="116"/>
      <c r="LJC2662" s="42"/>
      <c r="LJD2662" s="116"/>
      <c r="LJE2662" s="42"/>
      <c r="LJF2662" s="116"/>
      <c r="LJG2662" s="42"/>
      <c r="LJH2662" s="116"/>
      <c r="LJI2662" s="42"/>
      <c r="LJJ2662" s="116"/>
      <c r="LJK2662" s="42"/>
      <c r="LJL2662" s="116"/>
      <c r="LJM2662" s="42"/>
      <c r="LJN2662" s="116"/>
      <c r="LJO2662" s="42"/>
      <c r="LJP2662" s="116"/>
      <c r="LJQ2662" s="42"/>
      <c r="LJR2662" s="116"/>
      <c r="LJS2662" s="42"/>
      <c r="LJT2662" s="116"/>
      <c r="LJU2662" s="42"/>
      <c r="LJV2662" s="116"/>
      <c r="LJW2662" s="42"/>
      <c r="LJX2662" s="116"/>
      <c r="LJY2662" s="42"/>
      <c r="LJZ2662" s="116"/>
      <c r="LKA2662" s="42"/>
      <c r="LKB2662" s="116"/>
      <c r="LKC2662" s="42"/>
      <c r="LKD2662" s="116"/>
      <c r="LKE2662" s="42"/>
      <c r="LKF2662" s="116"/>
      <c r="LKG2662" s="42"/>
      <c r="LKH2662" s="116"/>
      <c r="LKI2662" s="42"/>
      <c r="LKJ2662" s="116"/>
      <c r="LKK2662" s="42"/>
      <c r="LKL2662" s="116"/>
      <c r="LKM2662" s="42"/>
      <c r="LKN2662" s="116"/>
      <c r="LKO2662" s="42"/>
      <c r="LKP2662" s="116"/>
      <c r="LKQ2662" s="42"/>
      <c r="LKR2662" s="116"/>
      <c r="LKS2662" s="42"/>
      <c r="LKT2662" s="116"/>
      <c r="LKU2662" s="42"/>
      <c r="LKV2662" s="116"/>
      <c r="LKW2662" s="42"/>
      <c r="LKX2662" s="116"/>
      <c r="LKY2662" s="42"/>
      <c r="LKZ2662" s="116"/>
      <c r="LLA2662" s="42"/>
      <c r="LLB2662" s="116"/>
      <c r="LLC2662" s="42"/>
      <c r="LLD2662" s="116"/>
      <c r="LLE2662" s="42"/>
      <c r="LLF2662" s="116"/>
      <c r="LLG2662" s="42"/>
      <c r="LLH2662" s="116"/>
      <c r="LLI2662" s="42"/>
      <c r="LLJ2662" s="116"/>
      <c r="LLK2662" s="42"/>
      <c r="LLL2662" s="116"/>
      <c r="LLM2662" s="42"/>
      <c r="LLN2662" s="116"/>
      <c r="LLO2662" s="42"/>
      <c r="LLP2662" s="116"/>
      <c r="LLQ2662" s="42"/>
      <c r="LLR2662" s="116"/>
      <c r="LLS2662" s="42"/>
      <c r="LLT2662" s="116"/>
      <c r="LLU2662" s="42"/>
      <c r="LLV2662" s="116"/>
      <c r="LLW2662" s="42"/>
      <c r="LLX2662" s="116"/>
      <c r="LLY2662" s="42"/>
      <c r="LLZ2662" s="116"/>
      <c r="LMA2662" s="42"/>
      <c r="LMB2662" s="116"/>
      <c r="LMC2662" s="42"/>
      <c r="LMD2662" s="116"/>
      <c r="LME2662" s="42"/>
      <c r="LMF2662" s="116"/>
      <c r="LMG2662" s="42"/>
      <c r="LMH2662" s="116"/>
      <c r="LMI2662" s="42"/>
      <c r="LMJ2662" s="116"/>
      <c r="LMK2662" s="42"/>
      <c r="LML2662" s="116"/>
      <c r="LMM2662" s="42"/>
      <c r="LMN2662" s="116"/>
      <c r="LMO2662" s="42"/>
      <c r="LMP2662" s="116"/>
      <c r="LMQ2662" s="42"/>
      <c r="LMR2662" s="116"/>
      <c r="LMS2662" s="42"/>
      <c r="LMT2662" s="116"/>
      <c r="LMU2662" s="42"/>
      <c r="LMV2662" s="116"/>
      <c r="LMW2662" s="42"/>
      <c r="LMX2662" s="116"/>
      <c r="LMY2662" s="42"/>
      <c r="LMZ2662" s="116"/>
      <c r="LNA2662" s="42"/>
      <c r="LNB2662" s="116"/>
      <c r="LNC2662" s="42"/>
      <c r="LND2662" s="116"/>
      <c r="LNE2662" s="42"/>
      <c r="LNF2662" s="116"/>
      <c r="LNG2662" s="42"/>
      <c r="LNH2662" s="116"/>
      <c r="LNI2662" s="42"/>
      <c r="LNJ2662" s="116"/>
      <c r="LNK2662" s="42"/>
      <c r="LNL2662" s="116"/>
      <c r="LNM2662" s="42"/>
      <c r="LNN2662" s="116"/>
      <c r="LNO2662" s="42"/>
      <c r="LNP2662" s="116"/>
      <c r="LNQ2662" s="42"/>
      <c r="LNR2662" s="116"/>
      <c r="LNS2662" s="42"/>
      <c r="LNT2662" s="116"/>
      <c r="LNU2662" s="42"/>
      <c r="LNV2662" s="116"/>
      <c r="LNW2662" s="42"/>
      <c r="LNX2662" s="116"/>
      <c r="LNY2662" s="42"/>
      <c r="LNZ2662" s="116"/>
      <c r="LOA2662" s="42"/>
      <c r="LOB2662" s="116"/>
      <c r="LOC2662" s="42"/>
      <c r="LOD2662" s="116"/>
      <c r="LOE2662" s="42"/>
      <c r="LOF2662" s="116"/>
      <c r="LOG2662" s="42"/>
      <c r="LOH2662" s="116"/>
      <c r="LOI2662" s="42"/>
      <c r="LOJ2662" s="116"/>
      <c r="LOK2662" s="42"/>
      <c r="LOL2662" s="116"/>
      <c r="LOM2662" s="42"/>
      <c r="LON2662" s="116"/>
      <c r="LOO2662" s="42"/>
      <c r="LOP2662" s="116"/>
      <c r="LOQ2662" s="42"/>
      <c r="LOR2662" s="116"/>
      <c r="LOS2662" s="42"/>
      <c r="LOT2662" s="116"/>
      <c r="LOU2662" s="42"/>
      <c r="LOV2662" s="116"/>
      <c r="LOW2662" s="42"/>
      <c r="LOX2662" s="116"/>
      <c r="LOY2662" s="42"/>
      <c r="LOZ2662" s="116"/>
      <c r="LPA2662" s="42"/>
      <c r="LPB2662" s="116"/>
      <c r="LPC2662" s="42"/>
      <c r="LPD2662" s="116"/>
      <c r="LPE2662" s="42"/>
      <c r="LPF2662" s="116"/>
      <c r="LPG2662" s="42"/>
      <c r="LPH2662" s="116"/>
      <c r="LPI2662" s="42"/>
      <c r="LPJ2662" s="116"/>
      <c r="LPK2662" s="42"/>
      <c r="LPL2662" s="116"/>
      <c r="LPM2662" s="42"/>
      <c r="LPN2662" s="116"/>
      <c r="LPO2662" s="42"/>
      <c r="LPP2662" s="116"/>
      <c r="LPQ2662" s="42"/>
      <c r="LPR2662" s="116"/>
      <c r="LPS2662" s="42"/>
      <c r="LPT2662" s="116"/>
      <c r="LPU2662" s="42"/>
      <c r="LPV2662" s="116"/>
      <c r="LPW2662" s="42"/>
      <c r="LPX2662" s="116"/>
      <c r="LPY2662" s="42"/>
      <c r="LPZ2662" s="116"/>
      <c r="LQA2662" s="42"/>
      <c r="LQB2662" s="116"/>
      <c r="LQC2662" s="42"/>
      <c r="LQD2662" s="116"/>
      <c r="LQE2662" s="42"/>
      <c r="LQF2662" s="116"/>
      <c r="LQG2662" s="42"/>
      <c r="LQH2662" s="116"/>
      <c r="LQI2662" s="42"/>
      <c r="LQJ2662" s="116"/>
      <c r="LQK2662" s="42"/>
      <c r="LQL2662" s="116"/>
      <c r="LQM2662" s="42"/>
      <c r="LQN2662" s="116"/>
      <c r="LQO2662" s="42"/>
      <c r="LQP2662" s="116"/>
      <c r="LQQ2662" s="42"/>
      <c r="LQR2662" s="116"/>
      <c r="LQS2662" s="42"/>
      <c r="LQT2662" s="116"/>
      <c r="LQU2662" s="42"/>
      <c r="LQV2662" s="116"/>
      <c r="LQW2662" s="42"/>
      <c r="LQX2662" s="116"/>
      <c r="LQY2662" s="42"/>
      <c r="LQZ2662" s="116"/>
      <c r="LRA2662" s="42"/>
      <c r="LRB2662" s="116"/>
      <c r="LRC2662" s="42"/>
      <c r="LRD2662" s="116"/>
      <c r="LRE2662" s="42"/>
      <c r="LRF2662" s="116"/>
      <c r="LRG2662" s="42"/>
      <c r="LRH2662" s="116"/>
      <c r="LRI2662" s="42"/>
      <c r="LRJ2662" s="116"/>
      <c r="LRK2662" s="42"/>
      <c r="LRL2662" s="116"/>
      <c r="LRM2662" s="42"/>
      <c r="LRN2662" s="116"/>
      <c r="LRO2662" s="42"/>
      <c r="LRP2662" s="116"/>
      <c r="LRQ2662" s="42"/>
      <c r="LRR2662" s="116"/>
      <c r="LRS2662" s="42"/>
      <c r="LRT2662" s="116"/>
      <c r="LRU2662" s="42"/>
      <c r="LRV2662" s="116"/>
      <c r="LRW2662" s="42"/>
      <c r="LRX2662" s="116"/>
      <c r="LRY2662" s="42"/>
      <c r="LRZ2662" s="116"/>
      <c r="LSA2662" s="42"/>
      <c r="LSB2662" s="116"/>
      <c r="LSC2662" s="42"/>
      <c r="LSD2662" s="116"/>
      <c r="LSE2662" s="42"/>
      <c r="LSF2662" s="116"/>
      <c r="LSG2662" s="42"/>
      <c r="LSH2662" s="116"/>
      <c r="LSI2662" s="42"/>
      <c r="LSJ2662" s="116"/>
      <c r="LSK2662" s="42"/>
      <c r="LSL2662" s="116"/>
      <c r="LSM2662" s="42"/>
      <c r="LSN2662" s="116"/>
      <c r="LSO2662" s="42"/>
      <c r="LSP2662" s="116"/>
      <c r="LSQ2662" s="42"/>
      <c r="LSR2662" s="116"/>
      <c r="LSS2662" s="42"/>
      <c r="LST2662" s="116"/>
      <c r="LSU2662" s="42"/>
      <c r="LSV2662" s="116"/>
      <c r="LSW2662" s="42"/>
      <c r="LSX2662" s="116"/>
      <c r="LSY2662" s="42"/>
      <c r="LSZ2662" s="116"/>
      <c r="LTA2662" s="42"/>
      <c r="LTB2662" s="116"/>
      <c r="LTC2662" s="42"/>
      <c r="LTD2662" s="116"/>
      <c r="LTE2662" s="42"/>
      <c r="LTF2662" s="116"/>
      <c r="LTG2662" s="42"/>
      <c r="LTH2662" s="116"/>
      <c r="LTI2662" s="42"/>
      <c r="LTJ2662" s="116"/>
      <c r="LTK2662" s="42"/>
      <c r="LTL2662" s="116"/>
      <c r="LTM2662" s="42"/>
      <c r="LTN2662" s="116"/>
      <c r="LTO2662" s="42"/>
      <c r="LTP2662" s="116"/>
      <c r="LTQ2662" s="42"/>
      <c r="LTR2662" s="116"/>
      <c r="LTS2662" s="42"/>
      <c r="LTT2662" s="116"/>
      <c r="LTU2662" s="42"/>
      <c r="LTV2662" s="116"/>
      <c r="LTW2662" s="42"/>
      <c r="LTX2662" s="116"/>
      <c r="LTY2662" s="42"/>
      <c r="LTZ2662" s="116"/>
      <c r="LUA2662" s="42"/>
      <c r="LUB2662" s="116"/>
      <c r="LUC2662" s="42"/>
      <c r="LUD2662" s="116"/>
      <c r="LUE2662" s="42"/>
      <c r="LUF2662" s="116"/>
      <c r="LUG2662" s="42"/>
      <c r="LUH2662" s="116"/>
      <c r="LUI2662" s="42"/>
      <c r="LUJ2662" s="116"/>
      <c r="LUK2662" s="42"/>
      <c r="LUL2662" s="116"/>
      <c r="LUM2662" s="42"/>
      <c r="LUN2662" s="116"/>
      <c r="LUO2662" s="42"/>
      <c r="LUP2662" s="116"/>
      <c r="LUQ2662" s="42"/>
      <c r="LUR2662" s="116"/>
      <c r="LUS2662" s="42"/>
      <c r="LUT2662" s="116"/>
      <c r="LUU2662" s="42"/>
      <c r="LUV2662" s="116"/>
      <c r="LUW2662" s="42"/>
      <c r="LUX2662" s="116"/>
      <c r="LUY2662" s="42"/>
      <c r="LUZ2662" s="116"/>
      <c r="LVA2662" s="42"/>
      <c r="LVB2662" s="116"/>
      <c r="LVC2662" s="42"/>
      <c r="LVD2662" s="116"/>
      <c r="LVE2662" s="42"/>
      <c r="LVF2662" s="116"/>
      <c r="LVG2662" s="42"/>
      <c r="LVH2662" s="116"/>
      <c r="LVI2662" s="42"/>
      <c r="LVJ2662" s="116"/>
      <c r="LVK2662" s="42"/>
      <c r="LVL2662" s="116"/>
      <c r="LVM2662" s="42"/>
      <c r="LVN2662" s="116"/>
      <c r="LVO2662" s="42"/>
      <c r="LVP2662" s="116"/>
      <c r="LVQ2662" s="42"/>
      <c r="LVR2662" s="116"/>
      <c r="LVS2662" s="42"/>
      <c r="LVT2662" s="116"/>
      <c r="LVU2662" s="42"/>
      <c r="LVV2662" s="116"/>
      <c r="LVW2662" s="42"/>
      <c r="LVX2662" s="116"/>
      <c r="LVY2662" s="42"/>
      <c r="LVZ2662" s="116"/>
      <c r="LWA2662" s="42"/>
      <c r="LWB2662" s="116"/>
      <c r="LWC2662" s="42"/>
      <c r="LWD2662" s="116"/>
      <c r="LWE2662" s="42"/>
      <c r="LWF2662" s="116"/>
      <c r="LWG2662" s="42"/>
      <c r="LWH2662" s="116"/>
      <c r="LWI2662" s="42"/>
      <c r="LWJ2662" s="116"/>
      <c r="LWK2662" s="42"/>
      <c r="LWL2662" s="116"/>
      <c r="LWM2662" s="42"/>
      <c r="LWN2662" s="116"/>
      <c r="LWO2662" s="42"/>
      <c r="LWP2662" s="116"/>
      <c r="LWQ2662" s="42"/>
      <c r="LWR2662" s="116"/>
      <c r="LWS2662" s="42"/>
      <c r="LWT2662" s="116"/>
      <c r="LWU2662" s="42"/>
      <c r="LWV2662" s="116"/>
      <c r="LWW2662" s="42"/>
      <c r="LWX2662" s="116"/>
      <c r="LWY2662" s="42"/>
      <c r="LWZ2662" s="116"/>
      <c r="LXA2662" s="42"/>
      <c r="LXB2662" s="116"/>
      <c r="LXC2662" s="42"/>
      <c r="LXD2662" s="116"/>
      <c r="LXE2662" s="42"/>
      <c r="LXF2662" s="116"/>
      <c r="LXG2662" s="42"/>
      <c r="LXH2662" s="116"/>
      <c r="LXI2662" s="42"/>
      <c r="LXJ2662" s="116"/>
      <c r="LXK2662" s="42"/>
      <c r="LXL2662" s="116"/>
      <c r="LXM2662" s="42"/>
      <c r="LXN2662" s="116"/>
      <c r="LXO2662" s="42"/>
      <c r="LXP2662" s="116"/>
      <c r="LXQ2662" s="42"/>
      <c r="LXR2662" s="116"/>
      <c r="LXS2662" s="42"/>
      <c r="LXT2662" s="116"/>
      <c r="LXU2662" s="42"/>
      <c r="LXV2662" s="116"/>
      <c r="LXW2662" s="42"/>
      <c r="LXX2662" s="116"/>
      <c r="LXY2662" s="42"/>
      <c r="LXZ2662" s="116"/>
      <c r="LYA2662" s="42"/>
      <c r="LYB2662" s="116"/>
      <c r="LYC2662" s="42"/>
      <c r="LYD2662" s="116"/>
      <c r="LYE2662" s="42"/>
      <c r="LYF2662" s="116"/>
      <c r="LYG2662" s="42"/>
      <c r="LYH2662" s="116"/>
      <c r="LYI2662" s="42"/>
      <c r="LYJ2662" s="116"/>
      <c r="LYK2662" s="42"/>
      <c r="LYL2662" s="116"/>
      <c r="LYM2662" s="42"/>
      <c r="LYN2662" s="116"/>
      <c r="LYO2662" s="42"/>
      <c r="LYP2662" s="116"/>
      <c r="LYQ2662" s="42"/>
      <c r="LYR2662" s="116"/>
      <c r="LYS2662" s="42"/>
      <c r="LYT2662" s="116"/>
      <c r="LYU2662" s="42"/>
      <c r="LYV2662" s="116"/>
      <c r="LYW2662" s="42"/>
      <c r="LYX2662" s="116"/>
      <c r="LYY2662" s="42"/>
      <c r="LYZ2662" s="116"/>
      <c r="LZA2662" s="42"/>
      <c r="LZB2662" s="116"/>
      <c r="LZC2662" s="42"/>
      <c r="LZD2662" s="116"/>
      <c r="LZE2662" s="42"/>
      <c r="LZF2662" s="116"/>
      <c r="LZG2662" s="42"/>
      <c r="LZH2662" s="116"/>
      <c r="LZI2662" s="42"/>
      <c r="LZJ2662" s="116"/>
      <c r="LZK2662" s="42"/>
      <c r="LZL2662" s="116"/>
      <c r="LZM2662" s="42"/>
      <c r="LZN2662" s="116"/>
      <c r="LZO2662" s="42"/>
      <c r="LZP2662" s="116"/>
      <c r="LZQ2662" s="42"/>
      <c r="LZR2662" s="116"/>
      <c r="LZS2662" s="42"/>
      <c r="LZT2662" s="116"/>
      <c r="LZU2662" s="42"/>
      <c r="LZV2662" s="116"/>
      <c r="LZW2662" s="42"/>
      <c r="LZX2662" s="116"/>
      <c r="LZY2662" s="42"/>
      <c r="LZZ2662" s="116"/>
      <c r="MAA2662" s="42"/>
      <c r="MAB2662" s="116"/>
      <c r="MAC2662" s="42"/>
      <c r="MAD2662" s="116"/>
      <c r="MAE2662" s="42"/>
      <c r="MAF2662" s="116"/>
      <c r="MAG2662" s="42"/>
      <c r="MAH2662" s="116"/>
      <c r="MAI2662" s="42"/>
      <c r="MAJ2662" s="116"/>
      <c r="MAK2662" s="42"/>
      <c r="MAL2662" s="116"/>
      <c r="MAM2662" s="42"/>
      <c r="MAN2662" s="116"/>
      <c r="MAO2662" s="42"/>
      <c r="MAP2662" s="116"/>
      <c r="MAQ2662" s="42"/>
      <c r="MAR2662" s="116"/>
      <c r="MAS2662" s="42"/>
      <c r="MAT2662" s="116"/>
      <c r="MAU2662" s="42"/>
      <c r="MAV2662" s="116"/>
      <c r="MAW2662" s="42"/>
      <c r="MAX2662" s="116"/>
      <c r="MAY2662" s="42"/>
      <c r="MAZ2662" s="116"/>
      <c r="MBA2662" s="42"/>
      <c r="MBB2662" s="116"/>
      <c r="MBC2662" s="42"/>
      <c r="MBD2662" s="116"/>
      <c r="MBE2662" s="42"/>
      <c r="MBF2662" s="116"/>
      <c r="MBG2662" s="42"/>
      <c r="MBH2662" s="116"/>
      <c r="MBI2662" s="42"/>
      <c r="MBJ2662" s="116"/>
      <c r="MBK2662" s="42"/>
      <c r="MBL2662" s="116"/>
      <c r="MBM2662" s="42"/>
      <c r="MBN2662" s="116"/>
      <c r="MBO2662" s="42"/>
      <c r="MBP2662" s="116"/>
      <c r="MBQ2662" s="42"/>
      <c r="MBR2662" s="116"/>
      <c r="MBS2662" s="42"/>
      <c r="MBT2662" s="116"/>
      <c r="MBU2662" s="42"/>
      <c r="MBV2662" s="116"/>
      <c r="MBW2662" s="42"/>
      <c r="MBX2662" s="116"/>
      <c r="MBY2662" s="42"/>
      <c r="MBZ2662" s="116"/>
      <c r="MCA2662" s="42"/>
      <c r="MCB2662" s="116"/>
      <c r="MCC2662" s="42"/>
      <c r="MCD2662" s="116"/>
      <c r="MCE2662" s="42"/>
      <c r="MCF2662" s="116"/>
      <c r="MCG2662" s="42"/>
      <c r="MCH2662" s="116"/>
      <c r="MCI2662" s="42"/>
      <c r="MCJ2662" s="116"/>
      <c r="MCK2662" s="42"/>
      <c r="MCL2662" s="116"/>
      <c r="MCM2662" s="42"/>
      <c r="MCN2662" s="116"/>
      <c r="MCO2662" s="42"/>
      <c r="MCP2662" s="116"/>
      <c r="MCQ2662" s="42"/>
      <c r="MCR2662" s="116"/>
      <c r="MCS2662" s="42"/>
      <c r="MCT2662" s="116"/>
      <c r="MCU2662" s="42"/>
      <c r="MCV2662" s="116"/>
      <c r="MCW2662" s="42"/>
      <c r="MCX2662" s="116"/>
      <c r="MCY2662" s="42"/>
      <c r="MCZ2662" s="116"/>
      <c r="MDA2662" s="42"/>
      <c r="MDB2662" s="116"/>
      <c r="MDC2662" s="42"/>
      <c r="MDD2662" s="116"/>
      <c r="MDE2662" s="42"/>
      <c r="MDF2662" s="116"/>
      <c r="MDG2662" s="42"/>
      <c r="MDH2662" s="116"/>
      <c r="MDI2662" s="42"/>
      <c r="MDJ2662" s="116"/>
      <c r="MDK2662" s="42"/>
      <c r="MDL2662" s="116"/>
      <c r="MDM2662" s="42"/>
      <c r="MDN2662" s="116"/>
      <c r="MDO2662" s="42"/>
      <c r="MDP2662" s="116"/>
      <c r="MDQ2662" s="42"/>
      <c r="MDR2662" s="116"/>
      <c r="MDS2662" s="42"/>
      <c r="MDT2662" s="116"/>
      <c r="MDU2662" s="42"/>
      <c r="MDV2662" s="116"/>
      <c r="MDW2662" s="42"/>
      <c r="MDX2662" s="116"/>
      <c r="MDY2662" s="42"/>
      <c r="MDZ2662" s="116"/>
      <c r="MEA2662" s="42"/>
      <c r="MEB2662" s="116"/>
      <c r="MEC2662" s="42"/>
      <c r="MED2662" s="116"/>
      <c r="MEE2662" s="42"/>
      <c r="MEF2662" s="116"/>
      <c r="MEG2662" s="42"/>
      <c r="MEH2662" s="116"/>
      <c r="MEI2662" s="42"/>
      <c r="MEJ2662" s="116"/>
      <c r="MEK2662" s="42"/>
      <c r="MEL2662" s="116"/>
      <c r="MEM2662" s="42"/>
      <c r="MEN2662" s="116"/>
      <c r="MEO2662" s="42"/>
      <c r="MEP2662" s="116"/>
      <c r="MEQ2662" s="42"/>
      <c r="MER2662" s="116"/>
      <c r="MES2662" s="42"/>
      <c r="MET2662" s="116"/>
      <c r="MEU2662" s="42"/>
      <c r="MEV2662" s="116"/>
      <c r="MEW2662" s="42"/>
      <c r="MEX2662" s="116"/>
      <c r="MEY2662" s="42"/>
      <c r="MEZ2662" s="116"/>
      <c r="MFA2662" s="42"/>
      <c r="MFB2662" s="116"/>
      <c r="MFC2662" s="42"/>
      <c r="MFD2662" s="116"/>
      <c r="MFE2662" s="42"/>
      <c r="MFF2662" s="116"/>
      <c r="MFG2662" s="42"/>
      <c r="MFH2662" s="116"/>
      <c r="MFI2662" s="42"/>
      <c r="MFJ2662" s="116"/>
      <c r="MFK2662" s="42"/>
      <c r="MFL2662" s="116"/>
      <c r="MFM2662" s="42"/>
      <c r="MFN2662" s="116"/>
      <c r="MFO2662" s="42"/>
      <c r="MFP2662" s="116"/>
      <c r="MFQ2662" s="42"/>
      <c r="MFR2662" s="116"/>
      <c r="MFS2662" s="42"/>
      <c r="MFT2662" s="116"/>
      <c r="MFU2662" s="42"/>
      <c r="MFV2662" s="116"/>
      <c r="MFW2662" s="42"/>
      <c r="MFX2662" s="116"/>
      <c r="MFY2662" s="42"/>
      <c r="MFZ2662" s="116"/>
      <c r="MGA2662" s="42"/>
      <c r="MGB2662" s="116"/>
      <c r="MGC2662" s="42"/>
      <c r="MGD2662" s="116"/>
      <c r="MGE2662" s="42"/>
      <c r="MGF2662" s="116"/>
      <c r="MGG2662" s="42"/>
      <c r="MGH2662" s="116"/>
      <c r="MGI2662" s="42"/>
      <c r="MGJ2662" s="116"/>
      <c r="MGK2662" s="42"/>
      <c r="MGL2662" s="116"/>
      <c r="MGM2662" s="42"/>
      <c r="MGN2662" s="116"/>
      <c r="MGO2662" s="42"/>
      <c r="MGP2662" s="116"/>
      <c r="MGQ2662" s="42"/>
      <c r="MGR2662" s="116"/>
      <c r="MGS2662" s="42"/>
      <c r="MGT2662" s="116"/>
      <c r="MGU2662" s="42"/>
      <c r="MGV2662" s="116"/>
      <c r="MGW2662" s="42"/>
      <c r="MGX2662" s="116"/>
      <c r="MGY2662" s="42"/>
      <c r="MGZ2662" s="116"/>
      <c r="MHA2662" s="42"/>
      <c r="MHB2662" s="116"/>
      <c r="MHC2662" s="42"/>
      <c r="MHD2662" s="116"/>
      <c r="MHE2662" s="42"/>
      <c r="MHF2662" s="116"/>
      <c r="MHG2662" s="42"/>
      <c r="MHH2662" s="116"/>
      <c r="MHI2662" s="42"/>
      <c r="MHJ2662" s="116"/>
      <c r="MHK2662" s="42"/>
      <c r="MHL2662" s="116"/>
      <c r="MHM2662" s="42"/>
      <c r="MHN2662" s="116"/>
      <c r="MHO2662" s="42"/>
      <c r="MHP2662" s="116"/>
      <c r="MHQ2662" s="42"/>
      <c r="MHR2662" s="116"/>
      <c r="MHS2662" s="42"/>
      <c r="MHT2662" s="116"/>
      <c r="MHU2662" s="42"/>
      <c r="MHV2662" s="116"/>
      <c r="MHW2662" s="42"/>
      <c r="MHX2662" s="116"/>
      <c r="MHY2662" s="42"/>
      <c r="MHZ2662" s="116"/>
      <c r="MIA2662" s="42"/>
      <c r="MIB2662" s="116"/>
      <c r="MIC2662" s="42"/>
      <c r="MID2662" s="116"/>
      <c r="MIE2662" s="42"/>
      <c r="MIF2662" s="116"/>
      <c r="MIG2662" s="42"/>
      <c r="MIH2662" s="116"/>
      <c r="MII2662" s="42"/>
      <c r="MIJ2662" s="116"/>
      <c r="MIK2662" s="42"/>
      <c r="MIL2662" s="116"/>
      <c r="MIM2662" s="42"/>
      <c r="MIN2662" s="116"/>
      <c r="MIO2662" s="42"/>
      <c r="MIP2662" s="116"/>
      <c r="MIQ2662" s="42"/>
      <c r="MIR2662" s="116"/>
      <c r="MIS2662" s="42"/>
      <c r="MIT2662" s="116"/>
      <c r="MIU2662" s="42"/>
      <c r="MIV2662" s="116"/>
      <c r="MIW2662" s="42"/>
      <c r="MIX2662" s="116"/>
      <c r="MIY2662" s="42"/>
      <c r="MIZ2662" s="116"/>
      <c r="MJA2662" s="42"/>
      <c r="MJB2662" s="116"/>
      <c r="MJC2662" s="42"/>
      <c r="MJD2662" s="116"/>
      <c r="MJE2662" s="42"/>
      <c r="MJF2662" s="116"/>
      <c r="MJG2662" s="42"/>
      <c r="MJH2662" s="116"/>
      <c r="MJI2662" s="42"/>
      <c r="MJJ2662" s="116"/>
      <c r="MJK2662" s="42"/>
      <c r="MJL2662" s="116"/>
      <c r="MJM2662" s="42"/>
      <c r="MJN2662" s="116"/>
      <c r="MJO2662" s="42"/>
      <c r="MJP2662" s="116"/>
      <c r="MJQ2662" s="42"/>
      <c r="MJR2662" s="116"/>
      <c r="MJS2662" s="42"/>
      <c r="MJT2662" s="116"/>
      <c r="MJU2662" s="42"/>
      <c r="MJV2662" s="116"/>
      <c r="MJW2662" s="42"/>
      <c r="MJX2662" s="116"/>
      <c r="MJY2662" s="42"/>
      <c r="MJZ2662" s="116"/>
      <c r="MKA2662" s="42"/>
      <c r="MKB2662" s="116"/>
      <c r="MKC2662" s="42"/>
      <c r="MKD2662" s="116"/>
      <c r="MKE2662" s="42"/>
      <c r="MKF2662" s="116"/>
      <c r="MKG2662" s="42"/>
      <c r="MKH2662" s="116"/>
      <c r="MKI2662" s="42"/>
      <c r="MKJ2662" s="116"/>
      <c r="MKK2662" s="42"/>
      <c r="MKL2662" s="116"/>
      <c r="MKM2662" s="42"/>
      <c r="MKN2662" s="116"/>
      <c r="MKO2662" s="42"/>
      <c r="MKP2662" s="116"/>
      <c r="MKQ2662" s="42"/>
      <c r="MKR2662" s="116"/>
      <c r="MKS2662" s="42"/>
      <c r="MKT2662" s="116"/>
      <c r="MKU2662" s="42"/>
      <c r="MKV2662" s="116"/>
      <c r="MKW2662" s="42"/>
      <c r="MKX2662" s="116"/>
      <c r="MKY2662" s="42"/>
      <c r="MKZ2662" s="116"/>
      <c r="MLA2662" s="42"/>
      <c r="MLB2662" s="116"/>
      <c r="MLC2662" s="42"/>
      <c r="MLD2662" s="116"/>
      <c r="MLE2662" s="42"/>
      <c r="MLF2662" s="116"/>
      <c r="MLG2662" s="42"/>
      <c r="MLH2662" s="116"/>
      <c r="MLI2662" s="42"/>
      <c r="MLJ2662" s="116"/>
      <c r="MLK2662" s="42"/>
      <c r="MLL2662" s="116"/>
      <c r="MLM2662" s="42"/>
      <c r="MLN2662" s="116"/>
      <c r="MLO2662" s="42"/>
      <c r="MLP2662" s="116"/>
      <c r="MLQ2662" s="42"/>
      <c r="MLR2662" s="116"/>
      <c r="MLS2662" s="42"/>
      <c r="MLT2662" s="116"/>
      <c r="MLU2662" s="42"/>
      <c r="MLV2662" s="116"/>
      <c r="MLW2662" s="42"/>
      <c r="MLX2662" s="116"/>
      <c r="MLY2662" s="42"/>
      <c r="MLZ2662" s="116"/>
      <c r="MMA2662" s="42"/>
      <c r="MMB2662" s="116"/>
      <c r="MMC2662" s="42"/>
      <c r="MMD2662" s="116"/>
      <c r="MME2662" s="42"/>
      <c r="MMF2662" s="116"/>
      <c r="MMG2662" s="42"/>
      <c r="MMH2662" s="116"/>
      <c r="MMI2662" s="42"/>
      <c r="MMJ2662" s="116"/>
      <c r="MMK2662" s="42"/>
      <c r="MML2662" s="116"/>
      <c r="MMM2662" s="42"/>
      <c r="MMN2662" s="116"/>
      <c r="MMO2662" s="42"/>
      <c r="MMP2662" s="116"/>
      <c r="MMQ2662" s="42"/>
      <c r="MMR2662" s="116"/>
      <c r="MMS2662" s="42"/>
      <c r="MMT2662" s="116"/>
      <c r="MMU2662" s="42"/>
      <c r="MMV2662" s="116"/>
      <c r="MMW2662" s="42"/>
      <c r="MMX2662" s="116"/>
      <c r="MMY2662" s="42"/>
      <c r="MMZ2662" s="116"/>
      <c r="MNA2662" s="42"/>
      <c r="MNB2662" s="116"/>
      <c r="MNC2662" s="42"/>
      <c r="MND2662" s="116"/>
      <c r="MNE2662" s="42"/>
      <c r="MNF2662" s="116"/>
      <c r="MNG2662" s="42"/>
      <c r="MNH2662" s="116"/>
      <c r="MNI2662" s="42"/>
      <c r="MNJ2662" s="116"/>
      <c r="MNK2662" s="42"/>
      <c r="MNL2662" s="116"/>
      <c r="MNM2662" s="42"/>
      <c r="MNN2662" s="116"/>
      <c r="MNO2662" s="42"/>
      <c r="MNP2662" s="116"/>
      <c r="MNQ2662" s="42"/>
      <c r="MNR2662" s="116"/>
      <c r="MNS2662" s="42"/>
      <c r="MNT2662" s="116"/>
      <c r="MNU2662" s="42"/>
      <c r="MNV2662" s="116"/>
      <c r="MNW2662" s="42"/>
      <c r="MNX2662" s="116"/>
      <c r="MNY2662" s="42"/>
      <c r="MNZ2662" s="116"/>
      <c r="MOA2662" s="42"/>
      <c r="MOB2662" s="116"/>
      <c r="MOC2662" s="42"/>
      <c r="MOD2662" s="116"/>
      <c r="MOE2662" s="42"/>
      <c r="MOF2662" s="116"/>
      <c r="MOG2662" s="42"/>
      <c r="MOH2662" s="116"/>
      <c r="MOI2662" s="42"/>
      <c r="MOJ2662" s="116"/>
      <c r="MOK2662" s="42"/>
      <c r="MOL2662" s="116"/>
      <c r="MOM2662" s="42"/>
      <c r="MON2662" s="116"/>
      <c r="MOO2662" s="42"/>
      <c r="MOP2662" s="116"/>
      <c r="MOQ2662" s="42"/>
      <c r="MOR2662" s="116"/>
      <c r="MOS2662" s="42"/>
      <c r="MOT2662" s="116"/>
      <c r="MOU2662" s="42"/>
      <c r="MOV2662" s="116"/>
      <c r="MOW2662" s="42"/>
      <c r="MOX2662" s="116"/>
      <c r="MOY2662" s="42"/>
      <c r="MOZ2662" s="116"/>
      <c r="MPA2662" s="42"/>
      <c r="MPB2662" s="116"/>
      <c r="MPC2662" s="42"/>
      <c r="MPD2662" s="116"/>
      <c r="MPE2662" s="42"/>
      <c r="MPF2662" s="116"/>
      <c r="MPG2662" s="42"/>
      <c r="MPH2662" s="116"/>
      <c r="MPI2662" s="42"/>
      <c r="MPJ2662" s="116"/>
      <c r="MPK2662" s="42"/>
      <c r="MPL2662" s="116"/>
      <c r="MPM2662" s="42"/>
      <c r="MPN2662" s="116"/>
      <c r="MPO2662" s="42"/>
      <c r="MPP2662" s="116"/>
      <c r="MPQ2662" s="42"/>
      <c r="MPR2662" s="116"/>
      <c r="MPS2662" s="42"/>
      <c r="MPT2662" s="116"/>
      <c r="MPU2662" s="42"/>
      <c r="MPV2662" s="116"/>
      <c r="MPW2662" s="42"/>
      <c r="MPX2662" s="116"/>
      <c r="MPY2662" s="42"/>
      <c r="MPZ2662" s="116"/>
      <c r="MQA2662" s="42"/>
      <c r="MQB2662" s="116"/>
      <c r="MQC2662" s="42"/>
      <c r="MQD2662" s="116"/>
      <c r="MQE2662" s="42"/>
      <c r="MQF2662" s="116"/>
      <c r="MQG2662" s="42"/>
      <c r="MQH2662" s="116"/>
      <c r="MQI2662" s="42"/>
      <c r="MQJ2662" s="116"/>
      <c r="MQK2662" s="42"/>
      <c r="MQL2662" s="116"/>
      <c r="MQM2662" s="42"/>
      <c r="MQN2662" s="116"/>
      <c r="MQO2662" s="42"/>
      <c r="MQP2662" s="116"/>
      <c r="MQQ2662" s="42"/>
      <c r="MQR2662" s="116"/>
      <c r="MQS2662" s="42"/>
      <c r="MQT2662" s="116"/>
      <c r="MQU2662" s="42"/>
      <c r="MQV2662" s="116"/>
      <c r="MQW2662" s="42"/>
      <c r="MQX2662" s="116"/>
      <c r="MQY2662" s="42"/>
      <c r="MQZ2662" s="116"/>
      <c r="MRA2662" s="42"/>
      <c r="MRB2662" s="116"/>
      <c r="MRC2662" s="42"/>
      <c r="MRD2662" s="116"/>
      <c r="MRE2662" s="42"/>
      <c r="MRF2662" s="116"/>
      <c r="MRG2662" s="42"/>
      <c r="MRH2662" s="116"/>
      <c r="MRI2662" s="42"/>
      <c r="MRJ2662" s="116"/>
      <c r="MRK2662" s="42"/>
      <c r="MRL2662" s="116"/>
      <c r="MRM2662" s="42"/>
      <c r="MRN2662" s="116"/>
      <c r="MRO2662" s="42"/>
      <c r="MRP2662" s="116"/>
      <c r="MRQ2662" s="42"/>
      <c r="MRR2662" s="116"/>
      <c r="MRS2662" s="42"/>
      <c r="MRT2662" s="116"/>
      <c r="MRU2662" s="42"/>
      <c r="MRV2662" s="116"/>
      <c r="MRW2662" s="42"/>
      <c r="MRX2662" s="116"/>
      <c r="MRY2662" s="42"/>
      <c r="MRZ2662" s="116"/>
      <c r="MSA2662" s="42"/>
      <c r="MSB2662" s="116"/>
      <c r="MSC2662" s="42"/>
      <c r="MSD2662" s="116"/>
      <c r="MSE2662" s="42"/>
      <c r="MSF2662" s="116"/>
      <c r="MSG2662" s="42"/>
      <c r="MSH2662" s="116"/>
      <c r="MSI2662" s="42"/>
      <c r="MSJ2662" s="116"/>
      <c r="MSK2662" s="42"/>
      <c r="MSL2662" s="116"/>
      <c r="MSM2662" s="42"/>
      <c r="MSN2662" s="116"/>
      <c r="MSO2662" s="42"/>
      <c r="MSP2662" s="116"/>
      <c r="MSQ2662" s="42"/>
      <c r="MSR2662" s="116"/>
      <c r="MSS2662" s="42"/>
      <c r="MST2662" s="116"/>
      <c r="MSU2662" s="42"/>
      <c r="MSV2662" s="116"/>
      <c r="MSW2662" s="42"/>
      <c r="MSX2662" s="116"/>
      <c r="MSY2662" s="42"/>
      <c r="MSZ2662" s="116"/>
      <c r="MTA2662" s="42"/>
      <c r="MTB2662" s="116"/>
      <c r="MTC2662" s="42"/>
      <c r="MTD2662" s="116"/>
      <c r="MTE2662" s="42"/>
      <c r="MTF2662" s="116"/>
      <c r="MTG2662" s="42"/>
      <c r="MTH2662" s="116"/>
      <c r="MTI2662" s="42"/>
      <c r="MTJ2662" s="116"/>
      <c r="MTK2662" s="42"/>
      <c r="MTL2662" s="116"/>
      <c r="MTM2662" s="42"/>
      <c r="MTN2662" s="116"/>
      <c r="MTO2662" s="42"/>
      <c r="MTP2662" s="116"/>
      <c r="MTQ2662" s="42"/>
      <c r="MTR2662" s="116"/>
      <c r="MTS2662" s="42"/>
      <c r="MTT2662" s="116"/>
      <c r="MTU2662" s="42"/>
      <c r="MTV2662" s="116"/>
      <c r="MTW2662" s="42"/>
      <c r="MTX2662" s="116"/>
      <c r="MTY2662" s="42"/>
      <c r="MTZ2662" s="116"/>
      <c r="MUA2662" s="42"/>
      <c r="MUB2662" s="116"/>
      <c r="MUC2662" s="42"/>
      <c r="MUD2662" s="116"/>
      <c r="MUE2662" s="42"/>
      <c r="MUF2662" s="116"/>
      <c r="MUG2662" s="42"/>
      <c r="MUH2662" s="116"/>
      <c r="MUI2662" s="42"/>
      <c r="MUJ2662" s="116"/>
      <c r="MUK2662" s="42"/>
      <c r="MUL2662" s="116"/>
      <c r="MUM2662" s="42"/>
      <c r="MUN2662" s="116"/>
      <c r="MUO2662" s="42"/>
      <c r="MUP2662" s="116"/>
      <c r="MUQ2662" s="42"/>
      <c r="MUR2662" s="116"/>
      <c r="MUS2662" s="42"/>
      <c r="MUT2662" s="116"/>
      <c r="MUU2662" s="42"/>
      <c r="MUV2662" s="116"/>
      <c r="MUW2662" s="42"/>
      <c r="MUX2662" s="116"/>
      <c r="MUY2662" s="42"/>
      <c r="MUZ2662" s="116"/>
      <c r="MVA2662" s="42"/>
      <c r="MVB2662" s="116"/>
      <c r="MVC2662" s="42"/>
      <c r="MVD2662" s="116"/>
      <c r="MVE2662" s="42"/>
      <c r="MVF2662" s="116"/>
      <c r="MVG2662" s="42"/>
      <c r="MVH2662" s="116"/>
      <c r="MVI2662" s="42"/>
      <c r="MVJ2662" s="116"/>
      <c r="MVK2662" s="42"/>
      <c r="MVL2662" s="116"/>
      <c r="MVM2662" s="42"/>
      <c r="MVN2662" s="116"/>
      <c r="MVO2662" s="42"/>
      <c r="MVP2662" s="116"/>
      <c r="MVQ2662" s="42"/>
      <c r="MVR2662" s="116"/>
      <c r="MVS2662" s="42"/>
      <c r="MVT2662" s="116"/>
      <c r="MVU2662" s="42"/>
      <c r="MVV2662" s="116"/>
      <c r="MVW2662" s="42"/>
      <c r="MVX2662" s="116"/>
      <c r="MVY2662" s="42"/>
      <c r="MVZ2662" s="116"/>
      <c r="MWA2662" s="42"/>
      <c r="MWB2662" s="116"/>
      <c r="MWC2662" s="42"/>
      <c r="MWD2662" s="116"/>
      <c r="MWE2662" s="42"/>
      <c r="MWF2662" s="116"/>
      <c r="MWG2662" s="42"/>
      <c r="MWH2662" s="116"/>
      <c r="MWI2662" s="42"/>
      <c r="MWJ2662" s="116"/>
      <c r="MWK2662" s="42"/>
      <c r="MWL2662" s="116"/>
      <c r="MWM2662" s="42"/>
      <c r="MWN2662" s="116"/>
      <c r="MWO2662" s="42"/>
      <c r="MWP2662" s="116"/>
      <c r="MWQ2662" s="42"/>
      <c r="MWR2662" s="116"/>
      <c r="MWS2662" s="42"/>
      <c r="MWT2662" s="116"/>
      <c r="MWU2662" s="42"/>
      <c r="MWV2662" s="116"/>
      <c r="MWW2662" s="42"/>
      <c r="MWX2662" s="116"/>
      <c r="MWY2662" s="42"/>
      <c r="MWZ2662" s="116"/>
      <c r="MXA2662" s="42"/>
      <c r="MXB2662" s="116"/>
      <c r="MXC2662" s="42"/>
      <c r="MXD2662" s="116"/>
      <c r="MXE2662" s="42"/>
      <c r="MXF2662" s="116"/>
      <c r="MXG2662" s="42"/>
      <c r="MXH2662" s="116"/>
      <c r="MXI2662" s="42"/>
      <c r="MXJ2662" s="116"/>
      <c r="MXK2662" s="42"/>
      <c r="MXL2662" s="116"/>
      <c r="MXM2662" s="42"/>
      <c r="MXN2662" s="116"/>
      <c r="MXO2662" s="42"/>
      <c r="MXP2662" s="116"/>
      <c r="MXQ2662" s="42"/>
      <c r="MXR2662" s="116"/>
      <c r="MXS2662" s="42"/>
      <c r="MXT2662" s="116"/>
      <c r="MXU2662" s="42"/>
      <c r="MXV2662" s="116"/>
      <c r="MXW2662" s="42"/>
      <c r="MXX2662" s="116"/>
      <c r="MXY2662" s="42"/>
      <c r="MXZ2662" s="116"/>
      <c r="MYA2662" s="42"/>
      <c r="MYB2662" s="116"/>
      <c r="MYC2662" s="42"/>
      <c r="MYD2662" s="116"/>
      <c r="MYE2662" s="42"/>
      <c r="MYF2662" s="116"/>
      <c r="MYG2662" s="42"/>
      <c r="MYH2662" s="116"/>
      <c r="MYI2662" s="42"/>
      <c r="MYJ2662" s="116"/>
      <c r="MYK2662" s="42"/>
      <c r="MYL2662" s="116"/>
      <c r="MYM2662" s="42"/>
      <c r="MYN2662" s="116"/>
      <c r="MYO2662" s="42"/>
      <c r="MYP2662" s="116"/>
      <c r="MYQ2662" s="42"/>
      <c r="MYR2662" s="116"/>
      <c r="MYS2662" s="42"/>
      <c r="MYT2662" s="116"/>
      <c r="MYU2662" s="42"/>
      <c r="MYV2662" s="116"/>
      <c r="MYW2662" s="42"/>
      <c r="MYX2662" s="116"/>
      <c r="MYY2662" s="42"/>
      <c r="MYZ2662" s="116"/>
      <c r="MZA2662" s="42"/>
      <c r="MZB2662" s="116"/>
      <c r="MZC2662" s="42"/>
      <c r="MZD2662" s="116"/>
      <c r="MZE2662" s="42"/>
      <c r="MZF2662" s="116"/>
      <c r="MZG2662" s="42"/>
      <c r="MZH2662" s="116"/>
      <c r="MZI2662" s="42"/>
      <c r="MZJ2662" s="116"/>
      <c r="MZK2662" s="42"/>
      <c r="MZL2662" s="116"/>
      <c r="MZM2662" s="42"/>
      <c r="MZN2662" s="116"/>
      <c r="MZO2662" s="42"/>
      <c r="MZP2662" s="116"/>
      <c r="MZQ2662" s="42"/>
      <c r="MZR2662" s="116"/>
      <c r="MZS2662" s="42"/>
      <c r="MZT2662" s="116"/>
      <c r="MZU2662" s="42"/>
      <c r="MZV2662" s="116"/>
      <c r="MZW2662" s="42"/>
      <c r="MZX2662" s="116"/>
      <c r="MZY2662" s="42"/>
      <c r="MZZ2662" s="116"/>
      <c r="NAA2662" s="42"/>
      <c r="NAB2662" s="116"/>
      <c r="NAC2662" s="42"/>
      <c r="NAD2662" s="116"/>
      <c r="NAE2662" s="42"/>
      <c r="NAF2662" s="116"/>
      <c r="NAG2662" s="42"/>
      <c r="NAH2662" s="116"/>
      <c r="NAI2662" s="42"/>
      <c r="NAJ2662" s="116"/>
      <c r="NAK2662" s="42"/>
      <c r="NAL2662" s="116"/>
      <c r="NAM2662" s="42"/>
      <c r="NAN2662" s="116"/>
      <c r="NAO2662" s="42"/>
      <c r="NAP2662" s="116"/>
      <c r="NAQ2662" s="42"/>
      <c r="NAR2662" s="116"/>
      <c r="NAS2662" s="42"/>
      <c r="NAT2662" s="116"/>
      <c r="NAU2662" s="42"/>
      <c r="NAV2662" s="116"/>
      <c r="NAW2662" s="42"/>
      <c r="NAX2662" s="116"/>
      <c r="NAY2662" s="42"/>
      <c r="NAZ2662" s="116"/>
      <c r="NBA2662" s="42"/>
      <c r="NBB2662" s="116"/>
      <c r="NBC2662" s="42"/>
      <c r="NBD2662" s="116"/>
      <c r="NBE2662" s="42"/>
      <c r="NBF2662" s="116"/>
      <c r="NBG2662" s="42"/>
      <c r="NBH2662" s="116"/>
      <c r="NBI2662" s="42"/>
      <c r="NBJ2662" s="116"/>
      <c r="NBK2662" s="42"/>
      <c r="NBL2662" s="116"/>
      <c r="NBM2662" s="42"/>
      <c r="NBN2662" s="116"/>
      <c r="NBO2662" s="42"/>
      <c r="NBP2662" s="116"/>
      <c r="NBQ2662" s="42"/>
      <c r="NBR2662" s="116"/>
      <c r="NBS2662" s="42"/>
      <c r="NBT2662" s="116"/>
      <c r="NBU2662" s="42"/>
      <c r="NBV2662" s="116"/>
      <c r="NBW2662" s="42"/>
      <c r="NBX2662" s="116"/>
      <c r="NBY2662" s="42"/>
      <c r="NBZ2662" s="116"/>
      <c r="NCA2662" s="42"/>
      <c r="NCB2662" s="116"/>
      <c r="NCC2662" s="42"/>
      <c r="NCD2662" s="116"/>
      <c r="NCE2662" s="42"/>
      <c r="NCF2662" s="116"/>
      <c r="NCG2662" s="42"/>
      <c r="NCH2662" s="116"/>
      <c r="NCI2662" s="42"/>
      <c r="NCJ2662" s="116"/>
      <c r="NCK2662" s="42"/>
      <c r="NCL2662" s="116"/>
      <c r="NCM2662" s="42"/>
      <c r="NCN2662" s="116"/>
      <c r="NCO2662" s="42"/>
      <c r="NCP2662" s="116"/>
      <c r="NCQ2662" s="42"/>
      <c r="NCR2662" s="116"/>
      <c r="NCS2662" s="42"/>
      <c r="NCT2662" s="116"/>
      <c r="NCU2662" s="42"/>
      <c r="NCV2662" s="116"/>
      <c r="NCW2662" s="42"/>
      <c r="NCX2662" s="116"/>
      <c r="NCY2662" s="42"/>
      <c r="NCZ2662" s="116"/>
      <c r="NDA2662" s="42"/>
      <c r="NDB2662" s="116"/>
      <c r="NDC2662" s="42"/>
      <c r="NDD2662" s="116"/>
      <c r="NDE2662" s="42"/>
      <c r="NDF2662" s="116"/>
      <c r="NDG2662" s="42"/>
      <c r="NDH2662" s="116"/>
      <c r="NDI2662" s="42"/>
      <c r="NDJ2662" s="116"/>
      <c r="NDK2662" s="42"/>
      <c r="NDL2662" s="116"/>
      <c r="NDM2662" s="42"/>
      <c r="NDN2662" s="116"/>
      <c r="NDO2662" s="42"/>
      <c r="NDP2662" s="116"/>
      <c r="NDQ2662" s="42"/>
      <c r="NDR2662" s="116"/>
      <c r="NDS2662" s="42"/>
      <c r="NDT2662" s="116"/>
      <c r="NDU2662" s="42"/>
      <c r="NDV2662" s="116"/>
      <c r="NDW2662" s="42"/>
      <c r="NDX2662" s="116"/>
      <c r="NDY2662" s="42"/>
      <c r="NDZ2662" s="116"/>
      <c r="NEA2662" s="42"/>
      <c r="NEB2662" s="116"/>
      <c r="NEC2662" s="42"/>
      <c r="NED2662" s="116"/>
      <c r="NEE2662" s="42"/>
      <c r="NEF2662" s="116"/>
      <c r="NEG2662" s="42"/>
      <c r="NEH2662" s="116"/>
      <c r="NEI2662" s="42"/>
      <c r="NEJ2662" s="116"/>
      <c r="NEK2662" s="42"/>
      <c r="NEL2662" s="116"/>
      <c r="NEM2662" s="42"/>
      <c r="NEN2662" s="116"/>
      <c r="NEO2662" s="42"/>
      <c r="NEP2662" s="116"/>
      <c r="NEQ2662" s="42"/>
      <c r="NER2662" s="116"/>
      <c r="NES2662" s="42"/>
      <c r="NET2662" s="116"/>
      <c r="NEU2662" s="42"/>
      <c r="NEV2662" s="116"/>
      <c r="NEW2662" s="42"/>
      <c r="NEX2662" s="116"/>
      <c r="NEY2662" s="42"/>
      <c r="NEZ2662" s="116"/>
      <c r="NFA2662" s="42"/>
      <c r="NFB2662" s="116"/>
      <c r="NFC2662" s="42"/>
      <c r="NFD2662" s="116"/>
      <c r="NFE2662" s="42"/>
      <c r="NFF2662" s="116"/>
      <c r="NFG2662" s="42"/>
      <c r="NFH2662" s="116"/>
      <c r="NFI2662" s="42"/>
      <c r="NFJ2662" s="116"/>
      <c r="NFK2662" s="42"/>
      <c r="NFL2662" s="116"/>
      <c r="NFM2662" s="42"/>
      <c r="NFN2662" s="116"/>
      <c r="NFO2662" s="42"/>
      <c r="NFP2662" s="116"/>
      <c r="NFQ2662" s="42"/>
      <c r="NFR2662" s="116"/>
      <c r="NFS2662" s="42"/>
      <c r="NFT2662" s="116"/>
      <c r="NFU2662" s="42"/>
      <c r="NFV2662" s="116"/>
      <c r="NFW2662" s="42"/>
      <c r="NFX2662" s="116"/>
      <c r="NFY2662" s="42"/>
      <c r="NFZ2662" s="116"/>
      <c r="NGA2662" s="42"/>
      <c r="NGB2662" s="116"/>
      <c r="NGC2662" s="42"/>
      <c r="NGD2662" s="116"/>
      <c r="NGE2662" s="42"/>
      <c r="NGF2662" s="116"/>
      <c r="NGG2662" s="42"/>
      <c r="NGH2662" s="116"/>
      <c r="NGI2662" s="42"/>
      <c r="NGJ2662" s="116"/>
      <c r="NGK2662" s="42"/>
      <c r="NGL2662" s="116"/>
      <c r="NGM2662" s="42"/>
      <c r="NGN2662" s="116"/>
      <c r="NGO2662" s="42"/>
      <c r="NGP2662" s="116"/>
      <c r="NGQ2662" s="42"/>
      <c r="NGR2662" s="116"/>
      <c r="NGS2662" s="42"/>
      <c r="NGT2662" s="116"/>
      <c r="NGU2662" s="42"/>
      <c r="NGV2662" s="116"/>
      <c r="NGW2662" s="42"/>
      <c r="NGX2662" s="116"/>
      <c r="NGY2662" s="42"/>
      <c r="NGZ2662" s="116"/>
      <c r="NHA2662" s="42"/>
      <c r="NHB2662" s="116"/>
      <c r="NHC2662" s="42"/>
      <c r="NHD2662" s="116"/>
      <c r="NHE2662" s="42"/>
      <c r="NHF2662" s="116"/>
      <c r="NHG2662" s="42"/>
      <c r="NHH2662" s="116"/>
      <c r="NHI2662" s="42"/>
      <c r="NHJ2662" s="116"/>
      <c r="NHK2662" s="42"/>
      <c r="NHL2662" s="116"/>
      <c r="NHM2662" s="42"/>
      <c r="NHN2662" s="116"/>
      <c r="NHO2662" s="42"/>
      <c r="NHP2662" s="116"/>
      <c r="NHQ2662" s="42"/>
      <c r="NHR2662" s="116"/>
      <c r="NHS2662" s="42"/>
      <c r="NHT2662" s="116"/>
      <c r="NHU2662" s="42"/>
      <c r="NHV2662" s="116"/>
      <c r="NHW2662" s="42"/>
      <c r="NHX2662" s="116"/>
      <c r="NHY2662" s="42"/>
      <c r="NHZ2662" s="116"/>
      <c r="NIA2662" s="42"/>
      <c r="NIB2662" s="116"/>
      <c r="NIC2662" s="42"/>
      <c r="NID2662" s="116"/>
      <c r="NIE2662" s="42"/>
      <c r="NIF2662" s="116"/>
      <c r="NIG2662" s="42"/>
      <c r="NIH2662" s="116"/>
      <c r="NII2662" s="42"/>
      <c r="NIJ2662" s="116"/>
      <c r="NIK2662" s="42"/>
      <c r="NIL2662" s="116"/>
      <c r="NIM2662" s="42"/>
      <c r="NIN2662" s="116"/>
      <c r="NIO2662" s="42"/>
      <c r="NIP2662" s="116"/>
      <c r="NIQ2662" s="42"/>
      <c r="NIR2662" s="116"/>
      <c r="NIS2662" s="42"/>
      <c r="NIT2662" s="116"/>
      <c r="NIU2662" s="42"/>
      <c r="NIV2662" s="116"/>
      <c r="NIW2662" s="42"/>
      <c r="NIX2662" s="116"/>
      <c r="NIY2662" s="42"/>
      <c r="NIZ2662" s="116"/>
      <c r="NJA2662" s="42"/>
      <c r="NJB2662" s="116"/>
      <c r="NJC2662" s="42"/>
      <c r="NJD2662" s="116"/>
      <c r="NJE2662" s="42"/>
      <c r="NJF2662" s="116"/>
      <c r="NJG2662" s="42"/>
      <c r="NJH2662" s="116"/>
      <c r="NJI2662" s="42"/>
      <c r="NJJ2662" s="116"/>
      <c r="NJK2662" s="42"/>
      <c r="NJL2662" s="116"/>
      <c r="NJM2662" s="42"/>
      <c r="NJN2662" s="116"/>
      <c r="NJO2662" s="42"/>
      <c r="NJP2662" s="116"/>
      <c r="NJQ2662" s="42"/>
      <c r="NJR2662" s="116"/>
      <c r="NJS2662" s="42"/>
      <c r="NJT2662" s="116"/>
      <c r="NJU2662" s="42"/>
      <c r="NJV2662" s="116"/>
      <c r="NJW2662" s="42"/>
      <c r="NJX2662" s="116"/>
      <c r="NJY2662" s="42"/>
      <c r="NJZ2662" s="116"/>
      <c r="NKA2662" s="42"/>
      <c r="NKB2662" s="116"/>
      <c r="NKC2662" s="42"/>
      <c r="NKD2662" s="116"/>
      <c r="NKE2662" s="42"/>
      <c r="NKF2662" s="116"/>
      <c r="NKG2662" s="42"/>
      <c r="NKH2662" s="116"/>
      <c r="NKI2662" s="42"/>
      <c r="NKJ2662" s="116"/>
      <c r="NKK2662" s="42"/>
      <c r="NKL2662" s="116"/>
      <c r="NKM2662" s="42"/>
      <c r="NKN2662" s="116"/>
      <c r="NKO2662" s="42"/>
      <c r="NKP2662" s="116"/>
      <c r="NKQ2662" s="42"/>
      <c r="NKR2662" s="116"/>
      <c r="NKS2662" s="42"/>
      <c r="NKT2662" s="116"/>
      <c r="NKU2662" s="42"/>
      <c r="NKV2662" s="116"/>
      <c r="NKW2662" s="42"/>
      <c r="NKX2662" s="116"/>
      <c r="NKY2662" s="42"/>
      <c r="NKZ2662" s="116"/>
      <c r="NLA2662" s="42"/>
      <c r="NLB2662" s="116"/>
      <c r="NLC2662" s="42"/>
      <c r="NLD2662" s="116"/>
      <c r="NLE2662" s="42"/>
      <c r="NLF2662" s="116"/>
      <c r="NLG2662" s="42"/>
      <c r="NLH2662" s="116"/>
      <c r="NLI2662" s="42"/>
      <c r="NLJ2662" s="116"/>
      <c r="NLK2662" s="42"/>
      <c r="NLL2662" s="116"/>
      <c r="NLM2662" s="42"/>
      <c r="NLN2662" s="116"/>
      <c r="NLO2662" s="42"/>
      <c r="NLP2662" s="116"/>
      <c r="NLQ2662" s="42"/>
      <c r="NLR2662" s="116"/>
      <c r="NLS2662" s="42"/>
      <c r="NLT2662" s="116"/>
      <c r="NLU2662" s="42"/>
      <c r="NLV2662" s="116"/>
      <c r="NLW2662" s="42"/>
      <c r="NLX2662" s="116"/>
      <c r="NLY2662" s="42"/>
      <c r="NLZ2662" s="116"/>
      <c r="NMA2662" s="42"/>
      <c r="NMB2662" s="116"/>
      <c r="NMC2662" s="42"/>
      <c r="NMD2662" s="116"/>
      <c r="NME2662" s="42"/>
      <c r="NMF2662" s="116"/>
      <c r="NMG2662" s="42"/>
      <c r="NMH2662" s="116"/>
      <c r="NMI2662" s="42"/>
      <c r="NMJ2662" s="116"/>
      <c r="NMK2662" s="42"/>
      <c r="NML2662" s="116"/>
      <c r="NMM2662" s="42"/>
      <c r="NMN2662" s="116"/>
      <c r="NMO2662" s="42"/>
      <c r="NMP2662" s="116"/>
      <c r="NMQ2662" s="42"/>
      <c r="NMR2662" s="116"/>
      <c r="NMS2662" s="42"/>
      <c r="NMT2662" s="116"/>
      <c r="NMU2662" s="42"/>
      <c r="NMV2662" s="116"/>
      <c r="NMW2662" s="42"/>
      <c r="NMX2662" s="116"/>
      <c r="NMY2662" s="42"/>
      <c r="NMZ2662" s="116"/>
      <c r="NNA2662" s="42"/>
      <c r="NNB2662" s="116"/>
      <c r="NNC2662" s="42"/>
      <c r="NND2662" s="116"/>
      <c r="NNE2662" s="42"/>
      <c r="NNF2662" s="116"/>
      <c r="NNG2662" s="42"/>
      <c r="NNH2662" s="116"/>
      <c r="NNI2662" s="42"/>
      <c r="NNJ2662" s="116"/>
      <c r="NNK2662" s="42"/>
      <c r="NNL2662" s="116"/>
      <c r="NNM2662" s="42"/>
      <c r="NNN2662" s="116"/>
      <c r="NNO2662" s="42"/>
      <c r="NNP2662" s="116"/>
      <c r="NNQ2662" s="42"/>
      <c r="NNR2662" s="116"/>
      <c r="NNS2662" s="42"/>
      <c r="NNT2662" s="116"/>
      <c r="NNU2662" s="42"/>
      <c r="NNV2662" s="116"/>
      <c r="NNW2662" s="42"/>
      <c r="NNX2662" s="116"/>
      <c r="NNY2662" s="42"/>
      <c r="NNZ2662" s="116"/>
      <c r="NOA2662" s="42"/>
      <c r="NOB2662" s="116"/>
      <c r="NOC2662" s="42"/>
      <c r="NOD2662" s="116"/>
      <c r="NOE2662" s="42"/>
      <c r="NOF2662" s="116"/>
      <c r="NOG2662" s="42"/>
      <c r="NOH2662" s="116"/>
      <c r="NOI2662" s="42"/>
      <c r="NOJ2662" s="116"/>
      <c r="NOK2662" s="42"/>
      <c r="NOL2662" s="116"/>
      <c r="NOM2662" s="42"/>
      <c r="NON2662" s="116"/>
      <c r="NOO2662" s="42"/>
      <c r="NOP2662" s="116"/>
      <c r="NOQ2662" s="42"/>
      <c r="NOR2662" s="116"/>
      <c r="NOS2662" s="42"/>
      <c r="NOT2662" s="116"/>
      <c r="NOU2662" s="42"/>
      <c r="NOV2662" s="116"/>
      <c r="NOW2662" s="42"/>
      <c r="NOX2662" s="116"/>
      <c r="NOY2662" s="42"/>
      <c r="NOZ2662" s="116"/>
      <c r="NPA2662" s="42"/>
      <c r="NPB2662" s="116"/>
      <c r="NPC2662" s="42"/>
      <c r="NPD2662" s="116"/>
      <c r="NPE2662" s="42"/>
      <c r="NPF2662" s="116"/>
      <c r="NPG2662" s="42"/>
      <c r="NPH2662" s="116"/>
      <c r="NPI2662" s="42"/>
      <c r="NPJ2662" s="116"/>
      <c r="NPK2662" s="42"/>
      <c r="NPL2662" s="116"/>
      <c r="NPM2662" s="42"/>
      <c r="NPN2662" s="116"/>
      <c r="NPO2662" s="42"/>
      <c r="NPP2662" s="116"/>
      <c r="NPQ2662" s="42"/>
      <c r="NPR2662" s="116"/>
      <c r="NPS2662" s="42"/>
      <c r="NPT2662" s="116"/>
      <c r="NPU2662" s="42"/>
      <c r="NPV2662" s="116"/>
      <c r="NPW2662" s="42"/>
      <c r="NPX2662" s="116"/>
      <c r="NPY2662" s="42"/>
      <c r="NPZ2662" s="116"/>
      <c r="NQA2662" s="42"/>
      <c r="NQB2662" s="116"/>
      <c r="NQC2662" s="42"/>
      <c r="NQD2662" s="116"/>
      <c r="NQE2662" s="42"/>
      <c r="NQF2662" s="116"/>
      <c r="NQG2662" s="42"/>
      <c r="NQH2662" s="116"/>
      <c r="NQI2662" s="42"/>
      <c r="NQJ2662" s="116"/>
      <c r="NQK2662" s="42"/>
      <c r="NQL2662" s="116"/>
      <c r="NQM2662" s="42"/>
      <c r="NQN2662" s="116"/>
      <c r="NQO2662" s="42"/>
      <c r="NQP2662" s="116"/>
      <c r="NQQ2662" s="42"/>
      <c r="NQR2662" s="116"/>
      <c r="NQS2662" s="42"/>
      <c r="NQT2662" s="116"/>
      <c r="NQU2662" s="42"/>
      <c r="NQV2662" s="116"/>
      <c r="NQW2662" s="42"/>
      <c r="NQX2662" s="116"/>
      <c r="NQY2662" s="42"/>
      <c r="NQZ2662" s="116"/>
      <c r="NRA2662" s="42"/>
      <c r="NRB2662" s="116"/>
      <c r="NRC2662" s="42"/>
      <c r="NRD2662" s="116"/>
      <c r="NRE2662" s="42"/>
      <c r="NRF2662" s="116"/>
      <c r="NRG2662" s="42"/>
      <c r="NRH2662" s="116"/>
      <c r="NRI2662" s="42"/>
      <c r="NRJ2662" s="116"/>
      <c r="NRK2662" s="42"/>
      <c r="NRL2662" s="116"/>
      <c r="NRM2662" s="42"/>
      <c r="NRN2662" s="116"/>
      <c r="NRO2662" s="42"/>
      <c r="NRP2662" s="116"/>
      <c r="NRQ2662" s="42"/>
      <c r="NRR2662" s="116"/>
      <c r="NRS2662" s="42"/>
      <c r="NRT2662" s="116"/>
      <c r="NRU2662" s="42"/>
      <c r="NRV2662" s="116"/>
      <c r="NRW2662" s="42"/>
      <c r="NRX2662" s="116"/>
      <c r="NRY2662" s="42"/>
      <c r="NRZ2662" s="116"/>
      <c r="NSA2662" s="42"/>
      <c r="NSB2662" s="116"/>
      <c r="NSC2662" s="42"/>
      <c r="NSD2662" s="116"/>
      <c r="NSE2662" s="42"/>
      <c r="NSF2662" s="116"/>
      <c r="NSG2662" s="42"/>
      <c r="NSH2662" s="116"/>
      <c r="NSI2662" s="42"/>
      <c r="NSJ2662" s="116"/>
      <c r="NSK2662" s="42"/>
      <c r="NSL2662" s="116"/>
      <c r="NSM2662" s="42"/>
      <c r="NSN2662" s="116"/>
      <c r="NSO2662" s="42"/>
      <c r="NSP2662" s="116"/>
      <c r="NSQ2662" s="42"/>
      <c r="NSR2662" s="116"/>
      <c r="NSS2662" s="42"/>
      <c r="NST2662" s="116"/>
      <c r="NSU2662" s="42"/>
      <c r="NSV2662" s="116"/>
      <c r="NSW2662" s="42"/>
      <c r="NSX2662" s="116"/>
      <c r="NSY2662" s="42"/>
      <c r="NSZ2662" s="116"/>
      <c r="NTA2662" s="42"/>
      <c r="NTB2662" s="116"/>
      <c r="NTC2662" s="42"/>
      <c r="NTD2662" s="116"/>
      <c r="NTE2662" s="42"/>
      <c r="NTF2662" s="116"/>
      <c r="NTG2662" s="42"/>
      <c r="NTH2662" s="116"/>
      <c r="NTI2662" s="42"/>
      <c r="NTJ2662" s="116"/>
      <c r="NTK2662" s="42"/>
      <c r="NTL2662" s="116"/>
      <c r="NTM2662" s="42"/>
      <c r="NTN2662" s="116"/>
      <c r="NTO2662" s="42"/>
      <c r="NTP2662" s="116"/>
      <c r="NTQ2662" s="42"/>
      <c r="NTR2662" s="116"/>
      <c r="NTS2662" s="42"/>
      <c r="NTT2662" s="116"/>
      <c r="NTU2662" s="42"/>
      <c r="NTV2662" s="116"/>
      <c r="NTW2662" s="42"/>
      <c r="NTX2662" s="116"/>
      <c r="NTY2662" s="42"/>
      <c r="NTZ2662" s="116"/>
      <c r="NUA2662" s="42"/>
      <c r="NUB2662" s="116"/>
      <c r="NUC2662" s="42"/>
      <c r="NUD2662" s="116"/>
      <c r="NUE2662" s="42"/>
      <c r="NUF2662" s="116"/>
      <c r="NUG2662" s="42"/>
      <c r="NUH2662" s="116"/>
      <c r="NUI2662" s="42"/>
      <c r="NUJ2662" s="116"/>
      <c r="NUK2662" s="42"/>
      <c r="NUL2662" s="116"/>
      <c r="NUM2662" s="42"/>
      <c r="NUN2662" s="116"/>
      <c r="NUO2662" s="42"/>
      <c r="NUP2662" s="116"/>
      <c r="NUQ2662" s="42"/>
      <c r="NUR2662" s="116"/>
      <c r="NUS2662" s="42"/>
      <c r="NUT2662" s="116"/>
      <c r="NUU2662" s="42"/>
      <c r="NUV2662" s="116"/>
      <c r="NUW2662" s="42"/>
      <c r="NUX2662" s="116"/>
      <c r="NUY2662" s="42"/>
      <c r="NUZ2662" s="116"/>
      <c r="NVA2662" s="42"/>
      <c r="NVB2662" s="116"/>
      <c r="NVC2662" s="42"/>
      <c r="NVD2662" s="116"/>
      <c r="NVE2662" s="42"/>
      <c r="NVF2662" s="116"/>
      <c r="NVG2662" s="42"/>
      <c r="NVH2662" s="116"/>
      <c r="NVI2662" s="42"/>
      <c r="NVJ2662" s="116"/>
      <c r="NVK2662" s="42"/>
      <c r="NVL2662" s="116"/>
      <c r="NVM2662" s="42"/>
      <c r="NVN2662" s="116"/>
      <c r="NVO2662" s="42"/>
      <c r="NVP2662" s="116"/>
      <c r="NVQ2662" s="42"/>
      <c r="NVR2662" s="116"/>
      <c r="NVS2662" s="42"/>
      <c r="NVT2662" s="116"/>
      <c r="NVU2662" s="42"/>
      <c r="NVV2662" s="116"/>
      <c r="NVW2662" s="42"/>
      <c r="NVX2662" s="116"/>
      <c r="NVY2662" s="42"/>
      <c r="NVZ2662" s="116"/>
      <c r="NWA2662" s="42"/>
      <c r="NWB2662" s="116"/>
      <c r="NWC2662" s="42"/>
      <c r="NWD2662" s="116"/>
      <c r="NWE2662" s="42"/>
      <c r="NWF2662" s="116"/>
      <c r="NWG2662" s="42"/>
      <c r="NWH2662" s="116"/>
      <c r="NWI2662" s="42"/>
      <c r="NWJ2662" s="116"/>
      <c r="NWK2662" s="42"/>
      <c r="NWL2662" s="116"/>
      <c r="NWM2662" s="42"/>
      <c r="NWN2662" s="116"/>
      <c r="NWO2662" s="42"/>
      <c r="NWP2662" s="116"/>
      <c r="NWQ2662" s="42"/>
      <c r="NWR2662" s="116"/>
      <c r="NWS2662" s="42"/>
      <c r="NWT2662" s="116"/>
      <c r="NWU2662" s="42"/>
      <c r="NWV2662" s="116"/>
      <c r="NWW2662" s="42"/>
      <c r="NWX2662" s="116"/>
      <c r="NWY2662" s="42"/>
      <c r="NWZ2662" s="116"/>
      <c r="NXA2662" s="42"/>
      <c r="NXB2662" s="116"/>
      <c r="NXC2662" s="42"/>
      <c r="NXD2662" s="116"/>
      <c r="NXE2662" s="42"/>
      <c r="NXF2662" s="116"/>
      <c r="NXG2662" s="42"/>
      <c r="NXH2662" s="116"/>
      <c r="NXI2662" s="42"/>
      <c r="NXJ2662" s="116"/>
      <c r="NXK2662" s="42"/>
      <c r="NXL2662" s="116"/>
      <c r="NXM2662" s="42"/>
      <c r="NXN2662" s="116"/>
      <c r="NXO2662" s="42"/>
      <c r="NXP2662" s="116"/>
      <c r="NXQ2662" s="42"/>
      <c r="NXR2662" s="116"/>
      <c r="NXS2662" s="42"/>
      <c r="NXT2662" s="116"/>
      <c r="NXU2662" s="42"/>
      <c r="NXV2662" s="116"/>
      <c r="NXW2662" s="42"/>
      <c r="NXX2662" s="116"/>
      <c r="NXY2662" s="42"/>
      <c r="NXZ2662" s="116"/>
      <c r="NYA2662" s="42"/>
      <c r="NYB2662" s="116"/>
      <c r="NYC2662" s="42"/>
      <c r="NYD2662" s="116"/>
      <c r="NYE2662" s="42"/>
      <c r="NYF2662" s="116"/>
      <c r="NYG2662" s="42"/>
      <c r="NYH2662" s="116"/>
      <c r="NYI2662" s="42"/>
      <c r="NYJ2662" s="116"/>
      <c r="NYK2662" s="42"/>
      <c r="NYL2662" s="116"/>
      <c r="NYM2662" s="42"/>
      <c r="NYN2662" s="116"/>
      <c r="NYO2662" s="42"/>
      <c r="NYP2662" s="116"/>
      <c r="NYQ2662" s="42"/>
      <c r="NYR2662" s="116"/>
      <c r="NYS2662" s="42"/>
      <c r="NYT2662" s="116"/>
      <c r="NYU2662" s="42"/>
      <c r="NYV2662" s="116"/>
      <c r="NYW2662" s="42"/>
      <c r="NYX2662" s="116"/>
      <c r="NYY2662" s="42"/>
      <c r="NYZ2662" s="116"/>
      <c r="NZA2662" s="42"/>
      <c r="NZB2662" s="116"/>
      <c r="NZC2662" s="42"/>
      <c r="NZD2662" s="116"/>
      <c r="NZE2662" s="42"/>
      <c r="NZF2662" s="116"/>
      <c r="NZG2662" s="42"/>
      <c r="NZH2662" s="116"/>
      <c r="NZI2662" s="42"/>
      <c r="NZJ2662" s="116"/>
      <c r="NZK2662" s="42"/>
      <c r="NZL2662" s="116"/>
      <c r="NZM2662" s="42"/>
      <c r="NZN2662" s="116"/>
      <c r="NZO2662" s="42"/>
      <c r="NZP2662" s="116"/>
      <c r="NZQ2662" s="42"/>
      <c r="NZR2662" s="116"/>
      <c r="NZS2662" s="42"/>
      <c r="NZT2662" s="116"/>
      <c r="NZU2662" s="42"/>
      <c r="NZV2662" s="116"/>
      <c r="NZW2662" s="42"/>
      <c r="NZX2662" s="116"/>
      <c r="NZY2662" s="42"/>
      <c r="NZZ2662" s="116"/>
      <c r="OAA2662" s="42"/>
      <c r="OAB2662" s="116"/>
      <c r="OAC2662" s="42"/>
      <c r="OAD2662" s="116"/>
      <c r="OAE2662" s="42"/>
      <c r="OAF2662" s="116"/>
      <c r="OAG2662" s="42"/>
      <c r="OAH2662" s="116"/>
      <c r="OAI2662" s="42"/>
      <c r="OAJ2662" s="116"/>
      <c r="OAK2662" s="42"/>
      <c r="OAL2662" s="116"/>
      <c r="OAM2662" s="42"/>
      <c r="OAN2662" s="116"/>
      <c r="OAO2662" s="42"/>
      <c r="OAP2662" s="116"/>
      <c r="OAQ2662" s="42"/>
      <c r="OAR2662" s="116"/>
      <c r="OAS2662" s="42"/>
      <c r="OAT2662" s="116"/>
      <c r="OAU2662" s="42"/>
      <c r="OAV2662" s="116"/>
      <c r="OAW2662" s="42"/>
      <c r="OAX2662" s="116"/>
      <c r="OAY2662" s="42"/>
      <c r="OAZ2662" s="116"/>
      <c r="OBA2662" s="42"/>
      <c r="OBB2662" s="116"/>
      <c r="OBC2662" s="42"/>
      <c r="OBD2662" s="116"/>
      <c r="OBE2662" s="42"/>
      <c r="OBF2662" s="116"/>
      <c r="OBG2662" s="42"/>
      <c r="OBH2662" s="116"/>
      <c r="OBI2662" s="42"/>
      <c r="OBJ2662" s="116"/>
      <c r="OBK2662" s="42"/>
      <c r="OBL2662" s="116"/>
      <c r="OBM2662" s="42"/>
      <c r="OBN2662" s="116"/>
      <c r="OBO2662" s="42"/>
      <c r="OBP2662" s="116"/>
      <c r="OBQ2662" s="42"/>
      <c r="OBR2662" s="116"/>
      <c r="OBS2662" s="42"/>
      <c r="OBT2662" s="116"/>
      <c r="OBU2662" s="42"/>
      <c r="OBV2662" s="116"/>
      <c r="OBW2662" s="42"/>
      <c r="OBX2662" s="116"/>
      <c r="OBY2662" s="42"/>
      <c r="OBZ2662" s="116"/>
      <c r="OCA2662" s="42"/>
      <c r="OCB2662" s="116"/>
      <c r="OCC2662" s="42"/>
      <c r="OCD2662" s="116"/>
      <c r="OCE2662" s="42"/>
      <c r="OCF2662" s="116"/>
      <c r="OCG2662" s="42"/>
      <c r="OCH2662" s="116"/>
      <c r="OCI2662" s="42"/>
      <c r="OCJ2662" s="116"/>
      <c r="OCK2662" s="42"/>
      <c r="OCL2662" s="116"/>
      <c r="OCM2662" s="42"/>
      <c r="OCN2662" s="116"/>
      <c r="OCO2662" s="42"/>
      <c r="OCP2662" s="116"/>
      <c r="OCQ2662" s="42"/>
      <c r="OCR2662" s="116"/>
      <c r="OCS2662" s="42"/>
      <c r="OCT2662" s="116"/>
      <c r="OCU2662" s="42"/>
      <c r="OCV2662" s="116"/>
      <c r="OCW2662" s="42"/>
      <c r="OCX2662" s="116"/>
      <c r="OCY2662" s="42"/>
      <c r="OCZ2662" s="116"/>
      <c r="ODA2662" s="42"/>
      <c r="ODB2662" s="116"/>
      <c r="ODC2662" s="42"/>
      <c r="ODD2662" s="116"/>
      <c r="ODE2662" s="42"/>
      <c r="ODF2662" s="116"/>
      <c r="ODG2662" s="42"/>
      <c r="ODH2662" s="116"/>
      <c r="ODI2662" s="42"/>
      <c r="ODJ2662" s="116"/>
      <c r="ODK2662" s="42"/>
      <c r="ODL2662" s="116"/>
      <c r="ODM2662" s="42"/>
      <c r="ODN2662" s="116"/>
      <c r="ODO2662" s="42"/>
      <c r="ODP2662" s="116"/>
      <c r="ODQ2662" s="42"/>
      <c r="ODR2662" s="116"/>
      <c r="ODS2662" s="42"/>
      <c r="ODT2662" s="116"/>
      <c r="ODU2662" s="42"/>
      <c r="ODV2662" s="116"/>
      <c r="ODW2662" s="42"/>
      <c r="ODX2662" s="116"/>
      <c r="ODY2662" s="42"/>
      <c r="ODZ2662" s="116"/>
      <c r="OEA2662" s="42"/>
      <c r="OEB2662" s="116"/>
      <c r="OEC2662" s="42"/>
      <c r="OED2662" s="116"/>
      <c r="OEE2662" s="42"/>
      <c r="OEF2662" s="116"/>
      <c r="OEG2662" s="42"/>
      <c r="OEH2662" s="116"/>
      <c r="OEI2662" s="42"/>
      <c r="OEJ2662" s="116"/>
      <c r="OEK2662" s="42"/>
      <c r="OEL2662" s="116"/>
      <c r="OEM2662" s="42"/>
      <c r="OEN2662" s="116"/>
      <c r="OEO2662" s="42"/>
      <c r="OEP2662" s="116"/>
      <c r="OEQ2662" s="42"/>
      <c r="OER2662" s="116"/>
      <c r="OES2662" s="42"/>
      <c r="OET2662" s="116"/>
      <c r="OEU2662" s="42"/>
      <c r="OEV2662" s="116"/>
      <c r="OEW2662" s="42"/>
      <c r="OEX2662" s="116"/>
      <c r="OEY2662" s="42"/>
      <c r="OEZ2662" s="116"/>
      <c r="OFA2662" s="42"/>
      <c r="OFB2662" s="116"/>
      <c r="OFC2662" s="42"/>
      <c r="OFD2662" s="116"/>
      <c r="OFE2662" s="42"/>
      <c r="OFF2662" s="116"/>
      <c r="OFG2662" s="42"/>
      <c r="OFH2662" s="116"/>
      <c r="OFI2662" s="42"/>
      <c r="OFJ2662" s="116"/>
      <c r="OFK2662" s="42"/>
      <c r="OFL2662" s="116"/>
      <c r="OFM2662" s="42"/>
      <c r="OFN2662" s="116"/>
      <c r="OFO2662" s="42"/>
      <c r="OFP2662" s="116"/>
      <c r="OFQ2662" s="42"/>
      <c r="OFR2662" s="116"/>
      <c r="OFS2662" s="42"/>
      <c r="OFT2662" s="116"/>
      <c r="OFU2662" s="42"/>
      <c r="OFV2662" s="116"/>
      <c r="OFW2662" s="42"/>
      <c r="OFX2662" s="116"/>
      <c r="OFY2662" s="42"/>
      <c r="OFZ2662" s="116"/>
      <c r="OGA2662" s="42"/>
      <c r="OGB2662" s="116"/>
      <c r="OGC2662" s="42"/>
      <c r="OGD2662" s="116"/>
      <c r="OGE2662" s="42"/>
      <c r="OGF2662" s="116"/>
      <c r="OGG2662" s="42"/>
      <c r="OGH2662" s="116"/>
      <c r="OGI2662" s="42"/>
      <c r="OGJ2662" s="116"/>
      <c r="OGK2662" s="42"/>
      <c r="OGL2662" s="116"/>
      <c r="OGM2662" s="42"/>
      <c r="OGN2662" s="116"/>
      <c r="OGO2662" s="42"/>
      <c r="OGP2662" s="116"/>
      <c r="OGQ2662" s="42"/>
      <c r="OGR2662" s="116"/>
      <c r="OGS2662" s="42"/>
      <c r="OGT2662" s="116"/>
      <c r="OGU2662" s="42"/>
      <c r="OGV2662" s="116"/>
      <c r="OGW2662" s="42"/>
      <c r="OGX2662" s="116"/>
      <c r="OGY2662" s="42"/>
      <c r="OGZ2662" s="116"/>
      <c r="OHA2662" s="42"/>
      <c r="OHB2662" s="116"/>
      <c r="OHC2662" s="42"/>
      <c r="OHD2662" s="116"/>
      <c r="OHE2662" s="42"/>
      <c r="OHF2662" s="116"/>
      <c r="OHG2662" s="42"/>
      <c r="OHH2662" s="116"/>
      <c r="OHI2662" s="42"/>
      <c r="OHJ2662" s="116"/>
      <c r="OHK2662" s="42"/>
      <c r="OHL2662" s="116"/>
      <c r="OHM2662" s="42"/>
      <c r="OHN2662" s="116"/>
      <c r="OHO2662" s="42"/>
      <c r="OHP2662" s="116"/>
      <c r="OHQ2662" s="42"/>
      <c r="OHR2662" s="116"/>
      <c r="OHS2662" s="42"/>
      <c r="OHT2662" s="116"/>
      <c r="OHU2662" s="42"/>
      <c r="OHV2662" s="116"/>
      <c r="OHW2662" s="42"/>
      <c r="OHX2662" s="116"/>
      <c r="OHY2662" s="42"/>
      <c r="OHZ2662" s="116"/>
      <c r="OIA2662" s="42"/>
      <c r="OIB2662" s="116"/>
      <c r="OIC2662" s="42"/>
      <c r="OID2662" s="116"/>
      <c r="OIE2662" s="42"/>
      <c r="OIF2662" s="116"/>
      <c r="OIG2662" s="42"/>
      <c r="OIH2662" s="116"/>
      <c r="OII2662" s="42"/>
      <c r="OIJ2662" s="116"/>
      <c r="OIK2662" s="42"/>
      <c r="OIL2662" s="116"/>
      <c r="OIM2662" s="42"/>
      <c r="OIN2662" s="116"/>
      <c r="OIO2662" s="42"/>
      <c r="OIP2662" s="116"/>
      <c r="OIQ2662" s="42"/>
      <c r="OIR2662" s="116"/>
      <c r="OIS2662" s="42"/>
      <c r="OIT2662" s="116"/>
      <c r="OIU2662" s="42"/>
      <c r="OIV2662" s="116"/>
      <c r="OIW2662" s="42"/>
      <c r="OIX2662" s="116"/>
      <c r="OIY2662" s="42"/>
      <c r="OIZ2662" s="116"/>
      <c r="OJA2662" s="42"/>
      <c r="OJB2662" s="116"/>
      <c r="OJC2662" s="42"/>
      <c r="OJD2662" s="116"/>
      <c r="OJE2662" s="42"/>
      <c r="OJF2662" s="116"/>
      <c r="OJG2662" s="42"/>
      <c r="OJH2662" s="116"/>
      <c r="OJI2662" s="42"/>
      <c r="OJJ2662" s="116"/>
      <c r="OJK2662" s="42"/>
      <c r="OJL2662" s="116"/>
      <c r="OJM2662" s="42"/>
      <c r="OJN2662" s="116"/>
      <c r="OJO2662" s="42"/>
      <c r="OJP2662" s="116"/>
      <c r="OJQ2662" s="42"/>
      <c r="OJR2662" s="116"/>
      <c r="OJS2662" s="42"/>
      <c r="OJT2662" s="116"/>
      <c r="OJU2662" s="42"/>
      <c r="OJV2662" s="116"/>
      <c r="OJW2662" s="42"/>
      <c r="OJX2662" s="116"/>
      <c r="OJY2662" s="42"/>
      <c r="OJZ2662" s="116"/>
      <c r="OKA2662" s="42"/>
      <c r="OKB2662" s="116"/>
      <c r="OKC2662" s="42"/>
      <c r="OKD2662" s="116"/>
      <c r="OKE2662" s="42"/>
      <c r="OKF2662" s="116"/>
      <c r="OKG2662" s="42"/>
      <c r="OKH2662" s="116"/>
      <c r="OKI2662" s="42"/>
      <c r="OKJ2662" s="116"/>
      <c r="OKK2662" s="42"/>
      <c r="OKL2662" s="116"/>
      <c r="OKM2662" s="42"/>
      <c r="OKN2662" s="116"/>
      <c r="OKO2662" s="42"/>
      <c r="OKP2662" s="116"/>
      <c r="OKQ2662" s="42"/>
      <c r="OKR2662" s="116"/>
      <c r="OKS2662" s="42"/>
      <c r="OKT2662" s="116"/>
      <c r="OKU2662" s="42"/>
      <c r="OKV2662" s="116"/>
      <c r="OKW2662" s="42"/>
      <c r="OKX2662" s="116"/>
      <c r="OKY2662" s="42"/>
      <c r="OKZ2662" s="116"/>
      <c r="OLA2662" s="42"/>
      <c r="OLB2662" s="116"/>
      <c r="OLC2662" s="42"/>
      <c r="OLD2662" s="116"/>
      <c r="OLE2662" s="42"/>
      <c r="OLF2662" s="116"/>
      <c r="OLG2662" s="42"/>
      <c r="OLH2662" s="116"/>
      <c r="OLI2662" s="42"/>
      <c r="OLJ2662" s="116"/>
      <c r="OLK2662" s="42"/>
      <c r="OLL2662" s="116"/>
      <c r="OLM2662" s="42"/>
      <c r="OLN2662" s="116"/>
      <c r="OLO2662" s="42"/>
      <c r="OLP2662" s="116"/>
      <c r="OLQ2662" s="42"/>
      <c r="OLR2662" s="116"/>
      <c r="OLS2662" s="42"/>
      <c r="OLT2662" s="116"/>
      <c r="OLU2662" s="42"/>
      <c r="OLV2662" s="116"/>
      <c r="OLW2662" s="42"/>
      <c r="OLX2662" s="116"/>
      <c r="OLY2662" s="42"/>
      <c r="OLZ2662" s="116"/>
      <c r="OMA2662" s="42"/>
      <c r="OMB2662" s="116"/>
      <c r="OMC2662" s="42"/>
      <c r="OMD2662" s="116"/>
      <c r="OME2662" s="42"/>
      <c r="OMF2662" s="116"/>
      <c r="OMG2662" s="42"/>
      <c r="OMH2662" s="116"/>
      <c r="OMI2662" s="42"/>
      <c r="OMJ2662" s="116"/>
      <c r="OMK2662" s="42"/>
      <c r="OML2662" s="116"/>
      <c r="OMM2662" s="42"/>
      <c r="OMN2662" s="116"/>
      <c r="OMO2662" s="42"/>
      <c r="OMP2662" s="116"/>
      <c r="OMQ2662" s="42"/>
      <c r="OMR2662" s="116"/>
      <c r="OMS2662" s="42"/>
      <c r="OMT2662" s="116"/>
      <c r="OMU2662" s="42"/>
      <c r="OMV2662" s="116"/>
      <c r="OMW2662" s="42"/>
      <c r="OMX2662" s="116"/>
      <c r="OMY2662" s="42"/>
      <c r="OMZ2662" s="116"/>
      <c r="ONA2662" s="42"/>
      <c r="ONB2662" s="116"/>
      <c r="ONC2662" s="42"/>
      <c r="OND2662" s="116"/>
      <c r="ONE2662" s="42"/>
      <c r="ONF2662" s="116"/>
      <c r="ONG2662" s="42"/>
      <c r="ONH2662" s="116"/>
      <c r="ONI2662" s="42"/>
      <c r="ONJ2662" s="116"/>
      <c r="ONK2662" s="42"/>
      <c r="ONL2662" s="116"/>
      <c r="ONM2662" s="42"/>
      <c r="ONN2662" s="116"/>
      <c r="ONO2662" s="42"/>
      <c r="ONP2662" s="116"/>
      <c r="ONQ2662" s="42"/>
      <c r="ONR2662" s="116"/>
      <c r="ONS2662" s="42"/>
      <c r="ONT2662" s="116"/>
      <c r="ONU2662" s="42"/>
      <c r="ONV2662" s="116"/>
      <c r="ONW2662" s="42"/>
      <c r="ONX2662" s="116"/>
      <c r="ONY2662" s="42"/>
      <c r="ONZ2662" s="116"/>
      <c r="OOA2662" s="42"/>
      <c r="OOB2662" s="116"/>
      <c r="OOC2662" s="42"/>
      <c r="OOD2662" s="116"/>
      <c r="OOE2662" s="42"/>
      <c r="OOF2662" s="116"/>
      <c r="OOG2662" s="42"/>
      <c r="OOH2662" s="116"/>
      <c r="OOI2662" s="42"/>
      <c r="OOJ2662" s="116"/>
      <c r="OOK2662" s="42"/>
      <c r="OOL2662" s="116"/>
      <c r="OOM2662" s="42"/>
      <c r="OON2662" s="116"/>
      <c r="OOO2662" s="42"/>
      <c r="OOP2662" s="116"/>
      <c r="OOQ2662" s="42"/>
      <c r="OOR2662" s="116"/>
      <c r="OOS2662" s="42"/>
      <c r="OOT2662" s="116"/>
      <c r="OOU2662" s="42"/>
      <c r="OOV2662" s="116"/>
      <c r="OOW2662" s="42"/>
      <c r="OOX2662" s="116"/>
      <c r="OOY2662" s="42"/>
      <c r="OOZ2662" s="116"/>
      <c r="OPA2662" s="42"/>
      <c r="OPB2662" s="116"/>
      <c r="OPC2662" s="42"/>
      <c r="OPD2662" s="116"/>
      <c r="OPE2662" s="42"/>
      <c r="OPF2662" s="116"/>
      <c r="OPG2662" s="42"/>
      <c r="OPH2662" s="116"/>
      <c r="OPI2662" s="42"/>
      <c r="OPJ2662" s="116"/>
      <c r="OPK2662" s="42"/>
      <c r="OPL2662" s="116"/>
      <c r="OPM2662" s="42"/>
      <c r="OPN2662" s="116"/>
      <c r="OPO2662" s="42"/>
      <c r="OPP2662" s="116"/>
      <c r="OPQ2662" s="42"/>
      <c r="OPR2662" s="116"/>
      <c r="OPS2662" s="42"/>
      <c r="OPT2662" s="116"/>
      <c r="OPU2662" s="42"/>
      <c r="OPV2662" s="116"/>
      <c r="OPW2662" s="42"/>
      <c r="OPX2662" s="116"/>
      <c r="OPY2662" s="42"/>
      <c r="OPZ2662" s="116"/>
      <c r="OQA2662" s="42"/>
      <c r="OQB2662" s="116"/>
      <c r="OQC2662" s="42"/>
      <c r="OQD2662" s="116"/>
      <c r="OQE2662" s="42"/>
      <c r="OQF2662" s="116"/>
      <c r="OQG2662" s="42"/>
      <c r="OQH2662" s="116"/>
      <c r="OQI2662" s="42"/>
      <c r="OQJ2662" s="116"/>
      <c r="OQK2662" s="42"/>
      <c r="OQL2662" s="116"/>
      <c r="OQM2662" s="42"/>
      <c r="OQN2662" s="116"/>
      <c r="OQO2662" s="42"/>
      <c r="OQP2662" s="116"/>
      <c r="OQQ2662" s="42"/>
      <c r="OQR2662" s="116"/>
      <c r="OQS2662" s="42"/>
      <c r="OQT2662" s="116"/>
      <c r="OQU2662" s="42"/>
      <c r="OQV2662" s="116"/>
      <c r="OQW2662" s="42"/>
      <c r="OQX2662" s="116"/>
      <c r="OQY2662" s="42"/>
      <c r="OQZ2662" s="116"/>
      <c r="ORA2662" s="42"/>
      <c r="ORB2662" s="116"/>
      <c r="ORC2662" s="42"/>
      <c r="ORD2662" s="116"/>
      <c r="ORE2662" s="42"/>
      <c r="ORF2662" s="116"/>
      <c r="ORG2662" s="42"/>
      <c r="ORH2662" s="116"/>
      <c r="ORI2662" s="42"/>
      <c r="ORJ2662" s="116"/>
      <c r="ORK2662" s="42"/>
      <c r="ORL2662" s="116"/>
      <c r="ORM2662" s="42"/>
      <c r="ORN2662" s="116"/>
      <c r="ORO2662" s="42"/>
      <c r="ORP2662" s="116"/>
      <c r="ORQ2662" s="42"/>
      <c r="ORR2662" s="116"/>
      <c r="ORS2662" s="42"/>
      <c r="ORT2662" s="116"/>
      <c r="ORU2662" s="42"/>
      <c r="ORV2662" s="116"/>
      <c r="ORW2662" s="42"/>
      <c r="ORX2662" s="116"/>
      <c r="ORY2662" s="42"/>
      <c r="ORZ2662" s="116"/>
      <c r="OSA2662" s="42"/>
      <c r="OSB2662" s="116"/>
      <c r="OSC2662" s="42"/>
      <c r="OSD2662" s="116"/>
      <c r="OSE2662" s="42"/>
      <c r="OSF2662" s="116"/>
      <c r="OSG2662" s="42"/>
      <c r="OSH2662" s="116"/>
      <c r="OSI2662" s="42"/>
      <c r="OSJ2662" s="116"/>
      <c r="OSK2662" s="42"/>
      <c r="OSL2662" s="116"/>
      <c r="OSM2662" s="42"/>
      <c r="OSN2662" s="116"/>
      <c r="OSO2662" s="42"/>
      <c r="OSP2662" s="116"/>
      <c r="OSQ2662" s="42"/>
      <c r="OSR2662" s="116"/>
      <c r="OSS2662" s="42"/>
      <c r="OST2662" s="116"/>
      <c r="OSU2662" s="42"/>
      <c r="OSV2662" s="116"/>
      <c r="OSW2662" s="42"/>
      <c r="OSX2662" s="116"/>
      <c r="OSY2662" s="42"/>
      <c r="OSZ2662" s="116"/>
      <c r="OTA2662" s="42"/>
      <c r="OTB2662" s="116"/>
      <c r="OTC2662" s="42"/>
      <c r="OTD2662" s="116"/>
      <c r="OTE2662" s="42"/>
      <c r="OTF2662" s="116"/>
      <c r="OTG2662" s="42"/>
      <c r="OTH2662" s="116"/>
      <c r="OTI2662" s="42"/>
      <c r="OTJ2662" s="116"/>
      <c r="OTK2662" s="42"/>
      <c r="OTL2662" s="116"/>
      <c r="OTM2662" s="42"/>
      <c r="OTN2662" s="116"/>
      <c r="OTO2662" s="42"/>
      <c r="OTP2662" s="116"/>
      <c r="OTQ2662" s="42"/>
      <c r="OTR2662" s="116"/>
      <c r="OTS2662" s="42"/>
      <c r="OTT2662" s="116"/>
      <c r="OTU2662" s="42"/>
      <c r="OTV2662" s="116"/>
      <c r="OTW2662" s="42"/>
      <c r="OTX2662" s="116"/>
      <c r="OTY2662" s="42"/>
      <c r="OTZ2662" s="116"/>
      <c r="OUA2662" s="42"/>
      <c r="OUB2662" s="116"/>
      <c r="OUC2662" s="42"/>
      <c r="OUD2662" s="116"/>
      <c r="OUE2662" s="42"/>
      <c r="OUF2662" s="116"/>
      <c r="OUG2662" s="42"/>
      <c r="OUH2662" s="116"/>
      <c r="OUI2662" s="42"/>
      <c r="OUJ2662" s="116"/>
      <c r="OUK2662" s="42"/>
      <c r="OUL2662" s="116"/>
      <c r="OUM2662" s="42"/>
      <c r="OUN2662" s="116"/>
      <c r="OUO2662" s="42"/>
      <c r="OUP2662" s="116"/>
      <c r="OUQ2662" s="42"/>
      <c r="OUR2662" s="116"/>
      <c r="OUS2662" s="42"/>
      <c r="OUT2662" s="116"/>
      <c r="OUU2662" s="42"/>
      <c r="OUV2662" s="116"/>
      <c r="OUW2662" s="42"/>
      <c r="OUX2662" s="116"/>
      <c r="OUY2662" s="42"/>
      <c r="OUZ2662" s="116"/>
      <c r="OVA2662" s="42"/>
      <c r="OVB2662" s="116"/>
      <c r="OVC2662" s="42"/>
      <c r="OVD2662" s="116"/>
      <c r="OVE2662" s="42"/>
      <c r="OVF2662" s="116"/>
      <c r="OVG2662" s="42"/>
      <c r="OVH2662" s="116"/>
      <c r="OVI2662" s="42"/>
      <c r="OVJ2662" s="116"/>
      <c r="OVK2662" s="42"/>
      <c r="OVL2662" s="116"/>
      <c r="OVM2662" s="42"/>
      <c r="OVN2662" s="116"/>
      <c r="OVO2662" s="42"/>
      <c r="OVP2662" s="116"/>
      <c r="OVQ2662" s="42"/>
      <c r="OVR2662" s="116"/>
      <c r="OVS2662" s="42"/>
      <c r="OVT2662" s="116"/>
      <c r="OVU2662" s="42"/>
      <c r="OVV2662" s="116"/>
      <c r="OVW2662" s="42"/>
      <c r="OVX2662" s="116"/>
      <c r="OVY2662" s="42"/>
      <c r="OVZ2662" s="116"/>
      <c r="OWA2662" s="42"/>
      <c r="OWB2662" s="116"/>
      <c r="OWC2662" s="42"/>
      <c r="OWD2662" s="116"/>
      <c r="OWE2662" s="42"/>
      <c r="OWF2662" s="116"/>
      <c r="OWG2662" s="42"/>
      <c r="OWH2662" s="116"/>
      <c r="OWI2662" s="42"/>
      <c r="OWJ2662" s="116"/>
      <c r="OWK2662" s="42"/>
      <c r="OWL2662" s="116"/>
      <c r="OWM2662" s="42"/>
      <c r="OWN2662" s="116"/>
      <c r="OWO2662" s="42"/>
      <c r="OWP2662" s="116"/>
      <c r="OWQ2662" s="42"/>
      <c r="OWR2662" s="116"/>
      <c r="OWS2662" s="42"/>
      <c r="OWT2662" s="116"/>
      <c r="OWU2662" s="42"/>
      <c r="OWV2662" s="116"/>
      <c r="OWW2662" s="42"/>
      <c r="OWX2662" s="116"/>
      <c r="OWY2662" s="42"/>
      <c r="OWZ2662" s="116"/>
      <c r="OXA2662" s="42"/>
      <c r="OXB2662" s="116"/>
      <c r="OXC2662" s="42"/>
      <c r="OXD2662" s="116"/>
      <c r="OXE2662" s="42"/>
      <c r="OXF2662" s="116"/>
      <c r="OXG2662" s="42"/>
      <c r="OXH2662" s="116"/>
      <c r="OXI2662" s="42"/>
      <c r="OXJ2662" s="116"/>
      <c r="OXK2662" s="42"/>
      <c r="OXL2662" s="116"/>
      <c r="OXM2662" s="42"/>
      <c r="OXN2662" s="116"/>
      <c r="OXO2662" s="42"/>
      <c r="OXP2662" s="116"/>
      <c r="OXQ2662" s="42"/>
      <c r="OXR2662" s="116"/>
      <c r="OXS2662" s="42"/>
      <c r="OXT2662" s="116"/>
      <c r="OXU2662" s="42"/>
      <c r="OXV2662" s="116"/>
      <c r="OXW2662" s="42"/>
      <c r="OXX2662" s="116"/>
      <c r="OXY2662" s="42"/>
      <c r="OXZ2662" s="116"/>
      <c r="OYA2662" s="42"/>
      <c r="OYB2662" s="116"/>
      <c r="OYC2662" s="42"/>
      <c r="OYD2662" s="116"/>
      <c r="OYE2662" s="42"/>
      <c r="OYF2662" s="116"/>
      <c r="OYG2662" s="42"/>
      <c r="OYH2662" s="116"/>
      <c r="OYI2662" s="42"/>
      <c r="OYJ2662" s="116"/>
      <c r="OYK2662" s="42"/>
      <c r="OYL2662" s="116"/>
      <c r="OYM2662" s="42"/>
      <c r="OYN2662" s="116"/>
      <c r="OYO2662" s="42"/>
      <c r="OYP2662" s="116"/>
      <c r="OYQ2662" s="42"/>
      <c r="OYR2662" s="116"/>
      <c r="OYS2662" s="42"/>
      <c r="OYT2662" s="116"/>
      <c r="OYU2662" s="42"/>
      <c r="OYV2662" s="116"/>
      <c r="OYW2662" s="42"/>
      <c r="OYX2662" s="116"/>
      <c r="OYY2662" s="42"/>
      <c r="OYZ2662" s="116"/>
      <c r="OZA2662" s="42"/>
      <c r="OZB2662" s="116"/>
      <c r="OZC2662" s="42"/>
      <c r="OZD2662" s="116"/>
      <c r="OZE2662" s="42"/>
      <c r="OZF2662" s="116"/>
      <c r="OZG2662" s="42"/>
      <c r="OZH2662" s="116"/>
      <c r="OZI2662" s="42"/>
      <c r="OZJ2662" s="116"/>
      <c r="OZK2662" s="42"/>
      <c r="OZL2662" s="116"/>
      <c r="OZM2662" s="42"/>
      <c r="OZN2662" s="116"/>
      <c r="OZO2662" s="42"/>
      <c r="OZP2662" s="116"/>
      <c r="OZQ2662" s="42"/>
      <c r="OZR2662" s="116"/>
      <c r="OZS2662" s="42"/>
      <c r="OZT2662" s="116"/>
      <c r="OZU2662" s="42"/>
      <c r="OZV2662" s="116"/>
      <c r="OZW2662" s="42"/>
      <c r="OZX2662" s="116"/>
      <c r="OZY2662" s="42"/>
      <c r="OZZ2662" s="116"/>
      <c r="PAA2662" s="42"/>
      <c r="PAB2662" s="116"/>
      <c r="PAC2662" s="42"/>
      <c r="PAD2662" s="116"/>
      <c r="PAE2662" s="42"/>
      <c r="PAF2662" s="116"/>
      <c r="PAG2662" s="42"/>
      <c r="PAH2662" s="116"/>
      <c r="PAI2662" s="42"/>
      <c r="PAJ2662" s="116"/>
      <c r="PAK2662" s="42"/>
      <c r="PAL2662" s="116"/>
      <c r="PAM2662" s="42"/>
      <c r="PAN2662" s="116"/>
      <c r="PAO2662" s="42"/>
      <c r="PAP2662" s="116"/>
      <c r="PAQ2662" s="42"/>
      <c r="PAR2662" s="116"/>
      <c r="PAS2662" s="42"/>
      <c r="PAT2662" s="116"/>
      <c r="PAU2662" s="42"/>
      <c r="PAV2662" s="116"/>
      <c r="PAW2662" s="42"/>
      <c r="PAX2662" s="116"/>
      <c r="PAY2662" s="42"/>
      <c r="PAZ2662" s="116"/>
      <c r="PBA2662" s="42"/>
      <c r="PBB2662" s="116"/>
      <c r="PBC2662" s="42"/>
      <c r="PBD2662" s="116"/>
      <c r="PBE2662" s="42"/>
      <c r="PBF2662" s="116"/>
      <c r="PBG2662" s="42"/>
      <c r="PBH2662" s="116"/>
      <c r="PBI2662" s="42"/>
      <c r="PBJ2662" s="116"/>
      <c r="PBK2662" s="42"/>
      <c r="PBL2662" s="116"/>
      <c r="PBM2662" s="42"/>
      <c r="PBN2662" s="116"/>
      <c r="PBO2662" s="42"/>
      <c r="PBP2662" s="116"/>
      <c r="PBQ2662" s="42"/>
      <c r="PBR2662" s="116"/>
      <c r="PBS2662" s="42"/>
      <c r="PBT2662" s="116"/>
      <c r="PBU2662" s="42"/>
      <c r="PBV2662" s="116"/>
      <c r="PBW2662" s="42"/>
      <c r="PBX2662" s="116"/>
      <c r="PBY2662" s="42"/>
      <c r="PBZ2662" s="116"/>
      <c r="PCA2662" s="42"/>
      <c r="PCB2662" s="116"/>
      <c r="PCC2662" s="42"/>
      <c r="PCD2662" s="116"/>
      <c r="PCE2662" s="42"/>
      <c r="PCF2662" s="116"/>
      <c r="PCG2662" s="42"/>
      <c r="PCH2662" s="116"/>
      <c r="PCI2662" s="42"/>
      <c r="PCJ2662" s="116"/>
      <c r="PCK2662" s="42"/>
      <c r="PCL2662" s="116"/>
      <c r="PCM2662" s="42"/>
      <c r="PCN2662" s="116"/>
      <c r="PCO2662" s="42"/>
      <c r="PCP2662" s="116"/>
      <c r="PCQ2662" s="42"/>
      <c r="PCR2662" s="116"/>
      <c r="PCS2662" s="42"/>
      <c r="PCT2662" s="116"/>
      <c r="PCU2662" s="42"/>
      <c r="PCV2662" s="116"/>
      <c r="PCW2662" s="42"/>
      <c r="PCX2662" s="116"/>
      <c r="PCY2662" s="42"/>
      <c r="PCZ2662" s="116"/>
      <c r="PDA2662" s="42"/>
      <c r="PDB2662" s="116"/>
      <c r="PDC2662" s="42"/>
      <c r="PDD2662" s="116"/>
      <c r="PDE2662" s="42"/>
      <c r="PDF2662" s="116"/>
      <c r="PDG2662" s="42"/>
      <c r="PDH2662" s="116"/>
      <c r="PDI2662" s="42"/>
      <c r="PDJ2662" s="116"/>
      <c r="PDK2662" s="42"/>
      <c r="PDL2662" s="116"/>
      <c r="PDM2662" s="42"/>
      <c r="PDN2662" s="116"/>
      <c r="PDO2662" s="42"/>
      <c r="PDP2662" s="116"/>
      <c r="PDQ2662" s="42"/>
      <c r="PDR2662" s="116"/>
      <c r="PDS2662" s="42"/>
      <c r="PDT2662" s="116"/>
      <c r="PDU2662" s="42"/>
      <c r="PDV2662" s="116"/>
      <c r="PDW2662" s="42"/>
      <c r="PDX2662" s="116"/>
      <c r="PDY2662" s="42"/>
      <c r="PDZ2662" s="116"/>
      <c r="PEA2662" s="42"/>
      <c r="PEB2662" s="116"/>
      <c r="PEC2662" s="42"/>
      <c r="PED2662" s="116"/>
      <c r="PEE2662" s="42"/>
      <c r="PEF2662" s="116"/>
      <c r="PEG2662" s="42"/>
      <c r="PEH2662" s="116"/>
      <c r="PEI2662" s="42"/>
      <c r="PEJ2662" s="116"/>
      <c r="PEK2662" s="42"/>
      <c r="PEL2662" s="116"/>
      <c r="PEM2662" s="42"/>
      <c r="PEN2662" s="116"/>
      <c r="PEO2662" s="42"/>
      <c r="PEP2662" s="116"/>
      <c r="PEQ2662" s="42"/>
      <c r="PER2662" s="116"/>
      <c r="PES2662" s="42"/>
      <c r="PET2662" s="116"/>
      <c r="PEU2662" s="42"/>
      <c r="PEV2662" s="116"/>
      <c r="PEW2662" s="42"/>
      <c r="PEX2662" s="116"/>
      <c r="PEY2662" s="42"/>
      <c r="PEZ2662" s="116"/>
      <c r="PFA2662" s="42"/>
      <c r="PFB2662" s="116"/>
      <c r="PFC2662" s="42"/>
      <c r="PFD2662" s="116"/>
      <c r="PFE2662" s="42"/>
      <c r="PFF2662" s="116"/>
      <c r="PFG2662" s="42"/>
      <c r="PFH2662" s="116"/>
      <c r="PFI2662" s="42"/>
      <c r="PFJ2662" s="116"/>
      <c r="PFK2662" s="42"/>
      <c r="PFL2662" s="116"/>
      <c r="PFM2662" s="42"/>
      <c r="PFN2662" s="116"/>
      <c r="PFO2662" s="42"/>
      <c r="PFP2662" s="116"/>
      <c r="PFQ2662" s="42"/>
      <c r="PFR2662" s="116"/>
      <c r="PFS2662" s="42"/>
      <c r="PFT2662" s="116"/>
      <c r="PFU2662" s="42"/>
      <c r="PFV2662" s="116"/>
      <c r="PFW2662" s="42"/>
      <c r="PFX2662" s="116"/>
      <c r="PFY2662" s="42"/>
      <c r="PFZ2662" s="116"/>
      <c r="PGA2662" s="42"/>
      <c r="PGB2662" s="116"/>
      <c r="PGC2662" s="42"/>
      <c r="PGD2662" s="116"/>
      <c r="PGE2662" s="42"/>
      <c r="PGF2662" s="116"/>
      <c r="PGG2662" s="42"/>
      <c r="PGH2662" s="116"/>
      <c r="PGI2662" s="42"/>
      <c r="PGJ2662" s="116"/>
      <c r="PGK2662" s="42"/>
      <c r="PGL2662" s="116"/>
      <c r="PGM2662" s="42"/>
      <c r="PGN2662" s="116"/>
      <c r="PGO2662" s="42"/>
      <c r="PGP2662" s="116"/>
      <c r="PGQ2662" s="42"/>
      <c r="PGR2662" s="116"/>
      <c r="PGS2662" s="42"/>
      <c r="PGT2662" s="116"/>
      <c r="PGU2662" s="42"/>
      <c r="PGV2662" s="116"/>
      <c r="PGW2662" s="42"/>
      <c r="PGX2662" s="116"/>
      <c r="PGY2662" s="42"/>
      <c r="PGZ2662" s="116"/>
      <c r="PHA2662" s="42"/>
      <c r="PHB2662" s="116"/>
      <c r="PHC2662" s="42"/>
      <c r="PHD2662" s="116"/>
      <c r="PHE2662" s="42"/>
      <c r="PHF2662" s="116"/>
      <c r="PHG2662" s="42"/>
      <c r="PHH2662" s="116"/>
      <c r="PHI2662" s="42"/>
      <c r="PHJ2662" s="116"/>
      <c r="PHK2662" s="42"/>
      <c r="PHL2662" s="116"/>
      <c r="PHM2662" s="42"/>
      <c r="PHN2662" s="116"/>
      <c r="PHO2662" s="42"/>
      <c r="PHP2662" s="116"/>
      <c r="PHQ2662" s="42"/>
      <c r="PHR2662" s="116"/>
      <c r="PHS2662" s="42"/>
      <c r="PHT2662" s="116"/>
      <c r="PHU2662" s="42"/>
      <c r="PHV2662" s="116"/>
      <c r="PHW2662" s="42"/>
      <c r="PHX2662" s="116"/>
      <c r="PHY2662" s="42"/>
      <c r="PHZ2662" s="116"/>
      <c r="PIA2662" s="42"/>
      <c r="PIB2662" s="116"/>
      <c r="PIC2662" s="42"/>
      <c r="PID2662" s="116"/>
      <c r="PIE2662" s="42"/>
      <c r="PIF2662" s="116"/>
      <c r="PIG2662" s="42"/>
      <c r="PIH2662" s="116"/>
      <c r="PII2662" s="42"/>
      <c r="PIJ2662" s="116"/>
      <c r="PIK2662" s="42"/>
      <c r="PIL2662" s="116"/>
      <c r="PIM2662" s="42"/>
      <c r="PIN2662" s="116"/>
      <c r="PIO2662" s="42"/>
      <c r="PIP2662" s="116"/>
      <c r="PIQ2662" s="42"/>
      <c r="PIR2662" s="116"/>
      <c r="PIS2662" s="42"/>
      <c r="PIT2662" s="116"/>
      <c r="PIU2662" s="42"/>
      <c r="PIV2662" s="116"/>
      <c r="PIW2662" s="42"/>
      <c r="PIX2662" s="116"/>
      <c r="PIY2662" s="42"/>
      <c r="PIZ2662" s="116"/>
      <c r="PJA2662" s="42"/>
      <c r="PJB2662" s="116"/>
      <c r="PJC2662" s="42"/>
      <c r="PJD2662" s="116"/>
      <c r="PJE2662" s="42"/>
      <c r="PJF2662" s="116"/>
      <c r="PJG2662" s="42"/>
      <c r="PJH2662" s="116"/>
      <c r="PJI2662" s="42"/>
      <c r="PJJ2662" s="116"/>
      <c r="PJK2662" s="42"/>
      <c r="PJL2662" s="116"/>
      <c r="PJM2662" s="42"/>
      <c r="PJN2662" s="116"/>
      <c r="PJO2662" s="42"/>
      <c r="PJP2662" s="116"/>
      <c r="PJQ2662" s="42"/>
      <c r="PJR2662" s="116"/>
      <c r="PJS2662" s="42"/>
      <c r="PJT2662" s="116"/>
      <c r="PJU2662" s="42"/>
      <c r="PJV2662" s="116"/>
      <c r="PJW2662" s="42"/>
      <c r="PJX2662" s="116"/>
      <c r="PJY2662" s="42"/>
      <c r="PJZ2662" s="116"/>
      <c r="PKA2662" s="42"/>
      <c r="PKB2662" s="116"/>
      <c r="PKC2662" s="42"/>
      <c r="PKD2662" s="116"/>
      <c r="PKE2662" s="42"/>
      <c r="PKF2662" s="116"/>
      <c r="PKG2662" s="42"/>
      <c r="PKH2662" s="116"/>
      <c r="PKI2662" s="42"/>
      <c r="PKJ2662" s="116"/>
      <c r="PKK2662" s="42"/>
      <c r="PKL2662" s="116"/>
      <c r="PKM2662" s="42"/>
      <c r="PKN2662" s="116"/>
      <c r="PKO2662" s="42"/>
      <c r="PKP2662" s="116"/>
      <c r="PKQ2662" s="42"/>
      <c r="PKR2662" s="116"/>
      <c r="PKS2662" s="42"/>
      <c r="PKT2662" s="116"/>
      <c r="PKU2662" s="42"/>
      <c r="PKV2662" s="116"/>
      <c r="PKW2662" s="42"/>
      <c r="PKX2662" s="116"/>
      <c r="PKY2662" s="42"/>
      <c r="PKZ2662" s="116"/>
      <c r="PLA2662" s="42"/>
      <c r="PLB2662" s="116"/>
      <c r="PLC2662" s="42"/>
      <c r="PLD2662" s="116"/>
      <c r="PLE2662" s="42"/>
      <c r="PLF2662" s="116"/>
      <c r="PLG2662" s="42"/>
      <c r="PLH2662" s="116"/>
      <c r="PLI2662" s="42"/>
      <c r="PLJ2662" s="116"/>
      <c r="PLK2662" s="42"/>
      <c r="PLL2662" s="116"/>
      <c r="PLM2662" s="42"/>
      <c r="PLN2662" s="116"/>
      <c r="PLO2662" s="42"/>
      <c r="PLP2662" s="116"/>
      <c r="PLQ2662" s="42"/>
      <c r="PLR2662" s="116"/>
      <c r="PLS2662" s="42"/>
      <c r="PLT2662" s="116"/>
      <c r="PLU2662" s="42"/>
      <c r="PLV2662" s="116"/>
      <c r="PLW2662" s="42"/>
      <c r="PLX2662" s="116"/>
      <c r="PLY2662" s="42"/>
      <c r="PLZ2662" s="116"/>
      <c r="PMA2662" s="42"/>
      <c r="PMB2662" s="116"/>
      <c r="PMC2662" s="42"/>
      <c r="PMD2662" s="116"/>
      <c r="PME2662" s="42"/>
      <c r="PMF2662" s="116"/>
      <c r="PMG2662" s="42"/>
      <c r="PMH2662" s="116"/>
      <c r="PMI2662" s="42"/>
      <c r="PMJ2662" s="116"/>
      <c r="PMK2662" s="42"/>
      <c r="PML2662" s="116"/>
      <c r="PMM2662" s="42"/>
      <c r="PMN2662" s="116"/>
      <c r="PMO2662" s="42"/>
      <c r="PMP2662" s="116"/>
      <c r="PMQ2662" s="42"/>
      <c r="PMR2662" s="116"/>
      <c r="PMS2662" s="42"/>
      <c r="PMT2662" s="116"/>
      <c r="PMU2662" s="42"/>
      <c r="PMV2662" s="116"/>
      <c r="PMW2662" s="42"/>
      <c r="PMX2662" s="116"/>
      <c r="PMY2662" s="42"/>
      <c r="PMZ2662" s="116"/>
      <c r="PNA2662" s="42"/>
      <c r="PNB2662" s="116"/>
      <c r="PNC2662" s="42"/>
      <c r="PND2662" s="116"/>
      <c r="PNE2662" s="42"/>
      <c r="PNF2662" s="116"/>
      <c r="PNG2662" s="42"/>
      <c r="PNH2662" s="116"/>
      <c r="PNI2662" s="42"/>
      <c r="PNJ2662" s="116"/>
      <c r="PNK2662" s="42"/>
      <c r="PNL2662" s="116"/>
      <c r="PNM2662" s="42"/>
      <c r="PNN2662" s="116"/>
      <c r="PNO2662" s="42"/>
      <c r="PNP2662" s="116"/>
      <c r="PNQ2662" s="42"/>
      <c r="PNR2662" s="116"/>
      <c r="PNS2662" s="42"/>
      <c r="PNT2662" s="116"/>
      <c r="PNU2662" s="42"/>
      <c r="PNV2662" s="116"/>
      <c r="PNW2662" s="42"/>
      <c r="PNX2662" s="116"/>
      <c r="PNY2662" s="42"/>
      <c r="PNZ2662" s="116"/>
      <c r="POA2662" s="42"/>
      <c r="POB2662" s="116"/>
      <c r="POC2662" s="42"/>
      <c r="POD2662" s="116"/>
      <c r="POE2662" s="42"/>
      <c r="POF2662" s="116"/>
      <c r="POG2662" s="42"/>
      <c r="POH2662" s="116"/>
      <c r="POI2662" s="42"/>
      <c r="POJ2662" s="116"/>
      <c r="POK2662" s="42"/>
      <c r="POL2662" s="116"/>
      <c r="POM2662" s="42"/>
      <c r="PON2662" s="116"/>
      <c r="POO2662" s="42"/>
      <c r="POP2662" s="116"/>
      <c r="POQ2662" s="42"/>
      <c r="POR2662" s="116"/>
      <c r="POS2662" s="42"/>
      <c r="POT2662" s="116"/>
      <c r="POU2662" s="42"/>
      <c r="POV2662" s="116"/>
      <c r="POW2662" s="42"/>
      <c r="POX2662" s="116"/>
      <c r="POY2662" s="42"/>
      <c r="POZ2662" s="116"/>
      <c r="PPA2662" s="42"/>
      <c r="PPB2662" s="116"/>
      <c r="PPC2662" s="42"/>
      <c r="PPD2662" s="116"/>
      <c r="PPE2662" s="42"/>
      <c r="PPF2662" s="116"/>
      <c r="PPG2662" s="42"/>
      <c r="PPH2662" s="116"/>
      <c r="PPI2662" s="42"/>
      <c r="PPJ2662" s="116"/>
      <c r="PPK2662" s="42"/>
      <c r="PPL2662" s="116"/>
      <c r="PPM2662" s="42"/>
      <c r="PPN2662" s="116"/>
      <c r="PPO2662" s="42"/>
      <c r="PPP2662" s="116"/>
      <c r="PPQ2662" s="42"/>
      <c r="PPR2662" s="116"/>
      <c r="PPS2662" s="42"/>
      <c r="PPT2662" s="116"/>
      <c r="PPU2662" s="42"/>
      <c r="PPV2662" s="116"/>
      <c r="PPW2662" s="42"/>
      <c r="PPX2662" s="116"/>
      <c r="PPY2662" s="42"/>
      <c r="PPZ2662" s="116"/>
      <c r="PQA2662" s="42"/>
      <c r="PQB2662" s="116"/>
      <c r="PQC2662" s="42"/>
      <c r="PQD2662" s="116"/>
      <c r="PQE2662" s="42"/>
      <c r="PQF2662" s="116"/>
      <c r="PQG2662" s="42"/>
      <c r="PQH2662" s="116"/>
      <c r="PQI2662" s="42"/>
      <c r="PQJ2662" s="116"/>
      <c r="PQK2662" s="42"/>
      <c r="PQL2662" s="116"/>
      <c r="PQM2662" s="42"/>
      <c r="PQN2662" s="116"/>
      <c r="PQO2662" s="42"/>
      <c r="PQP2662" s="116"/>
      <c r="PQQ2662" s="42"/>
      <c r="PQR2662" s="116"/>
      <c r="PQS2662" s="42"/>
      <c r="PQT2662" s="116"/>
      <c r="PQU2662" s="42"/>
      <c r="PQV2662" s="116"/>
      <c r="PQW2662" s="42"/>
      <c r="PQX2662" s="116"/>
      <c r="PQY2662" s="42"/>
      <c r="PQZ2662" s="116"/>
      <c r="PRA2662" s="42"/>
      <c r="PRB2662" s="116"/>
      <c r="PRC2662" s="42"/>
      <c r="PRD2662" s="116"/>
      <c r="PRE2662" s="42"/>
      <c r="PRF2662" s="116"/>
      <c r="PRG2662" s="42"/>
      <c r="PRH2662" s="116"/>
      <c r="PRI2662" s="42"/>
      <c r="PRJ2662" s="116"/>
      <c r="PRK2662" s="42"/>
      <c r="PRL2662" s="116"/>
      <c r="PRM2662" s="42"/>
      <c r="PRN2662" s="116"/>
      <c r="PRO2662" s="42"/>
      <c r="PRP2662" s="116"/>
      <c r="PRQ2662" s="42"/>
      <c r="PRR2662" s="116"/>
      <c r="PRS2662" s="42"/>
      <c r="PRT2662" s="116"/>
      <c r="PRU2662" s="42"/>
      <c r="PRV2662" s="116"/>
      <c r="PRW2662" s="42"/>
      <c r="PRX2662" s="116"/>
      <c r="PRY2662" s="42"/>
      <c r="PRZ2662" s="116"/>
      <c r="PSA2662" s="42"/>
      <c r="PSB2662" s="116"/>
      <c r="PSC2662" s="42"/>
      <c r="PSD2662" s="116"/>
      <c r="PSE2662" s="42"/>
      <c r="PSF2662" s="116"/>
      <c r="PSG2662" s="42"/>
      <c r="PSH2662" s="116"/>
      <c r="PSI2662" s="42"/>
      <c r="PSJ2662" s="116"/>
      <c r="PSK2662" s="42"/>
      <c r="PSL2662" s="116"/>
      <c r="PSM2662" s="42"/>
      <c r="PSN2662" s="116"/>
      <c r="PSO2662" s="42"/>
      <c r="PSP2662" s="116"/>
      <c r="PSQ2662" s="42"/>
      <c r="PSR2662" s="116"/>
      <c r="PSS2662" s="42"/>
      <c r="PST2662" s="116"/>
      <c r="PSU2662" s="42"/>
      <c r="PSV2662" s="116"/>
      <c r="PSW2662" s="42"/>
      <c r="PSX2662" s="116"/>
      <c r="PSY2662" s="42"/>
      <c r="PSZ2662" s="116"/>
      <c r="PTA2662" s="42"/>
      <c r="PTB2662" s="116"/>
      <c r="PTC2662" s="42"/>
      <c r="PTD2662" s="116"/>
      <c r="PTE2662" s="42"/>
      <c r="PTF2662" s="116"/>
      <c r="PTG2662" s="42"/>
      <c r="PTH2662" s="116"/>
      <c r="PTI2662" s="42"/>
      <c r="PTJ2662" s="116"/>
      <c r="PTK2662" s="42"/>
      <c r="PTL2662" s="116"/>
      <c r="PTM2662" s="42"/>
      <c r="PTN2662" s="116"/>
      <c r="PTO2662" s="42"/>
      <c r="PTP2662" s="116"/>
      <c r="PTQ2662" s="42"/>
      <c r="PTR2662" s="116"/>
      <c r="PTS2662" s="42"/>
      <c r="PTT2662" s="116"/>
      <c r="PTU2662" s="42"/>
      <c r="PTV2662" s="116"/>
      <c r="PTW2662" s="42"/>
      <c r="PTX2662" s="116"/>
      <c r="PTY2662" s="42"/>
      <c r="PTZ2662" s="116"/>
      <c r="PUA2662" s="42"/>
      <c r="PUB2662" s="116"/>
      <c r="PUC2662" s="42"/>
      <c r="PUD2662" s="116"/>
      <c r="PUE2662" s="42"/>
      <c r="PUF2662" s="116"/>
      <c r="PUG2662" s="42"/>
      <c r="PUH2662" s="116"/>
      <c r="PUI2662" s="42"/>
      <c r="PUJ2662" s="116"/>
      <c r="PUK2662" s="42"/>
      <c r="PUL2662" s="116"/>
      <c r="PUM2662" s="42"/>
      <c r="PUN2662" s="116"/>
      <c r="PUO2662" s="42"/>
      <c r="PUP2662" s="116"/>
      <c r="PUQ2662" s="42"/>
      <c r="PUR2662" s="116"/>
      <c r="PUS2662" s="42"/>
      <c r="PUT2662" s="116"/>
      <c r="PUU2662" s="42"/>
      <c r="PUV2662" s="116"/>
      <c r="PUW2662" s="42"/>
      <c r="PUX2662" s="116"/>
      <c r="PUY2662" s="42"/>
      <c r="PUZ2662" s="116"/>
      <c r="PVA2662" s="42"/>
      <c r="PVB2662" s="116"/>
      <c r="PVC2662" s="42"/>
      <c r="PVD2662" s="116"/>
      <c r="PVE2662" s="42"/>
      <c r="PVF2662" s="116"/>
      <c r="PVG2662" s="42"/>
      <c r="PVH2662" s="116"/>
      <c r="PVI2662" s="42"/>
      <c r="PVJ2662" s="116"/>
      <c r="PVK2662" s="42"/>
      <c r="PVL2662" s="116"/>
      <c r="PVM2662" s="42"/>
      <c r="PVN2662" s="116"/>
      <c r="PVO2662" s="42"/>
      <c r="PVP2662" s="116"/>
      <c r="PVQ2662" s="42"/>
      <c r="PVR2662" s="116"/>
      <c r="PVS2662" s="42"/>
      <c r="PVT2662" s="116"/>
      <c r="PVU2662" s="42"/>
      <c r="PVV2662" s="116"/>
      <c r="PVW2662" s="42"/>
      <c r="PVX2662" s="116"/>
      <c r="PVY2662" s="42"/>
      <c r="PVZ2662" s="116"/>
      <c r="PWA2662" s="42"/>
      <c r="PWB2662" s="116"/>
      <c r="PWC2662" s="42"/>
      <c r="PWD2662" s="116"/>
      <c r="PWE2662" s="42"/>
      <c r="PWF2662" s="116"/>
      <c r="PWG2662" s="42"/>
      <c r="PWH2662" s="116"/>
      <c r="PWI2662" s="42"/>
      <c r="PWJ2662" s="116"/>
      <c r="PWK2662" s="42"/>
      <c r="PWL2662" s="116"/>
      <c r="PWM2662" s="42"/>
      <c r="PWN2662" s="116"/>
      <c r="PWO2662" s="42"/>
      <c r="PWP2662" s="116"/>
      <c r="PWQ2662" s="42"/>
      <c r="PWR2662" s="116"/>
      <c r="PWS2662" s="42"/>
      <c r="PWT2662" s="116"/>
      <c r="PWU2662" s="42"/>
      <c r="PWV2662" s="116"/>
      <c r="PWW2662" s="42"/>
      <c r="PWX2662" s="116"/>
      <c r="PWY2662" s="42"/>
      <c r="PWZ2662" s="116"/>
      <c r="PXA2662" s="42"/>
      <c r="PXB2662" s="116"/>
      <c r="PXC2662" s="42"/>
      <c r="PXD2662" s="116"/>
      <c r="PXE2662" s="42"/>
      <c r="PXF2662" s="116"/>
      <c r="PXG2662" s="42"/>
      <c r="PXH2662" s="116"/>
      <c r="PXI2662" s="42"/>
      <c r="PXJ2662" s="116"/>
      <c r="PXK2662" s="42"/>
      <c r="PXL2662" s="116"/>
      <c r="PXM2662" s="42"/>
      <c r="PXN2662" s="116"/>
      <c r="PXO2662" s="42"/>
      <c r="PXP2662" s="116"/>
      <c r="PXQ2662" s="42"/>
      <c r="PXR2662" s="116"/>
      <c r="PXS2662" s="42"/>
      <c r="PXT2662" s="116"/>
      <c r="PXU2662" s="42"/>
      <c r="PXV2662" s="116"/>
      <c r="PXW2662" s="42"/>
      <c r="PXX2662" s="116"/>
      <c r="PXY2662" s="42"/>
      <c r="PXZ2662" s="116"/>
      <c r="PYA2662" s="42"/>
      <c r="PYB2662" s="116"/>
      <c r="PYC2662" s="42"/>
      <c r="PYD2662" s="116"/>
      <c r="PYE2662" s="42"/>
      <c r="PYF2662" s="116"/>
      <c r="PYG2662" s="42"/>
      <c r="PYH2662" s="116"/>
      <c r="PYI2662" s="42"/>
      <c r="PYJ2662" s="116"/>
      <c r="PYK2662" s="42"/>
      <c r="PYL2662" s="116"/>
      <c r="PYM2662" s="42"/>
      <c r="PYN2662" s="116"/>
      <c r="PYO2662" s="42"/>
      <c r="PYP2662" s="116"/>
      <c r="PYQ2662" s="42"/>
      <c r="PYR2662" s="116"/>
      <c r="PYS2662" s="42"/>
      <c r="PYT2662" s="116"/>
      <c r="PYU2662" s="42"/>
      <c r="PYV2662" s="116"/>
      <c r="PYW2662" s="42"/>
      <c r="PYX2662" s="116"/>
      <c r="PYY2662" s="42"/>
      <c r="PYZ2662" s="116"/>
      <c r="PZA2662" s="42"/>
      <c r="PZB2662" s="116"/>
      <c r="PZC2662" s="42"/>
      <c r="PZD2662" s="116"/>
      <c r="PZE2662" s="42"/>
      <c r="PZF2662" s="116"/>
      <c r="PZG2662" s="42"/>
      <c r="PZH2662" s="116"/>
      <c r="PZI2662" s="42"/>
      <c r="PZJ2662" s="116"/>
      <c r="PZK2662" s="42"/>
      <c r="PZL2662" s="116"/>
      <c r="PZM2662" s="42"/>
      <c r="PZN2662" s="116"/>
      <c r="PZO2662" s="42"/>
      <c r="PZP2662" s="116"/>
      <c r="PZQ2662" s="42"/>
      <c r="PZR2662" s="116"/>
      <c r="PZS2662" s="42"/>
      <c r="PZT2662" s="116"/>
      <c r="PZU2662" s="42"/>
      <c r="PZV2662" s="116"/>
      <c r="PZW2662" s="42"/>
      <c r="PZX2662" s="116"/>
      <c r="PZY2662" s="42"/>
      <c r="PZZ2662" s="116"/>
      <c r="QAA2662" s="42"/>
      <c r="QAB2662" s="116"/>
      <c r="QAC2662" s="42"/>
      <c r="QAD2662" s="116"/>
      <c r="QAE2662" s="42"/>
      <c r="QAF2662" s="116"/>
      <c r="QAG2662" s="42"/>
      <c r="QAH2662" s="116"/>
      <c r="QAI2662" s="42"/>
      <c r="QAJ2662" s="116"/>
      <c r="QAK2662" s="42"/>
      <c r="QAL2662" s="116"/>
      <c r="QAM2662" s="42"/>
      <c r="QAN2662" s="116"/>
      <c r="QAO2662" s="42"/>
      <c r="QAP2662" s="116"/>
      <c r="QAQ2662" s="42"/>
      <c r="QAR2662" s="116"/>
      <c r="QAS2662" s="42"/>
      <c r="QAT2662" s="116"/>
      <c r="QAU2662" s="42"/>
      <c r="QAV2662" s="116"/>
      <c r="QAW2662" s="42"/>
      <c r="QAX2662" s="116"/>
      <c r="QAY2662" s="42"/>
      <c r="QAZ2662" s="116"/>
      <c r="QBA2662" s="42"/>
      <c r="QBB2662" s="116"/>
      <c r="QBC2662" s="42"/>
      <c r="QBD2662" s="116"/>
      <c r="QBE2662" s="42"/>
      <c r="QBF2662" s="116"/>
      <c r="QBG2662" s="42"/>
      <c r="QBH2662" s="116"/>
      <c r="QBI2662" s="42"/>
      <c r="QBJ2662" s="116"/>
      <c r="QBK2662" s="42"/>
      <c r="QBL2662" s="116"/>
      <c r="QBM2662" s="42"/>
      <c r="QBN2662" s="116"/>
      <c r="QBO2662" s="42"/>
      <c r="QBP2662" s="116"/>
      <c r="QBQ2662" s="42"/>
      <c r="QBR2662" s="116"/>
      <c r="QBS2662" s="42"/>
      <c r="QBT2662" s="116"/>
      <c r="QBU2662" s="42"/>
      <c r="QBV2662" s="116"/>
      <c r="QBW2662" s="42"/>
      <c r="QBX2662" s="116"/>
      <c r="QBY2662" s="42"/>
      <c r="QBZ2662" s="116"/>
      <c r="QCA2662" s="42"/>
      <c r="QCB2662" s="116"/>
      <c r="QCC2662" s="42"/>
      <c r="QCD2662" s="116"/>
      <c r="QCE2662" s="42"/>
      <c r="QCF2662" s="116"/>
      <c r="QCG2662" s="42"/>
      <c r="QCH2662" s="116"/>
      <c r="QCI2662" s="42"/>
      <c r="QCJ2662" s="116"/>
      <c r="QCK2662" s="42"/>
      <c r="QCL2662" s="116"/>
      <c r="QCM2662" s="42"/>
      <c r="QCN2662" s="116"/>
      <c r="QCO2662" s="42"/>
      <c r="QCP2662" s="116"/>
      <c r="QCQ2662" s="42"/>
      <c r="QCR2662" s="116"/>
      <c r="QCS2662" s="42"/>
      <c r="QCT2662" s="116"/>
      <c r="QCU2662" s="42"/>
      <c r="QCV2662" s="116"/>
      <c r="QCW2662" s="42"/>
      <c r="QCX2662" s="116"/>
      <c r="QCY2662" s="42"/>
      <c r="QCZ2662" s="116"/>
      <c r="QDA2662" s="42"/>
      <c r="QDB2662" s="116"/>
      <c r="QDC2662" s="42"/>
      <c r="QDD2662" s="116"/>
      <c r="QDE2662" s="42"/>
      <c r="QDF2662" s="116"/>
      <c r="QDG2662" s="42"/>
      <c r="QDH2662" s="116"/>
      <c r="QDI2662" s="42"/>
      <c r="QDJ2662" s="116"/>
      <c r="QDK2662" s="42"/>
      <c r="QDL2662" s="116"/>
      <c r="QDM2662" s="42"/>
      <c r="QDN2662" s="116"/>
      <c r="QDO2662" s="42"/>
      <c r="QDP2662" s="116"/>
      <c r="QDQ2662" s="42"/>
      <c r="QDR2662" s="116"/>
      <c r="QDS2662" s="42"/>
      <c r="QDT2662" s="116"/>
      <c r="QDU2662" s="42"/>
      <c r="QDV2662" s="116"/>
      <c r="QDW2662" s="42"/>
      <c r="QDX2662" s="116"/>
      <c r="QDY2662" s="42"/>
      <c r="QDZ2662" s="116"/>
      <c r="QEA2662" s="42"/>
      <c r="QEB2662" s="116"/>
      <c r="QEC2662" s="42"/>
      <c r="QED2662" s="116"/>
      <c r="QEE2662" s="42"/>
      <c r="QEF2662" s="116"/>
      <c r="QEG2662" s="42"/>
      <c r="QEH2662" s="116"/>
      <c r="QEI2662" s="42"/>
      <c r="QEJ2662" s="116"/>
      <c r="QEK2662" s="42"/>
      <c r="QEL2662" s="116"/>
      <c r="QEM2662" s="42"/>
      <c r="QEN2662" s="116"/>
      <c r="QEO2662" s="42"/>
      <c r="QEP2662" s="116"/>
      <c r="QEQ2662" s="42"/>
      <c r="QER2662" s="116"/>
      <c r="QES2662" s="42"/>
      <c r="QET2662" s="116"/>
      <c r="QEU2662" s="42"/>
      <c r="QEV2662" s="116"/>
      <c r="QEW2662" s="42"/>
      <c r="QEX2662" s="116"/>
      <c r="QEY2662" s="42"/>
      <c r="QEZ2662" s="116"/>
      <c r="QFA2662" s="42"/>
      <c r="QFB2662" s="116"/>
      <c r="QFC2662" s="42"/>
      <c r="QFD2662" s="116"/>
      <c r="QFE2662" s="42"/>
      <c r="QFF2662" s="116"/>
      <c r="QFG2662" s="42"/>
      <c r="QFH2662" s="116"/>
      <c r="QFI2662" s="42"/>
      <c r="QFJ2662" s="116"/>
      <c r="QFK2662" s="42"/>
      <c r="QFL2662" s="116"/>
      <c r="QFM2662" s="42"/>
      <c r="QFN2662" s="116"/>
      <c r="QFO2662" s="42"/>
      <c r="QFP2662" s="116"/>
      <c r="QFQ2662" s="42"/>
      <c r="QFR2662" s="116"/>
      <c r="QFS2662" s="42"/>
      <c r="QFT2662" s="116"/>
      <c r="QFU2662" s="42"/>
      <c r="QFV2662" s="116"/>
      <c r="QFW2662" s="42"/>
      <c r="QFX2662" s="116"/>
      <c r="QFY2662" s="42"/>
      <c r="QFZ2662" s="116"/>
      <c r="QGA2662" s="42"/>
      <c r="QGB2662" s="116"/>
      <c r="QGC2662" s="42"/>
      <c r="QGD2662" s="116"/>
      <c r="QGE2662" s="42"/>
      <c r="QGF2662" s="116"/>
      <c r="QGG2662" s="42"/>
      <c r="QGH2662" s="116"/>
      <c r="QGI2662" s="42"/>
      <c r="QGJ2662" s="116"/>
      <c r="QGK2662" s="42"/>
      <c r="QGL2662" s="116"/>
      <c r="QGM2662" s="42"/>
      <c r="QGN2662" s="116"/>
      <c r="QGO2662" s="42"/>
      <c r="QGP2662" s="116"/>
      <c r="QGQ2662" s="42"/>
      <c r="QGR2662" s="116"/>
      <c r="QGS2662" s="42"/>
      <c r="QGT2662" s="116"/>
      <c r="QGU2662" s="42"/>
      <c r="QGV2662" s="116"/>
      <c r="QGW2662" s="42"/>
      <c r="QGX2662" s="116"/>
      <c r="QGY2662" s="42"/>
      <c r="QGZ2662" s="116"/>
      <c r="QHA2662" s="42"/>
      <c r="QHB2662" s="116"/>
      <c r="QHC2662" s="42"/>
      <c r="QHD2662" s="116"/>
      <c r="QHE2662" s="42"/>
      <c r="QHF2662" s="116"/>
      <c r="QHG2662" s="42"/>
      <c r="QHH2662" s="116"/>
      <c r="QHI2662" s="42"/>
      <c r="QHJ2662" s="116"/>
      <c r="QHK2662" s="42"/>
      <c r="QHL2662" s="116"/>
      <c r="QHM2662" s="42"/>
      <c r="QHN2662" s="116"/>
      <c r="QHO2662" s="42"/>
      <c r="QHP2662" s="116"/>
      <c r="QHQ2662" s="42"/>
      <c r="QHR2662" s="116"/>
      <c r="QHS2662" s="42"/>
      <c r="QHT2662" s="116"/>
      <c r="QHU2662" s="42"/>
      <c r="QHV2662" s="116"/>
      <c r="QHW2662" s="42"/>
      <c r="QHX2662" s="116"/>
      <c r="QHY2662" s="42"/>
      <c r="QHZ2662" s="116"/>
      <c r="QIA2662" s="42"/>
      <c r="QIB2662" s="116"/>
      <c r="QIC2662" s="42"/>
      <c r="QID2662" s="116"/>
      <c r="QIE2662" s="42"/>
      <c r="QIF2662" s="116"/>
      <c r="QIG2662" s="42"/>
      <c r="QIH2662" s="116"/>
      <c r="QII2662" s="42"/>
      <c r="QIJ2662" s="116"/>
      <c r="QIK2662" s="42"/>
      <c r="QIL2662" s="116"/>
      <c r="QIM2662" s="42"/>
      <c r="QIN2662" s="116"/>
      <c r="QIO2662" s="42"/>
      <c r="QIP2662" s="116"/>
      <c r="QIQ2662" s="42"/>
      <c r="QIR2662" s="116"/>
      <c r="QIS2662" s="42"/>
      <c r="QIT2662" s="116"/>
      <c r="QIU2662" s="42"/>
      <c r="QIV2662" s="116"/>
      <c r="QIW2662" s="42"/>
      <c r="QIX2662" s="116"/>
      <c r="QIY2662" s="42"/>
      <c r="QIZ2662" s="116"/>
      <c r="QJA2662" s="42"/>
      <c r="QJB2662" s="116"/>
      <c r="QJC2662" s="42"/>
      <c r="QJD2662" s="116"/>
      <c r="QJE2662" s="42"/>
      <c r="QJF2662" s="116"/>
      <c r="QJG2662" s="42"/>
      <c r="QJH2662" s="116"/>
      <c r="QJI2662" s="42"/>
      <c r="QJJ2662" s="116"/>
      <c r="QJK2662" s="42"/>
      <c r="QJL2662" s="116"/>
      <c r="QJM2662" s="42"/>
      <c r="QJN2662" s="116"/>
      <c r="QJO2662" s="42"/>
      <c r="QJP2662" s="116"/>
      <c r="QJQ2662" s="42"/>
      <c r="QJR2662" s="116"/>
      <c r="QJS2662" s="42"/>
      <c r="QJT2662" s="116"/>
      <c r="QJU2662" s="42"/>
      <c r="QJV2662" s="116"/>
      <c r="QJW2662" s="42"/>
      <c r="QJX2662" s="116"/>
      <c r="QJY2662" s="42"/>
      <c r="QJZ2662" s="116"/>
      <c r="QKA2662" s="42"/>
      <c r="QKB2662" s="116"/>
      <c r="QKC2662" s="42"/>
      <c r="QKD2662" s="116"/>
      <c r="QKE2662" s="42"/>
      <c r="QKF2662" s="116"/>
      <c r="QKG2662" s="42"/>
      <c r="QKH2662" s="116"/>
      <c r="QKI2662" s="42"/>
      <c r="QKJ2662" s="116"/>
      <c r="QKK2662" s="42"/>
      <c r="QKL2662" s="116"/>
      <c r="QKM2662" s="42"/>
      <c r="QKN2662" s="116"/>
      <c r="QKO2662" s="42"/>
      <c r="QKP2662" s="116"/>
      <c r="QKQ2662" s="42"/>
      <c r="QKR2662" s="116"/>
      <c r="QKS2662" s="42"/>
      <c r="QKT2662" s="116"/>
      <c r="QKU2662" s="42"/>
      <c r="QKV2662" s="116"/>
      <c r="QKW2662" s="42"/>
      <c r="QKX2662" s="116"/>
      <c r="QKY2662" s="42"/>
      <c r="QKZ2662" s="116"/>
      <c r="QLA2662" s="42"/>
      <c r="QLB2662" s="116"/>
      <c r="QLC2662" s="42"/>
      <c r="QLD2662" s="116"/>
      <c r="QLE2662" s="42"/>
      <c r="QLF2662" s="116"/>
      <c r="QLG2662" s="42"/>
      <c r="QLH2662" s="116"/>
      <c r="QLI2662" s="42"/>
      <c r="QLJ2662" s="116"/>
      <c r="QLK2662" s="42"/>
      <c r="QLL2662" s="116"/>
      <c r="QLM2662" s="42"/>
      <c r="QLN2662" s="116"/>
      <c r="QLO2662" s="42"/>
      <c r="QLP2662" s="116"/>
      <c r="QLQ2662" s="42"/>
      <c r="QLR2662" s="116"/>
      <c r="QLS2662" s="42"/>
      <c r="QLT2662" s="116"/>
      <c r="QLU2662" s="42"/>
      <c r="QLV2662" s="116"/>
      <c r="QLW2662" s="42"/>
      <c r="QLX2662" s="116"/>
      <c r="QLY2662" s="42"/>
      <c r="QLZ2662" s="116"/>
      <c r="QMA2662" s="42"/>
      <c r="QMB2662" s="116"/>
      <c r="QMC2662" s="42"/>
      <c r="QMD2662" s="116"/>
      <c r="QME2662" s="42"/>
      <c r="QMF2662" s="116"/>
      <c r="QMG2662" s="42"/>
      <c r="QMH2662" s="116"/>
      <c r="QMI2662" s="42"/>
      <c r="QMJ2662" s="116"/>
      <c r="QMK2662" s="42"/>
      <c r="QML2662" s="116"/>
      <c r="QMM2662" s="42"/>
      <c r="QMN2662" s="116"/>
      <c r="QMO2662" s="42"/>
      <c r="QMP2662" s="116"/>
      <c r="QMQ2662" s="42"/>
      <c r="QMR2662" s="116"/>
      <c r="QMS2662" s="42"/>
      <c r="QMT2662" s="116"/>
      <c r="QMU2662" s="42"/>
      <c r="QMV2662" s="116"/>
      <c r="QMW2662" s="42"/>
      <c r="QMX2662" s="116"/>
      <c r="QMY2662" s="42"/>
      <c r="QMZ2662" s="116"/>
      <c r="QNA2662" s="42"/>
      <c r="QNB2662" s="116"/>
      <c r="QNC2662" s="42"/>
      <c r="QND2662" s="116"/>
      <c r="QNE2662" s="42"/>
      <c r="QNF2662" s="116"/>
      <c r="QNG2662" s="42"/>
      <c r="QNH2662" s="116"/>
      <c r="QNI2662" s="42"/>
      <c r="QNJ2662" s="116"/>
      <c r="QNK2662" s="42"/>
      <c r="QNL2662" s="116"/>
      <c r="QNM2662" s="42"/>
      <c r="QNN2662" s="116"/>
      <c r="QNO2662" s="42"/>
      <c r="QNP2662" s="116"/>
      <c r="QNQ2662" s="42"/>
      <c r="QNR2662" s="116"/>
      <c r="QNS2662" s="42"/>
      <c r="QNT2662" s="116"/>
      <c r="QNU2662" s="42"/>
      <c r="QNV2662" s="116"/>
      <c r="QNW2662" s="42"/>
      <c r="QNX2662" s="116"/>
      <c r="QNY2662" s="42"/>
      <c r="QNZ2662" s="116"/>
      <c r="QOA2662" s="42"/>
      <c r="QOB2662" s="116"/>
      <c r="QOC2662" s="42"/>
      <c r="QOD2662" s="116"/>
      <c r="QOE2662" s="42"/>
      <c r="QOF2662" s="116"/>
      <c r="QOG2662" s="42"/>
      <c r="QOH2662" s="116"/>
      <c r="QOI2662" s="42"/>
      <c r="QOJ2662" s="116"/>
      <c r="QOK2662" s="42"/>
      <c r="QOL2662" s="116"/>
      <c r="QOM2662" s="42"/>
      <c r="QON2662" s="116"/>
      <c r="QOO2662" s="42"/>
      <c r="QOP2662" s="116"/>
      <c r="QOQ2662" s="42"/>
      <c r="QOR2662" s="116"/>
      <c r="QOS2662" s="42"/>
      <c r="QOT2662" s="116"/>
      <c r="QOU2662" s="42"/>
      <c r="QOV2662" s="116"/>
      <c r="QOW2662" s="42"/>
      <c r="QOX2662" s="116"/>
      <c r="QOY2662" s="42"/>
      <c r="QOZ2662" s="116"/>
      <c r="QPA2662" s="42"/>
      <c r="QPB2662" s="116"/>
      <c r="QPC2662" s="42"/>
      <c r="QPD2662" s="116"/>
      <c r="QPE2662" s="42"/>
      <c r="QPF2662" s="116"/>
      <c r="QPG2662" s="42"/>
      <c r="QPH2662" s="116"/>
      <c r="QPI2662" s="42"/>
      <c r="QPJ2662" s="116"/>
      <c r="QPK2662" s="42"/>
      <c r="QPL2662" s="116"/>
      <c r="QPM2662" s="42"/>
      <c r="QPN2662" s="116"/>
      <c r="QPO2662" s="42"/>
      <c r="QPP2662" s="116"/>
      <c r="QPQ2662" s="42"/>
      <c r="QPR2662" s="116"/>
      <c r="QPS2662" s="42"/>
      <c r="QPT2662" s="116"/>
      <c r="QPU2662" s="42"/>
      <c r="QPV2662" s="116"/>
      <c r="QPW2662" s="42"/>
      <c r="QPX2662" s="116"/>
      <c r="QPY2662" s="42"/>
      <c r="QPZ2662" s="116"/>
      <c r="QQA2662" s="42"/>
      <c r="QQB2662" s="116"/>
      <c r="QQC2662" s="42"/>
      <c r="QQD2662" s="116"/>
      <c r="QQE2662" s="42"/>
      <c r="QQF2662" s="116"/>
      <c r="QQG2662" s="42"/>
      <c r="QQH2662" s="116"/>
      <c r="QQI2662" s="42"/>
      <c r="QQJ2662" s="116"/>
      <c r="QQK2662" s="42"/>
      <c r="QQL2662" s="116"/>
      <c r="QQM2662" s="42"/>
      <c r="QQN2662" s="116"/>
      <c r="QQO2662" s="42"/>
      <c r="QQP2662" s="116"/>
      <c r="QQQ2662" s="42"/>
      <c r="QQR2662" s="116"/>
      <c r="QQS2662" s="42"/>
      <c r="QQT2662" s="116"/>
      <c r="QQU2662" s="42"/>
      <c r="QQV2662" s="116"/>
      <c r="QQW2662" s="42"/>
      <c r="QQX2662" s="116"/>
      <c r="QQY2662" s="42"/>
      <c r="QQZ2662" s="116"/>
      <c r="QRA2662" s="42"/>
      <c r="QRB2662" s="116"/>
      <c r="QRC2662" s="42"/>
      <c r="QRD2662" s="116"/>
      <c r="QRE2662" s="42"/>
      <c r="QRF2662" s="116"/>
      <c r="QRG2662" s="42"/>
      <c r="QRH2662" s="116"/>
      <c r="QRI2662" s="42"/>
      <c r="QRJ2662" s="116"/>
      <c r="QRK2662" s="42"/>
      <c r="QRL2662" s="116"/>
      <c r="QRM2662" s="42"/>
      <c r="QRN2662" s="116"/>
      <c r="QRO2662" s="42"/>
      <c r="QRP2662" s="116"/>
      <c r="QRQ2662" s="42"/>
      <c r="QRR2662" s="116"/>
      <c r="QRS2662" s="42"/>
      <c r="QRT2662" s="116"/>
      <c r="QRU2662" s="42"/>
      <c r="QRV2662" s="116"/>
      <c r="QRW2662" s="42"/>
      <c r="QRX2662" s="116"/>
      <c r="QRY2662" s="42"/>
      <c r="QRZ2662" s="116"/>
      <c r="QSA2662" s="42"/>
      <c r="QSB2662" s="116"/>
      <c r="QSC2662" s="42"/>
      <c r="QSD2662" s="116"/>
      <c r="QSE2662" s="42"/>
      <c r="QSF2662" s="116"/>
      <c r="QSG2662" s="42"/>
      <c r="QSH2662" s="116"/>
      <c r="QSI2662" s="42"/>
      <c r="QSJ2662" s="116"/>
      <c r="QSK2662" s="42"/>
      <c r="QSL2662" s="116"/>
      <c r="QSM2662" s="42"/>
      <c r="QSN2662" s="116"/>
      <c r="QSO2662" s="42"/>
      <c r="QSP2662" s="116"/>
      <c r="QSQ2662" s="42"/>
      <c r="QSR2662" s="116"/>
      <c r="QSS2662" s="42"/>
      <c r="QST2662" s="116"/>
      <c r="QSU2662" s="42"/>
      <c r="QSV2662" s="116"/>
      <c r="QSW2662" s="42"/>
      <c r="QSX2662" s="116"/>
      <c r="QSY2662" s="42"/>
      <c r="QSZ2662" s="116"/>
      <c r="QTA2662" s="42"/>
      <c r="QTB2662" s="116"/>
      <c r="QTC2662" s="42"/>
      <c r="QTD2662" s="116"/>
      <c r="QTE2662" s="42"/>
      <c r="QTF2662" s="116"/>
      <c r="QTG2662" s="42"/>
      <c r="QTH2662" s="116"/>
      <c r="QTI2662" s="42"/>
      <c r="QTJ2662" s="116"/>
      <c r="QTK2662" s="42"/>
      <c r="QTL2662" s="116"/>
      <c r="QTM2662" s="42"/>
      <c r="QTN2662" s="116"/>
      <c r="QTO2662" s="42"/>
      <c r="QTP2662" s="116"/>
      <c r="QTQ2662" s="42"/>
      <c r="QTR2662" s="116"/>
      <c r="QTS2662" s="42"/>
      <c r="QTT2662" s="116"/>
      <c r="QTU2662" s="42"/>
      <c r="QTV2662" s="116"/>
      <c r="QTW2662" s="42"/>
      <c r="QTX2662" s="116"/>
      <c r="QTY2662" s="42"/>
      <c r="QTZ2662" s="116"/>
      <c r="QUA2662" s="42"/>
      <c r="QUB2662" s="116"/>
      <c r="QUC2662" s="42"/>
      <c r="QUD2662" s="116"/>
      <c r="QUE2662" s="42"/>
      <c r="QUF2662" s="116"/>
      <c r="QUG2662" s="42"/>
      <c r="QUH2662" s="116"/>
      <c r="QUI2662" s="42"/>
      <c r="QUJ2662" s="116"/>
      <c r="QUK2662" s="42"/>
      <c r="QUL2662" s="116"/>
      <c r="QUM2662" s="42"/>
      <c r="QUN2662" s="116"/>
      <c r="QUO2662" s="42"/>
      <c r="QUP2662" s="116"/>
      <c r="QUQ2662" s="42"/>
      <c r="QUR2662" s="116"/>
      <c r="QUS2662" s="42"/>
      <c r="QUT2662" s="116"/>
      <c r="QUU2662" s="42"/>
      <c r="QUV2662" s="116"/>
      <c r="QUW2662" s="42"/>
      <c r="QUX2662" s="116"/>
      <c r="QUY2662" s="42"/>
      <c r="QUZ2662" s="116"/>
      <c r="QVA2662" s="42"/>
      <c r="QVB2662" s="116"/>
      <c r="QVC2662" s="42"/>
      <c r="QVD2662" s="116"/>
      <c r="QVE2662" s="42"/>
      <c r="QVF2662" s="116"/>
      <c r="QVG2662" s="42"/>
      <c r="QVH2662" s="116"/>
      <c r="QVI2662" s="42"/>
      <c r="QVJ2662" s="116"/>
      <c r="QVK2662" s="42"/>
      <c r="QVL2662" s="116"/>
      <c r="QVM2662" s="42"/>
      <c r="QVN2662" s="116"/>
      <c r="QVO2662" s="42"/>
      <c r="QVP2662" s="116"/>
      <c r="QVQ2662" s="42"/>
      <c r="QVR2662" s="116"/>
      <c r="QVS2662" s="42"/>
      <c r="QVT2662" s="116"/>
      <c r="QVU2662" s="42"/>
      <c r="QVV2662" s="116"/>
      <c r="QVW2662" s="42"/>
      <c r="QVX2662" s="116"/>
      <c r="QVY2662" s="42"/>
      <c r="QVZ2662" s="116"/>
      <c r="QWA2662" s="42"/>
      <c r="QWB2662" s="116"/>
      <c r="QWC2662" s="42"/>
      <c r="QWD2662" s="116"/>
      <c r="QWE2662" s="42"/>
      <c r="QWF2662" s="116"/>
      <c r="QWG2662" s="42"/>
      <c r="QWH2662" s="116"/>
      <c r="QWI2662" s="42"/>
      <c r="QWJ2662" s="116"/>
      <c r="QWK2662" s="42"/>
      <c r="QWL2662" s="116"/>
      <c r="QWM2662" s="42"/>
      <c r="QWN2662" s="116"/>
      <c r="QWO2662" s="42"/>
      <c r="QWP2662" s="116"/>
      <c r="QWQ2662" s="42"/>
      <c r="QWR2662" s="116"/>
      <c r="QWS2662" s="42"/>
      <c r="QWT2662" s="116"/>
      <c r="QWU2662" s="42"/>
      <c r="QWV2662" s="116"/>
      <c r="QWW2662" s="42"/>
      <c r="QWX2662" s="116"/>
      <c r="QWY2662" s="42"/>
      <c r="QWZ2662" s="116"/>
      <c r="QXA2662" s="42"/>
      <c r="QXB2662" s="116"/>
      <c r="QXC2662" s="42"/>
      <c r="QXD2662" s="116"/>
      <c r="QXE2662" s="42"/>
      <c r="QXF2662" s="116"/>
      <c r="QXG2662" s="42"/>
      <c r="QXH2662" s="116"/>
      <c r="QXI2662" s="42"/>
      <c r="QXJ2662" s="116"/>
      <c r="QXK2662" s="42"/>
      <c r="QXL2662" s="116"/>
      <c r="QXM2662" s="42"/>
      <c r="QXN2662" s="116"/>
      <c r="QXO2662" s="42"/>
      <c r="QXP2662" s="116"/>
      <c r="QXQ2662" s="42"/>
      <c r="QXR2662" s="116"/>
      <c r="QXS2662" s="42"/>
      <c r="QXT2662" s="116"/>
      <c r="QXU2662" s="42"/>
      <c r="QXV2662" s="116"/>
      <c r="QXW2662" s="42"/>
      <c r="QXX2662" s="116"/>
      <c r="QXY2662" s="42"/>
      <c r="QXZ2662" s="116"/>
      <c r="QYA2662" s="42"/>
      <c r="QYB2662" s="116"/>
      <c r="QYC2662" s="42"/>
      <c r="QYD2662" s="116"/>
      <c r="QYE2662" s="42"/>
      <c r="QYF2662" s="116"/>
      <c r="QYG2662" s="42"/>
      <c r="QYH2662" s="116"/>
      <c r="QYI2662" s="42"/>
      <c r="QYJ2662" s="116"/>
      <c r="QYK2662" s="42"/>
      <c r="QYL2662" s="116"/>
      <c r="QYM2662" s="42"/>
      <c r="QYN2662" s="116"/>
      <c r="QYO2662" s="42"/>
      <c r="QYP2662" s="116"/>
      <c r="QYQ2662" s="42"/>
      <c r="QYR2662" s="116"/>
      <c r="QYS2662" s="42"/>
      <c r="QYT2662" s="116"/>
      <c r="QYU2662" s="42"/>
      <c r="QYV2662" s="116"/>
      <c r="QYW2662" s="42"/>
      <c r="QYX2662" s="116"/>
      <c r="QYY2662" s="42"/>
      <c r="QYZ2662" s="116"/>
      <c r="QZA2662" s="42"/>
      <c r="QZB2662" s="116"/>
      <c r="QZC2662" s="42"/>
      <c r="QZD2662" s="116"/>
      <c r="QZE2662" s="42"/>
      <c r="QZF2662" s="116"/>
      <c r="QZG2662" s="42"/>
      <c r="QZH2662" s="116"/>
      <c r="QZI2662" s="42"/>
      <c r="QZJ2662" s="116"/>
      <c r="QZK2662" s="42"/>
      <c r="QZL2662" s="116"/>
      <c r="QZM2662" s="42"/>
      <c r="QZN2662" s="116"/>
      <c r="QZO2662" s="42"/>
      <c r="QZP2662" s="116"/>
      <c r="QZQ2662" s="42"/>
      <c r="QZR2662" s="116"/>
      <c r="QZS2662" s="42"/>
      <c r="QZT2662" s="116"/>
      <c r="QZU2662" s="42"/>
      <c r="QZV2662" s="116"/>
      <c r="QZW2662" s="42"/>
      <c r="QZX2662" s="116"/>
      <c r="QZY2662" s="42"/>
      <c r="QZZ2662" s="116"/>
      <c r="RAA2662" s="42"/>
      <c r="RAB2662" s="116"/>
      <c r="RAC2662" s="42"/>
      <c r="RAD2662" s="116"/>
      <c r="RAE2662" s="42"/>
      <c r="RAF2662" s="116"/>
      <c r="RAG2662" s="42"/>
      <c r="RAH2662" s="116"/>
      <c r="RAI2662" s="42"/>
      <c r="RAJ2662" s="116"/>
      <c r="RAK2662" s="42"/>
      <c r="RAL2662" s="116"/>
      <c r="RAM2662" s="42"/>
      <c r="RAN2662" s="116"/>
      <c r="RAO2662" s="42"/>
      <c r="RAP2662" s="116"/>
      <c r="RAQ2662" s="42"/>
      <c r="RAR2662" s="116"/>
      <c r="RAS2662" s="42"/>
      <c r="RAT2662" s="116"/>
      <c r="RAU2662" s="42"/>
      <c r="RAV2662" s="116"/>
      <c r="RAW2662" s="42"/>
      <c r="RAX2662" s="116"/>
      <c r="RAY2662" s="42"/>
      <c r="RAZ2662" s="116"/>
      <c r="RBA2662" s="42"/>
      <c r="RBB2662" s="116"/>
      <c r="RBC2662" s="42"/>
      <c r="RBD2662" s="116"/>
      <c r="RBE2662" s="42"/>
      <c r="RBF2662" s="116"/>
      <c r="RBG2662" s="42"/>
      <c r="RBH2662" s="116"/>
      <c r="RBI2662" s="42"/>
      <c r="RBJ2662" s="116"/>
      <c r="RBK2662" s="42"/>
      <c r="RBL2662" s="116"/>
      <c r="RBM2662" s="42"/>
      <c r="RBN2662" s="116"/>
      <c r="RBO2662" s="42"/>
      <c r="RBP2662" s="116"/>
      <c r="RBQ2662" s="42"/>
      <c r="RBR2662" s="116"/>
      <c r="RBS2662" s="42"/>
      <c r="RBT2662" s="116"/>
      <c r="RBU2662" s="42"/>
      <c r="RBV2662" s="116"/>
      <c r="RBW2662" s="42"/>
      <c r="RBX2662" s="116"/>
      <c r="RBY2662" s="42"/>
      <c r="RBZ2662" s="116"/>
      <c r="RCA2662" s="42"/>
      <c r="RCB2662" s="116"/>
      <c r="RCC2662" s="42"/>
      <c r="RCD2662" s="116"/>
      <c r="RCE2662" s="42"/>
      <c r="RCF2662" s="116"/>
      <c r="RCG2662" s="42"/>
      <c r="RCH2662" s="116"/>
      <c r="RCI2662" s="42"/>
      <c r="RCJ2662" s="116"/>
      <c r="RCK2662" s="42"/>
      <c r="RCL2662" s="116"/>
      <c r="RCM2662" s="42"/>
      <c r="RCN2662" s="116"/>
      <c r="RCO2662" s="42"/>
      <c r="RCP2662" s="116"/>
      <c r="RCQ2662" s="42"/>
      <c r="RCR2662" s="116"/>
      <c r="RCS2662" s="42"/>
      <c r="RCT2662" s="116"/>
      <c r="RCU2662" s="42"/>
      <c r="RCV2662" s="116"/>
      <c r="RCW2662" s="42"/>
      <c r="RCX2662" s="116"/>
      <c r="RCY2662" s="42"/>
      <c r="RCZ2662" s="116"/>
      <c r="RDA2662" s="42"/>
      <c r="RDB2662" s="116"/>
      <c r="RDC2662" s="42"/>
      <c r="RDD2662" s="116"/>
      <c r="RDE2662" s="42"/>
      <c r="RDF2662" s="116"/>
      <c r="RDG2662" s="42"/>
      <c r="RDH2662" s="116"/>
      <c r="RDI2662" s="42"/>
      <c r="RDJ2662" s="116"/>
      <c r="RDK2662" s="42"/>
      <c r="RDL2662" s="116"/>
      <c r="RDM2662" s="42"/>
      <c r="RDN2662" s="116"/>
      <c r="RDO2662" s="42"/>
      <c r="RDP2662" s="116"/>
      <c r="RDQ2662" s="42"/>
      <c r="RDR2662" s="116"/>
      <c r="RDS2662" s="42"/>
      <c r="RDT2662" s="116"/>
      <c r="RDU2662" s="42"/>
      <c r="RDV2662" s="116"/>
      <c r="RDW2662" s="42"/>
      <c r="RDX2662" s="116"/>
      <c r="RDY2662" s="42"/>
      <c r="RDZ2662" s="116"/>
      <c r="REA2662" s="42"/>
      <c r="REB2662" s="116"/>
      <c r="REC2662" s="42"/>
      <c r="RED2662" s="116"/>
      <c r="REE2662" s="42"/>
      <c r="REF2662" s="116"/>
      <c r="REG2662" s="42"/>
      <c r="REH2662" s="116"/>
      <c r="REI2662" s="42"/>
      <c r="REJ2662" s="116"/>
      <c r="REK2662" s="42"/>
      <c r="REL2662" s="116"/>
      <c r="REM2662" s="42"/>
      <c r="REN2662" s="116"/>
      <c r="REO2662" s="42"/>
      <c r="REP2662" s="116"/>
      <c r="REQ2662" s="42"/>
      <c r="RER2662" s="116"/>
      <c r="RES2662" s="42"/>
      <c r="RET2662" s="116"/>
      <c r="REU2662" s="42"/>
      <c r="REV2662" s="116"/>
      <c r="REW2662" s="42"/>
      <c r="REX2662" s="116"/>
      <c r="REY2662" s="42"/>
      <c r="REZ2662" s="116"/>
      <c r="RFA2662" s="42"/>
      <c r="RFB2662" s="116"/>
      <c r="RFC2662" s="42"/>
      <c r="RFD2662" s="116"/>
      <c r="RFE2662" s="42"/>
      <c r="RFF2662" s="116"/>
      <c r="RFG2662" s="42"/>
      <c r="RFH2662" s="116"/>
      <c r="RFI2662" s="42"/>
      <c r="RFJ2662" s="116"/>
      <c r="RFK2662" s="42"/>
      <c r="RFL2662" s="116"/>
      <c r="RFM2662" s="42"/>
      <c r="RFN2662" s="116"/>
      <c r="RFO2662" s="42"/>
      <c r="RFP2662" s="116"/>
      <c r="RFQ2662" s="42"/>
      <c r="RFR2662" s="116"/>
      <c r="RFS2662" s="42"/>
      <c r="RFT2662" s="116"/>
      <c r="RFU2662" s="42"/>
      <c r="RFV2662" s="116"/>
      <c r="RFW2662" s="42"/>
      <c r="RFX2662" s="116"/>
      <c r="RFY2662" s="42"/>
      <c r="RFZ2662" s="116"/>
      <c r="RGA2662" s="42"/>
      <c r="RGB2662" s="116"/>
      <c r="RGC2662" s="42"/>
      <c r="RGD2662" s="116"/>
      <c r="RGE2662" s="42"/>
      <c r="RGF2662" s="116"/>
      <c r="RGG2662" s="42"/>
      <c r="RGH2662" s="116"/>
      <c r="RGI2662" s="42"/>
      <c r="RGJ2662" s="116"/>
      <c r="RGK2662" s="42"/>
      <c r="RGL2662" s="116"/>
      <c r="RGM2662" s="42"/>
      <c r="RGN2662" s="116"/>
      <c r="RGO2662" s="42"/>
      <c r="RGP2662" s="116"/>
      <c r="RGQ2662" s="42"/>
      <c r="RGR2662" s="116"/>
      <c r="RGS2662" s="42"/>
      <c r="RGT2662" s="116"/>
      <c r="RGU2662" s="42"/>
      <c r="RGV2662" s="116"/>
      <c r="RGW2662" s="42"/>
      <c r="RGX2662" s="116"/>
      <c r="RGY2662" s="42"/>
      <c r="RGZ2662" s="116"/>
      <c r="RHA2662" s="42"/>
      <c r="RHB2662" s="116"/>
      <c r="RHC2662" s="42"/>
      <c r="RHD2662" s="116"/>
      <c r="RHE2662" s="42"/>
      <c r="RHF2662" s="116"/>
      <c r="RHG2662" s="42"/>
      <c r="RHH2662" s="116"/>
      <c r="RHI2662" s="42"/>
      <c r="RHJ2662" s="116"/>
      <c r="RHK2662" s="42"/>
      <c r="RHL2662" s="116"/>
      <c r="RHM2662" s="42"/>
      <c r="RHN2662" s="116"/>
      <c r="RHO2662" s="42"/>
      <c r="RHP2662" s="116"/>
      <c r="RHQ2662" s="42"/>
      <c r="RHR2662" s="116"/>
      <c r="RHS2662" s="42"/>
      <c r="RHT2662" s="116"/>
      <c r="RHU2662" s="42"/>
      <c r="RHV2662" s="116"/>
      <c r="RHW2662" s="42"/>
      <c r="RHX2662" s="116"/>
      <c r="RHY2662" s="42"/>
      <c r="RHZ2662" s="116"/>
      <c r="RIA2662" s="42"/>
      <c r="RIB2662" s="116"/>
      <c r="RIC2662" s="42"/>
      <c r="RID2662" s="116"/>
      <c r="RIE2662" s="42"/>
      <c r="RIF2662" s="116"/>
      <c r="RIG2662" s="42"/>
      <c r="RIH2662" s="116"/>
      <c r="RII2662" s="42"/>
      <c r="RIJ2662" s="116"/>
      <c r="RIK2662" s="42"/>
      <c r="RIL2662" s="116"/>
      <c r="RIM2662" s="42"/>
      <c r="RIN2662" s="116"/>
      <c r="RIO2662" s="42"/>
      <c r="RIP2662" s="116"/>
      <c r="RIQ2662" s="42"/>
      <c r="RIR2662" s="116"/>
      <c r="RIS2662" s="42"/>
      <c r="RIT2662" s="116"/>
      <c r="RIU2662" s="42"/>
      <c r="RIV2662" s="116"/>
      <c r="RIW2662" s="42"/>
      <c r="RIX2662" s="116"/>
      <c r="RIY2662" s="42"/>
      <c r="RIZ2662" s="116"/>
      <c r="RJA2662" s="42"/>
      <c r="RJB2662" s="116"/>
      <c r="RJC2662" s="42"/>
      <c r="RJD2662" s="116"/>
      <c r="RJE2662" s="42"/>
      <c r="RJF2662" s="116"/>
      <c r="RJG2662" s="42"/>
      <c r="RJH2662" s="116"/>
      <c r="RJI2662" s="42"/>
      <c r="RJJ2662" s="116"/>
      <c r="RJK2662" s="42"/>
      <c r="RJL2662" s="116"/>
      <c r="RJM2662" s="42"/>
      <c r="RJN2662" s="116"/>
      <c r="RJO2662" s="42"/>
      <c r="RJP2662" s="116"/>
      <c r="RJQ2662" s="42"/>
      <c r="RJR2662" s="116"/>
      <c r="RJS2662" s="42"/>
      <c r="RJT2662" s="116"/>
      <c r="RJU2662" s="42"/>
      <c r="RJV2662" s="116"/>
      <c r="RJW2662" s="42"/>
      <c r="RJX2662" s="116"/>
      <c r="RJY2662" s="42"/>
      <c r="RJZ2662" s="116"/>
      <c r="RKA2662" s="42"/>
      <c r="RKB2662" s="116"/>
      <c r="RKC2662" s="42"/>
      <c r="RKD2662" s="116"/>
      <c r="RKE2662" s="42"/>
      <c r="RKF2662" s="116"/>
      <c r="RKG2662" s="42"/>
      <c r="RKH2662" s="116"/>
      <c r="RKI2662" s="42"/>
      <c r="RKJ2662" s="116"/>
      <c r="RKK2662" s="42"/>
      <c r="RKL2662" s="116"/>
      <c r="RKM2662" s="42"/>
      <c r="RKN2662" s="116"/>
      <c r="RKO2662" s="42"/>
      <c r="RKP2662" s="116"/>
      <c r="RKQ2662" s="42"/>
      <c r="RKR2662" s="116"/>
      <c r="RKS2662" s="42"/>
      <c r="RKT2662" s="116"/>
      <c r="RKU2662" s="42"/>
      <c r="RKV2662" s="116"/>
      <c r="RKW2662" s="42"/>
      <c r="RKX2662" s="116"/>
      <c r="RKY2662" s="42"/>
      <c r="RKZ2662" s="116"/>
      <c r="RLA2662" s="42"/>
      <c r="RLB2662" s="116"/>
      <c r="RLC2662" s="42"/>
      <c r="RLD2662" s="116"/>
      <c r="RLE2662" s="42"/>
      <c r="RLF2662" s="116"/>
      <c r="RLG2662" s="42"/>
      <c r="RLH2662" s="116"/>
      <c r="RLI2662" s="42"/>
      <c r="RLJ2662" s="116"/>
      <c r="RLK2662" s="42"/>
      <c r="RLL2662" s="116"/>
      <c r="RLM2662" s="42"/>
      <c r="RLN2662" s="116"/>
      <c r="RLO2662" s="42"/>
      <c r="RLP2662" s="116"/>
      <c r="RLQ2662" s="42"/>
      <c r="RLR2662" s="116"/>
      <c r="RLS2662" s="42"/>
      <c r="RLT2662" s="116"/>
      <c r="RLU2662" s="42"/>
      <c r="RLV2662" s="116"/>
      <c r="RLW2662" s="42"/>
      <c r="RLX2662" s="116"/>
      <c r="RLY2662" s="42"/>
      <c r="RLZ2662" s="116"/>
      <c r="RMA2662" s="42"/>
      <c r="RMB2662" s="116"/>
      <c r="RMC2662" s="42"/>
      <c r="RMD2662" s="116"/>
      <c r="RME2662" s="42"/>
      <c r="RMF2662" s="116"/>
      <c r="RMG2662" s="42"/>
      <c r="RMH2662" s="116"/>
      <c r="RMI2662" s="42"/>
      <c r="RMJ2662" s="116"/>
      <c r="RMK2662" s="42"/>
      <c r="RML2662" s="116"/>
      <c r="RMM2662" s="42"/>
      <c r="RMN2662" s="116"/>
      <c r="RMO2662" s="42"/>
      <c r="RMP2662" s="116"/>
      <c r="RMQ2662" s="42"/>
      <c r="RMR2662" s="116"/>
      <c r="RMS2662" s="42"/>
      <c r="RMT2662" s="116"/>
      <c r="RMU2662" s="42"/>
      <c r="RMV2662" s="116"/>
      <c r="RMW2662" s="42"/>
      <c r="RMX2662" s="116"/>
      <c r="RMY2662" s="42"/>
      <c r="RMZ2662" s="116"/>
      <c r="RNA2662" s="42"/>
      <c r="RNB2662" s="116"/>
      <c r="RNC2662" s="42"/>
      <c r="RND2662" s="116"/>
      <c r="RNE2662" s="42"/>
      <c r="RNF2662" s="116"/>
      <c r="RNG2662" s="42"/>
      <c r="RNH2662" s="116"/>
      <c r="RNI2662" s="42"/>
      <c r="RNJ2662" s="116"/>
      <c r="RNK2662" s="42"/>
      <c r="RNL2662" s="116"/>
      <c r="RNM2662" s="42"/>
      <c r="RNN2662" s="116"/>
      <c r="RNO2662" s="42"/>
      <c r="RNP2662" s="116"/>
      <c r="RNQ2662" s="42"/>
      <c r="RNR2662" s="116"/>
      <c r="RNS2662" s="42"/>
      <c r="RNT2662" s="116"/>
      <c r="RNU2662" s="42"/>
      <c r="RNV2662" s="116"/>
      <c r="RNW2662" s="42"/>
      <c r="RNX2662" s="116"/>
      <c r="RNY2662" s="42"/>
      <c r="RNZ2662" s="116"/>
      <c r="ROA2662" s="42"/>
      <c r="ROB2662" s="116"/>
      <c r="ROC2662" s="42"/>
      <c r="ROD2662" s="116"/>
      <c r="ROE2662" s="42"/>
      <c r="ROF2662" s="116"/>
      <c r="ROG2662" s="42"/>
      <c r="ROH2662" s="116"/>
      <c r="ROI2662" s="42"/>
      <c r="ROJ2662" s="116"/>
      <c r="ROK2662" s="42"/>
      <c r="ROL2662" s="116"/>
      <c r="ROM2662" s="42"/>
      <c r="RON2662" s="116"/>
      <c r="ROO2662" s="42"/>
      <c r="ROP2662" s="116"/>
      <c r="ROQ2662" s="42"/>
      <c r="ROR2662" s="116"/>
      <c r="ROS2662" s="42"/>
      <c r="ROT2662" s="116"/>
      <c r="ROU2662" s="42"/>
      <c r="ROV2662" s="116"/>
      <c r="ROW2662" s="42"/>
      <c r="ROX2662" s="116"/>
      <c r="ROY2662" s="42"/>
      <c r="ROZ2662" s="116"/>
      <c r="RPA2662" s="42"/>
      <c r="RPB2662" s="116"/>
      <c r="RPC2662" s="42"/>
      <c r="RPD2662" s="116"/>
      <c r="RPE2662" s="42"/>
      <c r="RPF2662" s="116"/>
      <c r="RPG2662" s="42"/>
      <c r="RPH2662" s="116"/>
      <c r="RPI2662" s="42"/>
      <c r="RPJ2662" s="116"/>
      <c r="RPK2662" s="42"/>
      <c r="RPL2662" s="116"/>
      <c r="RPM2662" s="42"/>
      <c r="RPN2662" s="116"/>
      <c r="RPO2662" s="42"/>
      <c r="RPP2662" s="116"/>
      <c r="RPQ2662" s="42"/>
      <c r="RPR2662" s="116"/>
      <c r="RPS2662" s="42"/>
      <c r="RPT2662" s="116"/>
      <c r="RPU2662" s="42"/>
      <c r="RPV2662" s="116"/>
      <c r="RPW2662" s="42"/>
      <c r="RPX2662" s="116"/>
      <c r="RPY2662" s="42"/>
      <c r="RPZ2662" s="116"/>
      <c r="RQA2662" s="42"/>
      <c r="RQB2662" s="116"/>
      <c r="RQC2662" s="42"/>
      <c r="RQD2662" s="116"/>
      <c r="RQE2662" s="42"/>
      <c r="RQF2662" s="116"/>
      <c r="RQG2662" s="42"/>
      <c r="RQH2662" s="116"/>
      <c r="RQI2662" s="42"/>
      <c r="RQJ2662" s="116"/>
      <c r="RQK2662" s="42"/>
      <c r="RQL2662" s="116"/>
      <c r="RQM2662" s="42"/>
      <c r="RQN2662" s="116"/>
      <c r="RQO2662" s="42"/>
      <c r="RQP2662" s="116"/>
      <c r="RQQ2662" s="42"/>
      <c r="RQR2662" s="116"/>
      <c r="RQS2662" s="42"/>
      <c r="RQT2662" s="116"/>
      <c r="RQU2662" s="42"/>
      <c r="RQV2662" s="116"/>
      <c r="RQW2662" s="42"/>
      <c r="RQX2662" s="116"/>
      <c r="RQY2662" s="42"/>
      <c r="RQZ2662" s="116"/>
      <c r="RRA2662" s="42"/>
      <c r="RRB2662" s="116"/>
      <c r="RRC2662" s="42"/>
      <c r="RRD2662" s="116"/>
      <c r="RRE2662" s="42"/>
      <c r="RRF2662" s="116"/>
      <c r="RRG2662" s="42"/>
      <c r="RRH2662" s="116"/>
      <c r="RRI2662" s="42"/>
      <c r="RRJ2662" s="116"/>
      <c r="RRK2662" s="42"/>
      <c r="RRL2662" s="116"/>
      <c r="RRM2662" s="42"/>
      <c r="RRN2662" s="116"/>
      <c r="RRO2662" s="42"/>
      <c r="RRP2662" s="116"/>
      <c r="RRQ2662" s="42"/>
      <c r="RRR2662" s="116"/>
      <c r="RRS2662" s="42"/>
      <c r="RRT2662" s="116"/>
      <c r="RRU2662" s="42"/>
      <c r="RRV2662" s="116"/>
      <c r="RRW2662" s="42"/>
      <c r="RRX2662" s="116"/>
      <c r="RRY2662" s="42"/>
      <c r="RRZ2662" s="116"/>
      <c r="RSA2662" s="42"/>
      <c r="RSB2662" s="116"/>
      <c r="RSC2662" s="42"/>
      <c r="RSD2662" s="116"/>
      <c r="RSE2662" s="42"/>
      <c r="RSF2662" s="116"/>
      <c r="RSG2662" s="42"/>
      <c r="RSH2662" s="116"/>
      <c r="RSI2662" s="42"/>
      <c r="RSJ2662" s="116"/>
      <c r="RSK2662" s="42"/>
      <c r="RSL2662" s="116"/>
      <c r="RSM2662" s="42"/>
      <c r="RSN2662" s="116"/>
      <c r="RSO2662" s="42"/>
      <c r="RSP2662" s="116"/>
      <c r="RSQ2662" s="42"/>
      <c r="RSR2662" s="116"/>
      <c r="RSS2662" s="42"/>
      <c r="RST2662" s="116"/>
      <c r="RSU2662" s="42"/>
      <c r="RSV2662" s="116"/>
      <c r="RSW2662" s="42"/>
      <c r="RSX2662" s="116"/>
      <c r="RSY2662" s="42"/>
      <c r="RSZ2662" s="116"/>
      <c r="RTA2662" s="42"/>
      <c r="RTB2662" s="116"/>
      <c r="RTC2662" s="42"/>
      <c r="RTD2662" s="116"/>
      <c r="RTE2662" s="42"/>
      <c r="RTF2662" s="116"/>
      <c r="RTG2662" s="42"/>
      <c r="RTH2662" s="116"/>
      <c r="RTI2662" s="42"/>
      <c r="RTJ2662" s="116"/>
      <c r="RTK2662" s="42"/>
      <c r="RTL2662" s="116"/>
      <c r="RTM2662" s="42"/>
      <c r="RTN2662" s="116"/>
      <c r="RTO2662" s="42"/>
      <c r="RTP2662" s="116"/>
      <c r="RTQ2662" s="42"/>
      <c r="RTR2662" s="116"/>
      <c r="RTS2662" s="42"/>
      <c r="RTT2662" s="116"/>
      <c r="RTU2662" s="42"/>
      <c r="RTV2662" s="116"/>
      <c r="RTW2662" s="42"/>
      <c r="RTX2662" s="116"/>
      <c r="RTY2662" s="42"/>
      <c r="RTZ2662" s="116"/>
      <c r="RUA2662" s="42"/>
      <c r="RUB2662" s="116"/>
      <c r="RUC2662" s="42"/>
      <c r="RUD2662" s="116"/>
      <c r="RUE2662" s="42"/>
      <c r="RUF2662" s="116"/>
      <c r="RUG2662" s="42"/>
      <c r="RUH2662" s="116"/>
      <c r="RUI2662" s="42"/>
      <c r="RUJ2662" s="116"/>
      <c r="RUK2662" s="42"/>
      <c r="RUL2662" s="116"/>
      <c r="RUM2662" s="42"/>
      <c r="RUN2662" s="116"/>
      <c r="RUO2662" s="42"/>
      <c r="RUP2662" s="116"/>
      <c r="RUQ2662" s="42"/>
      <c r="RUR2662" s="116"/>
      <c r="RUS2662" s="42"/>
      <c r="RUT2662" s="116"/>
      <c r="RUU2662" s="42"/>
      <c r="RUV2662" s="116"/>
      <c r="RUW2662" s="42"/>
      <c r="RUX2662" s="116"/>
      <c r="RUY2662" s="42"/>
      <c r="RUZ2662" s="116"/>
      <c r="RVA2662" s="42"/>
      <c r="RVB2662" s="116"/>
      <c r="RVC2662" s="42"/>
      <c r="RVD2662" s="116"/>
      <c r="RVE2662" s="42"/>
      <c r="RVF2662" s="116"/>
      <c r="RVG2662" s="42"/>
      <c r="RVH2662" s="116"/>
      <c r="RVI2662" s="42"/>
      <c r="RVJ2662" s="116"/>
      <c r="RVK2662" s="42"/>
      <c r="RVL2662" s="116"/>
      <c r="RVM2662" s="42"/>
      <c r="RVN2662" s="116"/>
      <c r="RVO2662" s="42"/>
      <c r="RVP2662" s="116"/>
      <c r="RVQ2662" s="42"/>
      <c r="RVR2662" s="116"/>
      <c r="RVS2662" s="42"/>
      <c r="RVT2662" s="116"/>
      <c r="RVU2662" s="42"/>
      <c r="RVV2662" s="116"/>
      <c r="RVW2662" s="42"/>
      <c r="RVX2662" s="116"/>
      <c r="RVY2662" s="42"/>
      <c r="RVZ2662" s="116"/>
      <c r="RWA2662" s="42"/>
      <c r="RWB2662" s="116"/>
      <c r="RWC2662" s="42"/>
      <c r="RWD2662" s="116"/>
      <c r="RWE2662" s="42"/>
      <c r="RWF2662" s="116"/>
      <c r="RWG2662" s="42"/>
      <c r="RWH2662" s="116"/>
      <c r="RWI2662" s="42"/>
      <c r="RWJ2662" s="116"/>
      <c r="RWK2662" s="42"/>
      <c r="RWL2662" s="116"/>
      <c r="RWM2662" s="42"/>
      <c r="RWN2662" s="116"/>
      <c r="RWO2662" s="42"/>
      <c r="RWP2662" s="116"/>
      <c r="RWQ2662" s="42"/>
      <c r="RWR2662" s="116"/>
      <c r="RWS2662" s="42"/>
      <c r="RWT2662" s="116"/>
      <c r="RWU2662" s="42"/>
      <c r="RWV2662" s="116"/>
      <c r="RWW2662" s="42"/>
      <c r="RWX2662" s="116"/>
      <c r="RWY2662" s="42"/>
      <c r="RWZ2662" s="116"/>
      <c r="RXA2662" s="42"/>
      <c r="RXB2662" s="116"/>
      <c r="RXC2662" s="42"/>
      <c r="RXD2662" s="116"/>
      <c r="RXE2662" s="42"/>
      <c r="RXF2662" s="116"/>
      <c r="RXG2662" s="42"/>
      <c r="RXH2662" s="116"/>
      <c r="RXI2662" s="42"/>
      <c r="RXJ2662" s="116"/>
      <c r="RXK2662" s="42"/>
      <c r="RXL2662" s="116"/>
      <c r="RXM2662" s="42"/>
      <c r="RXN2662" s="116"/>
      <c r="RXO2662" s="42"/>
      <c r="RXP2662" s="116"/>
      <c r="RXQ2662" s="42"/>
      <c r="RXR2662" s="116"/>
      <c r="RXS2662" s="42"/>
      <c r="RXT2662" s="116"/>
      <c r="RXU2662" s="42"/>
      <c r="RXV2662" s="116"/>
      <c r="RXW2662" s="42"/>
      <c r="RXX2662" s="116"/>
      <c r="RXY2662" s="42"/>
      <c r="RXZ2662" s="116"/>
      <c r="RYA2662" s="42"/>
      <c r="RYB2662" s="116"/>
      <c r="RYC2662" s="42"/>
      <c r="RYD2662" s="116"/>
      <c r="RYE2662" s="42"/>
      <c r="RYF2662" s="116"/>
      <c r="RYG2662" s="42"/>
      <c r="RYH2662" s="116"/>
      <c r="RYI2662" s="42"/>
      <c r="RYJ2662" s="116"/>
      <c r="RYK2662" s="42"/>
      <c r="RYL2662" s="116"/>
      <c r="RYM2662" s="42"/>
      <c r="RYN2662" s="116"/>
      <c r="RYO2662" s="42"/>
      <c r="RYP2662" s="116"/>
      <c r="RYQ2662" s="42"/>
      <c r="RYR2662" s="116"/>
      <c r="RYS2662" s="42"/>
      <c r="RYT2662" s="116"/>
      <c r="RYU2662" s="42"/>
      <c r="RYV2662" s="116"/>
      <c r="RYW2662" s="42"/>
      <c r="RYX2662" s="116"/>
      <c r="RYY2662" s="42"/>
      <c r="RYZ2662" s="116"/>
      <c r="RZA2662" s="42"/>
      <c r="RZB2662" s="116"/>
      <c r="RZC2662" s="42"/>
      <c r="RZD2662" s="116"/>
      <c r="RZE2662" s="42"/>
      <c r="RZF2662" s="116"/>
      <c r="RZG2662" s="42"/>
      <c r="RZH2662" s="116"/>
      <c r="RZI2662" s="42"/>
      <c r="RZJ2662" s="116"/>
      <c r="RZK2662" s="42"/>
      <c r="RZL2662" s="116"/>
      <c r="RZM2662" s="42"/>
      <c r="RZN2662" s="116"/>
      <c r="RZO2662" s="42"/>
      <c r="RZP2662" s="116"/>
      <c r="RZQ2662" s="42"/>
      <c r="RZR2662" s="116"/>
      <c r="RZS2662" s="42"/>
      <c r="RZT2662" s="116"/>
      <c r="RZU2662" s="42"/>
      <c r="RZV2662" s="116"/>
      <c r="RZW2662" s="42"/>
      <c r="RZX2662" s="116"/>
      <c r="RZY2662" s="42"/>
      <c r="RZZ2662" s="116"/>
      <c r="SAA2662" s="42"/>
      <c r="SAB2662" s="116"/>
      <c r="SAC2662" s="42"/>
      <c r="SAD2662" s="116"/>
      <c r="SAE2662" s="42"/>
      <c r="SAF2662" s="116"/>
      <c r="SAG2662" s="42"/>
      <c r="SAH2662" s="116"/>
      <c r="SAI2662" s="42"/>
      <c r="SAJ2662" s="116"/>
      <c r="SAK2662" s="42"/>
      <c r="SAL2662" s="116"/>
      <c r="SAM2662" s="42"/>
      <c r="SAN2662" s="116"/>
      <c r="SAO2662" s="42"/>
      <c r="SAP2662" s="116"/>
      <c r="SAQ2662" s="42"/>
      <c r="SAR2662" s="116"/>
      <c r="SAS2662" s="42"/>
      <c r="SAT2662" s="116"/>
      <c r="SAU2662" s="42"/>
      <c r="SAV2662" s="116"/>
      <c r="SAW2662" s="42"/>
      <c r="SAX2662" s="116"/>
      <c r="SAY2662" s="42"/>
      <c r="SAZ2662" s="116"/>
      <c r="SBA2662" s="42"/>
      <c r="SBB2662" s="116"/>
      <c r="SBC2662" s="42"/>
      <c r="SBD2662" s="116"/>
      <c r="SBE2662" s="42"/>
      <c r="SBF2662" s="116"/>
      <c r="SBG2662" s="42"/>
      <c r="SBH2662" s="116"/>
      <c r="SBI2662" s="42"/>
      <c r="SBJ2662" s="116"/>
      <c r="SBK2662" s="42"/>
      <c r="SBL2662" s="116"/>
      <c r="SBM2662" s="42"/>
      <c r="SBN2662" s="116"/>
      <c r="SBO2662" s="42"/>
      <c r="SBP2662" s="116"/>
      <c r="SBQ2662" s="42"/>
      <c r="SBR2662" s="116"/>
      <c r="SBS2662" s="42"/>
      <c r="SBT2662" s="116"/>
      <c r="SBU2662" s="42"/>
      <c r="SBV2662" s="116"/>
      <c r="SBW2662" s="42"/>
      <c r="SBX2662" s="116"/>
      <c r="SBY2662" s="42"/>
      <c r="SBZ2662" s="116"/>
      <c r="SCA2662" s="42"/>
      <c r="SCB2662" s="116"/>
      <c r="SCC2662" s="42"/>
      <c r="SCD2662" s="116"/>
      <c r="SCE2662" s="42"/>
      <c r="SCF2662" s="116"/>
      <c r="SCG2662" s="42"/>
      <c r="SCH2662" s="116"/>
      <c r="SCI2662" s="42"/>
      <c r="SCJ2662" s="116"/>
      <c r="SCK2662" s="42"/>
      <c r="SCL2662" s="116"/>
      <c r="SCM2662" s="42"/>
      <c r="SCN2662" s="116"/>
      <c r="SCO2662" s="42"/>
      <c r="SCP2662" s="116"/>
      <c r="SCQ2662" s="42"/>
      <c r="SCR2662" s="116"/>
      <c r="SCS2662" s="42"/>
      <c r="SCT2662" s="116"/>
      <c r="SCU2662" s="42"/>
      <c r="SCV2662" s="116"/>
      <c r="SCW2662" s="42"/>
      <c r="SCX2662" s="116"/>
      <c r="SCY2662" s="42"/>
      <c r="SCZ2662" s="116"/>
      <c r="SDA2662" s="42"/>
      <c r="SDB2662" s="116"/>
      <c r="SDC2662" s="42"/>
      <c r="SDD2662" s="116"/>
      <c r="SDE2662" s="42"/>
      <c r="SDF2662" s="116"/>
      <c r="SDG2662" s="42"/>
      <c r="SDH2662" s="116"/>
      <c r="SDI2662" s="42"/>
      <c r="SDJ2662" s="116"/>
      <c r="SDK2662" s="42"/>
      <c r="SDL2662" s="116"/>
      <c r="SDM2662" s="42"/>
      <c r="SDN2662" s="116"/>
      <c r="SDO2662" s="42"/>
      <c r="SDP2662" s="116"/>
      <c r="SDQ2662" s="42"/>
      <c r="SDR2662" s="116"/>
      <c r="SDS2662" s="42"/>
      <c r="SDT2662" s="116"/>
      <c r="SDU2662" s="42"/>
      <c r="SDV2662" s="116"/>
      <c r="SDW2662" s="42"/>
      <c r="SDX2662" s="116"/>
      <c r="SDY2662" s="42"/>
      <c r="SDZ2662" s="116"/>
      <c r="SEA2662" s="42"/>
      <c r="SEB2662" s="116"/>
      <c r="SEC2662" s="42"/>
      <c r="SED2662" s="116"/>
      <c r="SEE2662" s="42"/>
      <c r="SEF2662" s="116"/>
      <c r="SEG2662" s="42"/>
      <c r="SEH2662" s="116"/>
      <c r="SEI2662" s="42"/>
      <c r="SEJ2662" s="116"/>
      <c r="SEK2662" s="42"/>
      <c r="SEL2662" s="116"/>
      <c r="SEM2662" s="42"/>
      <c r="SEN2662" s="116"/>
      <c r="SEO2662" s="42"/>
      <c r="SEP2662" s="116"/>
      <c r="SEQ2662" s="42"/>
      <c r="SER2662" s="116"/>
      <c r="SES2662" s="42"/>
      <c r="SET2662" s="116"/>
      <c r="SEU2662" s="42"/>
      <c r="SEV2662" s="116"/>
      <c r="SEW2662" s="42"/>
      <c r="SEX2662" s="116"/>
      <c r="SEY2662" s="42"/>
      <c r="SEZ2662" s="116"/>
      <c r="SFA2662" s="42"/>
      <c r="SFB2662" s="116"/>
      <c r="SFC2662" s="42"/>
      <c r="SFD2662" s="116"/>
      <c r="SFE2662" s="42"/>
      <c r="SFF2662" s="116"/>
      <c r="SFG2662" s="42"/>
      <c r="SFH2662" s="116"/>
      <c r="SFI2662" s="42"/>
      <c r="SFJ2662" s="116"/>
      <c r="SFK2662" s="42"/>
      <c r="SFL2662" s="116"/>
      <c r="SFM2662" s="42"/>
      <c r="SFN2662" s="116"/>
      <c r="SFO2662" s="42"/>
      <c r="SFP2662" s="116"/>
      <c r="SFQ2662" s="42"/>
      <c r="SFR2662" s="116"/>
      <c r="SFS2662" s="42"/>
      <c r="SFT2662" s="116"/>
      <c r="SFU2662" s="42"/>
      <c r="SFV2662" s="116"/>
      <c r="SFW2662" s="42"/>
      <c r="SFX2662" s="116"/>
      <c r="SFY2662" s="42"/>
      <c r="SFZ2662" s="116"/>
      <c r="SGA2662" s="42"/>
      <c r="SGB2662" s="116"/>
      <c r="SGC2662" s="42"/>
      <c r="SGD2662" s="116"/>
      <c r="SGE2662" s="42"/>
      <c r="SGF2662" s="116"/>
      <c r="SGG2662" s="42"/>
      <c r="SGH2662" s="116"/>
      <c r="SGI2662" s="42"/>
      <c r="SGJ2662" s="116"/>
      <c r="SGK2662" s="42"/>
      <c r="SGL2662" s="116"/>
      <c r="SGM2662" s="42"/>
      <c r="SGN2662" s="116"/>
      <c r="SGO2662" s="42"/>
      <c r="SGP2662" s="116"/>
      <c r="SGQ2662" s="42"/>
      <c r="SGR2662" s="116"/>
      <c r="SGS2662" s="42"/>
      <c r="SGT2662" s="116"/>
      <c r="SGU2662" s="42"/>
      <c r="SGV2662" s="116"/>
      <c r="SGW2662" s="42"/>
      <c r="SGX2662" s="116"/>
      <c r="SGY2662" s="42"/>
      <c r="SGZ2662" s="116"/>
      <c r="SHA2662" s="42"/>
      <c r="SHB2662" s="116"/>
      <c r="SHC2662" s="42"/>
      <c r="SHD2662" s="116"/>
      <c r="SHE2662" s="42"/>
      <c r="SHF2662" s="116"/>
      <c r="SHG2662" s="42"/>
      <c r="SHH2662" s="116"/>
      <c r="SHI2662" s="42"/>
      <c r="SHJ2662" s="116"/>
      <c r="SHK2662" s="42"/>
      <c r="SHL2662" s="116"/>
      <c r="SHM2662" s="42"/>
      <c r="SHN2662" s="116"/>
      <c r="SHO2662" s="42"/>
      <c r="SHP2662" s="116"/>
      <c r="SHQ2662" s="42"/>
      <c r="SHR2662" s="116"/>
      <c r="SHS2662" s="42"/>
      <c r="SHT2662" s="116"/>
      <c r="SHU2662" s="42"/>
      <c r="SHV2662" s="116"/>
      <c r="SHW2662" s="42"/>
      <c r="SHX2662" s="116"/>
      <c r="SHY2662" s="42"/>
      <c r="SHZ2662" s="116"/>
      <c r="SIA2662" s="42"/>
      <c r="SIB2662" s="116"/>
      <c r="SIC2662" s="42"/>
      <c r="SID2662" s="116"/>
      <c r="SIE2662" s="42"/>
      <c r="SIF2662" s="116"/>
      <c r="SIG2662" s="42"/>
      <c r="SIH2662" s="116"/>
      <c r="SII2662" s="42"/>
      <c r="SIJ2662" s="116"/>
      <c r="SIK2662" s="42"/>
      <c r="SIL2662" s="116"/>
      <c r="SIM2662" s="42"/>
      <c r="SIN2662" s="116"/>
      <c r="SIO2662" s="42"/>
      <c r="SIP2662" s="116"/>
      <c r="SIQ2662" s="42"/>
      <c r="SIR2662" s="116"/>
      <c r="SIS2662" s="42"/>
      <c r="SIT2662" s="116"/>
      <c r="SIU2662" s="42"/>
      <c r="SIV2662" s="116"/>
      <c r="SIW2662" s="42"/>
      <c r="SIX2662" s="116"/>
      <c r="SIY2662" s="42"/>
      <c r="SIZ2662" s="116"/>
      <c r="SJA2662" s="42"/>
      <c r="SJB2662" s="116"/>
      <c r="SJC2662" s="42"/>
      <c r="SJD2662" s="116"/>
      <c r="SJE2662" s="42"/>
      <c r="SJF2662" s="116"/>
      <c r="SJG2662" s="42"/>
      <c r="SJH2662" s="116"/>
      <c r="SJI2662" s="42"/>
      <c r="SJJ2662" s="116"/>
      <c r="SJK2662" s="42"/>
      <c r="SJL2662" s="116"/>
      <c r="SJM2662" s="42"/>
      <c r="SJN2662" s="116"/>
      <c r="SJO2662" s="42"/>
      <c r="SJP2662" s="116"/>
      <c r="SJQ2662" s="42"/>
      <c r="SJR2662" s="116"/>
      <c r="SJS2662" s="42"/>
      <c r="SJT2662" s="116"/>
      <c r="SJU2662" s="42"/>
      <c r="SJV2662" s="116"/>
      <c r="SJW2662" s="42"/>
      <c r="SJX2662" s="116"/>
      <c r="SJY2662" s="42"/>
      <c r="SJZ2662" s="116"/>
      <c r="SKA2662" s="42"/>
      <c r="SKB2662" s="116"/>
      <c r="SKC2662" s="42"/>
      <c r="SKD2662" s="116"/>
      <c r="SKE2662" s="42"/>
      <c r="SKF2662" s="116"/>
      <c r="SKG2662" s="42"/>
      <c r="SKH2662" s="116"/>
      <c r="SKI2662" s="42"/>
      <c r="SKJ2662" s="116"/>
      <c r="SKK2662" s="42"/>
      <c r="SKL2662" s="116"/>
      <c r="SKM2662" s="42"/>
      <c r="SKN2662" s="116"/>
      <c r="SKO2662" s="42"/>
      <c r="SKP2662" s="116"/>
      <c r="SKQ2662" s="42"/>
      <c r="SKR2662" s="116"/>
      <c r="SKS2662" s="42"/>
      <c r="SKT2662" s="116"/>
      <c r="SKU2662" s="42"/>
      <c r="SKV2662" s="116"/>
      <c r="SKW2662" s="42"/>
      <c r="SKX2662" s="116"/>
      <c r="SKY2662" s="42"/>
      <c r="SKZ2662" s="116"/>
      <c r="SLA2662" s="42"/>
      <c r="SLB2662" s="116"/>
      <c r="SLC2662" s="42"/>
      <c r="SLD2662" s="116"/>
      <c r="SLE2662" s="42"/>
      <c r="SLF2662" s="116"/>
      <c r="SLG2662" s="42"/>
      <c r="SLH2662" s="116"/>
      <c r="SLI2662" s="42"/>
      <c r="SLJ2662" s="116"/>
      <c r="SLK2662" s="42"/>
      <c r="SLL2662" s="116"/>
      <c r="SLM2662" s="42"/>
      <c r="SLN2662" s="116"/>
      <c r="SLO2662" s="42"/>
      <c r="SLP2662" s="116"/>
      <c r="SLQ2662" s="42"/>
      <c r="SLR2662" s="116"/>
      <c r="SLS2662" s="42"/>
      <c r="SLT2662" s="116"/>
      <c r="SLU2662" s="42"/>
      <c r="SLV2662" s="116"/>
      <c r="SLW2662" s="42"/>
      <c r="SLX2662" s="116"/>
      <c r="SLY2662" s="42"/>
      <c r="SLZ2662" s="116"/>
      <c r="SMA2662" s="42"/>
      <c r="SMB2662" s="116"/>
      <c r="SMC2662" s="42"/>
      <c r="SMD2662" s="116"/>
      <c r="SME2662" s="42"/>
      <c r="SMF2662" s="116"/>
      <c r="SMG2662" s="42"/>
      <c r="SMH2662" s="116"/>
      <c r="SMI2662" s="42"/>
      <c r="SMJ2662" s="116"/>
      <c r="SMK2662" s="42"/>
      <c r="SML2662" s="116"/>
      <c r="SMM2662" s="42"/>
      <c r="SMN2662" s="116"/>
      <c r="SMO2662" s="42"/>
      <c r="SMP2662" s="116"/>
      <c r="SMQ2662" s="42"/>
      <c r="SMR2662" s="116"/>
      <c r="SMS2662" s="42"/>
      <c r="SMT2662" s="116"/>
      <c r="SMU2662" s="42"/>
      <c r="SMV2662" s="116"/>
      <c r="SMW2662" s="42"/>
      <c r="SMX2662" s="116"/>
      <c r="SMY2662" s="42"/>
      <c r="SMZ2662" s="116"/>
      <c r="SNA2662" s="42"/>
      <c r="SNB2662" s="116"/>
      <c r="SNC2662" s="42"/>
      <c r="SND2662" s="116"/>
      <c r="SNE2662" s="42"/>
      <c r="SNF2662" s="116"/>
      <c r="SNG2662" s="42"/>
      <c r="SNH2662" s="116"/>
      <c r="SNI2662" s="42"/>
      <c r="SNJ2662" s="116"/>
      <c r="SNK2662" s="42"/>
      <c r="SNL2662" s="116"/>
      <c r="SNM2662" s="42"/>
      <c r="SNN2662" s="116"/>
      <c r="SNO2662" s="42"/>
      <c r="SNP2662" s="116"/>
      <c r="SNQ2662" s="42"/>
      <c r="SNR2662" s="116"/>
      <c r="SNS2662" s="42"/>
      <c r="SNT2662" s="116"/>
      <c r="SNU2662" s="42"/>
      <c r="SNV2662" s="116"/>
      <c r="SNW2662" s="42"/>
      <c r="SNX2662" s="116"/>
      <c r="SNY2662" s="42"/>
      <c r="SNZ2662" s="116"/>
      <c r="SOA2662" s="42"/>
      <c r="SOB2662" s="116"/>
      <c r="SOC2662" s="42"/>
      <c r="SOD2662" s="116"/>
      <c r="SOE2662" s="42"/>
      <c r="SOF2662" s="116"/>
      <c r="SOG2662" s="42"/>
      <c r="SOH2662" s="116"/>
      <c r="SOI2662" s="42"/>
      <c r="SOJ2662" s="116"/>
      <c r="SOK2662" s="42"/>
      <c r="SOL2662" s="116"/>
      <c r="SOM2662" s="42"/>
      <c r="SON2662" s="116"/>
      <c r="SOO2662" s="42"/>
      <c r="SOP2662" s="116"/>
      <c r="SOQ2662" s="42"/>
      <c r="SOR2662" s="116"/>
      <c r="SOS2662" s="42"/>
      <c r="SOT2662" s="116"/>
      <c r="SOU2662" s="42"/>
      <c r="SOV2662" s="116"/>
      <c r="SOW2662" s="42"/>
      <c r="SOX2662" s="116"/>
      <c r="SOY2662" s="42"/>
      <c r="SOZ2662" s="116"/>
      <c r="SPA2662" s="42"/>
      <c r="SPB2662" s="116"/>
      <c r="SPC2662" s="42"/>
      <c r="SPD2662" s="116"/>
      <c r="SPE2662" s="42"/>
      <c r="SPF2662" s="116"/>
      <c r="SPG2662" s="42"/>
      <c r="SPH2662" s="116"/>
      <c r="SPI2662" s="42"/>
      <c r="SPJ2662" s="116"/>
      <c r="SPK2662" s="42"/>
      <c r="SPL2662" s="116"/>
      <c r="SPM2662" s="42"/>
      <c r="SPN2662" s="116"/>
      <c r="SPO2662" s="42"/>
      <c r="SPP2662" s="116"/>
      <c r="SPQ2662" s="42"/>
      <c r="SPR2662" s="116"/>
      <c r="SPS2662" s="42"/>
      <c r="SPT2662" s="116"/>
      <c r="SPU2662" s="42"/>
      <c r="SPV2662" s="116"/>
      <c r="SPW2662" s="42"/>
      <c r="SPX2662" s="116"/>
      <c r="SPY2662" s="42"/>
      <c r="SPZ2662" s="116"/>
      <c r="SQA2662" s="42"/>
      <c r="SQB2662" s="116"/>
      <c r="SQC2662" s="42"/>
      <c r="SQD2662" s="116"/>
      <c r="SQE2662" s="42"/>
      <c r="SQF2662" s="116"/>
      <c r="SQG2662" s="42"/>
      <c r="SQH2662" s="116"/>
      <c r="SQI2662" s="42"/>
      <c r="SQJ2662" s="116"/>
      <c r="SQK2662" s="42"/>
      <c r="SQL2662" s="116"/>
      <c r="SQM2662" s="42"/>
      <c r="SQN2662" s="116"/>
      <c r="SQO2662" s="42"/>
      <c r="SQP2662" s="116"/>
      <c r="SQQ2662" s="42"/>
      <c r="SQR2662" s="116"/>
      <c r="SQS2662" s="42"/>
      <c r="SQT2662" s="116"/>
      <c r="SQU2662" s="42"/>
      <c r="SQV2662" s="116"/>
      <c r="SQW2662" s="42"/>
      <c r="SQX2662" s="116"/>
      <c r="SQY2662" s="42"/>
      <c r="SQZ2662" s="116"/>
      <c r="SRA2662" s="42"/>
      <c r="SRB2662" s="116"/>
      <c r="SRC2662" s="42"/>
      <c r="SRD2662" s="116"/>
      <c r="SRE2662" s="42"/>
      <c r="SRF2662" s="116"/>
      <c r="SRG2662" s="42"/>
      <c r="SRH2662" s="116"/>
      <c r="SRI2662" s="42"/>
      <c r="SRJ2662" s="116"/>
      <c r="SRK2662" s="42"/>
      <c r="SRL2662" s="116"/>
      <c r="SRM2662" s="42"/>
      <c r="SRN2662" s="116"/>
      <c r="SRO2662" s="42"/>
      <c r="SRP2662" s="116"/>
      <c r="SRQ2662" s="42"/>
      <c r="SRR2662" s="116"/>
      <c r="SRS2662" s="42"/>
      <c r="SRT2662" s="116"/>
      <c r="SRU2662" s="42"/>
      <c r="SRV2662" s="116"/>
      <c r="SRW2662" s="42"/>
      <c r="SRX2662" s="116"/>
      <c r="SRY2662" s="42"/>
      <c r="SRZ2662" s="116"/>
      <c r="SSA2662" s="42"/>
      <c r="SSB2662" s="116"/>
      <c r="SSC2662" s="42"/>
      <c r="SSD2662" s="116"/>
      <c r="SSE2662" s="42"/>
      <c r="SSF2662" s="116"/>
      <c r="SSG2662" s="42"/>
      <c r="SSH2662" s="116"/>
      <c r="SSI2662" s="42"/>
      <c r="SSJ2662" s="116"/>
      <c r="SSK2662" s="42"/>
      <c r="SSL2662" s="116"/>
      <c r="SSM2662" s="42"/>
      <c r="SSN2662" s="116"/>
      <c r="SSO2662" s="42"/>
      <c r="SSP2662" s="116"/>
      <c r="SSQ2662" s="42"/>
      <c r="SSR2662" s="116"/>
      <c r="SSS2662" s="42"/>
      <c r="SST2662" s="116"/>
      <c r="SSU2662" s="42"/>
      <c r="SSV2662" s="116"/>
      <c r="SSW2662" s="42"/>
      <c r="SSX2662" s="116"/>
      <c r="SSY2662" s="42"/>
      <c r="SSZ2662" s="116"/>
      <c r="STA2662" s="42"/>
      <c r="STB2662" s="116"/>
      <c r="STC2662" s="42"/>
      <c r="STD2662" s="116"/>
      <c r="STE2662" s="42"/>
      <c r="STF2662" s="116"/>
      <c r="STG2662" s="42"/>
      <c r="STH2662" s="116"/>
      <c r="STI2662" s="42"/>
      <c r="STJ2662" s="116"/>
      <c r="STK2662" s="42"/>
      <c r="STL2662" s="116"/>
      <c r="STM2662" s="42"/>
      <c r="STN2662" s="116"/>
      <c r="STO2662" s="42"/>
      <c r="STP2662" s="116"/>
      <c r="STQ2662" s="42"/>
      <c r="STR2662" s="116"/>
      <c r="STS2662" s="42"/>
      <c r="STT2662" s="116"/>
      <c r="STU2662" s="42"/>
      <c r="STV2662" s="116"/>
      <c r="STW2662" s="42"/>
      <c r="STX2662" s="116"/>
      <c r="STY2662" s="42"/>
      <c r="STZ2662" s="116"/>
      <c r="SUA2662" s="42"/>
      <c r="SUB2662" s="116"/>
      <c r="SUC2662" s="42"/>
      <c r="SUD2662" s="116"/>
      <c r="SUE2662" s="42"/>
      <c r="SUF2662" s="116"/>
      <c r="SUG2662" s="42"/>
      <c r="SUH2662" s="116"/>
      <c r="SUI2662" s="42"/>
      <c r="SUJ2662" s="116"/>
      <c r="SUK2662" s="42"/>
      <c r="SUL2662" s="116"/>
      <c r="SUM2662" s="42"/>
      <c r="SUN2662" s="116"/>
      <c r="SUO2662" s="42"/>
      <c r="SUP2662" s="116"/>
      <c r="SUQ2662" s="42"/>
      <c r="SUR2662" s="116"/>
      <c r="SUS2662" s="42"/>
      <c r="SUT2662" s="116"/>
      <c r="SUU2662" s="42"/>
      <c r="SUV2662" s="116"/>
      <c r="SUW2662" s="42"/>
      <c r="SUX2662" s="116"/>
      <c r="SUY2662" s="42"/>
      <c r="SUZ2662" s="116"/>
      <c r="SVA2662" s="42"/>
      <c r="SVB2662" s="116"/>
      <c r="SVC2662" s="42"/>
      <c r="SVD2662" s="116"/>
      <c r="SVE2662" s="42"/>
      <c r="SVF2662" s="116"/>
      <c r="SVG2662" s="42"/>
      <c r="SVH2662" s="116"/>
      <c r="SVI2662" s="42"/>
      <c r="SVJ2662" s="116"/>
      <c r="SVK2662" s="42"/>
      <c r="SVL2662" s="116"/>
      <c r="SVM2662" s="42"/>
      <c r="SVN2662" s="116"/>
      <c r="SVO2662" s="42"/>
      <c r="SVP2662" s="116"/>
      <c r="SVQ2662" s="42"/>
      <c r="SVR2662" s="116"/>
      <c r="SVS2662" s="42"/>
      <c r="SVT2662" s="116"/>
      <c r="SVU2662" s="42"/>
      <c r="SVV2662" s="116"/>
      <c r="SVW2662" s="42"/>
      <c r="SVX2662" s="116"/>
      <c r="SVY2662" s="42"/>
      <c r="SVZ2662" s="116"/>
      <c r="SWA2662" s="42"/>
      <c r="SWB2662" s="116"/>
      <c r="SWC2662" s="42"/>
      <c r="SWD2662" s="116"/>
      <c r="SWE2662" s="42"/>
      <c r="SWF2662" s="116"/>
      <c r="SWG2662" s="42"/>
      <c r="SWH2662" s="116"/>
      <c r="SWI2662" s="42"/>
      <c r="SWJ2662" s="116"/>
      <c r="SWK2662" s="42"/>
      <c r="SWL2662" s="116"/>
      <c r="SWM2662" s="42"/>
      <c r="SWN2662" s="116"/>
      <c r="SWO2662" s="42"/>
      <c r="SWP2662" s="116"/>
      <c r="SWQ2662" s="42"/>
      <c r="SWR2662" s="116"/>
      <c r="SWS2662" s="42"/>
      <c r="SWT2662" s="116"/>
      <c r="SWU2662" s="42"/>
      <c r="SWV2662" s="116"/>
      <c r="SWW2662" s="42"/>
      <c r="SWX2662" s="116"/>
      <c r="SWY2662" s="42"/>
      <c r="SWZ2662" s="116"/>
      <c r="SXA2662" s="42"/>
      <c r="SXB2662" s="116"/>
      <c r="SXC2662" s="42"/>
      <c r="SXD2662" s="116"/>
      <c r="SXE2662" s="42"/>
      <c r="SXF2662" s="116"/>
      <c r="SXG2662" s="42"/>
      <c r="SXH2662" s="116"/>
      <c r="SXI2662" s="42"/>
      <c r="SXJ2662" s="116"/>
      <c r="SXK2662" s="42"/>
      <c r="SXL2662" s="116"/>
      <c r="SXM2662" s="42"/>
      <c r="SXN2662" s="116"/>
      <c r="SXO2662" s="42"/>
      <c r="SXP2662" s="116"/>
      <c r="SXQ2662" s="42"/>
      <c r="SXR2662" s="116"/>
      <c r="SXS2662" s="42"/>
      <c r="SXT2662" s="116"/>
      <c r="SXU2662" s="42"/>
      <c r="SXV2662" s="116"/>
      <c r="SXW2662" s="42"/>
      <c r="SXX2662" s="116"/>
      <c r="SXY2662" s="42"/>
      <c r="SXZ2662" s="116"/>
      <c r="SYA2662" s="42"/>
      <c r="SYB2662" s="116"/>
      <c r="SYC2662" s="42"/>
      <c r="SYD2662" s="116"/>
      <c r="SYE2662" s="42"/>
      <c r="SYF2662" s="116"/>
      <c r="SYG2662" s="42"/>
      <c r="SYH2662" s="116"/>
      <c r="SYI2662" s="42"/>
      <c r="SYJ2662" s="116"/>
      <c r="SYK2662" s="42"/>
      <c r="SYL2662" s="116"/>
      <c r="SYM2662" s="42"/>
      <c r="SYN2662" s="116"/>
      <c r="SYO2662" s="42"/>
      <c r="SYP2662" s="116"/>
      <c r="SYQ2662" s="42"/>
      <c r="SYR2662" s="116"/>
      <c r="SYS2662" s="42"/>
      <c r="SYT2662" s="116"/>
      <c r="SYU2662" s="42"/>
      <c r="SYV2662" s="116"/>
      <c r="SYW2662" s="42"/>
      <c r="SYX2662" s="116"/>
      <c r="SYY2662" s="42"/>
      <c r="SYZ2662" s="116"/>
      <c r="SZA2662" s="42"/>
      <c r="SZB2662" s="116"/>
      <c r="SZC2662" s="42"/>
      <c r="SZD2662" s="116"/>
      <c r="SZE2662" s="42"/>
      <c r="SZF2662" s="116"/>
      <c r="SZG2662" s="42"/>
      <c r="SZH2662" s="116"/>
      <c r="SZI2662" s="42"/>
      <c r="SZJ2662" s="116"/>
      <c r="SZK2662" s="42"/>
      <c r="SZL2662" s="116"/>
      <c r="SZM2662" s="42"/>
      <c r="SZN2662" s="116"/>
      <c r="SZO2662" s="42"/>
      <c r="SZP2662" s="116"/>
      <c r="SZQ2662" s="42"/>
      <c r="SZR2662" s="116"/>
      <c r="SZS2662" s="42"/>
      <c r="SZT2662" s="116"/>
      <c r="SZU2662" s="42"/>
      <c r="SZV2662" s="116"/>
      <c r="SZW2662" s="42"/>
      <c r="SZX2662" s="116"/>
      <c r="SZY2662" s="42"/>
      <c r="SZZ2662" s="116"/>
      <c r="TAA2662" s="42"/>
      <c r="TAB2662" s="116"/>
      <c r="TAC2662" s="42"/>
      <c r="TAD2662" s="116"/>
      <c r="TAE2662" s="42"/>
      <c r="TAF2662" s="116"/>
      <c r="TAG2662" s="42"/>
      <c r="TAH2662" s="116"/>
      <c r="TAI2662" s="42"/>
      <c r="TAJ2662" s="116"/>
      <c r="TAK2662" s="42"/>
      <c r="TAL2662" s="116"/>
      <c r="TAM2662" s="42"/>
      <c r="TAN2662" s="116"/>
      <c r="TAO2662" s="42"/>
      <c r="TAP2662" s="116"/>
      <c r="TAQ2662" s="42"/>
      <c r="TAR2662" s="116"/>
      <c r="TAS2662" s="42"/>
      <c r="TAT2662" s="116"/>
      <c r="TAU2662" s="42"/>
      <c r="TAV2662" s="116"/>
      <c r="TAW2662" s="42"/>
      <c r="TAX2662" s="116"/>
      <c r="TAY2662" s="42"/>
      <c r="TAZ2662" s="116"/>
      <c r="TBA2662" s="42"/>
      <c r="TBB2662" s="116"/>
      <c r="TBC2662" s="42"/>
      <c r="TBD2662" s="116"/>
      <c r="TBE2662" s="42"/>
      <c r="TBF2662" s="116"/>
      <c r="TBG2662" s="42"/>
      <c r="TBH2662" s="116"/>
      <c r="TBI2662" s="42"/>
      <c r="TBJ2662" s="116"/>
      <c r="TBK2662" s="42"/>
      <c r="TBL2662" s="116"/>
      <c r="TBM2662" s="42"/>
      <c r="TBN2662" s="116"/>
      <c r="TBO2662" s="42"/>
      <c r="TBP2662" s="116"/>
      <c r="TBQ2662" s="42"/>
      <c r="TBR2662" s="116"/>
      <c r="TBS2662" s="42"/>
      <c r="TBT2662" s="116"/>
      <c r="TBU2662" s="42"/>
      <c r="TBV2662" s="116"/>
      <c r="TBW2662" s="42"/>
      <c r="TBX2662" s="116"/>
      <c r="TBY2662" s="42"/>
      <c r="TBZ2662" s="116"/>
      <c r="TCA2662" s="42"/>
      <c r="TCB2662" s="116"/>
      <c r="TCC2662" s="42"/>
      <c r="TCD2662" s="116"/>
      <c r="TCE2662" s="42"/>
      <c r="TCF2662" s="116"/>
      <c r="TCG2662" s="42"/>
      <c r="TCH2662" s="116"/>
      <c r="TCI2662" s="42"/>
      <c r="TCJ2662" s="116"/>
      <c r="TCK2662" s="42"/>
      <c r="TCL2662" s="116"/>
      <c r="TCM2662" s="42"/>
      <c r="TCN2662" s="116"/>
      <c r="TCO2662" s="42"/>
      <c r="TCP2662" s="116"/>
      <c r="TCQ2662" s="42"/>
      <c r="TCR2662" s="116"/>
      <c r="TCS2662" s="42"/>
      <c r="TCT2662" s="116"/>
      <c r="TCU2662" s="42"/>
      <c r="TCV2662" s="116"/>
      <c r="TCW2662" s="42"/>
      <c r="TCX2662" s="116"/>
      <c r="TCY2662" s="42"/>
      <c r="TCZ2662" s="116"/>
      <c r="TDA2662" s="42"/>
      <c r="TDB2662" s="116"/>
      <c r="TDC2662" s="42"/>
      <c r="TDD2662" s="116"/>
      <c r="TDE2662" s="42"/>
      <c r="TDF2662" s="116"/>
      <c r="TDG2662" s="42"/>
      <c r="TDH2662" s="116"/>
      <c r="TDI2662" s="42"/>
      <c r="TDJ2662" s="116"/>
      <c r="TDK2662" s="42"/>
      <c r="TDL2662" s="116"/>
      <c r="TDM2662" s="42"/>
      <c r="TDN2662" s="116"/>
      <c r="TDO2662" s="42"/>
      <c r="TDP2662" s="116"/>
      <c r="TDQ2662" s="42"/>
      <c r="TDR2662" s="116"/>
      <c r="TDS2662" s="42"/>
      <c r="TDT2662" s="116"/>
      <c r="TDU2662" s="42"/>
      <c r="TDV2662" s="116"/>
      <c r="TDW2662" s="42"/>
      <c r="TDX2662" s="116"/>
      <c r="TDY2662" s="42"/>
      <c r="TDZ2662" s="116"/>
      <c r="TEA2662" s="42"/>
      <c r="TEB2662" s="116"/>
      <c r="TEC2662" s="42"/>
      <c r="TED2662" s="116"/>
      <c r="TEE2662" s="42"/>
      <c r="TEF2662" s="116"/>
      <c r="TEG2662" s="42"/>
      <c r="TEH2662" s="116"/>
      <c r="TEI2662" s="42"/>
      <c r="TEJ2662" s="116"/>
      <c r="TEK2662" s="42"/>
      <c r="TEL2662" s="116"/>
      <c r="TEM2662" s="42"/>
      <c r="TEN2662" s="116"/>
      <c r="TEO2662" s="42"/>
      <c r="TEP2662" s="116"/>
      <c r="TEQ2662" s="42"/>
      <c r="TER2662" s="116"/>
      <c r="TES2662" s="42"/>
      <c r="TET2662" s="116"/>
      <c r="TEU2662" s="42"/>
      <c r="TEV2662" s="116"/>
      <c r="TEW2662" s="42"/>
      <c r="TEX2662" s="116"/>
      <c r="TEY2662" s="42"/>
      <c r="TEZ2662" s="116"/>
      <c r="TFA2662" s="42"/>
      <c r="TFB2662" s="116"/>
      <c r="TFC2662" s="42"/>
      <c r="TFD2662" s="116"/>
      <c r="TFE2662" s="42"/>
      <c r="TFF2662" s="116"/>
      <c r="TFG2662" s="42"/>
      <c r="TFH2662" s="116"/>
      <c r="TFI2662" s="42"/>
      <c r="TFJ2662" s="116"/>
      <c r="TFK2662" s="42"/>
      <c r="TFL2662" s="116"/>
      <c r="TFM2662" s="42"/>
      <c r="TFN2662" s="116"/>
      <c r="TFO2662" s="42"/>
      <c r="TFP2662" s="116"/>
      <c r="TFQ2662" s="42"/>
      <c r="TFR2662" s="116"/>
      <c r="TFS2662" s="42"/>
      <c r="TFT2662" s="116"/>
      <c r="TFU2662" s="42"/>
      <c r="TFV2662" s="116"/>
      <c r="TFW2662" s="42"/>
      <c r="TFX2662" s="116"/>
      <c r="TFY2662" s="42"/>
      <c r="TFZ2662" s="116"/>
      <c r="TGA2662" s="42"/>
      <c r="TGB2662" s="116"/>
      <c r="TGC2662" s="42"/>
      <c r="TGD2662" s="116"/>
      <c r="TGE2662" s="42"/>
      <c r="TGF2662" s="116"/>
      <c r="TGG2662" s="42"/>
      <c r="TGH2662" s="116"/>
      <c r="TGI2662" s="42"/>
      <c r="TGJ2662" s="116"/>
      <c r="TGK2662" s="42"/>
      <c r="TGL2662" s="116"/>
      <c r="TGM2662" s="42"/>
      <c r="TGN2662" s="116"/>
      <c r="TGO2662" s="42"/>
      <c r="TGP2662" s="116"/>
      <c r="TGQ2662" s="42"/>
      <c r="TGR2662" s="116"/>
      <c r="TGS2662" s="42"/>
      <c r="TGT2662" s="116"/>
      <c r="TGU2662" s="42"/>
      <c r="TGV2662" s="116"/>
      <c r="TGW2662" s="42"/>
      <c r="TGX2662" s="116"/>
      <c r="TGY2662" s="42"/>
      <c r="TGZ2662" s="116"/>
      <c r="THA2662" s="42"/>
      <c r="THB2662" s="116"/>
      <c r="THC2662" s="42"/>
      <c r="THD2662" s="116"/>
      <c r="THE2662" s="42"/>
      <c r="THF2662" s="116"/>
      <c r="THG2662" s="42"/>
      <c r="THH2662" s="116"/>
      <c r="THI2662" s="42"/>
      <c r="THJ2662" s="116"/>
      <c r="THK2662" s="42"/>
      <c r="THL2662" s="116"/>
      <c r="THM2662" s="42"/>
      <c r="THN2662" s="116"/>
      <c r="THO2662" s="42"/>
      <c r="THP2662" s="116"/>
      <c r="THQ2662" s="42"/>
      <c r="THR2662" s="116"/>
      <c r="THS2662" s="42"/>
      <c r="THT2662" s="116"/>
      <c r="THU2662" s="42"/>
      <c r="THV2662" s="116"/>
      <c r="THW2662" s="42"/>
      <c r="THX2662" s="116"/>
      <c r="THY2662" s="42"/>
      <c r="THZ2662" s="116"/>
      <c r="TIA2662" s="42"/>
      <c r="TIB2662" s="116"/>
      <c r="TIC2662" s="42"/>
      <c r="TID2662" s="116"/>
      <c r="TIE2662" s="42"/>
      <c r="TIF2662" s="116"/>
      <c r="TIG2662" s="42"/>
      <c r="TIH2662" s="116"/>
      <c r="TII2662" s="42"/>
      <c r="TIJ2662" s="116"/>
      <c r="TIK2662" s="42"/>
      <c r="TIL2662" s="116"/>
      <c r="TIM2662" s="42"/>
      <c r="TIN2662" s="116"/>
      <c r="TIO2662" s="42"/>
      <c r="TIP2662" s="116"/>
      <c r="TIQ2662" s="42"/>
      <c r="TIR2662" s="116"/>
      <c r="TIS2662" s="42"/>
      <c r="TIT2662" s="116"/>
      <c r="TIU2662" s="42"/>
      <c r="TIV2662" s="116"/>
      <c r="TIW2662" s="42"/>
      <c r="TIX2662" s="116"/>
      <c r="TIY2662" s="42"/>
      <c r="TIZ2662" s="116"/>
      <c r="TJA2662" s="42"/>
      <c r="TJB2662" s="116"/>
      <c r="TJC2662" s="42"/>
      <c r="TJD2662" s="116"/>
      <c r="TJE2662" s="42"/>
      <c r="TJF2662" s="116"/>
      <c r="TJG2662" s="42"/>
      <c r="TJH2662" s="116"/>
      <c r="TJI2662" s="42"/>
      <c r="TJJ2662" s="116"/>
      <c r="TJK2662" s="42"/>
      <c r="TJL2662" s="116"/>
      <c r="TJM2662" s="42"/>
      <c r="TJN2662" s="116"/>
      <c r="TJO2662" s="42"/>
      <c r="TJP2662" s="116"/>
      <c r="TJQ2662" s="42"/>
      <c r="TJR2662" s="116"/>
      <c r="TJS2662" s="42"/>
      <c r="TJT2662" s="116"/>
      <c r="TJU2662" s="42"/>
      <c r="TJV2662" s="116"/>
      <c r="TJW2662" s="42"/>
      <c r="TJX2662" s="116"/>
      <c r="TJY2662" s="42"/>
      <c r="TJZ2662" s="116"/>
      <c r="TKA2662" s="42"/>
      <c r="TKB2662" s="116"/>
      <c r="TKC2662" s="42"/>
      <c r="TKD2662" s="116"/>
      <c r="TKE2662" s="42"/>
      <c r="TKF2662" s="116"/>
      <c r="TKG2662" s="42"/>
      <c r="TKH2662" s="116"/>
      <c r="TKI2662" s="42"/>
      <c r="TKJ2662" s="116"/>
      <c r="TKK2662" s="42"/>
      <c r="TKL2662" s="116"/>
      <c r="TKM2662" s="42"/>
      <c r="TKN2662" s="116"/>
      <c r="TKO2662" s="42"/>
      <c r="TKP2662" s="116"/>
      <c r="TKQ2662" s="42"/>
      <c r="TKR2662" s="116"/>
      <c r="TKS2662" s="42"/>
      <c r="TKT2662" s="116"/>
      <c r="TKU2662" s="42"/>
      <c r="TKV2662" s="116"/>
      <c r="TKW2662" s="42"/>
      <c r="TKX2662" s="116"/>
      <c r="TKY2662" s="42"/>
      <c r="TKZ2662" s="116"/>
      <c r="TLA2662" s="42"/>
      <c r="TLB2662" s="116"/>
      <c r="TLC2662" s="42"/>
      <c r="TLD2662" s="116"/>
      <c r="TLE2662" s="42"/>
      <c r="TLF2662" s="116"/>
      <c r="TLG2662" s="42"/>
      <c r="TLH2662" s="116"/>
      <c r="TLI2662" s="42"/>
      <c r="TLJ2662" s="116"/>
      <c r="TLK2662" s="42"/>
      <c r="TLL2662" s="116"/>
      <c r="TLM2662" s="42"/>
      <c r="TLN2662" s="116"/>
      <c r="TLO2662" s="42"/>
      <c r="TLP2662" s="116"/>
      <c r="TLQ2662" s="42"/>
      <c r="TLR2662" s="116"/>
      <c r="TLS2662" s="42"/>
      <c r="TLT2662" s="116"/>
      <c r="TLU2662" s="42"/>
      <c r="TLV2662" s="116"/>
      <c r="TLW2662" s="42"/>
      <c r="TLX2662" s="116"/>
      <c r="TLY2662" s="42"/>
      <c r="TLZ2662" s="116"/>
      <c r="TMA2662" s="42"/>
      <c r="TMB2662" s="116"/>
      <c r="TMC2662" s="42"/>
      <c r="TMD2662" s="116"/>
      <c r="TME2662" s="42"/>
      <c r="TMF2662" s="116"/>
      <c r="TMG2662" s="42"/>
      <c r="TMH2662" s="116"/>
      <c r="TMI2662" s="42"/>
      <c r="TMJ2662" s="116"/>
      <c r="TMK2662" s="42"/>
      <c r="TML2662" s="116"/>
      <c r="TMM2662" s="42"/>
      <c r="TMN2662" s="116"/>
      <c r="TMO2662" s="42"/>
      <c r="TMP2662" s="116"/>
      <c r="TMQ2662" s="42"/>
      <c r="TMR2662" s="116"/>
      <c r="TMS2662" s="42"/>
      <c r="TMT2662" s="116"/>
      <c r="TMU2662" s="42"/>
      <c r="TMV2662" s="116"/>
      <c r="TMW2662" s="42"/>
      <c r="TMX2662" s="116"/>
      <c r="TMY2662" s="42"/>
      <c r="TMZ2662" s="116"/>
      <c r="TNA2662" s="42"/>
      <c r="TNB2662" s="116"/>
      <c r="TNC2662" s="42"/>
      <c r="TND2662" s="116"/>
      <c r="TNE2662" s="42"/>
      <c r="TNF2662" s="116"/>
      <c r="TNG2662" s="42"/>
      <c r="TNH2662" s="116"/>
      <c r="TNI2662" s="42"/>
      <c r="TNJ2662" s="116"/>
      <c r="TNK2662" s="42"/>
      <c r="TNL2662" s="116"/>
      <c r="TNM2662" s="42"/>
      <c r="TNN2662" s="116"/>
      <c r="TNO2662" s="42"/>
      <c r="TNP2662" s="116"/>
      <c r="TNQ2662" s="42"/>
      <c r="TNR2662" s="116"/>
      <c r="TNS2662" s="42"/>
      <c r="TNT2662" s="116"/>
      <c r="TNU2662" s="42"/>
      <c r="TNV2662" s="116"/>
      <c r="TNW2662" s="42"/>
      <c r="TNX2662" s="116"/>
      <c r="TNY2662" s="42"/>
      <c r="TNZ2662" s="116"/>
      <c r="TOA2662" s="42"/>
      <c r="TOB2662" s="116"/>
      <c r="TOC2662" s="42"/>
      <c r="TOD2662" s="116"/>
      <c r="TOE2662" s="42"/>
      <c r="TOF2662" s="116"/>
      <c r="TOG2662" s="42"/>
      <c r="TOH2662" s="116"/>
      <c r="TOI2662" s="42"/>
      <c r="TOJ2662" s="116"/>
      <c r="TOK2662" s="42"/>
      <c r="TOL2662" s="116"/>
      <c r="TOM2662" s="42"/>
      <c r="TON2662" s="116"/>
      <c r="TOO2662" s="42"/>
      <c r="TOP2662" s="116"/>
      <c r="TOQ2662" s="42"/>
      <c r="TOR2662" s="116"/>
      <c r="TOS2662" s="42"/>
      <c r="TOT2662" s="116"/>
      <c r="TOU2662" s="42"/>
      <c r="TOV2662" s="116"/>
      <c r="TOW2662" s="42"/>
      <c r="TOX2662" s="116"/>
      <c r="TOY2662" s="42"/>
      <c r="TOZ2662" s="116"/>
      <c r="TPA2662" s="42"/>
      <c r="TPB2662" s="116"/>
      <c r="TPC2662" s="42"/>
      <c r="TPD2662" s="116"/>
      <c r="TPE2662" s="42"/>
      <c r="TPF2662" s="116"/>
      <c r="TPG2662" s="42"/>
      <c r="TPH2662" s="116"/>
      <c r="TPI2662" s="42"/>
      <c r="TPJ2662" s="116"/>
      <c r="TPK2662" s="42"/>
      <c r="TPL2662" s="116"/>
      <c r="TPM2662" s="42"/>
      <c r="TPN2662" s="116"/>
      <c r="TPO2662" s="42"/>
      <c r="TPP2662" s="116"/>
      <c r="TPQ2662" s="42"/>
      <c r="TPR2662" s="116"/>
      <c r="TPS2662" s="42"/>
      <c r="TPT2662" s="116"/>
      <c r="TPU2662" s="42"/>
      <c r="TPV2662" s="116"/>
      <c r="TPW2662" s="42"/>
      <c r="TPX2662" s="116"/>
      <c r="TPY2662" s="42"/>
      <c r="TPZ2662" s="116"/>
      <c r="TQA2662" s="42"/>
      <c r="TQB2662" s="116"/>
      <c r="TQC2662" s="42"/>
      <c r="TQD2662" s="116"/>
      <c r="TQE2662" s="42"/>
      <c r="TQF2662" s="116"/>
      <c r="TQG2662" s="42"/>
      <c r="TQH2662" s="116"/>
      <c r="TQI2662" s="42"/>
      <c r="TQJ2662" s="116"/>
      <c r="TQK2662" s="42"/>
      <c r="TQL2662" s="116"/>
      <c r="TQM2662" s="42"/>
      <c r="TQN2662" s="116"/>
      <c r="TQO2662" s="42"/>
      <c r="TQP2662" s="116"/>
      <c r="TQQ2662" s="42"/>
      <c r="TQR2662" s="116"/>
      <c r="TQS2662" s="42"/>
      <c r="TQT2662" s="116"/>
      <c r="TQU2662" s="42"/>
      <c r="TQV2662" s="116"/>
      <c r="TQW2662" s="42"/>
      <c r="TQX2662" s="116"/>
      <c r="TQY2662" s="42"/>
      <c r="TQZ2662" s="116"/>
      <c r="TRA2662" s="42"/>
      <c r="TRB2662" s="116"/>
      <c r="TRC2662" s="42"/>
      <c r="TRD2662" s="116"/>
      <c r="TRE2662" s="42"/>
      <c r="TRF2662" s="116"/>
      <c r="TRG2662" s="42"/>
      <c r="TRH2662" s="116"/>
      <c r="TRI2662" s="42"/>
      <c r="TRJ2662" s="116"/>
      <c r="TRK2662" s="42"/>
      <c r="TRL2662" s="116"/>
      <c r="TRM2662" s="42"/>
      <c r="TRN2662" s="116"/>
      <c r="TRO2662" s="42"/>
      <c r="TRP2662" s="116"/>
      <c r="TRQ2662" s="42"/>
      <c r="TRR2662" s="116"/>
      <c r="TRS2662" s="42"/>
      <c r="TRT2662" s="116"/>
      <c r="TRU2662" s="42"/>
      <c r="TRV2662" s="116"/>
      <c r="TRW2662" s="42"/>
      <c r="TRX2662" s="116"/>
      <c r="TRY2662" s="42"/>
      <c r="TRZ2662" s="116"/>
      <c r="TSA2662" s="42"/>
      <c r="TSB2662" s="116"/>
      <c r="TSC2662" s="42"/>
      <c r="TSD2662" s="116"/>
      <c r="TSE2662" s="42"/>
      <c r="TSF2662" s="116"/>
      <c r="TSG2662" s="42"/>
      <c r="TSH2662" s="116"/>
      <c r="TSI2662" s="42"/>
      <c r="TSJ2662" s="116"/>
      <c r="TSK2662" s="42"/>
      <c r="TSL2662" s="116"/>
      <c r="TSM2662" s="42"/>
      <c r="TSN2662" s="116"/>
      <c r="TSO2662" s="42"/>
      <c r="TSP2662" s="116"/>
      <c r="TSQ2662" s="42"/>
      <c r="TSR2662" s="116"/>
      <c r="TSS2662" s="42"/>
      <c r="TST2662" s="116"/>
      <c r="TSU2662" s="42"/>
      <c r="TSV2662" s="116"/>
      <c r="TSW2662" s="42"/>
      <c r="TSX2662" s="116"/>
      <c r="TSY2662" s="42"/>
      <c r="TSZ2662" s="116"/>
      <c r="TTA2662" s="42"/>
      <c r="TTB2662" s="116"/>
      <c r="TTC2662" s="42"/>
      <c r="TTD2662" s="116"/>
      <c r="TTE2662" s="42"/>
      <c r="TTF2662" s="116"/>
      <c r="TTG2662" s="42"/>
      <c r="TTH2662" s="116"/>
      <c r="TTI2662" s="42"/>
      <c r="TTJ2662" s="116"/>
      <c r="TTK2662" s="42"/>
      <c r="TTL2662" s="116"/>
      <c r="TTM2662" s="42"/>
      <c r="TTN2662" s="116"/>
      <c r="TTO2662" s="42"/>
      <c r="TTP2662" s="116"/>
      <c r="TTQ2662" s="42"/>
      <c r="TTR2662" s="116"/>
      <c r="TTS2662" s="42"/>
      <c r="TTT2662" s="116"/>
      <c r="TTU2662" s="42"/>
      <c r="TTV2662" s="116"/>
      <c r="TTW2662" s="42"/>
      <c r="TTX2662" s="116"/>
      <c r="TTY2662" s="42"/>
      <c r="TTZ2662" s="116"/>
      <c r="TUA2662" s="42"/>
      <c r="TUB2662" s="116"/>
      <c r="TUC2662" s="42"/>
      <c r="TUD2662" s="116"/>
      <c r="TUE2662" s="42"/>
      <c r="TUF2662" s="116"/>
      <c r="TUG2662" s="42"/>
      <c r="TUH2662" s="116"/>
      <c r="TUI2662" s="42"/>
      <c r="TUJ2662" s="116"/>
      <c r="TUK2662" s="42"/>
      <c r="TUL2662" s="116"/>
      <c r="TUM2662" s="42"/>
      <c r="TUN2662" s="116"/>
      <c r="TUO2662" s="42"/>
      <c r="TUP2662" s="116"/>
      <c r="TUQ2662" s="42"/>
      <c r="TUR2662" s="116"/>
      <c r="TUS2662" s="42"/>
      <c r="TUT2662" s="116"/>
      <c r="TUU2662" s="42"/>
      <c r="TUV2662" s="116"/>
      <c r="TUW2662" s="42"/>
      <c r="TUX2662" s="116"/>
      <c r="TUY2662" s="42"/>
      <c r="TUZ2662" s="116"/>
      <c r="TVA2662" s="42"/>
      <c r="TVB2662" s="116"/>
      <c r="TVC2662" s="42"/>
      <c r="TVD2662" s="116"/>
      <c r="TVE2662" s="42"/>
      <c r="TVF2662" s="116"/>
      <c r="TVG2662" s="42"/>
      <c r="TVH2662" s="116"/>
      <c r="TVI2662" s="42"/>
      <c r="TVJ2662" s="116"/>
      <c r="TVK2662" s="42"/>
      <c r="TVL2662" s="116"/>
      <c r="TVM2662" s="42"/>
      <c r="TVN2662" s="116"/>
      <c r="TVO2662" s="42"/>
      <c r="TVP2662" s="116"/>
      <c r="TVQ2662" s="42"/>
      <c r="TVR2662" s="116"/>
      <c r="TVS2662" s="42"/>
      <c r="TVT2662" s="116"/>
      <c r="TVU2662" s="42"/>
      <c r="TVV2662" s="116"/>
      <c r="TVW2662" s="42"/>
      <c r="TVX2662" s="116"/>
      <c r="TVY2662" s="42"/>
      <c r="TVZ2662" s="116"/>
      <c r="TWA2662" s="42"/>
      <c r="TWB2662" s="116"/>
      <c r="TWC2662" s="42"/>
      <c r="TWD2662" s="116"/>
      <c r="TWE2662" s="42"/>
      <c r="TWF2662" s="116"/>
      <c r="TWG2662" s="42"/>
      <c r="TWH2662" s="116"/>
      <c r="TWI2662" s="42"/>
      <c r="TWJ2662" s="116"/>
      <c r="TWK2662" s="42"/>
      <c r="TWL2662" s="116"/>
      <c r="TWM2662" s="42"/>
      <c r="TWN2662" s="116"/>
      <c r="TWO2662" s="42"/>
      <c r="TWP2662" s="116"/>
      <c r="TWQ2662" s="42"/>
      <c r="TWR2662" s="116"/>
      <c r="TWS2662" s="42"/>
      <c r="TWT2662" s="116"/>
      <c r="TWU2662" s="42"/>
      <c r="TWV2662" s="116"/>
      <c r="TWW2662" s="42"/>
      <c r="TWX2662" s="116"/>
      <c r="TWY2662" s="42"/>
      <c r="TWZ2662" s="116"/>
      <c r="TXA2662" s="42"/>
      <c r="TXB2662" s="116"/>
      <c r="TXC2662" s="42"/>
      <c r="TXD2662" s="116"/>
      <c r="TXE2662" s="42"/>
      <c r="TXF2662" s="116"/>
      <c r="TXG2662" s="42"/>
      <c r="TXH2662" s="116"/>
      <c r="TXI2662" s="42"/>
      <c r="TXJ2662" s="116"/>
      <c r="TXK2662" s="42"/>
      <c r="TXL2662" s="116"/>
      <c r="TXM2662" s="42"/>
      <c r="TXN2662" s="116"/>
      <c r="TXO2662" s="42"/>
      <c r="TXP2662" s="116"/>
      <c r="TXQ2662" s="42"/>
      <c r="TXR2662" s="116"/>
      <c r="TXS2662" s="42"/>
      <c r="TXT2662" s="116"/>
      <c r="TXU2662" s="42"/>
      <c r="TXV2662" s="116"/>
      <c r="TXW2662" s="42"/>
      <c r="TXX2662" s="116"/>
      <c r="TXY2662" s="42"/>
      <c r="TXZ2662" s="116"/>
      <c r="TYA2662" s="42"/>
      <c r="TYB2662" s="116"/>
      <c r="TYC2662" s="42"/>
      <c r="TYD2662" s="116"/>
      <c r="TYE2662" s="42"/>
      <c r="TYF2662" s="116"/>
      <c r="TYG2662" s="42"/>
      <c r="TYH2662" s="116"/>
      <c r="TYI2662" s="42"/>
      <c r="TYJ2662" s="116"/>
      <c r="TYK2662" s="42"/>
      <c r="TYL2662" s="116"/>
      <c r="TYM2662" s="42"/>
      <c r="TYN2662" s="116"/>
      <c r="TYO2662" s="42"/>
      <c r="TYP2662" s="116"/>
      <c r="TYQ2662" s="42"/>
      <c r="TYR2662" s="116"/>
      <c r="TYS2662" s="42"/>
      <c r="TYT2662" s="116"/>
      <c r="TYU2662" s="42"/>
      <c r="TYV2662" s="116"/>
      <c r="TYW2662" s="42"/>
      <c r="TYX2662" s="116"/>
      <c r="TYY2662" s="42"/>
      <c r="TYZ2662" s="116"/>
      <c r="TZA2662" s="42"/>
      <c r="TZB2662" s="116"/>
      <c r="TZC2662" s="42"/>
      <c r="TZD2662" s="116"/>
      <c r="TZE2662" s="42"/>
      <c r="TZF2662" s="116"/>
      <c r="TZG2662" s="42"/>
      <c r="TZH2662" s="116"/>
      <c r="TZI2662" s="42"/>
      <c r="TZJ2662" s="116"/>
      <c r="TZK2662" s="42"/>
      <c r="TZL2662" s="116"/>
      <c r="TZM2662" s="42"/>
      <c r="TZN2662" s="116"/>
      <c r="TZO2662" s="42"/>
      <c r="TZP2662" s="116"/>
      <c r="TZQ2662" s="42"/>
      <c r="TZR2662" s="116"/>
      <c r="TZS2662" s="42"/>
      <c r="TZT2662" s="116"/>
      <c r="TZU2662" s="42"/>
      <c r="TZV2662" s="116"/>
      <c r="TZW2662" s="42"/>
      <c r="TZX2662" s="116"/>
      <c r="TZY2662" s="42"/>
      <c r="TZZ2662" s="116"/>
      <c r="UAA2662" s="42"/>
      <c r="UAB2662" s="116"/>
      <c r="UAC2662" s="42"/>
      <c r="UAD2662" s="116"/>
      <c r="UAE2662" s="42"/>
      <c r="UAF2662" s="116"/>
      <c r="UAG2662" s="42"/>
      <c r="UAH2662" s="116"/>
      <c r="UAI2662" s="42"/>
      <c r="UAJ2662" s="116"/>
      <c r="UAK2662" s="42"/>
      <c r="UAL2662" s="116"/>
      <c r="UAM2662" s="42"/>
      <c r="UAN2662" s="116"/>
      <c r="UAO2662" s="42"/>
      <c r="UAP2662" s="116"/>
      <c r="UAQ2662" s="42"/>
      <c r="UAR2662" s="116"/>
      <c r="UAS2662" s="42"/>
      <c r="UAT2662" s="116"/>
      <c r="UAU2662" s="42"/>
      <c r="UAV2662" s="116"/>
      <c r="UAW2662" s="42"/>
      <c r="UAX2662" s="116"/>
      <c r="UAY2662" s="42"/>
      <c r="UAZ2662" s="116"/>
      <c r="UBA2662" s="42"/>
      <c r="UBB2662" s="116"/>
      <c r="UBC2662" s="42"/>
      <c r="UBD2662" s="116"/>
      <c r="UBE2662" s="42"/>
      <c r="UBF2662" s="116"/>
      <c r="UBG2662" s="42"/>
      <c r="UBH2662" s="116"/>
      <c r="UBI2662" s="42"/>
      <c r="UBJ2662" s="116"/>
      <c r="UBK2662" s="42"/>
      <c r="UBL2662" s="116"/>
      <c r="UBM2662" s="42"/>
      <c r="UBN2662" s="116"/>
      <c r="UBO2662" s="42"/>
      <c r="UBP2662" s="116"/>
      <c r="UBQ2662" s="42"/>
      <c r="UBR2662" s="116"/>
      <c r="UBS2662" s="42"/>
      <c r="UBT2662" s="116"/>
      <c r="UBU2662" s="42"/>
      <c r="UBV2662" s="116"/>
      <c r="UBW2662" s="42"/>
      <c r="UBX2662" s="116"/>
      <c r="UBY2662" s="42"/>
      <c r="UBZ2662" s="116"/>
      <c r="UCA2662" s="42"/>
      <c r="UCB2662" s="116"/>
      <c r="UCC2662" s="42"/>
      <c r="UCD2662" s="116"/>
      <c r="UCE2662" s="42"/>
      <c r="UCF2662" s="116"/>
      <c r="UCG2662" s="42"/>
      <c r="UCH2662" s="116"/>
      <c r="UCI2662" s="42"/>
      <c r="UCJ2662" s="116"/>
      <c r="UCK2662" s="42"/>
      <c r="UCL2662" s="116"/>
      <c r="UCM2662" s="42"/>
      <c r="UCN2662" s="116"/>
      <c r="UCO2662" s="42"/>
      <c r="UCP2662" s="116"/>
      <c r="UCQ2662" s="42"/>
      <c r="UCR2662" s="116"/>
      <c r="UCS2662" s="42"/>
      <c r="UCT2662" s="116"/>
      <c r="UCU2662" s="42"/>
      <c r="UCV2662" s="116"/>
      <c r="UCW2662" s="42"/>
      <c r="UCX2662" s="116"/>
      <c r="UCY2662" s="42"/>
      <c r="UCZ2662" s="116"/>
      <c r="UDA2662" s="42"/>
      <c r="UDB2662" s="116"/>
      <c r="UDC2662" s="42"/>
      <c r="UDD2662" s="116"/>
      <c r="UDE2662" s="42"/>
      <c r="UDF2662" s="116"/>
      <c r="UDG2662" s="42"/>
      <c r="UDH2662" s="116"/>
      <c r="UDI2662" s="42"/>
      <c r="UDJ2662" s="116"/>
      <c r="UDK2662" s="42"/>
      <c r="UDL2662" s="116"/>
      <c r="UDM2662" s="42"/>
      <c r="UDN2662" s="116"/>
      <c r="UDO2662" s="42"/>
      <c r="UDP2662" s="116"/>
      <c r="UDQ2662" s="42"/>
      <c r="UDR2662" s="116"/>
      <c r="UDS2662" s="42"/>
      <c r="UDT2662" s="116"/>
      <c r="UDU2662" s="42"/>
      <c r="UDV2662" s="116"/>
      <c r="UDW2662" s="42"/>
      <c r="UDX2662" s="116"/>
      <c r="UDY2662" s="42"/>
      <c r="UDZ2662" s="116"/>
      <c r="UEA2662" s="42"/>
      <c r="UEB2662" s="116"/>
      <c r="UEC2662" s="42"/>
      <c r="UED2662" s="116"/>
      <c r="UEE2662" s="42"/>
      <c r="UEF2662" s="116"/>
      <c r="UEG2662" s="42"/>
      <c r="UEH2662" s="116"/>
      <c r="UEI2662" s="42"/>
      <c r="UEJ2662" s="116"/>
      <c r="UEK2662" s="42"/>
      <c r="UEL2662" s="116"/>
      <c r="UEM2662" s="42"/>
      <c r="UEN2662" s="116"/>
      <c r="UEO2662" s="42"/>
      <c r="UEP2662" s="116"/>
      <c r="UEQ2662" s="42"/>
      <c r="UER2662" s="116"/>
      <c r="UES2662" s="42"/>
      <c r="UET2662" s="116"/>
      <c r="UEU2662" s="42"/>
      <c r="UEV2662" s="116"/>
      <c r="UEW2662" s="42"/>
      <c r="UEX2662" s="116"/>
      <c r="UEY2662" s="42"/>
      <c r="UEZ2662" s="116"/>
      <c r="UFA2662" s="42"/>
      <c r="UFB2662" s="116"/>
      <c r="UFC2662" s="42"/>
      <c r="UFD2662" s="116"/>
      <c r="UFE2662" s="42"/>
      <c r="UFF2662" s="116"/>
      <c r="UFG2662" s="42"/>
      <c r="UFH2662" s="116"/>
      <c r="UFI2662" s="42"/>
      <c r="UFJ2662" s="116"/>
      <c r="UFK2662" s="42"/>
      <c r="UFL2662" s="116"/>
      <c r="UFM2662" s="42"/>
      <c r="UFN2662" s="116"/>
      <c r="UFO2662" s="42"/>
      <c r="UFP2662" s="116"/>
      <c r="UFQ2662" s="42"/>
      <c r="UFR2662" s="116"/>
      <c r="UFS2662" s="42"/>
      <c r="UFT2662" s="116"/>
      <c r="UFU2662" s="42"/>
      <c r="UFV2662" s="116"/>
      <c r="UFW2662" s="42"/>
      <c r="UFX2662" s="116"/>
      <c r="UFY2662" s="42"/>
      <c r="UFZ2662" s="116"/>
      <c r="UGA2662" s="42"/>
      <c r="UGB2662" s="116"/>
      <c r="UGC2662" s="42"/>
      <c r="UGD2662" s="116"/>
      <c r="UGE2662" s="42"/>
      <c r="UGF2662" s="116"/>
      <c r="UGG2662" s="42"/>
      <c r="UGH2662" s="116"/>
      <c r="UGI2662" s="42"/>
      <c r="UGJ2662" s="116"/>
      <c r="UGK2662" s="42"/>
      <c r="UGL2662" s="116"/>
      <c r="UGM2662" s="42"/>
      <c r="UGN2662" s="116"/>
      <c r="UGO2662" s="42"/>
      <c r="UGP2662" s="116"/>
      <c r="UGQ2662" s="42"/>
      <c r="UGR2662" s="116"/>
      <c r="UGS2662" s="42"/>
      <c r="UGT2662" s="116"/>
      <c r="UGU2662" s="42"/>
      <c r="UGV2662" s="116"/>
      <c r="UGW2662" s="42"/>
      <c r="UGX2662" s="116"/>
      <c r="UGY2662" s="42"/>
      <c r="UGZ2662" s="116"/>
      <c r="UHA2662" s="42"/>
      <c r="UHB2662" s="116"/>
      <c r="UHC2662" s="42"/>
      <c r="UHD2662" s="116"/>
      <c r="UHE2662" s="42"/>
      <c r="UHF2662" s="116"/>
      <c r="UHG2662" s="42"/>
      <c r="UHH2662" s="116"/>
      <c r="UHI2662" s="42"/>
      <c r="UHJ2662" s="116"/>
      <c r="UHK2662" s="42"/>
      <c r="UHL2662" s="116"/>
      <c r="UHM2662" s="42"/>
      <c r="UHN2662" s="116"/>
      <c r="UHO2662" s="42"/>
      <c r="UHP2662" s="116"/>
      <c r="UHQ2662" s="42"/>
      <c r="UHR2662" s="116"/>
      <c r="UHS2662" s="42"/>
      <c r="UHT2662" s="116"/>
      <c r="UHU2662" s="42"/>
      <c r="UHV2662" s="116"/>
      <c r="UHW2662" s="42"/>
      <c r="UHX2662" s="116"/>
      <c r="UHY2662" s="42"/>
      <c r="UHZ2662" s="116"/>
      <c r="UIA2662" s="42"/>
      <c r="UIB2662" s="116"/>
      <c r="UIC2662" s="42"/>
      <c r="UID2662" s="116"/>
      <c r="UIE2662" s="42"/>
      <c r="UIF2662" s="116"/>
      <c r="UIG2662" s="42"/>
      <c r="UIH2662" s="116"/>
      <c r="UII2662" s="42"/>
      <c r="UIJ2662" s="116"/>
      <c r="UIK2662" s="42"/>
      <c r="UIL2662" s="116"/>
      <c r="UIM2662" s="42"/>
      <c r="UIN2662" s="116"/>
      <c r="UIO2662" s="42"/>
      <c r="UIP2662" s="116"/>
      <c r="UIQ2662" s="42"/>
      <c r="UIR2662" s="116"/>
      <c r="UIS2662" s="42"/>
      <c r="UIT2662" s="116"/>
      <c r="UIU2662" s="42"/>
      <c r="UIV2662" s="116"/>
      <c r="UIW2662" s="42"/>
      <c r="UIX2662" s="116"/>
      <c r="UIY2662" s="42"/>
      <c r="UIZ2662" s="116"/>
      <c r="UJA2662" s="42"/>
      <c r="UJB2662" s="116"/>
      <c r="UJC2662" s="42"/>
      <c r="UJD2662" s="116"/>
      <c r="UJE2662" s="42"/>
      <c r="UJF2662" s="116"/>
      <c r="UJG2662" s="42"/>
      <c r="UJH2662" s="116"/>
      <c r="UJI2662" s="42"/>
      <c r="UJJ2662" s="116"/>
      <c r="UJK2662" s="42"/>
      <c r="UJL2662" s="116"/>
      <c r="UJM2662" s="42"/>
      <c r="UJN2662" s="116"/>
      <c r="UJO2662" s="42"/>
      <c r="UJP2662" s="116"/>
      <c r="UJQ2662" s="42"/>
      <c r="UJR2662" s="116"/>
      <c r="UJS2662" s="42"/>
      <c r="UJT2662" s="116"/>
      <c r="UJU2662" s="42"/>
      <c r="UJV2662" s="116"/>
      <c r="UJW2662" s="42"/>
      <c r="UJX2662" s="116"/>
      <c r="UJY2662" s="42"/>
      <c r="UJZ2662" s="116"/>
      <c r="UKA2662" s="42"/>
      <c r="UKB2662" s="116"/>
      <c r="UKC2662" s="42"/>
      <c r="UKD2662" s="116"/>
      <c r="UKE2662" s="42"/>
      <c r="UKF2662" s="116"/>
      <c r="UKG2662" s="42"/>
      <c r="UKH2662" s="116"/>
      <c r="UKI2662" s="42"/>
      <c r="UKJ2662" s="116"/>
      <c r="UKK2662" s="42"/>
      <c r="UKL2662" s="116"/>
      <c r="UKM2662" s="42"/>
      <c r="UKN2662" s="116"/>
      <c r="UKO2662" s="42"/>
      <c r="UKP2662" s="116"/>
      <c r="UKQ2662" s="42"/>
      <c r="UKR2662" s="116"/>
      <c r="UKS2662" s="42"/>
      <c r="UKT2662" s="116"/>
      <c r="UKU2662" s="42"/>
      <c r="UKV2662" s="116"/>
      <c r="UKW2662" s="42"/>
      <c r="UKX2662" s="116"/>
      <c r="UKY2662" s="42"/>
      <c r="UKZ2662" s="116"/>
      <c r="ULA2662" s="42"/>
      <c r="ULB2662" s="116"/>
      <c r="ULC2662" s="42"/>
      <c r="ULD2662" s="116"/>
      <c r="ULE2662" s="42"/>
      <c r="ULF2662" s="116"/>
      <c r="ULG2662" s="42"/>
      <c r="ULH2662" s="116"/>
      <c r="ULI2662" s="42"/>
      <c r="ULJ2662" s="116"/>
      <c r="ULK2662" s="42"/>
      <c r="ULL2662" s="116"/>
      <c r="ULM2662" s="42"/>
      <c r="ULN2662" s="116"/>
      <c r="ULO2662" s="42"/>
      <c r="ULP2662" s="116"/>
      <c r="ULQ2662" s="42"/>
      <c r="ULR2662" s="116"/>
      <c r="ULS2662" s="42"/>
      <c r="ULT2662" s="116"/>
      <c r="ULU2662" s="42"/>
      <c r="ULV2662" s="116"/>
      <c r="ULW2662" s="42"/>
      <c r="ULX2662" s="116"/>
      <c r="ULY2662" s="42"/>
      <c r="ULZ2662" s="116"/>
      <c r="UMA2662" s="42"/>
      <c r="UMB2662" s="116"/>
      <c r="UMC2662" s="42"/>
      <c r="UMD2662" s="116"/>
      <c r="UME2662" s="42"/>
      <c r="UMF2662" s="116"/>
      <c r="UMG2662" s="42"/>
      <c r="UMH2662" s="116"/>
      <c r="UMI2662" s="42"/>
      <c r="UMJ2662" s="116"/>
      <c r="UMK2662" s="42"/>
      <c r="UML2662" s="116"/>
      <c r="UMM2662" s="42"/>
      <c r="UMN2662" s="116"/>
      <c r="UMO2662" s="42"/>
      <c r="UMP2662" s="116"/>
      <c r="UMQ2662" s="42"/>
      <c r="UMR2662" s="116"/>
      <c r="UMS2662" s="42"/>
      <c r="UMT2662" s="116"/>
      <c r="UMU2662" s="42"/>
      <c r="UMV2662" s="116"/>
      <c r="UMW2662" s="42"/>
      <c r="UMX2662" s="116"/>
      <c r="UMY2662" s="42"/>
      <c r="UMZ2662" s="116"/>
      <c r="UNA2662" s="42"/>
      <c r="UNB2662" s="116"/>
      <c r="UNC2662" s="42"/>
      <c r="UND2662" s="116"/>
      <c r="UNE2662" s="42"/>
      <c r="UNF2662" s="116"/>
      <c r="UNG2662" s="42"/>
      <c r="UNH2662" s="116"/>
      <c r="UNI2662" s="42"/>
      <c r="UNJ2662" s="116"/>
      <c r="UNK2662" s="42"/>
      <c r="UNL2662" s="116"/>
      <c r="UNM2662" s="42"/>
      <c r="UNN2662" s="116"/>
      <c r="UNO2662" s="42"/>
      <c r="UNP2662" s="116"/>
      <c r="UNQ2662" s="42"/>
      <c r="UNR2662" s="116"/>
      <c r="UNS2662" s="42"/>
      <c r="UNT2662" s="116"/>
      <c r="UNU2662" s="42"/>
      <c r="UNV2662" s="116"/>
      <c r="UNW2662" s="42"/>
      <c r="UNX2662" s="116"/>
      <c r="UNY2662" s="42"/>
      <c r="UNZ2662" s="116"/>
      <c r="UOA2662" s="42"/>
      <c r="UOB2662" s="116"/>
      <c r="UOC2662" s="42"/>
      <c r="UOD2662" s="116"/>
      <c r="UOE2662" s="42"/>
      <c r="UOF2662" s="116"/>
      <c r="UOG2662" s="42"/>
      <c r="UOH2662" s="116"/>
      <c r="UOI2662" s="42"/>
      <c r="UOJ2662" s="116"/>
      <c r="UOK2662" s="42"/>
      <c r="UOL2662" s="116"/>
      <c r="UOM2662" s="42"/>
      <c r="UON2662" s="116"/>
      <c r="UOO2662" s="42"/>
      <c r="UOP2662" s="116"/>
      <c r="UOQ2662" s="42"/>
      <c r="UOR2662" s="116"/>
      <c r="UOS2662" s="42"/>
      <c r="UOT2662" s="116"/>
      <c r="UOU2662" s="42"/>
      <c r="UOV2662" s="116"/>
      <c r="UOW2662" s="42"/>
      <c r="UOX2662" s="116"/>
      <c r="UOY2662" s="42"/>
      <c r="UOZ2662" s="116"/>
      <c r="UPA2662" s="42"/>
      <c r="UPB2662" s="116"/>
      <c r="UPC2662" s="42"/>
      <c r="UPD2662" s="116"/>
      <c r="UPE2662" s="42"/>
      <c r="UPF2662" s="116"/>
      <c r="UPG2662" s="42"/>
      <c r="UPH2662" s="116"/>
      <c r="UPI2662" s="42"/>
      <c r="UPJ2662" s="116"/>
      <c r="UPK2662" s="42"/>
      <c r="UPL2662" s="116"/>
      <c r="UPM2662" s="42"/>
      <c r="UPN2662" s="116"/>
      <c r="UPO2662" s="42"/>
      <c r="UPP2662" s="116"/>
      <c r="UPQ2662" s="42"/>
      <c r="UPR2662" s="116"/>
      <c r="UPS2662" s="42"/>
      <c r="UPT2662" s="116"/>
      <c r="UPU2662" s="42"/>
      <c r="UPV2662" s="116"/>
      <c r="UPW2662" s="42"/>
      <c r="UPX2662" s="116"/>
      <c r="UPY2662" s="42"/>
      <c r="UPZ2662" s="116"/>
      <c r="UQA2662" s="42"/>
      <c r="UQB2662" s="116"/>
      <c r="UQC2662" s="42"/>
      <c r="UQD2662" s="116"/>
      <c r="UQE2662" s="42"/>
      <c r="UQF2662" s="116"/>
      <c r="UQG2662" s="42"/>
      <c r="UQH2662" s="116"/>
      <c r="UQI2662" s="42"/>
      <c r="UQJ2662" s="116"/>
      <c r="UQK2662" s="42"/>
      <c r="UQL2662" s="116"/>
      <c r="UQM2662" s="42"/>
      <c r="UQN2662" s="116"/>
      <c r="UQO2662" s="42"/>
      <c r="UQP2662" s="116"/>
      <c r="UQQ2662" s="42"/>
      <c r="UQR2662" s="116"/>
      <c r="UQS2662" s="42"/>
      <c r="UQT2662" s="116"/>
      <c r="UQU2662" s="42"/>
      <c r="UQV2662" s="116"/>
      <c r="UQW2662" s="42"/>
      <c r="UQX2662" s="116"/>
      <c r="UQY2662" s="42"/>
      <c r="UQZ2662" s="116"/>
      <c r="URA2662" s="42"/>
      <c r="URB2662" s="116"/>
      <c r="URC2662" s="42"/>
      <c r="URD2662" s="116"/>
      <c r="URE2662" s="42"/>
      <c r="URF2662" s="116"/>
      <c r="URG2662" s="42"/>
      <c r="URH2662" s="116"/>
      <c r="URI2662" s="42"/>
      <c r="URJ2662" s="116"/>
      <c r="URK2662" s="42"/>
      <c r="URL2662" s="116"/>
      <c r="URM2662" s="42"/>
      <c r="URN2662" s="116"/>
      <c r="URO2662" s="42"/>
      <c r="URP2662" s="116"/>
      <c r="URQ2662" s="42"/>
      <c r="URR2662" s="116"/>
      <c r="URS2662" s="42"/>
      <c r="URT2662" s="116"/>
      <c r="URU2662" s="42"/>
      <c r="URV2662" s="116"/>
      <c r="URW2662" s="42"/>
      <c r="URX2662" s="116"/>
      <c r="URY2662" s="42"/>
      <c r="URZ2662" s="116"/>
      <c r="USA2662" s="42"/>
      <c r="USB2662" s="116"/>
      <c r="USC2662" s="42"/>
      <c r="USD2662" s="116"/>
      <c r="USE2662" s="42"/>
      <c r="USF2662" s="116"/>
      <c r="USG2662" s="42"/>
      <c r="USH2662" s="116"/>
      <c r="USI2662" s="42"/>
      <c r="USJ2662" s="116"/>
      <c r="USK2662" s="42"/>
      <c r="USL2662" s="116"/>
      <c r="USM2662" s="42"/>
      <c r="USN2662" s="116"/>
      <c r="USO2662" s="42"/>
      <c r="USP2662" s="116"/>
      <c r="USQ2662" s="42"/>
      <c r="USR2662" s="116"/>
      <c r="USS2662" s="42"/>
      <c r="UST2662" s="116"/>
      <c r="USU2662" s="42"/>
      <c r="USV2662" s="116"/>
      <c r="USW2662" s="42"/>
      <c r="USX2662" s="116"/>
      <c r="USY2662" s="42"/>
      <c r="USZ2662" s="116"/>
      <c r="UTA2662" s="42"/>
      <c r="UTB2662" s="116"/>
      <c r="UTC2662" s="42"/>
      <c r="UTD2662" s="116"/>
      <c r="UTE2662" s="42"/>
      <c r="UTF2662" s="116"/>
      <c r="UTG2662" s="42"/>
      <c r="UTH2662" s="116"/>
      <c r="UTI2662" s="42"/>
      <c r="UTJ2662" s="116"/>
      <c r="UTK2662" s="42"/>
      <c r="UTL2662" s="116"/>
      <c r="UTM2662" s="42"/>
      <c r="UTN2662" s="116"/>
      <c r="UTO2662" s="42"/>
      <c r="UTP2662" s="116"/>
      <c r="UTQ2662" s="42"/>
      <c r="UTR2662" s="116"/>
      <c r="UTS2662" s="42"/>
      <c r="UTT2662" s="116"/>
      <c r="UTU2662" s="42"/>
      <c r="UTV2662" s="116"/>
      <c r="UTW2662" s="42"/>
      <c r="UTX2662" s="116"/>
      <c r="UTY2662" s="42"/>
      <c r="UTZ2662" s="116"/>
      <c r="UUA2662" s="42"/>
      <c r="UUB2662" s="116"/>
      <c r="UUC2662" s="42"/>
      <c r="UUD2662" s="116"/>
      <c r="UUE2662" s="42"/>
      <c r="UUF2662" s="116"/>
      <c r="UUG2662" s="42"/>
      <c r="UUH2662" s="116"/>
      <c r="UUI2662" s="42"/>
      <c r="UUJ2662" s="116"/>
      <c r="UUK2662" s="42"/>
      <c r="UUL2662" s="116"/>
      <c r="UUM2662" s="42"/>
      <c r="UUN2662" s="116"/>
      <c r="UUO2662" s="42"/>
      <c r="UUP2662" s="116"/>
      <c r="UUQ2662" s="42"/>
      <c r="UUR2662" s="116"/>
      <c r="UUS2662" s="42"/>
      <c r="UUT2662" s="116"/>
      <c r="UUU2662" s="42"/>
      <c r="UUV2662" s="116"/>
      <c r="UUW2662" s="42"/>
      <c r="UUX2662" s="116"/>
      <c r="UUY2662" s="42"/>
      <c r="UUZ2662" s="116"/>
      <c r="UVA2662" s="42"/>
      <c r="UVB2662" s="116"/>
      <c r="UVC2662" s="42"/>
      <c r="UVD2662" s="116"/>
      <c r="UVE2662" s="42"/>
      <c r="UVF2662" s="116"/>
      <c r="UVG2662" s="42"/>
      <c r="UVH2662" s="116"/>
      <c r="UVI2662" s="42"/>
      <c r="UVJ2662" s="116"/>
      <c r="UVK2662" s="42"/>
      <c r="UVL2662" s="116"/>
      <c r="UVM2662" s="42"/>
      <c r="UVN2662" s="116"/>
      <c r="UVO2662" s="42"/>
      <c r="UVP2662" s="116"/>
      <c r="UVQ2662" s="42"/>
      <c r="UVR2662" s="116"/>
      <c r="UVS2662" s="42"/>
      <c r="UVT2662" s="116"/>
      <c r="UVU2662" s="42"/>
      <c r="UVV2662" s="116"/>
      <c r="UVW2662" s="42"/>
      <c r="UVX2662" s="116"/>
      <c r="UVY2662" s="42"/>
      <c r="UVZ2662" s="116"/>
      <c r="UWA2662" s="42"/>
      <c r="UWB2662" s="116"/>
      <c r="UWC2662" s="42"/>
      <c r="UWD2662" s="116"/>
      <c r="UWE2662" s="42"/>
      <c r="UWF2662" s="116"/>
      <c r="UWG2662" s="42"/>
      <c r="UWH2662" s="116"/>
      <c r="UWI2662" s="42"/>
      <c r="UWJ2662" s="116"/>
      <c r="UWK2662" s="42"/>
      <c r="UWL2662" s="116"/>
      <c r="UWM2662" s="42"/>
      <c r="UWN2662" s="116"/>
      <c r="UWO2662" s="42"/>
      <c r="UWP2662" s="116"/>
      <c r="UWQ2662" s="42"/>
      <c r="UWR2662" s="116"/>
      <c r="UWS2662" s="42"/>
      <c r="UWT2662" s="116"/>
      <c r="UWU2662" s="42"/>
      <c r="UWV2662" s="116"/>
      <c r="UWW2662" s="42"/>
      <c r="UWX2662" s="116"/>
      <c r="UWY2662" s="42"/>
      <c r="UWZ2662" s="116"/>
      <c r="UXA2662" s="42"/>
      <c r="UXB2662" s="116"/>
      <c r="UXC2662" s="42"/>
      <c r="UXD2662" s="116"/>
      <c r="UXE2662" s="42"/>
      <c r="UXF2662" s="116"/>
      <c r="UXG2662" s="42"/>
      <c r="UXH2662" s="116"/>
      <c r="UXI2662" s="42"/>
      <c r="UXJ2662" s="116"/>
      <c r="UXK2662" s="42"/>
      <c r="UXL2662" s="116"/>
      <c r="UXM2662" s="42"/>
      <c r="UXN2662" s="116"/>
      <c r="UXO2662" s="42"/>
      <c r="UXP2662" s="116"/>
      <c r="UXQ2662" s="42"/>
      <c r="UXR2662" s="116"/>
      <c r="UXS2662" s="42"/>
      <c r="UXT2662" s="116"/>
      <c r="UXU2662" s="42"/>
      <c r="UXV2662" s="116"/>
      <c r="UXW2662" s="42"/>
      <c r="UXX2662" s="116"/>
      <c r="UXY2662" s="42"/>
      <c r="UXZ2662" s="116"/>
      <c r="UYA2662" s="42"/>
      <c r="UYB2662" s="116"/>
      <c r="UYC2662" s="42"/>
      <c r="UYD2662" s="116"/>
      <c r="UYE2662" s="42"/>
      <c r="UYF2662" s="116"/>
      <c r="UYG2662" s="42"/>
      <c r="UYH2662" s="116"/>
      <c r="UYI2662" s="42"/>
      <c r="UYJ2662" s="116"/>
      <c r="UYK2662" s="42"/>
      <c r="UYL2662" s="116"/>
      <c r="UYM2662" s="42"/>
      <c r="UYN2662" s="116"/>
      <c r="UYO2662" s="42"/>
      <c r="UYP2662" s="116"/>
      <c r="UYQ2662" s="42"/>
      <c r="UYR2662" s="116"/>
      <c r="UYS2662" s="42"/>
      <c r="UYT2662" s="116"/>
      <c r="UYU2662" s="42"/>
      <c r="UYV2662" s="116"/>
      <c r="UYW2662" s="42"/>
      <c r="UYX2662" s="116"/>
      <c r="UYY2662" s="42"/>
      <c r="UYZ2662" s="116"/>
      <c r="UZA2662" s="42"/>
      <c r="UZB2662" s="116"/>
      <c r="UZC2662" s="42"/>
      <c r="UZD2662" s="116"/>
      <c r="UZE2662" s="42"/>
      <c r="UZF2662" s="116"/>
      <c r="UZG2662" s="42"/>
      <c r="UZH2662" s="116"/>
      <c r="UZI2662" s="42"/>
      <c r="UZJ2662" s="116"/>
      <c r="UZK2662" s="42"/>
      <c r="UZL2662" s="116"/>
      <c r="UZM2662" s="42"/>
      <c r="UZN2662" s="116"/>
      <c r="UZO2662" s="42"/>
      <c r="UZP2662" s="116"/>
      <c r="UZQ2662" s="42"/>
      <c r="UZR2662" s="116"/>
      <c r="UZS2662" s="42"/>
      <c r="UZT2662" s="116"/>
      <c r="UZU2662" s="42"/>
      <c r="UZV2662" s="116"/>
      <c r="UZW2662" s="42"/>
      <c r="UZX2662" s="116"/>
      <c r="UZY2662" s="42"/>
      <c r="UZZ2662" s="116"/>
      <c r="VAA2662" s="42"/>
      <c r="VAB2662" s="116"/>
      <c r="VAC2662" s="42"/>
      <c r="VAD2662" s="116"/>
      <c r="VAE2662" s="42"/>
      <c r="VAF2662" s="116"/>
      <c r="VAG2662" s="42"/>
      <c r="VAH2662" s="116"/>
      <c r="VAI2662" s="42"/>
      <c r="VAJ2662" s="116"/>
      <c r="VAK2662" s="42"/>
      <c r="VAL2662" s="116"/>
      <c r="VAM2662" s="42"/>
      <c r="VAN2662" s="116"/>
      <c r="VAO2662" s="42"/>
      <c r="VAP2662" s="116"/>
      <c r="VAQ2662" s="42"/>
      <c r="VAR2662" s="116"/>
      <c r="VAS2662" s="42"/>
      <c r="VAT2662" s="116"/>
      <c r="VAU2662" s="42"/>
      <c r="VAV2662" s="116"/>
      <c r="VAW2662" s="42"/>
      <c r="VAX2662" s="116"/>
      <c r="VAY2662" s="42"/>
      <c r="VAZ2662" s="116"/>
      <c r="VBA2662" s="42"/>
      <c r="VBB2662" s="116"/>
      <c r="VBC2662" s="42"/>
      <c r="VBD2662" s="116"/>
      <c r="VBE2662" s="42"/>
      <c r="VBF2662" s="116"/>
      <c r="VBG2662" s="42"/>
      <c r="VBH2662" s="116"/>
      <c r="VBI2662" s="42"/>
      <c r="VBJ2662" s="116"/>
      <c r="VBK2662" s="42"/>
      <c r="VBL2662" s="116"/>
      <c r="VBM2662" s="42"/>
      <c r="VBN2662" s="116"/>
      <c r="VBO2662" s="42"/>
      <c r="VBP2662" s="116"/>
      <c r="VBQ2662" s="42"/>
      <c r="VBR2662" s="116"/>
      <c r="VBS2662" s="42"/>
      <c r="VBT2662" s="116"/>
      <c r="VBU2662" s="42"/>
      <c r="VBV2662" s="116"/>
      <c r="VBW2662" s="42"/>
      <c r="VBX2662" s="116"/>
      <c r="VBY2662" s="42"/>
      <c r="VBZ2662" s="116"/>
      <c r="VCA2662" s="42"/>
      <c r="VCB2662" s="116"/>
      <c r="VCC2662" s="42"/>
      <c r="VCD2662" s="116"/>
      <c r="VCE2662" s="42"/>
      <c r="VCF2662" s="116"/>
      <c r="VCG2662" s="42"/>
      <c r="VCH2662" s="116"/>
      <c r="VCI2662" s="42"/>
      <c r="VCJ2662" s="116"/>
      <c r="VCK2662" s="42"/>
      <c r="VCL2662" s="116"/>
      <c r="VCM2662" s="42"/>
      <c r="VCN2662" s="116"/>
      <c r="VCO2662" s="42"/>
      <c r="VCP2662" s="116"/>
      <c r="VCQ2662" s="42"/>
      <c r="VCR2662" s="116"/>
      <c r="VCS2662" s="42"/>
      <c r="VCT2662" s="116"/>
      <c r="VCU2662" s="42"/>
      <c r="VCV2662" s="116"/>
      <c r="VCW2662" s="42"/>
      <c r="VCX2662" s="116"/>
      <c r="VCY2662" s="42"/>
      <c r="VCZ2662" s="116"/>
      <c r="VDA2662" s="42"/>
      <c r="VDB2662" s="116"/>
      <c r="VDC2662" s="42"/>
      <c r="VDD2662" s="116"/>
      <c r="VDE2662" s="42"/>
      <c r="VDF2662" s="116"/>
      <c r="VDG2662" s="42"/>
      <c r="VDH2662" s="116"/>
      <c r="VDI2662" s="42"/>
      <c r="VDJ2662" s="116"/>
      <c r="VDK2662" s="42"/>
      <c r="VDL2662" s="116"/>
      <c r="VDM2662" s="42"/>
      <c r="VDN2662" s="116"/>
      <c r="VDO2662" s="42"/>
      <c r="VDP2662" s="116"/>
      <c r="VDQ2662" s="42"/>
      <c r="VDR2662" s="116"/>
      <c r="VDS2662" s="42"/>
      <c r="VDT2662" s="116"/>
      <c r="VDU2662" s="42"/>
      <c r="VDV2662" s="116"/>
      <c r="VDW2662" s="42"/>
      <c r="VDX2662" s="116"/>
      <c r="VDY2662" s="42"/>
      <c r="VDZ2662" s="116"/>
      <c r="VEA2662" s="42"/>
      <c r="VEB2662" s="116"/>
      <c r="VEC2662" s="42"/>
      <c r="VED2662" s="116"/>
      <c r="VEE2662" s="42"/>
      <c r="VEF2662" s="116"/>
      <c r="VEG2662" s="42"/>
      <c r="VEH2662" s="116"/>
      <c r="VEI2662" s="42"/>
      <c r="VEJ2662" s="116"/>
      <c r="VEK2662" s="42"/>
      <c r="VEL2662" s="116"/>
      <c r="VEM2662" s="42"/>
      <c r="VEN2662" s="116"/>
      <c r="VEO2662" s="42"/>
      <c r="VEP2662" s="116"/>
      <c r="VEQ2662" s="42"/>
      <c r="VER2662" s="116"/>
      <c r="VES2662" s="42"/>
      <c r="VET2662" s="116"/>
      <c r="VEU2662" s="42"/>
      <c r="VEV2662" s="116"/>
      <c r="VEW2662" s="42"/>
      <c r="VEX2662" s="116"/>
      <c r="VEY2662" s="42"/>
      <c r="VEZ2662" s="116"/>
      <c r="VFA2662" s="42"/>
      <c r="VFB2662" s="116"/>
      <c r="VFC2662" s="42"/>
      <c r="VFD2662" s="116"/>
      <c r="VFE2662" s="42"/>
      <c r="VFF2662" s="116"/>
      <c r="VFG2662" s="42"/>
      <c r="VFH2662" s="116"/>
      <c r="VFI2662" s="42"/>
      <c r="VFJ2662" s="116"/>
      <c r="VFK2662" s="42"/>
      <c r="VFL2662" s="116"/>
      <c r="VFM2662" s="42"/>
      <c r="VFN2662" s="116"/>
      <c r="VFO2662" s="42"/>
      <c r="VFP2662" s="116"/>
      <c r="VFQ2662" s="42"/>
      <c r="VFR2662" s="116"/>
      <c r="VFS2662" s="42"/>
      <c r="VFT2662" s="116"/>
      <c r="VFU2662" s="42"/>
      <c r="VFV2662" s="116"/>
      <c r="VFW2662" s="42"/>
      <c r="VFX2662" s="116"/>
      <c r="VFY2662" s="42"/>
      <c r="VFZ2662" s="116"/>
      <c r="VGA2662" s="42"/>
      <c r="VGB2662" s="116"/>
      <c r="VGC2662" s="42"/>
      <c r="VGD2662" s="116"/>
      <c r="VGE2662" s="42"/>
      <c r="VGF2662" s="116"/>
      <c r="VGG2662" s="42"/>
      <c r="VGH2662" s="116"/>
      <c r="VGI2662" s="42"/>
      <c r="VGJ2662" s="116"/>
      <c r="VGK2662" s="42"/>
      <c r="VGL2662" s="116"/>
      <c r="VGM2662" s="42"/>
      <c r="VGN2662" s="116"/>
      <c r="VGO2662" s="42"/>
      <c r="VGP2662" s="116"/>
      <c r="VGQ2662" s="42"/>
      <c r="VGR2662" s="116"/>
      <c r="VGS2662" s="42"/>
      <c r="VGT2662" s="116"/>
      <c r="VGU2662" s="42"/>
      <c r="VGV2662" s="116"/>
      <c r="VGW2662" s="42"/>
      <c r="VGX2662" s="116"/>
      <c r="VGY2662" s="42"/>
      <c r="VGZ2662" s="116"/>
      <c r="VHA2662" s="42"/>
      <c r="VHB2662" s="116"/>
      <c r="VHC2662" s="42"/>
      <c r="VHD2662" s="116"/>
      <c r="VHE2662" s="42"/>
      <c r="VHF2662" s="116"/>
      <c r="VHG2662" s="42"/>
      <c r="VHH2662" s="116"/>
      <c r="VHI2662" s="42"/>
      <c r="VHJ2662" s="116"/>
      <c r="VHK2662" s="42"/>
      <c r="VHL2662" s="116"/>
      <c r="VHM2662" s="42"/>
      <c r="VHN2662" s="116"/>
      <c r="VHO2662" s="42"/>
      <c r="VHP2662" s="116"/>
      <c r="VHQ2662" s="42"/>
      <c r="VHR2662" s="116"/>
      <c r="VHS2662" s="42"/>
      <c r="VHT2662" s="116"/>
      <c r="VHU2662" s="42"/>
      <c r="VHV2662" s="116"/>
      <c r="VHW2662" s="42"/>
      <c r="VHX2662" s="116"/>
      <c r="VHY2662" s="42"/>
      <c r="VHZ2662" s="116"/>
      <c r="VIA2662" s="42"/>
      <c r="VIB2662" s="116"/>
      <c r="VIC2662" s="42"/>
      <c r="VID2662" s="116"/>
      <c r="VIE2662" s="42"/>
      <c r="VIF2662" s="116"/>
      <c r="VIG2662" s="42"/>
      <c r="VIH2662" s="116"/>
      <c r="VII2662" s="42"/>
      <c r="VIJ2662" s="116"/>
      <c r="VIK2662" s="42"/>
      <c r="VIL2662" s="116"/>
      <c r="VIM2662" s="42"/>
      <c r="VIN2662" s="116"/>
      <c r="VIO2662" s="42"/>
      <c r="VIP2662" s="116"/>
      <c r="VIQ2662" s="42"/>
      <c r="VIR2662" s="116"/>
      <c r="VIS2662" s="42"/>
      <c r="VIT2662" s="116"/>
      <c r="VIU2662" s="42"/>
      <c r="VIV2662" s="116"/>
      <c r="VIW2662" s="42"/>
      <c r="VIX2662" s="116"/>
      <c r="VIY2662" s="42"/>
      <c r="VIZ2662" s="116"/>
      <c r="VJA2662" s="42"/>
      <c r="VJB2662" s="116"/>
      <c r="VJC2662" s="42"/>
      <c r="VJD2662" s="116"/>
      <c r="VJE2662" s="42"/>
      <c r="VJF2662" s="116"/>
      <c r="VJG2662" s="42"/>
      <c r="VJH2662" s="116"/>
      <c r="VJI2662" s="42"/>
      <c r="VJJ2662" s="116"/>
      <c r="VJK2662" s="42"/>
      <c r="VJL2662" s="116"/>
      <c r="VJM2662" s="42"/>
      <c r="VJN2662" s="116"/>
      <c r="VJO2662" s="42"/>
      <c r="VJP2662" s="116"/>
      <c r="VJQ2662" s="42"/>
      <c r="VJR2662" s="116"/>
      <c r="VJS2662" s="42"/>
      <c r="VJT2662" s="116"/>
      <c r="VJU2662" s="42"/>
      <c r="VJV2662" s="116"/>
      <c r="VJW2662" s="42"/>
      <c r="VJX2662" s="116"/>
      <c r="VJY2662" s="42"/>
      <c r="VJZ2662" s="116"/>
      <c r="VKA2662" s="42"/>
      <c r="VKB2662" s="116"/>
      <c r="VKC2662" s="42"/>
      <c r="VKD2662" s="116"/>
      <c r="VKE2662" s="42"/>
      <c r="VKF2662" s="116"/>
      <c r="VKG2662" s="42"/>
      <c r="VKH2662" s="116"/>
      <c r="VKI2662" s="42"/>
      <c r="VKJ2662" s="116"/>
      <c r="VKK2662" s="42"/>
      <c r="VKL2662" s="116"/>
      <c r="VKM2662" s="42"/>
      <c r="VKN2662" s="116"/>
      <c r="VKO2662" s="42"/>
      <c r="VKP2662" s="116"/>
      <c r="VKQ2662" s="42"/>
      <c r="VKR2662" s="116"/>
      <c r="VKS2662" s="42"/>
      <c r="VKT2662" s="116"/>
      <c r="VKU2662" s="42"/>
      <c r="VKV2662" s="116"/>
      <c r="VKW2662" s="42"/>
      <c r="VKX2662" s="116"/>
      <c r="VKY2662" s="42"/>
      <c r="VKZ2662" s="116"/>
      <c r="VLA2662" s="42"/>
      <c r="VLB2662" s="116"/>
      <c r="VLC2662" s="42"/>
      <c r="VLD2662" s="116"/>
      <c r="VLE2662" s="42"/>
      <c r="VLF2662" s="116"/>
      <c r="VLG2662" s="42"/>
      <c r="VLH2662" s="116"/>
      <c r="VLI2662" s="42"/>
      <c r="VLJ2662" s="116"/>
      <c r="VLK2662" s="42"/>
      <c r="VLL2662" s="116"/>
      <c r="VLM2662" s="42"/>
      <c r="VLN2662" s="116"/>
      <c r="VLO2662" s="42"/>
      <c r="VLP2662" s="116"/>
      <c r="VLQ2662" s="42"/>
      <c r="VLR2662" s="116"/>
      <c r="VLS2662" s="42"/>
      <c r="VLT2662" s="116"/>
      <c r="VLU2662" s="42"/>
      <c r="VLV2662" s="116"/>
      <c r="VLW2662" s="42"/>
      <c r="VLX2662" s="116"/>
      <c r="VLY2662" s="42"/>
      <c r="VLZ2662" s="116"/>
      <c r="VMA2662" s="42"/>
      <c r="VMB2662" s="116"/>
      <c r="VMC2662" s="42"/>
      <c r="VMD2662" s="116"/>
      <c r="VME2662" s="42"/>
      <c r="VMF2662" s="116"/>
      <c r="VMG2662" s="42"/>
      <c r="VMH2662" s="116"/>
      <c r="VMI2662" s="42"/>
      <c r="VMJ2662" s="116"/>
      <c r="VMK2662" s="42"/>
      <c r="VML2662" s="116"/>
      <c r="VMM2662" s="42"/>
      <c r="VMN2662" s="116"/>
      <c r="VMO2662" s="42"/>
      <c r="VMP2662" s="116"/>
      <c r="VMQ2662" s="42"/>
      <c r="VMR2662" s="116"/>
      <c r="VMS2662" s="42"/>
      <c r="VMT2662" s="116"/>
      <c r="VMU2662" s="42"/>
      <c r="VMV2662" s="116"/>
      <c r="VMW2662" s="42"/>
      <c r="VMX2662" s="116"/>
      <c r="VMY2662" s="42"/>
      <c r="VMZ2662" s="116"/>
      <c r="VNA2662" s="42"/>
      <c r="VNB2662" s="116"/>
      <c r="VNC2662" s="42"/>
      <c r="VND2662" s="116"/>
      <c r="VNE2662" s="42"/>
      <c r="VNF2662" s="116"/>
      <c r="VNG2662" s="42"/>
      <c r="VNH2662" s="116"/>
      <c r="VNI2662" s="42"/>
      <c r="VNJ2662" s="116"/>
      <c r="VNK2662" s="42"/>
      <c r="VNL2662" s="116"/>
      <c r="VNM2662" s="42"/>
      <c r="VNN2662" s="116"/>
      <c r="VNO2662" s="42"/>
      <c r="VNP2662" s="116"/>
      <c r="VNQ2662" s="42"/>
      <c r="VNR2662" s="116"/>
      <c r="VNS2662" s="42"/>
      <c r="VNT2662" s="116"/>
      <c r="VNU2662" s="42"/>
      <c r="VNV2662" s="116"/>
      <c r="VNW2662" s="42"/>
      <c r="VNX2662" s="116"/>
      <c r="VNY2662" s="42"/>
      <c r="VNZ2662" s="116"/>
      <c r="VOA2662" s="42"/>
      <c r="VOB2662" s="116"/>
      <c r="VOC2662" s="42"/>
      <c r="VOD2662" s="116"/>
      <c r="VOE2662" s="42"/>
      <c r="VOF2662" s="116"/>
      <c r="VOG2662" s="42"/>
      <c r="VOH2662" s="116"/>
      <c r="VOI2662" s="42"/>
      <c r="VOJ2662" s="116"/>
      <c r="VOK2662" s="42"/>
      <c r="VOL2662" s="116"/>
      <c r="VOM2662" s="42"/>
      <c r="VON2662" s="116"/>
      <c r="VOO2662" s="42"/>
      <c r="VOP2662" s="116"/>
      <c r="VOQ2662" s="42"/>
      <c r="VOR2662" s="116"/>
      <c r="VOS2662" s="42"/>
      <c r="VOT2662" s="116"/>
      <c r="VOU2662" s="42"/>
      <c r="VOV2662" s="116"/>
      <c r="VOW2662" s="42"/>
      <c r="VOX2662" s="116"/>
      <c r="VOY2662" s="42"/>
      <c r="VOZ2662" s="116"/>
      <c r="VPA2662" s="42"/>
      <c r="VPB2662" s="116"/>
      <c r="VPC2662" s="42"/>
      <c r="VPD2662" s="116"/>
      <c r="VPE2662" s="42"/>
      <c r="VPF2662" s="116"/>
      <c r="VPG2662" s="42"/>
      <c r="VPH2662" s="116"/>
      <c r="VPI2662" s="42"/>
      <c r="VPJ2662" s="116"/>
      <c r="VPK2662" s="42"/>
      <c r="VPL2662" s="116"/>
      <c r="VPM2662" s="42"/>
      <c r="VPN2662" s="116"/>
      <c r="VPO2662" s="42"/>
      <c r="VPP2662" s="116"/>
      <c r="VPQ2662" s="42"/>
      <c r="VPR2662" s="116"/>
      <c r="VPS2662" s="42"/>
      <c r="VPT2662" s="116"/>
      <c r="VPU2662" s="42"/>
      <c r="VPV2662" s="116"/>
      <c r="VPW2662" s="42"/>
      <c r="VPX2662" s="116"/>
      <c r="VPY2662" s="42"/>
      <c r="VPZ2662" s="116"/>
      <c r="VQA2662" s="42"/>
      <c r="VQB2662" s="116"/>
      <c r="VQC2662" s="42"/>
      <c r="VQD2662" s="116"/>
      <c r="VQE2662" s="42"/>
      <c r="VQF2662" s="116"/>
      <c r="VQG2662" s="42"/>
      <c r="VQH2662" s="116"/>
      <c r="VQI2662" s="42"/>
      <c r="VQJ2662" s="116"/>
      <c r="VQK2662" s="42"/>
      <c r="VQL2662" s="116"/>
      <c r="VQM2662" s="42"/>
      <c r="VQN2662" s="116"/>
      <c r="VQO2662" s="42"/>
      <c r="VQP2662" s="116"/>
      <c r="VQQ2662" s="42"/>
      <c r="VQR2662" s="116"/>
      <c r="VQS2662" s="42"/>
      <c r="VQT2662" s="116"/>
      <c r="VQU2662" s="42"/>
      <c r="VQV2662" s="116"/>
      <c r="VQW2662" s="42"/>
      <c r="VQX2662" s="116"/>
      <c r="VQY2662" s="42"/>
      <c r="VQZ2662" s="116"/>
      <c r="VRA2662" s="42"/>
      <c r="VRB2662" s="116"/>
      <c r="VRC2662" s="42"/>
      <c r="VRD2662" s="116"/>
      <c r="VRE2662" s="42"/>
      <c r="VRF2662" s="116"/>
      <c r="VRG2662" s="42"/>
      <c r="VRH2662" s="116"/>
      <c r="VRI2662" s="42"/>
      <c r="VRJ2662" s="116"/>
      <c r="VRK2662" s="42"/>
      <c r="VRL2662" s="116"/>
      <c r="VRM2662" s="42"/>
      <c r="VRN2662" s="116"/>
      <c r="VRO2662" s="42"/>
      <c r="VRP2662" s="116"/>
      <c r="VRQ2662" s="42"/>
      <c r="VRR2662" s="116"/>
      <c r="VRS2662" s="42"/>
      <c r="VRT2662" s="116"/>
      <c r="VRU2662" s="42"/>
      <c r="VRV2662" s="116"/>
      <c r="VRW2662" s="42"/>
      <c r="VRX2662" s="116"/>
      <c r="VRY2662" s="42"/>
      <c r="VRZ2662" s="116"/>
      <c r="VSA2662" s="42"/>
      <c r="VSB2662" s="116"/>
      <c r="VSC2662" s="42"/>
      <c r="VSD2662" s="116"/>
      <c r="VSE2662" s="42"/>
      <c r="VSF2662" s="116"/>
      <c r="VSG2662" s="42"/>
      <c r="VSH2662" s="116"/>
      <c r="VSI2662" s="42"/>
      <c r="VSJ2662" s="116"/>
      <c r="VSK2662" s="42"/>
      <c r="VSL2662" s="116"/>
      <c r="VSM2662" s="42"/>
      <c r="VSN2662" s="116"/>
      <c r="VSO2662" s="42"/>
      <c r="VSP2662" s="116"/>
      <c r="VSQ2662" s="42"/>
      <c r="VSR2662" s="116"/>
      <c r="VSS2662" s="42"/>
      <c r="VST2662" s="116"/>
      <c r="VSU2662" s="42"/>
      <c r="VSV2662" s="116"/>
      <c r="VSW2662" s="42"/>
      <c r="VSX2662" s="116"/>
      <c r="VSY2662" s="42"/>
      <c r="VSZ2662" s="116"/>
      <c r="VTA2662" s="42"/>
      <c r="VTB2662" s="116"/>
      <c r="VTC2662" s="42"/>
      <c r="VTD2662" s="116"/>
      <c r="VTE2662" s="42"/>
      <c r="VTF2662" s="116"/>
      <c r="VTG2662" s="42"/>
      <c r="VTH2662" s="116"/>
      <c r="VTI2662" s="42"/>
      <c r="VTJ2662" s="116"/>
      <c r="VTK2662" s="42"/>
      <c r="VTL2662" s="116"/>
      <c r="VTM2662" s="42"/>
      <c r="VTN2662" s="116"/>
      <c r="VTO2662" s="42"/>
      <c r="VTP2662" s="116"/>
      <c r="VTQ2662" s="42"/>
      <c r="VTR2662" s="116"/>
      <c r="VTS2662" s="42"/>
      <c r="VTT2662" s="116"/>
      <c r="VTU2662" s="42"/>
      <c r="VTV2662" s="116"/>
      <c r="VTW2662" s="42"/>
      <c r="VTX2662" s="116"/>
      <c r="VTY2662" s="42"/>
      <c r="VTZ2662" s="116"/>
      <c r="VUA2662" s="42"/>
      <c r="VUB2662" s="116"/>
      <c r="VUC2662" s="42"/>
      <c r="VUD2662" s="116"/>
      <c r="VUE2662" s="42"/>
      <c r="VUF2662" s="116"/>
      <c r="VUG2662" s="42"/>
      <c r="VUH2662" s="116"/>
      <c r="VUI2662" s="42"/>
      <c r="VUJ2662" s="116"/>
      <c r="VUK2662" s="42"/>
      <c r="VUL2662" s="116"/>
      <c r="VUM2662" s="42"/>
      <c r="VUN2662" s="116"/>
      <c r="VUO2662" s="42"/>
      <c r="VUP2662" s="116"/>
      <c r="VUQ2662" s="42"/>
      <c r="VUR2662" s="116"/>
      <c r="VUS2662" s="42"/>
      <c r="VUT2662" s="116"/>
      <c r="VUU2662" s="42"/>
      <c r="VUV2662" s="116"/>
      <c r="VUW2662" s="42"/>
      <c r="VUX2662" s="116"/>
      <c r="VUY2662" s="42"/>
      <c r="VUZ2662" s="116"/>
      <c r="VVA2662" s="42"/>
      <c r="VVB2662" s="116"/>
      <c r="VVC2662" s="42"/>
      <c r="VVD2662" s="116"/>
      <c r="VVE2662" s="42"/>
      <c r="VVF2662" s="116"/>
      <c r="VVG2662" s="42"/>
      <c r="VVH2662" s="116"/>
      <c r="VVI2662" s="42"/>
      <c r="VVJ2662" s="116"/>
      <c r="VVK2662" s="42"/>
      <c r="VVL2662" s="116"/>
      <c r="VVM2662" s="42"/>
      <c r="VVN2662" s="116"/>
      <c r="VVO2662" s="42"/>
      <c r="VVP2662" s="116"/>
      <c r="VVQ2662" s="42"/>
      <c r="VVR2662" s="116"/>
      <c r="VVS2662" s="42"/>
      <c r="VVT2662" s="116"/>
      <c r="VVU2662" s="42"/>
      <c r="VVV2662" s="116"/>
      <c r="VVW2662" s="42"/>
      <c r="VVX2662" s="116"/>
      <c r="VVY2662" s="42"/>
      <c r="VVZ2662" s="116"/>
      <c r="VWA2662" s="42"/>
      <c r="VWB2662" s="116"/>
      <c r="VWC2662" s="42"/>
      <c r="VWD2662" s="116"/>
      <c r="VWE2662" s="42"/>
      <c r="VWF2662" s="116"/>
      <c r="VWG2662" s="42"/>
      <c r="VWH2662" s="116"/>
      <c r="VWI2662" s="42"/>
      <c r="VWJ2662" s="116"/>
      <c r="VWK2662" s="42"/>
      <c r="VWL2662" s="116"/>
      <c r="VWM2662" s="42"/>
      <c r="VWN2662" s="116"/>
      <c r="VWO2662" s="42"/>
      <c r="VWP2662" s="116"/>
      <c r="VWQ2662" s="42"/>
      <c r="VWR2662" s="116"/>
      <c r="VWS2662" s="42"/>
      <c r="VWT2662" s="116"/>
      <c r="VWU2662" s="42"/>
      <c r="VWV2662" s="116"/>
      <c r="VWW2662" s="42"/>
      <c r="VWX2662" s="116"/>
      <c r="VWY2662" s="42"/>
      <c r="VWZ2662" s="116"/>
      <c r="VXA2662" s="42"/>
      <c r="VXB2662" s="116"/>
      <c r="VXC2662" s="42"/>
      <c r="VXD2662" s="116"/>
      <c r="VXE2662" s="42"/>
      <c r="VXF2662" s="116"/>
      <c r="VXG2662" s="42"/>
      <c r="VXH2662" s="116"/>
      <c r="VXI2662" s="42"/>
      <c r="VXJ2662" s="116"/>
      <c r="VXK2662" s="42"/>
      <c r="VXL2662" s="116"/>
      <c r="VXM2662" s="42"/>
      <c r="VXN2662" s="116"/>
      <c r="VXO2662" s="42"/>
      <c r="VXP2662" s="116"/>
      <c r="VXQ2662" s="42"/>
      <c r="VXR2662" s="116"/>
      <c r="VXS2662" s="42"/>
      <c r="VXT2662" s="116"/>
      <c r="VXU2662" s="42"/>
      <c r="VXV2662" s="116"/>
      <c r="VXW2662" s="42"/>
      <c r="VXX2662" s="116"/>
      <c r="VXY2662" s="42"/>
      <c r="VXZ2662" s="116"/>
      <c r="VYA2662" s="42"/>
      <c r="VYB2662" s="116"/>
      <c r="VYC2662" s="42"/>
      <c r="VYD2662" s="116"/>
      <c r="VYE2662" s="42"/>
      <c r="VYF2662" s="116"/>
      <c r="VYG2662" s="42"/>
      <c r="VYH2662" s="116"/>
      <c r="VYI2662" s="42"/>
      <c r="VYJ2662" s="116"/>
      <c r="VYK2662" s="42"/>
      <c r="VYL2662" s="116"/>
      <c r="VYM2662" s="42"/>
      <c r="VYN2662" s="116"/>
      <c r="VYO2662" s="42"/>
      <c r="VYP2662" s="116"/>
      <c r="VYQ2662" s="42"/>
      <c r="VYR2662" s="116"/>
      <c r="VYS2662" s="42"/>
      <c r="VYT2662" s="116"/>
      <c r="VYU2662" s="42"/>
      <c r="VYV2662" s="116"/>
      <c r="VYW2662" s="42"/>
      <c r="VYX2662" s="116"/>
      <c r="VYY2662" s="42"/>
      <c r="VYZ2662" s="116"/>
      <c r="VZA2662" s="42"/>
      <c r="VZB2662" s="116"/>
      <c r="VZC2662" s="42"/>
      <c r="VZD2662" s="116"/>
      <c r="VZE2662" s="42"/>
      <c r="VZF2662" s="116"/>
      <c r="VZG2662" s="42"/>
      <c r="VZH2662" s="116"/>
      <c r="VZI2662" s="42"/>
      <c r="VZJ2662" s="116"/>
      <c r="VZK2662" s="42"/>
      <c r="VZL2662" s="116"/>
      <c r="VZM2662" s="42"/>
      <c r="VZN2662" s="116"/>
      <c r="VZO2662" s="42"/>
      <c r="VZP2662" s="116"/>
      <c r="VZQ2662" s="42"/>
      <c r="VZR2662" s="116"/>
      <c r="VZS2662" s="42"/>
      <c r="VZT2662" s="116"/>
      <c r="VZU2662" s="42"/>
      <c r="VZV2662" s="116"/>
      <c r="VZW2662" s="42"/>
      <c r="VZX2662" s="116"/>
      <c r="VZY2662" s="42"/>
      <c r="VZZ2662" s="116"/>
      <c r="WAA2662" s="42"/>
      <c r="WAB2662" s="116"/>
      <c r="WAC2662" s="42"/>
      <c r="WAD2662" s="116"/>
      <c r="WAE2662" s="42"/>
      <c r="WAF2662" s="116"/>
      <c r="WAG2662" s="42"/>
      <c r="WAH2662" s="116"/>
      <c r="WAI2662" s="42"/>
      <c r="WAJ2662" s="116"/>
      <c r="WAK2662" s="42"/>
      <c r="WAL2662" s="116"/>
      <c r="WAM2662" s="42"/>
      <c r="WAN2662" s="116"/>
      <c r="WAO2662" s="42"/>
      <c r="WAP2662" s="116"/>
      <c r="WAQ2662" s="42"/>
      <c r="WAR2662" s="116"/>
      <c r="WAS2662" s="42"/>
      <c r="WAT2662" s="116"/>
      <c r="WAU2662" s="42"/>
      <c r="WAV2662" s="116"/>
      <c r="WAW2662" s="42"/>
      <c r="WAX2662" s="116"/>
      <c r="WAY2662" s="42"/>
      <c r="WAZ2662" s="116"/>
      <c r="WBA2662" s="42"/>
      <c r="WBB2662" s="116"/>
      <c r="WBC2662" s="42"/>
      <c r="WBD2662" s="116"/>
      <c r="WBE2662" s="42"/>
      <c r="WBF2662" s="116"/>
      <c r="WBG2662" s="42"/>
      <c r="WBH2662" s="116"/>
      <c r="WBI2662" s="42"/>
      <c r="WBJ2662" s="116"/>
      <c r="WBK2662" s="42"/>
      <c r="WBL2662" s="116"/>
      <c r="WBM2662" s="42"/>
      <c r="WBN2662" s="116"/>
      <c r="WBO2662" s="42"/>
      <c r="WBP2662" s="116"/>
      <c r="WBQ2662" s="42"/>
      <c r="WBR2662" s="116"/>
      <c r="WBS2662" s="42"/>
      <c r="WBT2662" s="116"/>
      <c r="WBU2662" s="42"/>
      <c r="WBV2662" s="116"/>
      <c r="WBW2662" s="42"/>
      <c r="WBX2662" s="116"/>
      <c r="WBY2662" s="42"/>
      <c r="WBZ2662" s="116"/>
      <c r="WCA2662" s="42"/>
      <c r="WCB2662" s="116"/>
      <c r="WCC2662" s="42"/>
      <c r="WCD2662" s="116"/>
      <c r="WCE2662" s="42"/>
      <c r="WCF2662" s="116"/>
      <c r="WCG2662" s="42"/>
      <c r="WCH2662" s="116"/>
      <c r="WCI2662" s="42"/>
      <c r="WCJ2662" s="116"/>
      <c r="WCK2662" s="42"/>
      <c r="WCL2662" s="116"/>
      <c r="WCM2662" s="42"/>
      <c r="WCN2662" s="116"/>
      <c r="WCO2662" s="42"/>
      <c r="WCP2662" s="116"/>
      <c r="WCQ2662" s="42"/>
      <c r="WCR2662" s="116"/>
      <c r="WCS2662" s="42"/>
      <c r="WCT2662" s="116"/>
      <c r="WCU2662" s="42"/>
      <c r="WCV2662" s="116"/>
      <c r="WCW2662" s="42"/>
      <c r="WCX2662" s="116"/>
      <c r="WCY2662" s="42"/>
      <c r="WCZ2662" s="116"/>
      <c r="WDA2662" s="42"/>
      <c r="WDB2662" s="116"/>
      <c r="WDC2662" s="42"/>
      <c r="WDD2662" s="116"/>
      <c r="WDE2662" s="42"/>
      <c r="WDF2662" s="116"/>
      <c r="WDG2662" s="42"/>
      <c r="WDH2662" s="116"/>
      <c r="WDI2662" s="42"/>
      <c r="WDJ2662" s="116"/>
      <c r="WDK2662" s="42"/>
      <c r="WDL2662" s="116"/>
      <c r="WDM2662" s="42"/>
      <c r="WDN2662" s="116"/>
      <c r="WDO2662" s="42"/>
      <c r="WDP2662" s="116"/>
      <c r="WDQ2662" s="42"/>
      <c r="WDR2662" s="116"/>
      <c r="WDS2662" s="42"/>
      <c r="WDT2662" s="116"/>
      <c r="WDU2662" s="42"/>
      <c r="WDV2662" s="116"/>
      <c r="WDW2662" s="42"/>
      <c r="WDX2662" s="116"/>
      <c r="WDY2662" s="42"/>
      <c r="WDZ2662" s="116"/>
      <c r="WEA2662" s="42"/>
      <c r="WEB2662" s="116"/>
      <c r="WEC2662" s="42"/>
      <c r="WED2662" s="116"/>
      <c r="WEE2662" s="42"/>
      <c r="WEF2662" s="116"/>
      <c r="WEG2662" s="42"/>
      <c r="WEH2662" s="116"/>
      <c r="WEI2662" s="42"/>
      <c r="WEJ2662" s="116"/>
      <c r="WEK2662" s="42"/>
      <c r="WEL2662" s="116"/>
      <c r="WEM2662" s="42"/>
      <c r="WEN2662" s="116"/>
      <c r="WEO2662" s="42"/>
      <c r="WEP2662" s="116"/>
      <c r="WEQ2662" s="42"/>
      <c r="WER2662" s="116"/>
      <c r="WES2662" s="42"/>
      <c r="WET2662" s="116"/>
      <c r="WEU2662" s="42"/>
      <c r="WEV2662" s="116"/>
      <c r="WEW2662" s="42"/>
      <c r="WEX2662" s="116"/>
      <c r="WEY2662" s="42"/>
      <c r="WEZ2662" s="116"/>
      <c r="WFA2662" s="42"/>
      <c r="WFB2662" s="116"/>
      <c r="WFC2662" s="42"/>
      <c r="WFD2662" s="116"/>
      <c r="WFE2662" s="42"/>
      <c r="WFF2662" s="116"/>
      <c r="WFG2662" s="42"/>
      <c r="WFH2662" s="116"/>
      <c r="WFI2662" s="42"/>
      <c r="WFJ2662" s="116"/>
      <c r="WFK2662" s="42"/>
      <c r="WFL2662" s="116"/>
      <c r="WFM2662" s="42"/>
      <c r="WFN2662" s="116"/>
      <c r="WFO2662" s="42"/>
      <c r="WFP2662" s="116"/>
      <c r="WFQ2662" s="42"/>
      <c r="WFR2662" s="116"/>
      <c r="WFS2662" s="42"/>
      <c r="WFT2662" s="116"/>
      <c r="WFU2662" s="42"/>
      <c r="WFV2662" s="116"/>
      <c r="WFW2662" s="42"/>
      <c r="WFX2662" s="116"/>
      <c r="WFY2662" s="42"/>
      <c r="WFZ2662" s="116"/>
      <c r="WGA2662" s="42"/>
      <c r="WGB2662" s="116"/>
      <c r="WGC2662" s="42"/>
      <c r="WGD2662" s="116"/>
      <c r="WGE2662" s="42"/>
      <c r="WGF2662" s="116"/>
      <c r="WGG2662" s="42"/>
      <c r="WGH2662" s="116"/>
      <c r="WGI2662" s="42"/>
      <c r="WGJ2662" s="116"/>
      <c r="WGK2662" s="42"/>
      <c r="WGL2662" s="116"/>
      <c r="WGM2662" s="42"/>
      <c r="WGN2662" s="116"/>
      <c r="WGO2662" s="42"/>
      <c r="WGP2662" s="116"/>
      <c r="WGQ2662" s="42"/>
      <c r="WGR2662" s="116"/>
      <c r="WGS2662" s="42"/>
      <c r="WGT2662" s="116"/>
      <c r="WGU2662" s="42"/>
      <c r="WGV2662" s="116"/>
      <c r="WGW2662" s="42"/>
      <c r="WGX2662" s="116"/>
      <c r="WGY2662" s="42"/>
      <c r="WGZ2662" s="116"/>
      <c r="WHA2662" s="42"/>
      <c r="WHB2662" s="116"/>
      <c r="WHC2662" s="42"/>
      <c r="WHD2662" s="116"/>
      <c r="WHE2662" s="42"/>
      <c r="WHF2662" s="116"/>
      <c r="WHG2662" s="42"/>
      <c r="WHH2662" s="116"/>
      <c r="WHI2662" s="42"/>
      <c r="WHJ2662" s="116"/>
      <c r="WHK2662" s="42"/>
      <c r="WHL2662" s="116"/>
      <c r="WHM2662" s="42"/>
      <c r="WHN2662" s="116"/>
      <c r="WHO2662" s="42"/>
      <c r="WHP2662" s="116"/>
      <c r="WHQ2662" s="42"/>
      <c r="WHR2662" s="116"/>
      <c r="WHS2662" s="42"/>
      <c r="WHT2662" s="116"/>
      <c r="WHU2662" s="42"/>
      <c r="WHV2662" s="116"/>
      <c r="WHW2662" s="42"/>
      <c r="WHX2662" s="116"/>
      <c r="WHY2662" s="42"/>
      <c r="WHZ2662" s="116"/>
      <c r="WIA2662" s="42"/>
      <c r="WIB2662" s="116"/>
      <c r="WIC2662" s="42"/>
      <c r="WID2662" s="116"/>
      <c r="WIE2662" s="42"/>
      <c r="WIF2662" s="116"/>
      <c r="WIG2662" s="42"/>
      <c r="WIH2662" s="116"/>
      <c r="WII2662" s="42"/>
      <c r="WIJ2662" s="116"/>
      <c r="WIK2662" s="42"/>
      <c r="WIL2662" s="116"/>
      <c r="WIM2662" s="42"/>
      <c r="WIN2662" s="116"/>
      <c r="WIO2662" s="42"/>
      <c r="WIP2662" s="116"/>
      <c r="WIQ2662" s="42"/>
      <c r="WIR2662" s="116"/>
      <c r="WIS2662" s="42"/>
      <c r="WIT2662" s="116"/>
      <c r="WIU2662" s="42"/>
      <c r="WIV2662" s="116"/>
      <c r="WIW2662" s="42"/>
      <c r="WIX2662" s="116"/>
      <c r="WIY2662" s="42"/>
      <c r="WIZ2662" s="116"/>
      <c r="WJA2662" s="42"/>
      <c r="WJB2662" s="116"/>
      <c r="WJC2662" s="42"/>
      <c r="WJD2662" s="116"/>
      <c r="WJE2662" s="42"/>
      <c r="WJF2662" s="116"/>
      <c r="WJG2662" s="42"/>
      <c r="WJH2662" s="116"/>
      <c r="WJI2662" s="42"/>
      <c r="WJJ2662" s="116"/>
      <c r="WJK2662" s="42"/>
      <c r="WJL2662" s="116"/>
      <c r="WJM2662" s="42"/>
      <c r="WJN2662" s="116"/>
      <c r="WJO2662" s="42"/>
      <c r="WJP2662" s="116"/>
      <c r="WJQ2662" s="42"/>
      <c r="WJR2662" s="116"/>
      <c r="WJS2662" s="42"/>
      <c r="WJT2662" s="116"/>
      <c r="WJU2662" s="42"/>
      <c r="WJV2662" s="116"/>
      <c r="WJW2662" s="42"/>
      <c r="WJX2662" s="116"/>
      <c r="WJY2662" s="42"/>
      <c r="WJZ2662" s="116"/>
      <c r="WKA2662" s="42"/>
      <c r="WKB2662" s="116"/>
      <c r="WKC2662" s="42"/>
      <c r="WKD2662" s="116"/>
      <c r="WKE2662" s="42"/>
      <c r="WKF2662" s="116"/>
      <c r="WKG2662" s="42"/>
      <c r="WKH2662" s="116"/>
      <c r="WKI2662" s="42"/>
      <c r="WKJ2662" s="116"/>
      <c r="WKK2662" s="42"/>
      <c r="WKL2662" s="116"/>
      <c r="WKM2662" s="42"/>
      <c r="WKN2662" s="116"/>
      <c r="WKO2662" s="42"/>
      <c r="WKP2662" s="116"/>
      <c r="WKQ2662" s="42"/>
      <c r="WKR2662" s="116"/>
      <c r="WKS2662" s="42"/>
      <c r="WKT2662" s="116"/>
      <c r="WKU2662" s="42"/>
      <c r="WKV2662" s="116"/>
      <c r="WKW2662" s="42"/>
      <c r="WKX2662" s="116"/>
      <c r="WKY2662" s="42"/>
      <c r="WKZ2662" s="116"/>
      <c r="WLA2662" s="42"/>
      <c r="WLB2662" s="116"/>
      <c r="WLC2662" s="42"/>
      <c r="WLD2662" s="116"/>
      <c r="WLE2662" s="42"/>
      <c r="WLF2662" s="116"/>
      <c r="WLG2662" s="42"/>
      <c r="WLH2662" s="116"/>
      <c r="WLI2662" s="42"/>
      <c r="WLJ2662" s="116"/>
      <c r="WLK2662" s="42"/>
      <c r="WLL2662" s="116"/>
      <c r="WLM2662" s="42"/>
      <c r="WLN2662" s="116"/>
      <c r="WLO2662" s="42"/>
      <c r="WLP2662" s="116"/>
      <c r="WLQ2662" s="42"/>
      <c r="WLR2662" s="116"/>
      <c r="WLS2662" s="42"/>
      <c r="WLT2662" s="116"/>
      <c r="WLU2662" s="42"/>
      <c r="WLV2662" s="116"/>
      <c r="WLW2662" s="42"/>
      <c r="WLX2662" s="116"/>
      <c r="WLY2662" s="42"/>
      <c r="WLZ2662" s="116"/>
      <c r="WMA2662" s="42"/>
      <c r="WMB2662" s="116"/>
      <c r="WMC2662" s="42"/>
      <c r="WMD2662" s="116"/>
      <c r="WME2662" s="42"/>
      <c r="WMF2662" s="116"/>
      <c r="WMG2662" s="42"/>
      <c r="WMH2662" s="116"/>
      <c r="WMI2662" s="42"/>
      <c r="WMJ2662" s="116"/>
      <c r="WMK2662" s="42"/>
      <c r="WML2662" s="116"/>
      <c r="WMM2662" s="42"/>
      <c r="WMN2662" s="116"/>
      <c r="WMO2662" s="42"/>
      <c r="WMP2662" s="116"/>
      <c r="WMQ2662" s="42"/>
      <c r="WMR2662" s="116"/>
      <c r="WMS2662" s="42"/>
      <c r="WMT2662" s="116"/>
      <c r="WMU2662" s="42"/>
      <c r="WMV2662" s="116"/>
      <c r="WMW2662" s="42"/>
      <c r="WMX2662" s="116"/>
      <c r="WMY2662" s="42"/>
      <c r="WMZ2662" s="116"/>
      <c r="WNA2662" s="42"/>
      <c r="WNB2662" s="116"/>
      <c r="WNC2662" s="42"/>
      <c r="WND2662" s="116"/>
      <c r="WNE2662" s="42"/>
      <c r="WNF2662" s="116"/>
      <c r="WNG2662" s="42"/>
      <c r="WNH2662" s="116"/>
      <c r="WNI2662" s="42"/>
      <c r="WNJ2662" s="116"/>
      <c r="WNK2662" s="42"/>
      <c r="WNL2662" s="116"/>
      <c r="WNM2662" s="42"/>
      <c r="WNN2662" s="116"/>
      <c r="WNO2662" s="42"/>
      <c r="WNP2662" s="116"/>
      <c r="WNQ2662" s="42"/>
      <c r="WNR2662" s="116"/>
      <c r="WNS2662" s="42"/>
      <c r="WNT2662" s="116"/>
      <c r="WNU2662" s="42"/>
      <c r="WNV2662" s="116"/>
      <c r="WNW2662" s="42"/>
      <c r="WNX2662" s="116"/>
      <c r="WNY2662" s="42"/>
      <c r="WNZ2662" s="116"/>
      <c r="WOA2662" s="42"/>
      <c r="WOB2662" s="116"/>
      <c r="WOC2662" s="42"/>
      <c r="WOD2662" s="116"/>
      <c r="WOE2662" s="42"/>
      <c r="WOF2662" s="116"/>
      <c r="WOG2662" s="42"/>
      <c r="WOH2662" s="116"/>
      <c r="WOI2662" s="42"/>
      <c r="WOJ2662" s="116"/>
      <c r="WOK2662" s="42"/>
      <c r="WOL2662" s="116"/>
      <c r="WOM2662" s="42"/>
      <c r="WON2662" s="116"/>
      <c r="WOO2662" s="42"/>
      <c r="WOP2662" s="116"/>
      <c r="WOQ2662" s="42"/>
      <c r="WOR2662" s="116"/>
      <c r="WOS2662" s="42"/>
      <c r="WOT2662" s="116"/>
      <c r="WOU2662" s="42"/>
      <c r="WOV2662" s="116"/>
      <c r="WOW2662" s="42"/>
      <c r="WOX2662" s="116"/>
      <c r="WOY2662" s="42"/>
      <c r="WOZ2662" s="116"/>
      <c r="WPA2662" s="42"/>
      <c r="WPB2662" s="116"/>
      <c r="WPC2662" s="42"/>
      <c r="WPD2662" s="116"/>
      <c r="WPE2662" s="42"/>
      <c r="WPF2662" s="116"/>
      <c r="WPG2662" s="42"/>
      <c r="WPH2662" s="116"/>
      <c r="WPI2662" s="42"/>
      <c r="WPJ2662" s="116"/>
      <c r="WPK2662" s="42"/>
      <c r="WPL2662" s="116"/>
      <c r="WPM2662" s="42"/>
      <c r="WPN2662" s="116"/>
      <c r="WPO2662" s="42"/>
      <c r="WPP2662" s="116"/>
      <c r="WPQ2662" s="42"/>
      <c r="WPR2662" s="116"/>
      <c r="WPS2662" s="42"/>
      <c r="WPT2662" s="116"/>
      <c r="WPU2662" s="42"/>
      <c r="WPV2662" s="116"/>
      <c r="WPW2662" s="42"/>
      <c r="WPX2662" s="116"/>
      <c r="WPY2662" s="42"/>
      <c r="WPZ2662" s="116"/>
      <c r="WQA2662" s="42"/>
      <c r="WQB2662" s="116"/>
      <c r="WQC2662" s="42"/>
      <c r="WQD2662" s="116"/>
      <c r="WQE2662" s="42"/>
      <c r="WQF2662" s="116"/>
      <c r="WQG2662" s="42"/>
      <c r="WQH2662" s="116"/>
      <c r="WQI2662" s="42"/>
      <c r="WQJ2662" s="116"/>
      <c r="WQK2662" s="42"/>
      <c r="WQL2662" s="116"/>
      <c r="WQM2662" s="42"/>
      <c r="WQN2662" s="116"/>
      <c r="WQO2662" s="42"/>
      <c r="WQP2662" s="116"/>
      <c r="WQQ2662" s="42"/>
      <c r="WQR2662" s="116"/>
      <c r="WQS2662" s="42"/>
      <c r="WQT2662" s="116"/>
      <c r="WQU2662" s="42"/>
      <c r="WQV2662" s="116"/>
      <c r="WQW2662" s="42"/>
      <c r="WQX2662" s="116"/>
      <c r="WQY2662" s="42"/>
      <c r="WQZ2662" s="116"/>
      <c r="WRA2662" s="42"/>
      <c r="WRB2662" s="116"/>
      <c r="WRC2662" s="42"/>
      <c r="WRD2662" s="116"/>
      <c r="WRE2662" s="42"/>
      <c r="WRF2662" s="116"/>
      <c r="WRG2662" s="42"/>
      <c r="WRH2662" s="116"/>
      <c r="WRI2662" s="42"/>
      <c r="WRJ2662" s="116"/>
      <c r="WRK2662" s="42"/>
      <c r="WRL2662" s="116"/>
      <c r="WRM2662" s="42"/>
      <c r="WRN2662" s="116"/>
      <c r="WRO2662" s="42"/>
      <c r="WRP2662" s="116"/>
      <c r="WRQ2662" s="42"/>
      <c r="WRR2662" s="116"/>
      <c r="WRS2662" s="42"/>
      <c r="WRT2662" s="116"/>
      <c r="WRU2662" s="42"/>
      <c r="WRV2662" s="116"/>
      <c r="WRW2662" s="42"/>
      <c r="WRX2662" s="116"/>
      <c r="WRY2662" s="42"/>
      <c r="WRZ2662" s="116"/>
      <c r="WSA2662" s="42"/>
      <c r="WSB2662" s="116"/>
      <c r="WSC2662" s="42"/>
      <c r="WSD2662" s="116"/>
      <c r="WSE2662" s="42"/>
      <c r="WSF2662" s="116"/>
      <c r="WSG2662" s="42"/>
      <c r="WSH2662" s="116"/>
      <c r="WSI2662" s="42"/>
      <c r="WSJ2662" s="116"/>
      <c r="WSK2662" s="42"/>
      <c r="WSL2662" s="116"/>
      <c r="WSM2662" s="42"/>
      <c r="WSN2662" s="116"/>
      <c r="WSO2662" s="42"/>
      <c r="WSP2662" s="116"/>
      <c r="WSQ2662" s="42"/>
      <c r="WSR2662" s="116"/>
      <c r="WSS2662" s="42"/>
      <c r="WST2662" s="116"/>
      <c r="WSU2662" s="42"/>
      <c r="WSV2662" s="116"/>
      <c r="WSW2662" s="42"/>
      <c r="WSX2662" s="116"/>
      <c r="WSY2662" s="42"/>
      <c r="WSZ2662" s="116"/>
      <c r="WTA2662" s="42"/>
      <c r="WTB2662" s="116"/>
      <c r="WTC2662" s="42"/>
      <c r="WTD2662" s="116"/>
      <c r="WTE2662" s="42"/>
      <c r="WTF2662" s="116"/>
      <c r="WTG2662" s="42"/>
      <c r="WTH2662" s="116"/>
      <c r="WTI2662" s="42"/>
      <c r="WTJ2662" s="116"/>
      <c r="WTK2662" s="42"/>
      <c r="WTL2662" s="116"/>
      <c r="WTM2662" s="42"/>
      <c r="WTN2662" s="116"/>
      <c r="WTO2662" s="42"/>
      <c r="WTP2662" s="116"/>
      <c r="WTQ2662" s="42"/>
      <c r="WTR2662" s="116"/>
      <c r="WTS2662" s="42"/>
      <c r="WTT2662" s="116"/>
      <c r="WTU2662" s="42"/>
      <c r="WTV2662" s="116"/>
      <c r="WTW2662" s="42"/>
      <c r="WTX2662" s="116"/>
      <c r="WTY2662" s="42"/>
      <c r="WTZ2662" s="116"/>
      <c r="WUA2662" s="42"/>
      <c r="WUB2662" s="116"/>
      <c r="WUC2662" s="42"/>
      <c r="WUD2662" s="116"/>
      <c r="WUE2662" s="42"/>
      <c r="WUF2662" s="116"/>
      <c r="WUG2662" s="42"/>
      <c r="WUH2662" s="116"/>
      <c r="WUI2662" s="42"/>
      <c r="WUJ2662" s="116"/>
      <c r="WUK2662" s="42"/>
      <c r="WUL2662" s="116"/>
      <c r="WUM2662" s="42"/>
      <c r="WUN2662" s="116"/>
      <c r="WUO2662" s="42"/>
      <c r="WUP2662" s="116"/>
      <c r="WUQ2662" s="42"/>
      <c r="WUR2662" s="116"/>
      <c r="WUS2662" s="42"/>
      <c r="WUT2662" s="116"/>
      <c r="WUU2662" s="42"/>
      <c r="WUV2662" s="116"/>
      <c r="WUW2662" s="42"/>
      <c r="WUX2662" s="116"/>
      <c r="WUY2662" s="42"/>
      <c r="WUZ2662" s="116"/>
      <c r="WVA2662" s="42"/>
      <c r="WVB2662" s="116"/>
      <c r="WVC2662" s="42"/>
      <c r="WVD2662" s="116"/>
      <c r="WVE2662" s="42"/>
      <c r="WVF2662" s="116"/>
      <c r="WVG2662" s="42"/>
      <c r="WVH2662" s="116"/>
      <c r="WVI2662" s="42"/>
      <c r="WVJ2662" s="116"/>
      <c r="WVK2662" s="42"/>
      <c r="WVL2662" s="116"/>
      <c r="WVM2662" s="42"/>
      <c r="WVN2662" s="116"/>
      <c r="WVO2662" s="42"/>
      <c r="WVP2662" s="116"/>
      <c r="WVQ2662" s="42"/>
      <c r="WVR2662" s="116"/>
      <c r="WVS2662" s="42"/>
      <c r="WVT2662" s="116"/>
      <c r="WVU2662" s="42"/>
      <c r="WVV2662" s="116"/>
      <c r="WVW2662" s="42"/>
      <c r="WVX2662" s="116"/>
      <c r="WVY2662" s="42"/>
      <c r="WVZ2662" s="116"/>
      <c r="WWA2662" s="42"/>
      <c r="WWB2662" s="116"/>
      <c r="WWC2662" s="42"/>
      <c r="WWD2662" s="116"/>
      <c r="WWE2662" s="42"/>
      <c r="WWF2662" s="116"/>
      <c r="WWG2662" s="42"/>
      <c r="WWH2662" s="116"/>
      <c r="WWI2662" s="42"/>
      <c r="WWJ2662" s="116"/>
      <c r="WWK2662" s="42"/>
      <c r="WWL2662" s="116"/>
      <c r="WWM2662" s="42"/>
      <c r="WWN2662" s="116"/>
      <c r="WWO2662" s="42"/>
      <c r="WWP2662" s="116"/>
      <c r="WWQ2662" s="42"/>
      <c r="WWR2662" s="116"/>
      <c r="WWS2662" s="42"/>
      <c r="WWT2662" s="116"/>
      <c r="WWU2662" s="42"/>
      <c r="WWV2662" s="116"/>
      <c r="WWW2662" s="42"/>
      <c r="WWX2662" s="116"/>
      <c r="WWY2662" s="42"/>
      <c r="WWZ2662" s="116"/>
      <c r="WXA2662" s="42"/>
      <c r="WXB2662" s="116"/>
      <c r="WXC2662" s="42"/>
      <c r="WXD2662" s="116"/>
      <c r="WXE2662" s="42"/>
      <c r="WXF2662" s="116"/>
      <c r="WXG2662" s="42"/>
      <c r="WXH2662" s="116"/>
      <c r="WXI2662" s="42"/>
      <c r="WXJ2662" s="116"/>
      <c r="WXK2662" s="42"/>
      <c r="WXL2662" s="116"/>
      <c r="WXM2662" s="42"/>
      <c r="WXN2662" s="116"/>
      <c r="WXO2662" s="42"/>
      <c r="WXP2662" s="116"/>
      <c r="WXQ2662" s="42"/>
      <c r="WXR2662" s="116"/>
      <c r="WXS2662" s="42"/>
      <c r="WXT2662" s="116"/>
      <c r="WXU2662" s="42"/>
      <c r="WXV2662" s="116"/>
      <c r="WXW2662" s="42"/>
      <c r="WXX2662" s="116"/>
      <c r="WXY2662" s="42"/>
      <c r="WXZ2662" s="116"/>
      <c r="WYA2662" s="42"/>
      <c r="WYB2662" s="116"/>
      <c r="WYC2662" s="42"/>
      <c r="WYD2662" s="116"/>
      <c r="WYE2662" s="42"/>
      <c r="WYF2662" s="116"/>
      <c r="WYG2662" s="42"/>
      <c r="WYH2662" s="116"/>
      <c r="WYI2662" s="42"/>
      <c r="WYJ2662" s="116"/>
      <c r="WYK2662" s="42"/>
      <c r="WYL2662" s="116"/>
      <c r="WYM2662" s="42"/>
      <c r="WYN2662" s="116"/>
      <c r="WYO2662" s="42"/>
      <c r="WYP2662" s="116"/>
      <c r="WYQ2662" s="42"/>
      <c r="WYR2662" s="116"/>
      <c r="WYS2662" s="42"/>
      <c r="WYT2662" s="116"/>
      <c r="WYU2662" s="42"/>
      <c r="WYV2662" s="116"/>
      <c r="WYW2662" s="42"/>
      <c r="WYX2662" s="116"/>
      <c r="WYY2662" s="42"/>
      <c r="WYZ2662" s="116"/>
      <c r="WZA2662" s="42"/>
      <c r="WZB2662" s="116"/>
      <c r="WZC2662" s="42"/>
      <c r="WZD2662" s="116"/>
      <c r="WZE2662" s="42"/>
      <c r="WZF2662" s="116"/>
      <c r="WZG2662" s="42"/>
      <c r="WZH2662" s="116"/>
      <c r="WZI2662" s="42"/>
      <c r="WZJ2662" s="116"/>
      <c r="WZK2662" s="42"/>
      <c r="WZL2662" s="116"/>
      <c r="WZM2662" s="42"/>
      <c r="WZN2662" s="116"/>
      <c r="WZO2662" s="42"/>
      <c r="WZP2662" s="116"/>
      <c r="WZQ2662" s="42"/>
      <c r="WZR2662" s="116"/>
      <c r="WZS2662" s="42"/>
      <c r="WZT2662" s="116"/>
      <c r="WZU2662" s="42"/>
      <c r="WZV2662" s="116"/>
      <c r="WZW2662" s="42"/>
      <c r="WZX2662" s="116"/>
      <c r="WZY2662" s="42"/>
      <c r="WZZ2662" s="116"/>
      <c r="XAA2662" s="42"/>
      <c r="XAB2662" s="116"/>
      <c r="XAC2662" s="42"/>
      <c r="XAD2662" s="116"/>
      <c r="XAE2662" s="42"/>
      <c r="XAF2662" s="116"/>
      <c r="XAG2662" s="42"/>
      <c r="XAH2662" s="116"/>
      <c r="XAI2662" s="42"/>
      <c r="XAJ2662" s="116"/>
      <c r="XAK2662" s="42"/>
      <c r="XAL2662" s="116"/>
      <c r="XAM2662" s="42"/>
      <c r="XAN2662" s="116"/>
      <c r="XAO2662" s="42"/>
      <c r="XAP2662" s="116"/>
      <c r="XAQ2662" s="42"/>
      <c r="XAR2662" s="116"/>
      <c r="XAS2662" s="42"/>
      <c r="XAT2662" s="116"/>
      <c r="XAU2662" s="42"/>
      <c r="XAV2662" s="116"/>
      <c r="XAW2662" s="42"/>
      <c r="XAX2662" s="116"/>
      <c r="XAY2662" s="42"/>
      <c r="XAZ2662" s="116"/>
      <c r="XBA2662" s="42"/>
      <c r="XBB2662" s="116"/>
      <c r="XBC2662" s="42"/>
      <c r="XBD2662" s="116"/>
      <c r="XBE2662" s="42"/>
      <c r="XBF2662" s="116"/>
      <c r="XBG2662" s="42"/>
      <c r="XBH2662" s="116"/>
      <c r="XBI2662" s="42"/>
      <c r="XBJ2662" s="116"/>
      <c r="XBK2662" s="42"/>
      <c r="XBL2662" s="116"/>
      <c r="XBM2662" s="42"/>
      <c r="XBN2662" s="116"/>
      <c r="XBO2662" s="42"/>
      <c r="XBP2662" s="116"/>
      <c r="XBQ2662" s="42"/>
      <c r="XBR2662" s="116"/>
      <c r="XBS2662" s="42"/>
      <c r="XBT2662" s="116"/>
      <c r="XBU2662" s="42"/>
      <c r="XBV2662" s="116"/>
      <c r="XBW2662" s="42"/>
      <c r="XBX2662" s="116"/>
      <c r="XBY2662" s="42"/>
      <c r="XBZ2662" s="116"/>
      <c r="XCA2662" s="42"/>
      <c r="XCB2662" s="116"/>
      <c r="XCC2662" s="42"/>
      <c r="XCD2662" s="116"/>
      <c r="XCE2662" s="42"/>
      <c r="XCF2662" s="116"/>
      <c r="XCG2662" s="42"/>
      <c r="XCH2662" s="116"/>
      <c r="XCI2662" s="42"/>
      <c r="XCJ2662" s="116"/>
      <c r="XCK2662" s="42"/>
      <c r="XCL2662" s="116"/>
      <c r="XCM2662" s="42"/>
      <c r="XCN2662" s="116"/>
      <c r="XCO2662" s="42"/>
      <c r="XCP2662" s="116"/>
      <c r="XCQ2662" s="42"/>
      <c r="XCR2662" s="116"/>
      <c r="XCS2662" s="42"/>
      <c r="XCT2662" s="116"/>
      <c r="XCU2662" s="42"/>
      <c r="XCV2662" s="116"/>
      <c r="XCW2662" s="42"/>
      <c r="XCX2662" s="116"/>
      <c r="XCY2662" s="42"/>
      <c r="XCZ2662" s="116"/>
      <c r="XDA2662" s="42"/>
      <c r="XDB2662" s="116"/>
      <c r="XDC2662" s="42"/>
      <c r="XDD2662" s="116"/>
      <c r="XDE2662" s="42"/>
      <c r="XDF2662" s="116"/>
      <c r="XDG2662" s="42"/>
      <c r="XDH2662" s="116"/>
      <c r="XDI2662" s="42"/>
      <c r="XDJ2662" s="116"/>
      <c r="XDK2662" s="42"/>
      <c r="XDL2662" s="116"/>
      <c r="XDM2662" s="42"/>
      <c r="XDN2662" s="116"/>
      <c r="XDO2662" s="42"/>
      <c r="XDP2662" s="116"/>
      <c r="XDQ2662" s="42"/>
      <c r="XDR2662" s="116"/>
      <c r="XDS2662" s="42"/>
      <c r="XDT2662" s="116"/>
      <c r="XDU2662" s="42"/>
      <c r="XDV2662" s="116"/>
      <c r="XDW2662" s="42"/>
      <c r="XDX2662" s="116"/>
      <c r="XDY2662" s="42"/>
      <c r="XDZ2662" s="116"/>
      <c r="XEA2662" s="42"/>
      <c r="XEB2662" s="116"/>
      <c r="XEC2662" s="42"/>
      <c r="XED2662" s="116"/>
      <c r="XEE2662" s="42"/>
      <c r="XEF2662" s="116"/>
      <c r="XEG2662" s="42"/>
      <c r="XEH2662" s="116"/>
      <c r="XEI2662" s="42"/>
      <c r="XEJ2662" s="116"/>
      <c r="XEK2662" s="42"/>
      <c r="XEL2662" s="116"/>
      <c r="XEM2662" s="42"/>
      <c r="XEN2662" s="116"/>
      <c r="XEO2662" s="42"/>
    </row>
    <row r="2663" spans="1:16369" s="85" customFormat="1" hidden="1" x14ac:dyDescent="0.25">
      <c r="A2663" s="177" t="s">
        <v>580</v>
      </c>
      <c r="B2663" s="19" t="s">
        <v>126</v>
      </c>
      <c r="C2663" s="38" t="s">
        <v>127</v>
      </c>
      <c r="D2663" s="83">
        <v>0</v>
      </c>
      <c r="E2663" s="42"/>
      <c r="F2663" s="116"/>
      <c r="G2663" s="42"/>
      <c r="H2663" s="116"/>
      <c r="I2663" s="42"/>
      <c r="J2663" s="116"/>
      <c r="K2663" s="42"/>
      <c r="L2663" s="116"/>
      <c r="M2663" s="42"/>
      <c r="N2663" s="116"/>
      <c r="O2663" s="42"/>
      <c r="P2663" s="116"/>
      <c r="Q2663" s="42"/>
      <c r="R2663" s="116"/>
      <c r="S2663" s="42"/>
      <c r="T2663" s="116"/>
      <c r="U2663" s="42"/>
      <c r="V2663" s="116"/>
      <c r="W2663" s="42"/>
      <c r="X2663" s="116"/>
      <c r="Y2663" s="42"/>
      <c r="Z2663" s="116"/>
      <c r="AA2663" s="42"/>
      <c r="AB2663" s="116"/>
      <c r="AC2663" s="42"/>
      <c r="AD2663" s="116"/>
      <c r="AE2663" s="42"/>
      <c r="AF2663" s="116"/>
      <c r="AG2663" s="42"/>
      <c r="AH2663" s="116"/>
      <c r="AI2663" s="42"/>
      <c r="AJ2663" s="116"/>
      <c r="AK2663" s="42"/>
      <c r="AL2663" s="116"/>
      <c r="AM2663" s="42"/>
      <c r="AN2663" s="116"/>
      <c r="AO2663" s="42"/>
      <c r="AP2663" s="116"/>
      <c r="AQ2663" s="42"/>
      <c r="AR2663" s="116"/>
      <c r="AS2663" s="42"/>
      <c r="AT2663" s="116"/>
      <c r="AU2663" s="42"/>
      <c r="AV2663" s="116"/>
      <c r="AW2663" s="42"/>
      <c r="AX2663" s="116"/>
      <c r="AY2663" s="42"/>
      <c r="AZ2663" s="116"/>
      <c r="BA2663" s="42"/>
      <c r="BB2663" s="116"/>
      <c r="BC2663" s="42"/>
      <c r="BD2663" s="116"/>
      <c r="BE2663" s="42"/>
      <c r="BF2663" s="116"/>
      <c r="BG2663" s="42"/>
      <c r="BH2663" s="116"/>
      <c r="BI2663" s="42"/>
      <c r="BJ2663" s="116"/>
      <c r="BK2663" s="42"/>
      <c r="BL2663" s="116"/>
      <c r="BM2663" s="42"/>
      <c r="BN2663" s="116"/>
      <c r="BO2663" s="42"/>
      <c r="BP2663" s="116"/>
      <c r="BQ2663" s="42"/>
      <c r="BR2663" s="116"/>
      <c r="BS2663" s="42"/>
      <c r="BT2663" s="116"/>
      <c r="BU2663" s="42"/>
      <c r="BV2663" s="116"/>
      <c r="BW2663" s="42"/>
      <c r="BX2663" s="116"/>
      <c r="BY2663" s="42"/>
      <c r="BZ2663" s="116"/>
      <c r="CA2663" s="42"/>
      <c r="CB2663" s="116"/>
      <c r="CC2663" s="42"/>
      <c r="CD2663" s="116"/>
      <c r="CE2663" s="42"/>
      <c r="CF2663" s="116"/>
      <c r="CG2663" s="42"/>
      <c r="CH2663" s="116"/>
      <c r="CI2663" s="42"/>
      <c r="CJ2663" s="116"/>
      <c r="CK2663" s="42"/>
      <c r="CL2663" s="116"/>
      <c r="CM2663" s="42"/>
      <c r="CN2663" s="116"/>
      <c r="CO2663" s="42"/>
      <c r="CP2663" s="116"/>
      <c r="CQ2663" s="42"/>
      <c r="CR2663" s="116"/>
      <c r="CS2663" s="42"/>
      <c r="CT2663" s="116"/>
      <c r="CU2663" s="42"/>
      <c r="CV2663" s="116"/>
      <c r="CW2663" s="42"/>
      <c r="CX2663" s="116"/>
      <c r="CY2663" s="42"/>
      <c r="CZ2663" s="116"/>
      <c r="DA2663" s="42"/>
      <c r="DB2663" s="116"/>
      <c r="DC2663" s="42"/>
      <c r="DD2663" s="116"/>
      <c r="DE2663" s="42"/>
      <c r="DF2663" s="116"/>
      <c r="DG2663" s="42"/>
      <c r="DH2663" s="116"/>
      <c r="DI2663" s="42"/>
      <c r="DJ2663" s="116"/>
      <c r="DK2663" s="42"/>
      <c r="DL2663" s="116"/>
      <c r="DM2663" s="42"/>
      <c r="DN2663" s="116"/>
      <c r="DO2663" s="42"/>
      <c r="DP2663" s="116"/>
      <c r="DQ2663" s="42"/>
      <c r="DR2663" s="116"/>
      <c r="DS2663" s="42"/>
      <c r="DT2663" s="116"/>
      <c r="DU2663" s="42"/>
      <c r="DV2663" s="116"/>
      <c r="DW2663" s="42"/>
      <c r="DX2663" s="116"/>
      <c r="DY2663" s="42"/>
      <c r="DZ2663" s="116"/>
      <c r="EA2663" s="42"/>
      <c r="EB2663" s="116"/>
      <c r="EC2663" s="42"/>
      <c r="ED2663" s="116"/>
      <c r="EE2663" s="42"/>
      <c r="EF2663" s="116"/>
      <c r="EG2663" s="42"/>
      <c r="EH2663" s="116"/>
      <c r="EI2663" s="42"/>
      <c r="EJ2663" s="116"/>
      <c r="EK2663" s="42"/>
      <c r="EL2663" s="116"/>
      <c r="EM2663" s="42"/>
      <c r="EN2663" s="116"/>
      <c r="EO2663" s="42"/>
      <c r="EP2663" s="116"/>
      <c r="EQ2663" s="42"/>
      <c r="ER2663" s="116"/>
      <c r="ES2663" s="42"/>
      <c r="ET2663" s="116"/>
      <c r="EU2663" s="42"/>
      <c r="EV2663" s="116"/>
      <c r="EW2663" s="42"/>
      <c r="EX2663" s="116"/>
      <c r="EY2663" s="42"/>
      <c r="EZ2663" s="116"/>
      <c r="FA2663" s="42"/>
      <c r="FB2663" s="116"/>
      <c r="FC2663" s="42"/>
      <c r="FD2663" s="116"/>
      <c r="FE2663" s="42"/>
      <c r="FF2663" s="116"/>
      <c r="FG2663" s="42"/>
      <c r="FH2663" s="116"/>
      <c r="FI2663" s="42"/>
      <c r="FJ2663" s="116"/>
      <c r="FK2663" s="42"/>
      <c r="FL2663" s="116"/>
      <c r="FM2663" s="42"/>
      <c r="FN2663" s="116"/>
      <c r="FO2663" s="42"/>
      <c r="FP2663" s="116"/>
      <c r="FQ2663" s="42"/>
      <c r="FR2663" s="116"/>
      <c r="FS2663" s="42"/>
      <c r="FT2663" s="116"/>
      <c r="FU2663" s="42"/>
      <c r="FV2663" s="116"/>
      <c r="FW2663" s="42"/>
      <c r="FX2663" s="116"/>
      <c r="FY2663" s="42"/>
      <c r="FZ2663" s="116"/>
      <c r="GA2663" s="42"/>
      <c r="GB2663" s="116"/>
      <c r="GC2663" s="42"/>
      <c r="GD2663" s="116"/>
      <c r="GE2663" s="42"/>
      <c r="GF2663" s="116"/>
      <c r="GG2663" s="42"/>
      <c r="GH2663" s="116"/>
      <c r="GI2663" s="42"/>
      <c r="GJ2663" s="116"/>
      <c r="GK2663" s="42"/>
      <c r="GL2663" s="116"/>
      <c r="GM2663" s="42"/>
      <c r="GN2663" s="116"/>
      <c r="GO2663" s="42"/>
      <c r="GP2663" s="116"/>
      <c r="GQ2663" s="42"/>
      <c r="GR2663" s="116"/>
      <c r="GS2663" s="42"/>
      <c r="GT2663" s="116"/>
      <c r="GU2663" s="42"/>
      <c r="GV2663" s="116"/>
      <c r="GW2663" s="42"/>
      <c r="GX2663" s="116"/>
      <c r="GY2663" s="42"/>
      <c r="GZ2663" s="116"/>
      <c r="HA2663" s="42"/>
      <c r="HB2663" s="116"/>
      <c r="HC2663" s="42"/>
      <c r="HD2663" s="116"/>
      <c r="HE2663" s="42"/>
      <c r="HF2663" s="116"/>
      <c r="HG2663" s="42"/>
      <c r="HH2663" s="116"/>
      <c r="HI2663" s="42"/>
      <c r="HJ2663" s="116"/>
      <c r="HK2663" s="42"/>
      <c r="HL2663" s="116"/>
      <c r="HM2663" s="42"/>
      <c r="HN2663" s="116"/>
      <c r="HO2663" s="42"/>
      <c r="HP2663" s="116"/>
      <c r="HQ2663" s="42"/>
      <c r="HR2663" s="116"/>
      <c r="HS2663" s="42"/>
      <c r="HT2663" s="116"/>
      <c r="HU2663" s="42"/>
      <c r="HV2663" s="116"/>
      <c r="HW2663" s="42"/>
      <c r="HX2663" s="116"/>
      <c r="HY2663" s="42"/>
      <c r="HZ2663" s="116"/>
      <c r="IA2663" s="42"/>
      <c r="IB2663" s="116"/>
      <c r="IC2663" s="42"/>
      <c r="ID2663" s="116"/>
      <c r="IE2663" s="42"/>
      <c r="IF2663" s="116"/>
      <c r="IG2663" s="42"/>
      <c r="IH2663" s="116"/>
      <c r="II2663" s="42"/>
      <c r="IJ2663" s="116"/>
      <c r="IK2663" s="42"/>
      <c r="IL2663" s="116"/>
      <c r="IM2663" s="42"/>
      <c r="IN2663" s="116"/>
      <c r="IO2663" s="42"/>
      <c r="IP2663" s="116"/>
      <c r="IQ2663" s="42"/>
      <c r="IR2663" s="116"/>
      <c r="IS2663" s="42"/>
      <c r="IT2663" s="116"/>
      <c r="IU2663" s="42"/>
      <c r="IV2663" s="116"/>
      <c r="IW2663" s="42"/>
      <c r="IX2663" s="116"/>
      <c r="IY2663" s="42"/>
      <c r="IZ2663" s="116"/>
      <c r="JA2663" s="42"/>
      <c r="JB2663" s="116"/>
      <c r="JC2663" s="42"/>
      <c r="JD2663" s="116"/>
      <c r="JE2663" s="42"/>
      <c r="JF2663" s="116"/>
      <c r="JG2663" s="42"/>
      <c r="JH2663" s="116"/>
      <c r="JI2663" s="42"/>
      <c r="JJ2663" s="116"/>
      <c r="JK2663" s="42"/>
      <c r="JL2663" s="116"/>
      <c r="JM2663" s="42"/>
      <c r="JN2663" s="116"/>
      <c r="JO2663" s="42"/>
      <c r="JP2663" s="116"/>
      <c r="JQ2663" s="42"/>
      <c r="JR2663" s="116"/>
      <c r="JS2663" s="42"/>
      <c r="JT2663" s="116"/>
      <c r="JU2663" s="42"/>
      <c r="JV2663" s="116"/>
      <c r="JW2663" s="42"/>
      <c r="JX2663" s="116"/>
      <c r="JY2663" s="42"/>
      <c r="JZ2663" s="116"/>
      <c r="KA2663" s="42"/>
      <c r="KB2663" s="116"/>
      <c r="KC2663" s="42"/>
      <c r="KD2663" s="116"/>
      <c r="KE2663" s="42"/>
      <c r="KF2663" s="116"/>
      <c r="KG2663" s="42"/>
      <c r="KH2663" s="116"/>
      <c r="KI2663" s="42"/>
      <c r="KJ2663" s="116"/>
      <c r="KK2663" s="42"/>
      <c r="KL2663" s="116"/>
      <c r="KM2663" s="42"/>
      <c r="KN2663" s="116"/>
      <c r="KO2663" s="42"/>
      <c r="KP2663" s="116"/>
      <c r="KQ2663" s="42"/>
      <c r="KR2663" s="116"/>
      <c r="KS2663" s="42"/>
      <c r="KT2663" s="116"/>
      <c r="KU2663" s="42"/>
      <c r="KV2663" s="116"/>
      <c r="KW2663" s="42"/>
      <c r="KX2663" s="116"/>
      <c r="KY2663" s="42"/>
      <c r="KZ2663" s="116"/>
      <c r="LA2663" s="42"/>
      <c r="LB2663" s="116"/>
      <c r="LC2663" s="42"/>
      <c r="LD2663" s="116"/>
      <c r="LE2663" s="42"/>
      <c r="LF2663" s="116"/>
      <c r="LG2663" s="42"/>
      <c r="LH2663" s="116"/>
      <c r="LI2663" s="42"/>
      <c r="LJ2663" s="116"/>
      <c r="LK2663" s="42"/>
      <c r="LL2663" s="116"/>
      <c r="LM2663" s="42"/>
      <c r="LN2663" s="116"/>
      <c r="LO2663" s="42"/>
      <c r="LP2663" s="116"/>
      <c r="LQ2663" s="42"/>
      <c r="LR2663" s="116"/>
      <c r="LS2663" s="42"/>
      <c r="LT2663" s="116"/>
      <c r="LU2663" s="42"/>
      <c r="LV2663" s="116"/>
      <c r="LW2663" s="42"/>
      <c r="LX2663" s="116"/>
      <c r="LY2663" s="42"/>
      <c r="LZ2663" s="116"/>
      <c r="MA2663" s="42"/>
      <c r="MB2663" s="116"/>
      <c r="MC2663" s="42"/>
      <c r="MD2663" s="116"/>
      <c r="ME2663" s="42"/>
      <c r="MF2663" s="116"/>
      <c r="MG2663" s="42"/>
      <c r="MH2663" s="116"/>
      <c r="MI2663" s="42"/>
      <c r="MJ2663" s="116"/>
      <c r="MK2663" s="42"/>
      <c r="ML2663" s="116"/>
      <c r="MM2663" s="42"/>
      <c r="MN2663" s="116"/>
      <c r="MO2663" s="42"/>
      <c r="MP2663" s="116"/>
      <c r="MQ2663" s="42"/>
      <c r="MR2663" s="116"/>
      <c r="MS2663" s="42"/>
      <c r="MT2663" s="116"/>
      <c r="MU2663" s="42"/>
      <c r="MV2663" s="116"/>
      <c r="MW2663" s="42"/>
      <c r="MX2663" s="116"/>
      <c r="MY2663" s="42"/>
      <c r="MZ2663" s="116"/>
      <c r="NA2663" s="42"/>
      <c r="NB2663" s="116"/>
      <c r="NC2663" s="42"/>
      <c r="ND2663" s="116"/>
      <c r="NE2663" s="42"/>
      <c r="NF2663" s="116"/>
      <c r="NG2663" s="42"/>
      <c r="NH2663" s="116"/>
      <c r="NI2663" s="42"/>
      <c r="NJ2663" s="116"/>
      <c r="NK2663" s="42"/>
      <c r="NL2663" s="116"/>
      <c r="NM2663" s="42"/>
      <c r="NN2663" s="116"/>
      <c r="NO2663" s="42"/>
      <c r="NP2663" s="116"/>
      <c r="NQ2663" s="42"/>
      <c r="NR2663" s="116"/>
      <c r="NS2663" s="42"/>
      <c r="NT2663" s="116"/>
      <c r="NU2663" s="42"/>
      <c r="NV2663" s="116"/>
      <c r="NW2663" s="42"/>
      <c r="NX2663" s="116"/>
      <c r="NY2663" s="42"/>
      <c r="NZ2663" s="116"/>
      <c r="OA2663" s="42"/>
      <c r="OB2663" s="116"/>
      <c r="OC2663" s="42"/>
      <c r="OD2663" s="116"/>
      <c r="OE2663" s="42"/>
      <c r="OF2663" s="116"/>
      <c r="OG2663" s="42"/>
      <c r="OH2663" s="116"/>
      <c r="OI2663" s="42"/>
      <c r="OJ2663" s="116"/>
      <c r="OK2663" s="42"/>
      <c r="OL2663" s="116"/>
      <c r="OM2663" s="42"/>
      <c r="ON2663" s="116"/>
      <c r="OO2663" s="42"/>
      <c r="OP2663" s="116"/>
      <c r="OQ2663" s="42"/>
      <c r="OR2663" s="116"/>
      <c r="OS2663" s="42"/>
      <c r="OT2663" s="116"/>
      <c r="OU2663" s="42"/>
      <c r="OV2663" s="116"/>
      <c r="OW2663" s="42"/>
      <c r="OX2663" s="116"/>
      <c r="OY2663" s="42"/>
      <c r="OZ2663" s="116"/>
      <c r="PA2663" s="42"/>
      <c r="PB2663" s="116"/>
      <c r="PC2663" s="42"/>
      <c r="PD2663" s="116"/>
      <c r="PE2663" s="42"/>
      <c r="PF2663" s="116"/>
      <c r="PG2663" s="42"/>
      <c r="PH2663" s="116"/>
      <c r="PI2663" s="42"/>
      <c r="PJ2663" s="116"/>
      <c r="PK2663" s="42"/>
      <c r="PL2663" s="116"/>
      <c r="PM2663" s="42"/>
      <c r="PN2663" s="116"/>
      <c r="PO2663" s="42"/>
      <c r="PP2663" s="116"/>
      <c r="PQ2663" s="42"/>
      <c r="PR2663" s="116"/>
      <c r="PS2663" s="42"/>
      <c r="PT2663" s="116"/>
      <c r="PU2663" s="42"/>
      <c r="PV2663" s="116"/>
      <c r="PW2663" s="42"/>
      <c r="PX2663" s="116"/>
      <c r="PY2663" s="42"/>
      <c r="PZ2663" s="116"/>
      <c r="QA2663" s="42"/>
      <c r="QB2663" s="116"/>
      <c r="QC2663" s="42"/>
      <c r="QD2663" s="116"/>
      <c r="QE2663" s="42"/>
      <c r="QF2663" s="116"/>
      <c r="QG2663" s="42"/>
      <c r="QH2663" s="116"/>
      <c r="QI2663" s="42"/>
      <c r="QJ2663" s="116"/>
      <c r="QK2663" s="42"/>
      <c r="QL2663" s="116"/>
      <c r="QM2663" s="42"/>
      <c r="QN2663" s="116"/>
      <c r="QO2663" s="42"/>
      <c r="QP2663" s="116"/>
      <c r="QQ2663" s="42"/>
      <c r="QR2663" s="116"/>
      <c r="QS2663" s="42"/>
      <c r="QT2663" s="116"/>
      <c r="QU2663" s="42"/>
      <c r="QV2663" s="116"/>
      <c r="QW2663" s="42"/>
      <c r="QX2663" s="116"/>
      <c r="QY2663" s="42"/>
      <c r="QZ2663" s="116"/>
      <c r="RA2663" s="42"/>
      <c r="RB2663" s="116"/>
      <c r="RC2663" s="42"/>
      <c r="RD2663" s="116"/>
      <c r="RE2663" s="42"/>
      <c r="RF2663" s="116"/>
      <c r="RG2663" s="42"/>
      <c r="RH2663" s="116"/>
      <c r="RI2663" s="42"/>
      <c r="RJ2663" s="116"/>
      <c r="RK2663" s="42"/>
      <c r="RL2663" s="116"/>
      <c r="RM2663" s="42"/>
      <c r="RN2663" s="116"/>
      <c r="RO2663" s="42"/>
      <c r="RP2663" s="116"/>
      <c r="RQ2663" s="42"/>
      <c r="RR2663" s="116"/>
      <c r="RS2663" s="42"/>
      <c r="RT2663" s="116"/>
      <c r="RU2663" s="42"/>
      <c r="RV2663" s="116"/>
      <c r="RW2663" s="42"/>
      <c r="RX2663" s="116"/>
      <c r="RY2663" s="42"/>
      <c r="RZ2663" s="116"/>
      <c r="SA2663" s="42"/>
      <c r="SB2663" s="116"/>
      <c r="SC2663" s="42"/>
      <c r="SD2663" s="116"/>
      <c r="SE2663" s="42"/>
      <c r="SF2663" s="116"/>
      <c r="SG2663" s="42"/>
      <c r="SH2663" s="116"/>
      <c r="SI2663" s="42"/>
      <c r="SJ2663" s="116"/>
      <c r="SK2663" s="42"/>
      <c r="SL2663" s="116"/>
      <c r="SM2663" s="42"/>
      <c r="SN2663" s="116"/>
      <c r="SO2663" s="42"/>
      <c r="SP2663" s="116"/>
      <c r="SQ2663" s="42"/>
      <c r="SR2663" s="116"/>
      <c r="SS2663" s="42"/>
      <c r="ST2663" s="116"/>
      <c r="SU2663" s="42"/>
      <c r="SV2663" s="116"/>
      <c r="SW2663" s="42"/>
      <c r="SX2663" s="116"/>
      <c r="SY2663" s="42"/>
      <c r="SZ2663" s="116"/>
      <c r="TA2663" s="42"/>
      <c r="TB2663" s="116"/>
      <c r="TC2663" s="42"/>
      <c r="TD2663" s="116"/>
      <c r="TE2663" s="42"/>
      <c r="TF2663" s="116"/>
      <c r="TG2663" s="42"/>
      <c r="TH2663" s="116"/>
      <c r="TI2663" s="42"/>
      <c r="TJ2663" s="116"/>
      <c r="TK2663" s="42"/>
      <c r="TL2663" s="116"/>
      <c r="TM2663" s="42"/>
      <c r="TN2663" s="116"/>
      <c r="TO2663" s="42"/>
      <c r="TP2663" s="116"/>
      <c r="TQ2663" s="42"/>
      <c r="TR2663" s="116"/>
      <c r="TS2663" s="42"/>
      <c r="TT2663" s="116"/>
      <c r="TU2663" s="42"/>
      <c r="TV2663" s="116"/>
      <c r="TW2663" s="42"/>
      <c r="TX2663" s="116"/>
      <c r="TY2663" s="42"/>
      <c r="TZ2663" s="116"/>
      <c r="UA2663" s="42"/>
      <c r="UB2663" s="116"/>
      <c r="UC2663" s="42"/>
      <c r="UD2663" s="116"/>
      <c r="UE2663" s="42"/>
      <c r="UF2663" s="116"/>
      <c r="UG2663" s="42"/>
      <c r="UH2663" s="116"/>
      <c r="UI2663" s="42"/>
      <c r="UJ2663" s="116"/>
      <c r="UK2663" s="42"/>
      <c r="UL2663" s="116"/>
      <c r="UM2663" s="42"/>
      <c r="UN2663" s="116"/>
      <c r="UO2663" s="42"/>
      <c r="UP2663" s="116"/>
      <c r="UQ2663" s="42"/>
      <c r="UR2663" s="116"/>
      <c r="US2663" s="42"/>
      <c r="UT2663" s="116"/>
      <c r="UU2663" s="42"/>
      <c r="UV2663" s="116"/>
      <c r="UW2663" s="42"/>
      <c r="UX2663" s="116"/>
      <c r="UY2663" s="42"/>
      <c r="UZ2663" s="116"/>
      <c r="VA2663" s="42"/>
      <c r="VB2663" s="116"/>
      <c r="VC2663" s="42"/>
      <c r="VD2663" s="116"/>
      <c r="VE2663" s="42"/>
      <c r="VF2663" s="116"/>
      <c r="VG2663" s="42"/>
      <c r="VH2663" s="116"/>
      <c r="VI2663" s="42"/>
      <c r="VJ2663" s="116"/>
      <c r="VK2663" s="42"/>
      <c r="VL2663" s="116"/>
      <c r="VM2663" s="42"/>
      <c r="VN2663" s="116"/>
      <c r="VO2663" s="42"/>
      <c r="VP2663" s="116"/>
      <c r="VQ2663" s="42"/>
      <c r="VR2663" s="116"/>
      <c r="VS2663" s="42"/>
      <c r="VT2663" s="116"/>
      <c r="VU2663" s="42"/>
      <c r="VV2663" s="116"/>
      <c r="VW2663" s="42"/>
      <c r="VX2663" s="116"/>
      <c r="VY2663" s="42"/>
      <c r="VZ2663" s="116"/>
      <c r="WA2663" s="42"/>
      <c r="WB2663" s="116"/>
      <c r="WC2663" s="42"/>
      <c r="WD2663" s="116"/>
      <c r="WE2663" s="42"/>
      <c r="WF2663" s="116"/>
      <c r="WG2663" s="42"/>
      <c r="WH2663" s="116"/>
      <c r="WI2663" s="42"/>
      <c r="WJ2663" s="116"/>
      <c r="WK2663" s="42"/>
      <c r="WL2663" s="116"/>
      <c r="WM2663" s="42"/>
      <c r="WN2663" s="116"/>
      <c r="WO2663" s="42"/>
      <c r="WP2663" s="116"/>
      <c r="WQ2663" s="42"/>
      <c r="WR2663" s="116"/>
      <c r="WS2663" s="42"/>
      <c r="WT2663" s="116"/>
      <c r="WU2663" s="42"/>
      <c r="WV2663" s="116"/>
      <c r="WW2663" s="42"/>
      <c r="WX2663" s="116"/>
      <c r="WY2663" s="42"/>
      <c r="WZ2663" s="116"/>
      <c r="XA2663" s="42"/>
      <c r="XB2663" s="116"/>
      <c r="XC2663" s="42"/>
      <c r="XD2663" s="116"/>
      <c r="XE2663" s="42"/>
      <c r="XF2663" s="116"/>
      <c r="XG2663" s="42"/>
      <c r="XH2663" s="116"/>
      <c r="XI2663" s="42"/>
      <c r="XJ2663" s="116"/>
      <c r="XK2663" s="42"/>
      <c r="XL2663" s="116"/>
      <c r="XM2663" s="42"/>
      <c r="XN2663" s="116"/>
      <c r="XO2663" s="42"/>
      <c r="XP2663" s="116"/>
      <c r="XQ2663" s="42"/>
      <c r="XR2663" s="116"/>
      <c r="XS2663" s="42"/>
      <c r="XT2663" s="116"/>
      <c r="XU2663" s="42"/>
      <c r="XV2663" s="116"/>
      <c r="XW2663" s="42"/>
      <c r="XX2663" s="116"/>
      <c r="XY2663" s="42"/>
      <c r="XZ2663" s="116"/>
      <c r="YA2663" s="42"/>
      <c r="YB2663" s="116"/>
      <c r="YC2663" s="42"/>
      <c r="YD2663" s="116"/>
      <c r="YE2663" s="42"/>
      <c r="YF2663" s="116"/>
      <c r="YG2663" s="42"/>
      <c r="YH2663" s="116"/>
      <c r="YI2663" s="42"/>
      <c r="YJ2663" s="116"/>
      <c r="YK2663" s="42"/>
      <c r="YL2663" s="116"/>
      <c r="YM2663" s="42"/>
      <c r="YN2663" s="116"/>
      <c r="YO2663" s="42"/>
      <c r="YP2663" s="116"/>
      <c r="YQ2663" s="42"/>
      <c r="YR2663" s="116"/>
      <c r="YS2663" s="42"/>
      <c r="YT2663" s="116"/>
      <c r="YU2663" s="42"/>
      <c r="YV2663" s="116"/>
      <c r="YW2663" s="42"/>
      <c r="YX2663" s="116"/>
      <c r="YY2663" s="42"/>
      <c r="YZ2663" s="116"/>
      <c r="ZA2663" s="42"/>
      <c r="ZB2663" s="116"/>
      <c r="ZC2663" s="42"/>
      <c r="ZD2663" s="116"/>
      <c r="ZE2663" s="42"/>
      <c r="ZF2663" s="116"/>
      <c r="ZG2663" s="42"/>
      <c r="ZH2663" s="116"/>
      <c r="ZI2663" s="42"/>
      <c r="ZJ2663" s="116"/>
      <c r="ZK2663" s="42"/>
      <c r="ZL2663" s="116"/>
      <c r="ZM2663" s="42"/>
      <c r="ZN2663" s="116"/>
      <c r="ZO2663" s="42"/>
      <c r="ZP2663" s="116"/>
      <c r="ZQ2663" s="42"/>
      <c r="ZR2663" s="116"/>
      <c r="ZS2663" s="42"/>
      <c r="ZT2663" s="116"/>
      <c r="ZU2663" s="42"/>
      <c r="ZV2663" s="116"/>
      <c r="ZW2663" s="42"/>
      <c r="ZX2663" s="116"/>
      <c r="ZY2663" s="42"/>
      <c r="ZZ2663" s="116"/>
      <c r="AAA2663" s="42"/>
      <c r="AAB2663" s="116"/>
      <c r="AAC2663" s="42"/>
      <c r="AAD2663" s="116"/>
      <c r="AAE2663" s="42"/>
      <c r="AAF2663" s="116"/>
      <c r="AAG2663" s="42"/>
      <c r="AAH2663" s="116"/>
      <c r="AAI2663" s="42"/>
      <c r="AAJ2663" s="116"/>
      <c r="AAK2663" s="42"/>
      <c r="AAL2663" s="116"/>
      <c r="AAM2663" s="42"/>
      <c r="AAN2663" s="116"/>
      <c r="AAO2663" s="42"/>
      <c r="AAP2663" s="116"/>
      <c r="AAQ2663" s="42"/>
      <c r="AAR2663" s="116"/>
      <c r="AAS2663" s="42"/>
      <c r="AAT2663" s="116"/>
      <c r="AAU2663" s="42"/>
      <c r="AAV2663" s="116"/>
      <c r="AAW2663" s="42"/>
      <c r="AAX2663" s="116"/>
      <c r="AAY2663" s="42"/>
      <c r="AAZ2663" s="116"/>
      <c r="ABA2663" s="42"/>
      <c r="ABB2663" s="116"/>
      <c r="ABC2663" s="42"/>
      <c r="ABD2663" s="116"/>
      <c r="ABE2663" s="42"/>
      <c r="ABF2663" s="116"/>
      <c r="ABG2663" s="42"/>
      <c r="ABH2663" s="116"/>
      <c r="ABI2663" s="42"/>
      <c r="ABJ2663" s="116"/>
      <c r="ABK2663" s="42"/>
      <c r="ABL2663" s="116"/>
      <c r="ABM2663" s="42"/>
      <c r="ABN2663" s="116"/>
      <c r="ABO2663" s="42"/>
      <c r="ABP2663" s="116"/>
      <c r="ABQ2663" s="42"/>
      <c r="ABR2663" s="116"/>
      <c r="ABS2663" s="42"/>
      <c r="ABT2663" s="116"/>
      <c r="ABU2663" s="42"/>
      <c r="ABV2663" s="116"/>
      <c r="ABW2663" s="42"/>
      <c r="ABX2663" s="116"/>
      <c r="ABY2663" s="42"/>
      <c r="ABZ2663" s="116"/>
      <c r="ACA2663" s="42"/>
      <c r="ACB2663" s="116"/>
      <c r="ACC2663" s="42"/>
      <c r="ACD2663" s="116"/>
      <c r="ACE2663" s="42"/>
      <c r="ACF2663" s="116"/>
      <c r="ACG2663" s="42"/>
      <c r="ACH2663" s="116"/>
      <c r="ACI2663" s="42"/>
      <c r="ACJ2663" s="116"/>
      <c r="ACK2663" s="42"/>
      <c r="ACL2663" s="116"/>
      <c r="ACM2663" s="42"/>
      <c r="ACN2663" s="116"/>
      <c r="ACO2663" s="42"/>
      <c r="ACP2663" s="116"/>
      <c r="ACQ2663" s="42"/>
      <c r="ACR2663" s="116"/>
      <c r="ACS2663" s="42"/>
      <c r="ACT2663" s="116"/>
      <c r="ACU2663" s="42"/>
      <c r="ACV2663" s="116"/>
      <c r="ACW2663" s="42"/>
      <c r="ACX2663" s="116"/>
      <c r="ACY2663" s="42"/>
      <c r="ACZ2663" s="116"/>
      <c r="ADA2663" s="42"/>
      <c r="ADB2663" s="116"/>
      <c r="ADC2663" s="42"/>
      <c r="ADD2663" s="116"/>
      <c r="ADE2663" s="42"/>
      <c r="ADF2663" s="116"/>
      <c r="ADG2663" s="42"/>
      <c r="ADH2663" s="116"/>
      <c r="ADI2663" s="42"/>
      <c r="ADJ2663" s="116"/>
      <c r="ADK2663" s="42"/>
      <c r="ADL2663" s="116"/>
      <c r="ADM2663" s="42"/>
      <c r="ADN2663" s="116"/>
      <c r="ADO2663" s="42"/>
      <c r="ADP2663" s="116"/>
      <c r="ADQ2663" s="42"/>
      <c r="ADR2663" s="116"/>
      <c r="ADS2663" s="42"/>
      <c r="ADT2663" s="116"/>
      <c r="ADU2663" s="42"/>
      <c r="ADV2663" s="116"/>
      <c r="ADW2663" s="42"/>
      <c r="ADX2663" s="116"/>
      <c r="ADY2663" s="42"/>
      <c r="ADZ2663" s="116"/>
      <c r="AEA2663" s="42"/>
      <c r="AEB2663" s="116"/>
      <c r="AEC2663" s="42"/>
      <c r="AED2663" s="116"/>
      <c r="AEE2663" s="42"/>
      <c r="AEF2663" s="116"/>
      <c r="AEG2663" s="42"/>
      <c r="AEH2663" s="116"/>
      <c r="AEI2663" s="42"/>
      <c r="AEJ2663" s="116"/>
      <c r="AEK2663" s="42"/>
      <c r="AEL2663" s="116"/>
      <c r="AEM2663" s="42"/>
      <c r="AEN2663" s="116"/>
      <c r="AEO2663" s="42"/>
      <c r="AEP2663" s="116"/>
      <c r="AEQ2663" s="42"/>
      <c r="AER2663" s="116"/>
      <c r="AES2663" s="42"/>
      <c r="AET2663" s="116"/>
      <c r="AEU2663" s="42"/>
      <c r="AEV2663" s="116"/>
      <c r="AEW2663" s="42"/>
      <c r="AEX2663" s="116"/>
      <c r="AEY2663" s="42"/>
      <c r="AEZ2663" s="116"/>
      <c r="AFA2663" s="42"/>
      <c r="AFB2663" s="116"/>
      <c r="AFC2663" s="42"/>
      <c r="AFD2663" s="116"/>
      <c r="AFE2663" s="42"/>
      <c r="AFF2663" s="116"/>
      <c r="AFG2663" s="42"/>
      <c r="AFH2663" s="116"/>
      <c r="AFI2663" s="42"/>
      <c r="AFJ2663" s="116"/>
      <c r="AFK2663" s="42"/>
      <c r="AFL2663" s="116"/>
      <c r="AFM2663" s="42"/>
      <c r="AFN2663" s="116"/>
      <c r="AFO2663" s="42"/>
      <c r="AFP2663" s="116"/>
      <c r="AFQ2663" s="42"/>
      <c r="AFR2663" s="116"/>
      <c r="AFS2663" s="42"/>
      <c r="AFT2663" s="116"/>
      <c r="AFU2663" s="42"/>
      <c r="AFV2663" s="116"/>
      <c r="AFW2663" s="42"/>
      <c r="AFX2663" s="116"/>
      <c r="AFY2663" s="42"/>
      <c r="AFZ2663" s="116"/>
      <c r="AGA2663" s="42"/>
      <c r="AGB2663" s="116"/>
      <c r="AGC2663" s="42"/>
      <c r="AGD2663" s="116"/>
      <c r="AGE2663" s="42"/>
      <c r="AGF2663" s="116"/>
      <c r="AGG2663" s="42"/>
      <c r="AGH2663" s="116"/>
      <c r="AGI2663" s="42"/>
      <c r="AGJ2663" s="116"/>
      <c r="AGK2663" s="42"/>
      <c r="AGL2663" s="116"/>
      <c r="AGM2663" s="42"/>
      <c r="AGN2663" s="116"/>
      <c r="AGO2663" s="42"/>
      <c r="AGP2663" s="116"/>
      <c r="AGQ2663" s="42"/>
      <c r="AGR2663" s="116"/>
      <c r="AGS2663" s="42"/>
      <c r="AGT2663" s="116"/>
      <c r="AGU2663" s="42"/>
      <c r="AGV2663" s="116"/>
      <c r="AGW2663" s="42"/>
      <c r="AGX2663" s="116"/>
      <c r="AGY2663" s="42"/>
      <c r="AGZ2663" s="116"/>
      <c r="AHA2663" s="42"/>
      <c r="AHB2663" s="116"/>
      <c r="AHC2663" s="42"/>
      <c r="AHD2663" s="116"/>
      <c r="AHE2663" s="42"/>
      <c r="AHF2663" s="116"/>
      <c r="AHG2663" s="42"/>
      <c r="AHH2663" s="116"/>
      <c r="AHI2663" s="42"/>
      <c r="AHJ2663" s="116"/>
      <c r="AHK2663" s="42"/>
      <c r="AHL2663" s="116"/>
      <c r="AHM2663" s="42"/>
      <c r="AHN2663" s="116"/>
      <c r="AHO2663" s="42"/>
      <c r="AHP2663" s="116"/>
      <c r="AHQ2663" s="42"/>
      <c r="AHR2663" s="116"/>
      <c r="AHS2663" s="42"/>
      <c r="AHT2663" s="116"/>
      <c r="AHU2663" s="42"/>
      <c r="AHV2663" s="116"/>
      <c r="AHW2663" s="42"/>
      <c r="AHX2663" s="116"/>
      <c r="AHY2663" s="42"/>
      <c r="AHZ2663" s="116"/>
      <c r="AIA2663" s="42"/>
      <c r="AIB2663" s="116"/>
      <c r="AIC2663" s="42"/>
      <c r="AID2663" s="116"/>
      <c r="AIE2663" s="42"/>
      <c r="AIF2663" s="116"/>
      <c r="AIG2663" s="42"/>
      <c r="AIH2663" s="116"/>
      <c r="AII2663" s="42"/>
      <c r="AIJ2663" s="116"/>
      <c r="AIK2663" s="42"/>
      <c r="AIL2663" s="116"/>
      <c r="AIM2663" s="42"/>
      <c r="AIN2663" s="116"/>
      <c r="AIO2663" s="42"/>
      <c r="AIP2663" s="116"/>
      <c r="AIQ2663" s="42"/>
      <c r="AIR2663" s="116"/>
      <c r="AIS2663" s="42"/>
      <c r="AIT2663" s="116"/>
      <c r="AIU2663" s="42"/>
      <c r="AIV2663" s="116"/>
      <c r="AIW2663" s="42"/>
      <c r="AIX2663" s="116"/>
      <c r="AIY2663" s="42"/>
      <c r="AIZ2663" s="116"/>
      <c r="AJA2663" s="42"/>
      <c r="AJB2663" s="116"/>
      <c r="AJC2663" s="42"/>
      <c r="AJD2663" s="116"/>
      <c r="AJE2663" s="42"/>
      <c r="AJF2663" s="116"/>
      <c r="AJG2663" s="42"/>
      <c r="AJH2663" s="116"/>
      <c r="AJI2663" s="42"/>
      <c r="AJJ2663" s="116"/>
      <c r="AJK2663" s="42"/>
      <c r="AJL2663" s="116"/>
      <c r="AJM2663" s="42"/>
      <c r="AJN2663" s="116"/>
      <c r="AJO2663" s="42"/>
      <c r="AJP2663" s="116"/>
      <c r="AJQ2663" s="42"/>
      <c r="AJR2663" s="116"/>
      <c r="AJS2663" s="42"/>
      <c r="AJT2663" s="116"/>
      <c r="AJU2663" s="42"/>
      <c r="AJV2663" s="116"/>
      <c r="AJW2663" s="42"/>
      <c r="AJX2663" s="116"/>
      <c r="AJY2663" s="42"/>
      <c r="AJZ2663" s="116"/>
      <c r="AKA2663" s="42"/>
      <c r="AKB2663" s="116"/>
      <c r="AKC2663" s="42"/>
      <c r="AKD2663" s="116"/>
      <c r="AKE2663" s="42"/>
      <c r="AKF2663" s="116"/>
      <c r="AKG2663" s="42"/>
      <c r="AKH2663" s="116"/>
      <c r="AKI2663" s="42"/>
      <c r="AKJ2663" s="116"/>
      <c r="AKK2663" s="42"/>
      <c r="AKL2663" s="116"/>
      <c r="AKM2663" s="42"/>
      <c r="AKN2663" s="116"/>
      <c r="AKO2663" s="42"/>
      <c r="AKP2663" s="116"/>
      <c r="AKQ2663" s="42"/>
      <c r="AKR2663" s="116"/>
      <c r="AKS2663" s="42"/>
      <c r="AKT2663" s="116"/>
      <c r="AKU2663" s="42"/>
      <c r="AKV2663" s="116"/>
      <c r="AKW2663" s="42"/>
      <c r="AKX2663" s="116"/>
      <c r="AKY2663" s="42"/>
      <c r="AKZ2663" s="116"/>
      <c r="ALA2663" s="42"/>
      <c r="ALB2663" s="116"/>
      <c r="ALC2663" s="42"/>
      <c r="ALD2663" s="116"/>
      <c r="ALE2663" s="42"/>
      <c r="ALF2663" s="116"/>
      <c r="ALG2663" s="42"/>
      <c r="ALH2663" s="116"/>
      <c r="ALI2663" s="42"/>
      <c r="ALJ2663" s="116"/>
      <c r="ALK2663" s="42"/>
      <c r="ALL2663" s="116"/>
      <c r="ALM2663" s="42"/>
      <c r="ALN2663" s="116"/>
      <c r="ALO2663" s="42"/>
      <c r="ALP2663" s="116"/>
      <c r="ALQ2663" s="42"/>
      <c r="ALR2663" s="116"/>
      <c r="ALS2663" s="42"/>
      <c r="ALT2663" s="116"/>
      <c r="ALU2663" s="42"/>
      <c r="ALV2663" s="116"/>
      <c r="ALW2663" s="42"/>
      <c r="ALX2663" s="116"/>
      <c r="ALY2663" s="42"/>
      <c r="ALZ2663" s="116"/>
      <c r="AMA2663" s="42"/>
      <c r="AMB2663" s="116"/>
      <c r="AMC2663" s="42"/>
      <c r="AMD2663" s="116"/>
      <c r="AME2663" s="42"/>
      <c r="AMF2663" s="116"/>
      <c r="AMG2663" s="42"/>
      <c r="AMH2663" s="116"/>
      <c r="AMI2663" s="42"/>
      <c r="AMJ2663" s="116"/>
      <c r="AMK2663" s="42"/>
      <c r="AML2663" s="116"/>
      <c r="AMM2663" s="42"/>
      <c r="AMN2663" s="116"/>
      <c r="AMO2663" s="42"/>
      <c r="AMP2663" s="116"/>
      <c r="AMQ2663" s="42"/>
      <c r="AMR2663" s="116"/>
      <c r="AMS2663" s="42"/>
      <c r="AMT2663" s="116"/>
      <c r="AMU2663" s="42"/>
      <c r="AMV2663" s="116"/>
      <c r="AMW2663" s="42"/>
      <c r="AMX2663" s="116"/>
      <c r="AMY2663" s="42"/>
      <c r="AMZ2663" s="116"/>
      <c r="ANA2663" s="42"/>
      <c r="ANB2663" s="116"/>
      <c r="ANC2663" s="42"/>
      <c r="AND2663" s="116"/>
      <c r="ANE2663" s="42"/>
      <c r="ANF2663" s="116"/>
      <c r="ANG2663" s="42"/>
      <c r="ANH2663" s="116"/>
      <c r="ANI2663" s="42"/>
      <c r="ANJ2663" s="116"/>
      <c r="ANK2663" s="42"/>
      <c r="ANL2663" s="116"/>
      <c r="ANM2663" s="42"/>
      <c r="ANN2663" s="116"/>
      <c r="ANO2663" s="42"/>
      <c r="ANP2663" s="116"/>
      <c r="ANQ2663" s="42"/>
      <c r="ANR2663" s="116"/>
      <c r="ANS2663" s="42"/>
      <c r="ANT2663" s="116"/>
      <c r="ANU2663" s="42"/>
      <c r="ANV2663" s="116"/>
      <c r="ANW2663" s="42"/>
      <c r="ANX2663" s="116"/>
      <c r="ANY2663" s="42"/>
      <c r="ANZ2663" s="116"/>
      <c r="AOA2663" s="42"/>
      <c r="AOB2663" s="116"/>
      <c r="AOC2663" s="42"/>
      <c r="AOD2663" s="116"/>
      <c r="AOE2663" s="42"/>
      <c r="AOF2663" s="116"/>
      <c r="AOG2663" s="42"/>
      <c r="AOH2663" s="116"/>
      <c r="AOI2663" s="42"/>
      <c r="AOJ2663" s="116"/>
      <c r="AOK2663" s="42"/>
      <c r="AOL2663" s="116"/>
      <c r="AOM2663" s="42"/>
      <c r="AON2663" s="116"/>
      <c r="AOO2663" s="42"/>
      <c r="AOP2663" s="116"/>
      <c r="AOQ2663" s="42"/>
      <c r="AOR2663" s="116"/>
      <c r="AOS2663" s="42"/>
      <c r="AOT2663" s="116"/>
      <c r="AOU2663" s="42"/>
      <c r="AOV2663" s="116"/>
      <c r="AOW2663" s="42"/>
      <c r="AOX2663" s="116"/>
      <c r="AOY2663" s="42"/>
      <c r="AOZ2663" s="116"/>
      <c r="APA2663" s="42"/>
      <c r="APB2663" s="116"/>
      <c r="APC2663" s="42"/>
      <c r="APD2663" s="116"/>
      <c r="APE2663" s="42"/>
      <c r="APF2663" s="116"/>
      <c r="APG2663" s="42"/>
      <c r="APH2663" s="116"/>
      <c r="API2663" s="42"/>
      <c r="APJ2663" s="116"/>
      <c r="APK2663" s="42"/>
      <c r="APL2663" s="116"/>
      <c r="APM2663" s="42"/>
      <c r="APN2663" s="116"/>
      <c r="APO2663" s="42"/>
      <c r="APP2663" s="116"/>
      <c r="APQ2663" s="42"/>
      <c r="APR2663" s="116"/>
      <c r="APS2663" s="42"/>
      <c r="APT2663" s="116"/>
      <c r="APU2663" s="42"/>
      <c r="APV2663" s="116"/>
      <c r="APW2663" s="42"/>
      <c r="APX2663" s="116"/>
      <c r="APY2663" s="42"/>
      <c r="APZ2663" s="116"/>
      <c r="AQA2663" s="42"/>
      <c r="AQB2663" s="116"/>
      <c r="AQC2663" s="42"/>
      <c r="AQD2663" s="116"/>
      <c r="AQE2663" s="42"/>
      <c r="AQF2663" s="116"/>
      <c r="AQG2663" s="42"/>
      <c r="AQH2663" s="116"/>
      <c r="AQI2663" s="42"/>
      <c r="AQJ2663" s="116"/>
      <c r="AQK2663" s="42"/>
      <c r="AQL2663" s="116"/>
      <c r="AQM2663" s="42"/>
      <c r="AQN2663" s="116"/>
      <c r="AQO2663" s="42"/>
      <c r="AQP2663" s="116"/>
      <c r="AQQ2663" s="42"/>
      <c r="AQR2663" s="116"/>
      <c r="AQS2663" s="42"/>
      <c r="AQT2663" s="116"/>
      <c r="AQU2663" s="42"/>
      <c r="AQV2663" s="116"/>
      <c r="AQW2663" s="42"/>
      <c r="AQX2663" s="116"/>
      <c r="AQY2663" s="42"/>
      <c r="AQZ2663" s="116"/>
      <c r="ARA2663" s="42"/>
      <c r="ARB2663" s="116"/>
      <c r="ARC2663" s="42"/>
      <c r="ARD2663" s="116"/>
      <c r="ARE2663" s="42"/>
      <c r="ARF2663" s="116"/>
      <c r="ARG2663" s="42"/>
      <c r="ARH2663" s="116"/>
      <c r="ARI2663" s="42"/>
      <c r="ARJ2663" s="116"/>
      <c r="ARK2663" s="42"/>
      <c r="ARL2663" s="116"/>
      <c r="ARM2663" s="42"/>
      <c r="ARN2663" s="116"/>
      <c r="ARO2663" s="42"/>
      <c r="ARP2663" s="116"/>
      <c r="ARQ2663" s="42"/>
      <c r="ARR2663" s="116"/>
      <c r="ARS2663" s="42"/>
      <c r="ART2663" s="116"/>
      <c r="ARU2663" s="42"/>
      <c r="ARV2663" s="116"/>
      <c r="ARW2663" s="42"/>
      <c r="ARX2663" s="116"/>
      <c r="ARY2663" s="42"/>
      <c r="ARZ2663" s="116"/>
      <c r="ASA2663" s="42"/>
      <c r="ASB2663" s="116"/>
      <c r="ASC2663" s="42"/>
      <c r="ASD2663" s="116"/>
      <c r="ASE2663" s="42"/>
      <c r="ASF2663" s="116"/>
      <c r="ASG2663" s="42"/>
      <c r="ASH2663" s="116"/>
      <c r="ASI2663" s="42"/>
      <c r="ASJ2663" s="116"/>
      <c r="ASK2663" s="42"/>
      <c r="ASL2663" s="116"/>
      <c r="ASM2663" s="42"/>
      <c r="ASN2663" s="116"/>
      <c r="ASO2663" s="42"/>
      <c r="ASP2663" s="116"/>
      <c r="ASQ2663" s="42"/>
      <c r="ASR2663" s="116"/>
      <c r="ASS2663" s="42"/>
      <c r="AST2663" s="116"/>
      <c r="ASU2663" s="42"/>
      <c r="ASV2663" s="116"/>
      <c r="ASW2663" s="42"/>
      <c r="ASX2663" s="116"/>
      <c r="ASY2663" s="42"/>
      <c r="ASZ2663" s="116"/>
      <c r="ATA2663" s="42"/>
      <c r="ATB2663" s="116"/>
      <c r="ATC2663" s="42"/>
      <c r="ATD2663" s="116"/>
      <c r="ATE2663" s="42"/>
      <c r="ATF2663" s="116"/>
      <c r="ATG2663" s="42"/>
      <c r="ATH2663" s="116"/>
      <c r="ATI2663" s="42"/>
      <c r="ATJ2663" s="116"/>
      <c r="ATK2663" s="42"/>
      <c r="ATL2663" s="116"/>
      <c r="ATM2663" s="42"/>
      <c r="ATN2663" s="116"/>
      <c r="ATO2663" s="42"/>
      <c r="ATP2663" s="116"/>
      <c r="ATQ2663" s="42"/>
      <c r="ATR2663" s="116"/>
      <c r="ATS2663" s="42"/>
      <c r="ATT2663" s="116"/>
      <c r="ATU2663" s="42"/>
      <c r="ATV2663" s="116"/>
      <c r="ATW2663" s="42"/>
      <c r="ATX2663" s="116"/>
      <c r="ATY2663" s="42"/>
      <c r="ATZ2663" s="116"/>
      <c r="AUA2663" s="42"/>
      <c r="AUB2663" s="116"/>
      <c r="AUC2663" s="42"/>
      <c r="AUD2663" s="116"/>
      <c r="AUE2663" s="42"/>
      <c r="AUF2663" s="116"/>
      <c r="AUG2663" s="42"/>
      <c r="AUH2663" s="116"/>
      <c r="AUI2663" s="42"/>
      <c r="AUJ2663" s="116"/>
      <c r="AUK2663" s="42"/>
      <c r="AUL2663" s="116"/>
      <c r="AUM2663" s="42"/>
      <c r="AUN2663" s="116"/>
      <c r="AUO2663" s="42"/>
      <c r="AUP2663" s="116"/>
      <c r="AUQ2663" s="42"/>
      <c r="AUR2663" s="116"/>
      <c r="AUS2663" s="42"/>
      <c r="AUT2663" s="116"/>
      <c r="AUU2663" s="42"/>
      <c r="AUV2663" s="116"/>
      <c r="AUW2663" s="42"/>
      <c r="AUX2663" s="116"/>
      <c r="AUY2663" s="42"/>
      <c r="AUZ2663" s="116"/>
      <c r="AVA2663" s="42"/>
      <c r="AVB2663" s="116"/>
      <c r="AVC2663" s="42"/>
      <c r="AVD2663" s="116"/>
      <c r="AVE2663" s="42"/>
      <c r="AVF2663" s="116"/>
      <c r="AVG2663" s="42"/>
      <c r="AVH2663" s="116"/>
      <c r="AVI2663" s="42"/>
      <c r="AVJ2663" s="116"/>
      <c r="AVK2663" s="42"/>
      <c r="AVL2663" s="116"/>
      <c r="AVM2663" s="42"/>
      <c r="AVN2663" s="116"/>
      <c r="AVO2663" s="42"/>
      <c r="AVP2663" s="116"/>
      <c r="AVQ2663" s="42"/>
      <c r="AVR2663" s="116"/>
      <c r="AVS2663" s="42"/>
      <c r="AVT2663" s="116"/>
      <c r="AVU2663" s="42"/>
      <c r="AVV2663" s="116"/>
      <c r="AVW2663" s="42"/>
      <c r="AVX2663" s="116"/>
      <c r="AVY2663" s="42"/>
      <c r="AVZ2663" s="116"/>
      <c r="AWA2663" s="42"/>
      <c r="AWB2663" s="116"/>
      <c r="AWC2663" s="42"/>
      <c r="AWD2663" s="116"/>
      <c r="AWE2663" s="42"/>
      <c r="AWF2663" s="116"/>
      <c r="AWG2663" s="42"/>
      <c r="AWH2663" s="116"/>
      <c r="AWI2663" s="42"/>
      <c r="AWJ2663" s="116"/>
      <c r="AWK2663" s="42"/>
      <c r="AWL2663" s="116"/>
      <c r="AWM2663" s="42"/>
      <c r="AWN2663" s="116"/>
      <c r="AWO2663" s="42"/>
      <c r="AWP2663" s="116"/>
      <c r="AWQ2663" s="42"/>
      <c r="AWR2663" s="116"/>
      <c r="AWS2663" s="42"/>
      <c r="AWT2663" s="116"/>
      <c r="AWU2663" s="42"/>
      <c r="AWV2663" s="116"/>
      <c r="AWW2663" s="42"/>
      <c r="AWX2663" s="116"/>
      <c r="AWY2663" s="42"/>
      <c r="AWZ2663" s="116"/>
      <c r="AXA2663" s="42"/>
      <c r="AXB2663" s="116"/>
      <c r="AXC2663" s="42"/>
      <c r="AXD2663" s="116"/>
      <c r="AXE2663" s="42"/>
      <c r="AXF2663" s="116"/>
      <c r="AXG2663" s="42"/>
      <c r="AXH2663" s="116"/>
      <c r="AXI2663" s="42"/>
      <c r="AXJ2663" s="116"/>
      <c r="AXK2663" s="42"/>
      <c r="AXL2663" s="116"/>
      <c r="AXM2663" s="42"/>
      <c r="AXN2663" s="116"/>
      <c r="AXO2663" s="42"/>
      <c r="AXP2663" s="116"/>
      <c r="AXQ2663" s="42"/>
      <c r="AXR2663" s="116"/>
      <c r="AXS2663" s="42"/>
      <c r="AXT2663" s="116"/>
      <c r="AXU2663" s="42"/>
      <c r="AXV2663" s="116"/>
      <c r="AXW2663" s="42"/>
      <c r="AXX2663" s="116"/>
      <c r="AXY2663" s="42"/>
      <c r="AXZ2663" s="116"/>
      <c r="AYA2663" s="42"/>
      <c r="AYB2663" s="116"/>
      <c r="AYC2663" s="42"/>
      <c r="AYD2663" s="116"/>
      <c r="AYE2663" s="42"/>
      <c r="AYF2663" s="116"/>
      <c r="AYG2663" s="42"/>
      <c r="AYH2663" s="116"/>
      <c r="AYI2663" s="42"/>
      <c r="AYJ2663" s="116"/>
      <c r="AYK2663" s="42"/>
      <c r="AYL2663" s="116"/>
      <c r="AYM2663" s="42"/>
      <c r="AYN2663" s="116"/>
      <c r="AYO2663" s="42"/>
      <c r="AYP2663" s="116"/>
      <c r="AYQ2663" s="42"/>
      <c r="AYR2663" s="116"/>
      <c r="AYS2663" s="42"/>
      <c r="AYT2663" s="116"/>
      <c r="AYU2663" s="42"/>
      <c r="AYV2663" s="116"/>
      <c r="AYW2663" s="42"/>
      <c r="AYX2663" s="116"/>
      <c r="AYY2663" s="42"/>
      <c r="AYZ2663" s="116"/>
      <c r="AZA2663" s="42"/>
      <c r="AZB2663" s="116"/>
      <c r="AZC2663" s="42"/>
      <c r="AZD2663" s="116"/>
      <c r="AZE2663" s="42"/>
      <c r="AZF2663" s="116"/>
      <c r="AZG2663" s="42"/>
      <c r="AZH2663" s="116"/>
      <c r="AZI2663" s="42"/>
      <c r="AZJ2663" s="116"/>
      <c r="AZK2663" s="42"/>
      <c r="AZL2663" s="116"/>
      <c r="AZM2663" s="42"/>
      <c r="AZN2663" s="116"/>
      <c r="AZO2663" s="42"/>
      <c r="AZP2663" s="116"/>
      <c r="AZQ2663" s="42"/>
      <c r="AZR2663" s="116"/>
      <c r="AZS2663" s="42"/>
      <c r="AZT2663" s="116"/>
      <c r="AZU2663" s="42"/>
      <c r="AZV2663" s="116"/>
      <c r="AZW2663" s="42"/>
      <c r="AZX2663" s="116"/>
      <c r="AZY2663" s="42"/>
      <c r="AZZ2663" s="116"/>
      <c r="BAA2663" s="42"/>
      <c r="BAB2663" s="116"/>
      <c r="BAC2663" s="42"/>
      <c r="BAD2663" s="116"/>
      <c r="BAE2663" s="42"/>
      <c r="BAF2663" s="116"/>
      <c r="BAG2663" s="42"/>
      <c r="BAH2663" s="116"/>
      <c r="BAI2663" s="42"/>
      <c r="BAJ2663" s="116"/>
      <c r="BAK2663" s="42"/>
      <c r="BAL2663" s="116"/>
      <c r="BAM2663" s="42"/>
      <c r="BAN2663" s="116"/>
      <c r="BAO2663" s="42"/>
      <c r="BAP2663" s="116"/>
      <c r="BAQ2663" s="42"/>
      <c r="BAR2663" s="116"/>
      <c r="BAS2663" s="42"/>
      <c r="BAT2663" s="116"/>
      <c r="BAU2663" s="42"/>
      <c r="BAV2663" s="116"/>
      <c r="BAW2663" s="42"/>
      <c r="BAX2663" s="116"/>
      <c r="BAY2663" s="42"/>
      <c r="BAZ2663" s="116"/>
      <c r="BBA2663" s="42"/>
      <c r="BBB2663" s="116"/>
      <c r="BBC2663" s="42"/>
      <c r="BBD2663" s="116"/>
      <c r="BBE2663" s="42"/>
      <c r="BBF2663" s="116"/>
      <c r="BBG2663" s="42"/>
      <c r="BBH2663" s="116"/>
      <c r="BBI2663" s="42"/>
      <c r="BBJ2663" s="116"/>
      <c r="BBK2663" s="42"/>
      <c r="BBL2663" s="116"/>
      <c r="BBM2663" s="42"/>
      <c r="BBN2663" s="116"/>
      <c r="BBO2663" s="42"/>
      <c r="BBP2663" s="116"/>
      <c r="BBQ2663" s="42"/>
      <c r="BBR2663" s="116"/>
      <c r="BBS2663" s="42"/>
      <c r="BBT2663" s="116"/>
      <c r="BBU2663" s="42"/>
      <c r="BBV2663" s="116"/>
      <c r="BBW2663" s="42"/>
      <c r="BBX2663" s="116"/>
      <c r="BBY2663" s="42"/>
      <c r="BBZ2663" s="116"/>
      <c r="BCA2663" s="42"/>
      <c r="BCB2663" s="116"/>
      <c r="BCC2663" s="42"/>
      <c r="BCD2663" s="116"/>
      <c r="BCE2663" s="42"/>
      <c r="BCF2663" s="116"/>
      <c r="BCG2663" s="42"/>
      <c r="BCH2663" s="116"/>
      <c r="BCI2663" s="42"/>
      <c r="BCJ2663" s="116"/>
      <c r="BCK2663" s="42"/>
      <c r="BCL2663" s="116"/>
      <c r="BCM2663" s="42"/>
      <c r="BCN2663" s="116"/>
      <c r="BCO2663" s="42"/>
      <c r="BCP2663" s="116"/>
      <c r="BCQ2663" s="42"/>
      <c r="BCR2663" s="116"/>
      <c r="BCS2663" s="42"/>
      <c r="BCT2663" s="116"/>
      <c r="BCU2663" s="42"/>
      <c r="BCV2663" s="116"/>
      <c r="BCW2663" s="42"/>
      <c r="BCX2663" s="116"/>
      <c r="BCY2663" s="42"/>
      <c r="BCZ2663" s="116"/>
      <c r="BDA2663" s="42"/>
      <c r="BDB2663" s="116"/>
      <c r="BDC2663" s="42"/>
      <c r="BDD2663" s="116"/>
      <c r="BDE2663" s="42"/>
      <c r="BDF2663" s="116"/>
      <c r="BDG2663" s="42"/>
      <c r="BDH2663" s="116"/>
      <c r="BDI2663" s="42"/>
      <c r="BDJ2663" s="116"/>
      <c r="BDK2663" s="42"/>
      <c r="BDL2663" s="116"/>
      <c r="BDM2663" s="42"/>
      <c r="BDN2663" s="116"/>
      <c r="BDO2663" s="42"/>
      <c r="BDP2663" s="116"/>
      <c r="BDQ2663" s="42"/>
      <c r="BDR2663" s="116"/>
      <c r="BDS2663" s="42"/>
      <c r="BDT2663" s="116"/>
      <c r="BDU2663" s="42"/>
      <c r="BDV2663" s="116"/>
      <c r="BDW2663" s="42"/>
      <c r="BDX2663" s="116"/>
      <c r="BDY2663" s="42"/>
      <c r="BDZ2663" s="116"/>
      <c r="BEA2663" s="42"/>
      <c r="BEB2663" s="116"/>
      <c r="BEC2663" s="42"/>
      <c r="BED2663" s="116"/>
      <c r="BEE2663" s="42"/>
      <c r="BEF2663" s="116"/>
      <c r="BEG2663" s="42"/>
      <c r="BEH2663" s="116"/>
      <c r="BEI2663" s="42"/>
      <c r="BEJ2663" s="116"/>
      <c r="BEK2663" s="42"/>
      <c r="BEL2663" s="116"/>
      <c r="BEM2663" s="42"/>
      <c r="BEN2663" s="116"/>
      <c r="BEO2663" s="42"/>
      <c r="BEP2663" s="116"/>
      <c r="BEQ2663" s="42"/>
      <c r="BER2663" s="116"/>
      <c r="BES2663" s="42"/>
      <c r="BET2663" s="116"/>
      <c r="BEU2663" s="42"/>
      <c r="BEV2663" s="116"/>
      <c r="BEW2663" s="42"/>
      <c r="BEX2663" s="116"/>
      <c r="BEY2663" s="42"/>
      <c r="BEZ2663" s="116"/>
      <c r="BFA2663" s="42"/>
      <c r="BFB2663" s="116"/>
      <c r="BFC2663" s="42"/>
      <c r="BFD2663" s="116"/>
      <c r="BFE2663" s="42"/>
      <c r="BFF2663" s="116"/>
      <c r="BFG2663" s="42"/>
      <c r="BFH2663" s="116"/>
      <c r="BFI2663" s="42"/>
      <c r="BFJ2663" s="116"/>
      <c r="BFK2663" s="42"/>
      <c r="BFL2663" s="116"/>
      <c r="BFM2663" s="42"/>
      <c r="BFN2663" s="116"/>
      <c r="BFO2663" s="42"/>
      <c r="BFP2663" s="116"/>
      <c r="BFQ2663" s="42"/>
      <c r="BFR2663" s="116"/>
      <c r="BFS2663" s="42"/>
      <c r="BFT2663" s="116"/>
      <c r="BFU2663" s="42"/>
      <c r="BFV2663" s="116"/>
      <c r="BFW2663" s="42"/>
      <c r="BFX2663" s="116"/>
      <c r="BFY2663" s="42"/>
      <c r="BFZ2663" s="116"/>
      <c r="BGA2663" s="42"/>
      <c r="BGB2663" s="116"/>
      <c r="BGC2663" s="42"/>
      <c r="BGD2663" s="116"/>
      <c r="BGE2663" s="42"/>
      <c r="BGF2663" s="116"/>
      <c r="BGG2663" s="42"/>
      <c r="BGH2663" s="116"/>
      <c r="BGI2663" s="42"/>
      <c r="BGJ2663" s="116"/>
      <c r="BGK2663" s="42"/>
      <c r="BGL2663" s="116"/>
      <c r="BGM2663" s="42"/>
      <c r="BGN2663" s="116"/>
      <c r="BGO2663" s="42"/>
      <c r="BGP2663" s="116"/>
      <c r="BGQ2663" s="42"/>
      <c r="BGR2663" s="116"/>
      <c r="BGS2663" s="42"/>
      <c r="BGT2663" s="116"/>
      <c r="BGU2663" s="42"/>
      <c r="BGV2663" s="116"/>
      <c r="BGW2663" s="42"/>
      <c r="BGX2663" s="116"/>
      <c r="BGY2663" s="42"/>
      <c r="BGZ2663" s="116"/>
      <c r="BHA2663" s="42"/>
      <c r="BHB2663" s="116"/>
      <c r="BHC2663" s="42"/>
      <c r="BHD2663" s="116"/>
      <c r="BHE2663" s="42"/>
      <c r="BHF2663" s="116"/>
      <c r="BHG2663" s="42"/>
      <c r="BHH2663" s="116"/>
      <c r="BHI2663" s="42"/>
      <c r="BHJ2663" s="116"/>
      <c r="BHK2663" s="42"/>
      <c r="BHL2663" s="116"/>
      <c r="BHM2663" s="42"/>
      <c r="BHN2663" s="116"/>
      <c r="BHO2663" s="42"/>
      <c r="BHP2663" s="116"/>
      <c r="BHQ2663" s="42"/>
      <c r="BHR2663" s="116"/>
      <c r="BHS2663" s="42"/>
      <c r="BHT2663" s="116"/>
      <c r="BHU2663" s="42"/>
      <c r="BHV2663" s="116"/>
      <c r="BHW2663" s="42"/>
      <c r="BHX2663" s="116"/>
      <c r="BHY2663" s="42"/>
      <c r="BHZ2663" s="116"/>
      <c r="BIA2663" s="42"/>
      <c r="BIB2663" s="116"/>
      <c r="BIC2663" s="42"/>
      <c r="BID2663" s="116"/>
      <c r="BIE2663" s="42"/>
      <c r="BIF2663" s="116"/>
      <c r="BIG2663" s="42"/>
      <c r="BIH2663" s="116"/>
      <c r="BII2663" s="42"/>
      <c r="BIJ2663" s="116"/>
      <c r="BIK2663" s="42"/>
      <c r="BIL2663" s="116"/>
      <c r="BIM2663" s="42"/>
      <c r="BIN2663" s="116"/>
      <c r="BIO2663" s="42"/>
      <c r="BIP2663" s="116"/>
      <c r="BIQ2663" s="42"/>
      <c r="BIR2663" s="116"/>
      <c r="BIS2663" s="42"/>
      <c r="BIT2663" s="116"/>
      <c r="BIU2663" s="42"/>
      <c r="BIV2663" s="116"/>
      <c r="BIW2663" s="42"/>
      <c r="BIX2663" s="116"/>
      <c r="BIY2663" s="42"/>
      <c r="BIZ2663" s="116"/>
      <c r="BJA2663" s="42"/>
      <c r="BJB2663" s="116"/>
      <c r="BJC2663" s="42"/>
      <c r="BJD2663" s="116"/>
      <c r="BJE2663" s="42"/>
      <c r="BJF2663" s="116"/>
      <c r="BJG2663" s="42"/>
      <c r="BJH2663" s="116"/>
      <c r="BJI2663" s="42"/>
      <c r="BJJ2663" s="116"/>
      <c r="BJK2663" s="42"/>
      <c r="BJL2663" s="116"/>
      <c r="BJM2663" s="42"/>
      <c r="BJN2663" s="116"/>
      <c r="BJO2663" s="42"/>
      <c r="BJP2663" s="116"/>
      <c r="BJQ2663" s="42"/>
      <c r="BJR2663" s="116"/>
      <c r="BJS2663" s="42"/>
      <c r="BJT2663" s="116"/>
      <c r="BJU2663" s="42"/>
      <c r="BJV2663" s="116"/>
      <c r="BJW2663" s="42"/>
      <c r="BJX2663" s="116"/>
      <c r="BJY2663" s="42"/>
      <c r="BJZ2663" s="116"/>
      <c r="BKA2663" s="42"/>
      <c r="BKB2663" s="116"/>
      <c r="BKC2663" s="42"/>
      <c r="BKD2663" s="116"/>
      <c r="BKE2663" s="42"/>
      <c r="BKF2663" s="116"/>
      <c r="BKG2663" s="42"/>
      <c r="BKH2663" s="116"/>
      <c r="BKI2663" s="42"/>
      <c r="BKJ2663" s="116"/>
      <c r="BKK2663" s="42"/>
      <c r="BKL2663" s="116"/>
      <c r="BKM2663" s="42"/>
      <c r="BKN2663" s="116"/>
      <c r="BKO2663" s="42"/>
      <c r="BKP2663" s="116"/>
      <c r="BKQ2663" s="42"/>
      <c r="BKR2663" s="116"/>
      <c r="BKS2663" s="42"/>
      <c r="BKT2663" s="116"/>
      <c r="BKU2663" s="42"/>
      <c r="BKV2663" s="116"/>
      <c r="BKW2663" s="42"/>
      <c r="BKX2663" s="116"/>
      <c r="BKY2663" s="42"/>
      <c r="BKZ2663" s="116"/>
      <c r="BLA2663" s="42"/>
      <c r="BLB2663" s="116"/>
      <c r="BLC2663" s="42"/>
      <c r="BLD2663" s="116"/>
      <c r="BLE2663" s="42"/>
      <c r="BLF2663" s="116"/>
      <c r="BLG2663" s="42"/>
      <c r="BLH2663" s="116"/>
      <c r="BLI2663" s="42"/>
      <c r="BLJ2663" s="116"/>
      <c r="BLK2663" s="42"/>
      <c r="BLL2663" s="116"/>
      <c r="BLM2663" s="42"/>
      <c r="BLN2663" s="116"/>
      <c r="BLO2663" s="42"/>
      <c r="BLP2663" s="116"/>
      <c r="BLQ2663" s="42"/>
      <c r="BLR2663" s="116"/>
      <c r="BLS2663" s="42"/>
      <c r="BLT2663" s="116"/>
      <c r="BLU2663" s="42"/>
      <c r="BLV2663" s="116"/>
      <c r="BLW2663" s="42"/>
      <c r="BLX2663" s="116"/>
      <c r="BLY2663" s="42"/>
      <c r="BLZ2663" s="116"/>
      <c r="BMA2663" s="42"/>
      <c r="BMB2663" s="116"/>
      <c r="BMC2663" s="42"/>
      <c r="BMD2663" s="116"/>
      <c r="BME2663" s="42"/>
      <c r="BMF2663" s="116"/>
      <c r="BMG2663" s="42"/>
      <c r="BMH2663" s="116"/>
      <c r="BMI2663" s="42"/>
      <c r="BMJ2663" s="116"/>
      <c r="BMK2663" s="42"/>
      <c r="BML2663" s="116"/>
      <c r="BMM2663" s="42"/>
      <c r="BMN2663" s="116"/>
      <c r="BMO2663" s="42"/>
      <c r="BMP2663" s="116"/>
      <c r="BMQ2663" s="42"/>
      <c r="BMR2663" s="116"/>
      <c r="BMS2663" s="42"/>
      <c r="BMT2663" s="116"/>
      <c r="BMU2663" s="42"/>
      <c r="BMV2663" s="116"/>
      <c r="BMW2663" s="42"/>
      <c r="BMX2663" s="116"/>
      <c r="BMY2663" s="42"/>
      <c r="BMZ2663" s="116"/>
      <c r="BNA2663" s="42"/>
      <c r="BNB2663" s="116"/>
      <c r="BNC2663" s="42"/>
      <c r="BND2663" s="116"/>
      <c r="BNE2663" s="42"/>
      <c r="BNF2663" s="116"/>
      <c r="BNG2663" s="42"/>
      <c r="BNH2663" s="116"/>
      <c r="BNI2663" s="42"/>
      <c r="BNJ2663" s="116"/>
      <c r="BNK2663" s="42"/>
      <c r="BNL2663" s="116"/>
      <c r="BNM2663" s="42"/>
      <c r="BNN2663" s="116"/>
      <c r="BNO2663" s="42"/>
      <c r="BNP2663" s="116"/>
      <c r="BNQ2663" s="42"/>
      <c r="BNR2663" s="116"/>
      <c r="BNS2663" s="42"/>
      <c r="BNT2663" s="116"/>
      <c r="BNU2663" s="42"/>
      <c r="BNV2663" s="116"/>
      <c r="BNW2663" s="42"/>
      <c r="BNX2663" s="116"/>
      <c r="BNY2663" s="42"/>
      <c r="BNZ2663" s="116"/>
      <c r="BOA2663" s="42"/>
      <c r="BOB2663" s="116"/>
      <c r="BOC2663" s="42"/>
      <c r="BOD2663" s="116"/>
      <c r="BOE2663" s="42"/>
      <c r="BOF2663" s="116"/>
      <c r="BOG2663" s="42"/>
      <c r="BOH2663" s="116"/>
      <c r="BOI2663" s="42"/>
      <c r="BOJ2663" s="116"/>
      <c r="BOK2663" s="42"/>
      <c r="BOL2663" s="116"/>
      <c r="BOM2663" s="42"/>
      <c r="BON2663" s="116"/>
      <c r="BOO2663" s="42"/>
      <c r="BOP2663" s="116"/>
      <c r="BOQ2663" s="42"/>
      <c r="BOR2663" s="116"/>
      <c r="BOS2663" s="42"/>
      <c r="BOT2663" s="116"/>
      <c r="BOU2663" s="42"/>
      <c r="BOV2663" s="116"/>
      <c r="BOW2663" s="42"/>
      <c r="BOX2663" s="116"/>
      <c r="BOY2663" s="42"/>
      <c r="BOZ2663" s="116"/>
      <c r="BPA2663" s="42"/>
      <c r="BPB2663" s="116"/>
      <c r="BPC2663" s="42"/>
      <c r="BPD2663" s="116"/>
      <c r="BPE2663" s="42"/>
      <c r="BPF2663" s="116"/>
      <c r="BPG2663" s="42"/>
      <c r="BPH2663" s="116"/>
      <c r="BPI2663" s="42"/>
      <c r="BPJ2663" s="116"/>
      <c r="BPK2663" s="42"/>
      <c r="BPL2663" s="116"/>
      <c r="BPM2663" s="42"/>
      <c r="BPN2663" s="116"/>
      <c r="BPO2663" s="42"/>
      <c r="BPP2663" s="116"/>
      <c r="BPQ2663" s="42"/>
      <c r="BPR2663" s="116"/>
      <c r="BPS2663" s="42"/>
      <c r="BPT2663" s="116"/>
      <c r="BPU2663" s="42"/>
      <c r="BPV2663" s="116"/>
      <c r="BPW2663" s="42"/>
      <c r="BPX2663" s="116"/>
      <c r="BPY2663" s="42"/>
      <c r="BPZ2663" s="116"/>
      <c r="BQA2663" s="42"/>
      <c r="BQB2663" s="116"/>
      <c r="BQC2663" s="42"/>
      <c r="BQD2663" s="116"/>
      <c r="BQE2663" s="42"/>
      <c r="BQF2663" s="116"/>
      <c r="BQG2663" s="42"/>
      <c r="BQH2663" s="116"/>
      <c r="BQI2663" s="42"/>
      <c r="BQJ2663" s="116"/>
      <c r="BQK2663" s="42"/>
      <c r="BQL2663" s="116"/>
      <c r="BQM2663" s="42"/>
      <c r="BQN2663" s="116"/>
      <c r="BQO2663" s="42"/>
      <c r="BQP2663" s="116"/>
      <c r="BQQ2663" s="42"/>
      <c r="BQR2663" s="116"/>
      <c r="BQS2663" s="42"/>
      <c r="BQT2663" s="116"/>
      <c r="BQU2663" s="42"/>
      <c r="BQV2663" s="116"/>
      <c r="BQW2663" s="42"/>
      <c r="BQX2663" s="116"/>
      <c r="BQY2663" s="42"/>
      <c r="BQZ2663" s="116"/>
      <c r="BRA2663" s="42"/>
      <c r="BRB2663" s="116"/>
      <c r="BRC2663" s="42"/>
      <c r="BRD2663" s="116"/>
      <c r="BRE2663" s="42"/>
      <c r="BRF2663" s="116"/>
      <c r="BRG2663" s="42"/>
      <c r="BRH2663" s="116"/>
      <c r="BRI2663" s="42"/>
      <c r="BRJ2663" s="116"/>
      <c r="BRK2663" s="42"/>
      <c r="BRL2663" s="116"/>
      <c r="BRM2663" s="42"/>
      <c r="BRN2663" s="116"/>
      <c r="BRO2663" s="42"/>
      <c r="BRP2663" s="116"/>
      <c r="BRQ2663" s="42"/>
      <c r="BRR2663" s="116"/>
      <c r="BRS2663" s="42"/>
      <c r="BRT2663" s="116"/>
      <c r="BRU2663" s="42"/>
      <c r="BRV2663" s="116"/>
      <c r="BRW2663" s="42"/>
      <c r="BRX2663" s="116"/>
      <c r="BRY2663" s="42"/>
      <c r="BRZ2663" s="116"/>
      <c r="BSA2663" s="42"/>
      <c r="BSB2663" s="116"/>
      <c r="BSC2663" s="42"/>
      <c r="BSD2663" s="116"/>
      <c r="BSE2663" s="42"/>
      <c r="BSF2663" s="116"/>
      <c r="BSG2663" s="42"/>
      <c r="BSH2663" s="116"/>
      <c r="BSI2663" s="42"/>
      <c r="BSJ2663" s="116"/>
      <c r="BSK2663" s="42"/>
      <c r="BSL2663" s="116"/>
      <c r="BSM2663" s="42"/>
      <c r="BSN2663" s="116"/>
      <c r="BSO2663" s="42"/>
      <c r="BSP2663" s="116"/>
      <c r="BSQ2663" s="42"/>
      <c r="BSR2663" s="116"/>
      <c r="BSS2663" s="42"/>
      <c r="BST2663" s="116"/>
      <c r="BSU2663" s="42"/>
      <c r="BSV2663" s="116"/>
      <c r="BSW2663" s="42"/>
      <c r="BSX2663" s="116"/>
      <c r="BSY2663" s="42"/>
      <c r="BSZ2663" s="116"/>
      <c r="BTA2663" s="42"/>
      <c r="BTB2663" s="116"/>
      <c r="BTC2663" s="42"/>
      <c r="BTD2663" s="116"/>
      <c r="BTE2663" s="42"/>
      <c r="BTF2663" s="116"/>
      <c r="BTG2663" s="42"/>
      <c r="BTH2663" s="116"/>
      <c r="BTI2663" s="42"/>
      <c r="BTJ2663" s="116"/>
      <c r="BTK2663" s="42"/>
      <c r="BTL2663" s="116"/>
      <c r="BTM2663" s="42"/>
      <c r="BTN2663" s="116"/>
      <c r="BTO2663" s="42"/>
      <c r="BTP2663" s="116"/>
      <c r="BTQ2663" s="42"/>
      <c r="BTR2663" s="116"/>
      <c r="BTS2663" s="42"/>
      <c r="BTT2663" s="116"/>
      <c r="BTU2663" s="42"/>
      <c r="BTV2663" s="116"/>
      <c r="BTW2663" s="42"/>
      <c r="BTX2663" s="116"/>
      <c r="BTY2663" s="42"/>
      <c r="BTZ2663" s="116"/>
      <c r="BUA2663" s="42"/>
      <c r="BUB2663" s="116"/>
      <c r="BUC2663" s="42"/>
      <c r="BUD2663" s="116"/>
      <c r="BUE2663" s="42"/>
      <c r="BUF2663" s="116"/>
      <c r="BUG2663" s="42"/>
      <c r="BUH2663" s="116"/>
      <c r="BUI2663" s="42"/>
      <c r="BUJ2663" s="116"/>
      <c r="BUK2663" s="42"/>
      <c r="BUL2663" s="116"/>
      <c r="BUM2663" s="42"/>
      <c r="BUN2663" s="116"/>
      <c r="BUO2663" s="42"/>
      <c r="BUP2663" s="116"/>
      <c r="BUQ2663" s="42"/>
      <c r="BUR2663" s="116"/>
      <c r="BUS2663" s="42"/>
      <c r="BUT2663" s="116"/>
      <c r="BUU2663" s="42"/>
      <c r="BUV2663" s="116"/>
      <c r="BUW2663" s="42"/>
      <c r="BUX2663" s="116"/>
      <c r="BUY2663" s="42"/>
      <c r="BUZ2663" s="116"/>
      <c r="BVA2663" s="42"/>
      <c r="BVB2663" s="116"/>
      <c r="BVC2663" s="42"/>
      <c r="BVD2663" s="116"/>
      <c r="BVE2663" s="42"/>
      <c r="BVF2663" s="116"/>
      <c r="BVG2663" s="42"/>
      <c r="BVH2663" s="116"/>
      <c r="BVI2663" s="42"/>
      <c r="BVJ2663" s="116"/>
      <c r="BVK2663" s="42"/>
      <c r="BVL2663" s="116"/>
      <c r="BVM2663" s="42"/>
      <c r="BVN2663" s="116"/>
      <c r="BVO2663" s="42"/>
      <c r="BVP2663" s="116"/>
      <c r="BVQ2663" s="42"/>
      <c r="BVR2663" s="116"/>
      <c r="BVS2663" s="42"/>
      <c r="BVT2663" s="116"/>
      <c r="BVU2663" s="42"/>
      <c r="BVV2663" s="116"/>
      <c r="BVW2663" s="42"/>
      <c r="BVX2663" s="116"/>
      <c r="BVY2663" s="42"/>
      <c r="BVZ2663" s="116"/>
      <c r="BWA2663" s="42"/>
      <c r="BWB2663" s="116"/>
      <c r="BWC2663" s="42"/>
      <c r="BWD2663" s="116"/>
      <c r="BWE2663" s="42"/>
      <c r="BWF2663" s="116"/>
      <c r="BWG2663" s="42"/>
      <c r="BWH2663" s="116"/>
      <c r="BWI2663" s="42"/>
      <c r="BWJ2663" s="116"/>
      <c r="BWK2663" s="42"/>
      <c r="BWL2663" s="116"/>
      <c r="BWM2663" s="42"/>
      <c r="BWN2663" s="116"/>
      <c r="BWO2663" s="42"/>
      <c r="BWP2663" s="116"/>
      <c r="BWQ2663" s="42"/>
      <c r="BWR2663" s="116"/>
      <c r="BWS2663" s="42"/>
      <c r="BWT2663" s="116"/>
      <c r="BWU2663" s="42"/>
      <c r="BWV2663" s="116"/>
      <c r="BWW2663" s="42"/>
      <c r="BWX2663" s="116"/>
      <c r="BWY2663" s="42"/>
      <c r="BWZ2663" s="116"/>
      <c r="BXA2663" s="42"/>
      <c r="BXB2663" s="116"/>
      <c r="BXC2663" s="42"/>
      <c r="BXD2663" s="116"/>
      <c r="BXE2663" s="42"/>
      <c r="BXF2663" s="116"/>
      <c r="BXG2663" s="42"/>
      <c r="BXH2663" s="116"/>
      <c r="BXI2663" s="42"/>
      <c r="BXJ2663" s="116"/>
      <c r="BXK2663" s="42"/>
      <c r="BXL2663" s="116"/>
      <c r="BXM2663" s="42"/>
      <c r="BXN2663" s="116"/>
      <c r="BXO2663" s="42"/>
      <c r="BXP2663" s="116"/>
      <c r="BXQ2663" s="42"/>
      <c r="BXR2663" s="116"/>
      <c r="BXS2663" s="42"/>
      <c r="BXT2663" s="116"/>
      <c r="BXU2663" s="42"/>
      <c r="BXV2663" s="116"/>
      <c r="BXW2663" s="42"/>
      <c r="BXX2663" s="116"/>
      <c r="BXY2663" s="42"/>
      <c r="BXZ2663" s="116"/>
      <c r="BYA2663" s="42"/>
      <c r="BYB2663" s="116"/>
      <c r="BYC2663" s="42"/>
      <c r="BYD2663" s="116"/>
      <c r="BYE2663" s="42"/>
      <c r="BYF2663" s="116"/>
      <c r="BYG2663" s="42"/>
      <c r="BYH2663" s="116"/>
      <c r="BYI2663" s="42"/>
      <c r="BYJ2663" s="116"/>
      <c r="BYK2663" s="42"/>
      <c r="BYL2663" s="116"/>
      <c r="BYM2663" s="42"/>
      <c r="BYN2663" s="116"/>
      <c r="BYO2663" s="42"/>
      <c r="BYP2663" s="116"/>
      <c r="BYQ2663" s="42"/>
      <c r="BYR2663" s="116"/>
      <c r="BYS2663" s="42"/>
      <c r="BYT2663" s="116"/>
      <c r="BYU2663" s="42"/>
      <c r="BYV2663" s="116"/>
      <c r="BYW2663" s="42"/>
      <c r="BYX2663" s="116"/>
      <c r="BYY2663" s="42"/>
      <c r="BYZ2663" s="116"/>
      <c r="BZA2663" s="42"/>
      <c r="BZB2663" s="116"/>
      <c r="BZC2663" s="42"/>
      <c r="BZD2663" s="116"/>
      <c r="BZE2663" s="42"/>
      <c r="BZF2663" s="116"/>
      <c r="BZG2663" s="42"/>
      <c r="BZH2663" s="116"/>
      <c r="BZI2663" s="42"/>
      <c r="BZJ2663" s="116"/>
      <c r="BZK2663" s="42"/>
      <c r="BZL2663" s="116"/>
      <c r="BZM2663" s="42"/>
      <c r="BZN2663" s="116"/>
      <c r="BZO2663" s="42"/>
      <c r="BZP2663" s="116"/>
      <c r="BZQ2663" s="42"/>
      <c r="BZR2663" s="116"/>
      <c r="BZS2663" s="42"/>
      <c r="BZT2663" s="116"/>
      <c r="BZU2663" s="42"/>
      <c r="BZV2663" s="116"/>
      <c r="BZW2663" s="42"/>
      <c r="BZX2663" s="116"/>
      <c r="BZY2663" s="42"/>
      <c r="BZZ2663" s="116"/>
      <c r="CAA2663" s="42"/>
      <c r="CAB2663" s="116"/>
      <c r="CAC2663" s="42"/>
      <c r="CAD2663" s="116"/>
      <c r="CAE2663" s="42"/>
      <c r="CAF2663" s="116"/>
      <c r="CAG2663" s="42"/>
      <c r="CAH2663" s="116"/>
      <c r="CAI2663" s="42"/>
      <c r="CAJ2663" s="116"/>
      <c r="CAK2663" s="42"/>
      <c r="CAL2663" s="116"/>
      <c r="CAM2663" s="42"/>
      <c r="CAN2663" s="116"/>
      <c r="CAO2663" s="42"/>
      <c r="CAP2663" s="116"/>
      <c r="CAQ2663" s="42"/>
      <c r="CAR2663" s="116"/>
      <c r="CAS2663" s="42"/>
      <c r="CAT2663" s="116"/>
      <c r="CAU2663" s="42"/>
      <c r="CAV2663" s="116"/>
      <c r="CAW2663" s="42"/>
      <c r="CAX2663" s="116"/>
      <c r="CAY2663" s="42"/>
      <c r="CAZ2663" s="116"/>
      <c r="CBA2663" s="42"/>
      <c r="CBB2663" s="116"/>
      <c r="CBC2663" s="42"/>
      <c r="CBD2663" s="116"/>
      <c r="CBE2663" s="42"/>
      <c r="CBF2663" s="116"/>
      <c r="CBG2663" s="42"/>
      <c r="CBH2663" s="116"/>
      <c r="CBI2663" s="42"/>
      <c r="CBJ2663" s="116"/>
      <c r="CBK2663" s="42"/>
      <c r="CBL2663" s="116"/>
      <c r="CBM2663" s="42"/>
      <c r="CBN2663" s="116"/>
      <c r="CBO2663" s="42"/>
      <c r="CBP2663" s="116"/>
      <c r="CBQ2663" s="42"/>
      <c r="CBR2663" s="116"/>
      <c r="CBS2663" s="42"/>
      <c r="CBT2663" s="116"/>
      <c r="CBU2663" s="42"/>
      <c r="CBV2663" s="116"/>
      <c r="CBW2663" s="42"/>
      <c r="CBX2663" s="116"/>
      <c r="CBY2663" s="42"/>
      <c r="CBZ2663" s="116"/>
      <c r="CCA2663" s="42"/>
      <c r="CCB2663" s="116"/>
      <c r="CCC2663" s="42"/>
      <c r="CCD2663" s="116"/>
      <c r="CCE2663" s="42"/>
      <c r="CCF2663" s="116"/>
      <c r="CCG2663" s="42"/>
      <c r="CCH2663" s="116"/>
      <c r="CCI2663" s="42"/>
      <c r="CCJ2663" s="116"/>
      <c r="CCK2663" s="42"/>
      <c r="CCL2663" s="116"/>
      <c r="CCM2663" s="42"/>
      <c r="CCN2663" s="116"/>
      <c r="CCO2663" s="42"/>
      <c r="CCP2663" s="116"/>
      <c r="CCQ2663" s="42"/>
      <c r="CCR2663" s="116"/>
      <c r="CCS2663" s="42"/>
      <c r="CCT2663" s="116"/>
      <c r="CCU2663" s="42"/>
      <c r="CCV2663" s="116"/>
      <c r="CCW2663" s="42"/>
      <c r="CCX2663" s="116"/>
      <c r="CCY2663" s="42"/>
      <c r="CCZ2663" s="116"/>
      <c r="CDA2663" s="42"/>
      <c r="CDB2663" s="116"/>
      <c r="CDC2663" s="42"/>
      <c r="CDD2663" s="116"/>
      <c r="CDE2663" s="42"/>
      <c r="CDF2663" s="116"/>
      <c r="CDG2663" s="42"/>
      <c r="CDH2663" s="116"/>
      <c r="CDI2663" s="42"/>
      <c r="CDJ2663" s="116"/>
      <c r="CDK2663" s="42"/>
      <c r="CDL2663" s="116"/>
      <c r="CDM2663" s="42"/>
      <c r="CDN2663" s="116"/>
      <c r="CDO2663" s="42"/>
      <c r="CDP2663" s="116"/>
      <c r="CDQ2663" s="42"/>
      <c r="CDR2663" s="116"/>
      <c r="CDS2663" s="42"/>
      <c r="CDT2663" s="116"/>
      <c r="CDU2663" s="42"/>
      <c r="CDV2663" s="116"/>
      <c r="CDW2663" s="42"/>
      <c r="CDX2663" s="116"/>
      <c r="CDY2663" s="42"/>
      <c r="CDZ2663" s="116"/>
      <c r="CEA2663" s="42"/>
      <c r="CEB2663" s="116"/>
      <c r="CEC2663" s="42"/>
      <c r="CED2663" s="116"/>
      <c r="CEE2663" s="42"/>
      <c r="CEF2663" s="116"/>
      <c r="CEG2663" s="42"/>
      <c r="CEH2663" s="116"/>
      <c r="CEI2663" s="42"/>
      <c r="CEJ2663" s="116"/>
      <c r="CEK2663" s="42"/>
      <c r="CEL2663" s="116"/>
      <c r="CEM2663" s="42"/>
      <c r="CEN2663" s="116"/>
      <c r="CEO2663" s="42"/>
      <c r="CEP2663" s="116"/>
      <c r="CEQ2663" s="42"/>
      <c r="CER2663" s="116"/>
      <c r="CES2663" s="42"/>
      <c r="CET2663" s="116"/>
      <c r="CEU2663" s="42"/>
      <c r="CEV2663" s="116"/>
      <c r="CEW2663" s="42"/>
      <c r="CEX2663" s="116"/>
      <c r="CEY2663" s="42"/>
      <c r="CEZ2663" s="116"/>
      <c r="CFA2663" s="42"/>
      <c r="CFB2663" s="116"/>
      <c r="CFC2663" s="42"/>
      <c r="CFD2663" s="116"/>
      <c r="CFE2663" s="42"/>
      <c r="CFF2663" s="116"/>
      <c r="CFG2663" s="42"/>
      <c r="CFH2663" s="116"/>
      <c r="CFI2663" s="42"/>
      <c r="CFJ2663" s="116"/>
      <c r="CFK2663" s="42"/>
      <c r="CFL2663" s="116"/>
      <c r="CFM2663" s="42"/>
      <c r="CFN2663" s="116"/>
      <c r="CFO2663" s="42"/>
      <c r="CFP2663" s="116"/>
      <c r="CFQ2663" s="42"/>
      <c r="CFR2663" s="116"/>
      <c r="CFS2663" s="42"/>
      <c r="CFT2663" s="116"/>
      <c r="CFU2663" s="42"/>
      <c r="CFV2663" s="116"/>
      <c r="CFW2663" s="42"/>
      <c r="CFX2663" s="116"/>
      <c r="CFY2663" s="42"/>
      <c r="CFZ2663" s="116"/>
      <c r="CGA2663" s="42"/>
      <c r="CGB2663" s="116"/>
      <c r="CGC2663" s="42"/>
      <c r="CGD2663" s="116"/>
      <c r="CGE2663" s="42"/>
      <c r="CGF2663" s="116"/>
      <c r="CGG2663" s="42"/>
      <c r="CGH2663" s="116"/>
      <c r="CGI2663" s="42"/>
      <c r="CGJ2663" s="116"/>
      <c r="CGK2663" s="42"/>
      <c r="CGL2663" s="116"/>
      <c r="CGM2663" s="42"/>
      <c r="CGN2663" s="116"/>
      <c r="CGO2663" s="42"/>
      <c r="CGP2663" s="116"/>
      <c r="CGQ2663" s="42"/>
      <c r="CGR2663" s="116"/>
      <c r="CGS2663" s="42"/>
      <c r="CGT2663" s="116"/>
      <c r="CGU2663" s="42"/>
      <c r="CGV2663" s="116"/>
      <c r="CGW2663" s="42"/>
      <c r="CGX2663" s="116"/>
      <c r="CGY2663" s="42"/>
      <c r="CGZ2663" s="116"/>
      <c r="CHA2663" s="42"/>
      <c r="CHB2663" s="116"/>
      <c r="CHC2663" s="42"/>
      <c r="CHD2663" s="116"/>
      <c r="CHE2663" s="42"/>
      <c r="CHF2663" s="116"/>
      <c r="CHG2663" s="42"/>
      <c r="CHH2663" s="116"/>
      <c r="CHI2663" s="42"/>
      <c r="CHJ2663" s="116"/>
      <c r="CHK2663" s="42"/>
      <c r="CHL2663" s="116"/>
      <c r="CHM2663" s="42"/>
      <c r="CHN2663" s="116"/>
      <c r="CHO2663" s="42"/>
      <c r="CHP2663" s="116"/>
      <c r="CHQ2663" s="42"/>
      <c r="CHR2663" s="116"/>
      <c r="CHS2663" s="42"/>
      <c r="CHT2663" s="116"/>
      <c r="CHU2663" s="42"/>
      <c r="CHV2663" s="116"/>
      <c r="CHW2663" s="42"/>
      <c r="CHX2663" s="116"/>
      <c r="CHY2663" s="42"/>
      <c r="CHZ2663" s="116"/>
      <c r="CIA2663" s="42"/>
      <c r="CIB2663" s="116"/>
      <c r="CIC2663" s="42"/>
      <c r="CID2663" s="116"/>
      <c r="CIE2663" s="42"/>
      <c r="CIF2663" s="116"/>
      <c r="CIG2663" s="42"/>
      <c r="CIH2663" s="116"/>
      <c r="CII2663" s="42"/>
      <c r="CIJ2663" s="116"/>
      <c r="CIK2663" s="42"/>
      <c r="CIL2663" s="116"/>
      <c r="CIM2663" s="42"/>
      <c r="CIN2663" s="116"/>
      <c r="CIO2663" s="42"/>
      <c r="CIP2663" s="116"/>
      <c r="CIQ2663" s="42"/>
      <c r="CIR2663" s="116"/>
      <c r="CIS2663" s="42"/>
      <c r="CIT2663" s="116"/>
      <c r="CIU2663" s="42"/>
      <c r="CIV2663" s="116"/>
      <c r="CIW2663" s="42"/>
      <c r="CIX2663" s="116"/>
      <c r="CIY2663" s="42"/>
      <c r="CIZ2663" s="116"/>
      <c r="CJA2663" s="42"/>
      <c r="CJB2663" s="116"/>
      <c r="CJC2663" s="42"/>
      <c r="CJD2663" s="116"/>
      <c r="CJE2663" s="42"/>
      <c r="CJF2663" s="116"/>
      <c r="CJG2663" s="42"/>
      <c r="CJH2663" s="116"/>
      <c r="CJI2663" s="42"/>
      <c r="CJJ2663" s="116"/>
      <c r="CJK2663" s="42"/>
      <c r="CJL2663" s="116"/>
      <c r="CJM2663" s="42"/>
      <c r="CJN2663" s="116"/>
      <c r="CJO2663" s="42"/>
      <c r="CJP2663" s="116"/>
      <c r="CJQ2663" s="42"/>
      <c r="CJR2663" s="116"/>
      <c r="CJS2663" s="42"/>
      <c r="CJT2663" s="116"/>
      <c r="CJU2663" s="42"/>
      <c r="CJV2663" s="116"/>
      <c r="CJW2663" s="42"/>
      <c r="CJX2663" s="116"/>
      <c r="CJY2663" s="42"/>
      <c r="CJZ2663" s="116"/>
      <c r="CKA2663" s="42"/>
      <c r="CKB2663" s="116"/>
      <c r="CKC2663" s="42"/>
      <c r="CKD2663" s="116"/>
      <c r="CKE2663" s="42"/>
      <c r="CKF2663" s="116"/>
      <c r="CKG2663" s="42"/>
      <c r="CKH2663" s="116"/>
      <c r="CKI2663" s="42"/>
      <c r="CKJ2663" s="116"/>
      <c r="CKK2663" s="42"/>
      <c r="CKL2663" s="116"/>
      <c r="CKM2663" s="42"/>
      <c r="CKN2663" s="116"/>
      <c r="CKO2663" s="42"/>
      <c r="CKP2663" s="116"/>
      <c r="CKQ2663" s="42"/>
      <c r="CKR2663" s="116"/>
      <c r="CKS2663" s="42"/>
      <c r="CKT2663" s="116"/>
      <c r="CKU2663" s="42"/>
      <c r="CKV2663" s="116"/>
      <c r="CKW2663" s="42"/>
      <c r="CKX2663" s="116"/>
      <c r="CKY2663" s="42"/>
      <c r="CKZ2663" s="116"/>
      <c r="CLA2663" s="42"/>
      <c r="CLB2663" s="116"/>
      <c r="CLC2663" s="42"/>
      <c r="CLD2663" s="116"/>
      <c r="CLE2663" s="42"/>
      <c r="CLF2663" s="116"/>
      <c r="CLG2663" s="42"/>
      <c r="CLH2663" s="116"/>
      <c r="CLI2663" s="42"/>
      <c r="CLJ2663" s="116"/>
      <c r="CLK2663" s="42"/>
      <c r="CLL2663" s="116"/>
      <c r="CLM2663" s="42"/>
      <c r="CLN2663" s="116"/>
      <c r="CLO2663" s="42"/>
      <c r="CLP2663" s="116"/>
      <c r="CLQ2663" s="42"/>
      <c r="CLR2663" s="116"/>
      <c r="CLS2663" s="42"/>
      <c r="CLT2663" s="116"/>
      <c r="CLU2663" s="42"/>
      <c r="CLV2663" s="116"/>
      <c r="CLW2663" s="42"/>
      <c r="CLX2663" s="116"/>
      <c r="CLY2663" s="42"/>
      <c r="CLZ2663" s="116"/>
      <c r="CMA2663" s="42"/>
      <c r="CMB2663" s="116"/>
      <c r="CMC2663" s="42"/>
      <c r="CMD2663" s="116"/>
      <c r="CME2663" s="42"/>
      <c r="CMF2663" s="116"/>
      <c r="CMG2663" s="42"/>
      <c r="CMH2663" s="116"/>
      <c r="CMI2663" s="42"/>
      <c r="CMJ2663" s="116"/>
      <c r="CMK2663" s="42"/>
      <c r="CML2663" s="116"/>
      <c r="CMM2663" s="42"/>
      <c r="CMN2663" s="116"/>
      <c r="CMO2663" s="42"/>
      <c r="CMP2663" s="116"/>
      <c r="CMQ2663" s="42"/>
      <c r="CMR2663" s="116"/>
      <c r="CMS2663" s="42"/>
      <c r="CMT2663" s="116"/>
      <c r="CMU2663" s="42"/>
      <c r="CMV2663" s="116"/>
      <c r="CMW2663" s="42"/>
      <c r="CMX2663" s="116"/>
      <c r="CMY2663" s="42"/>
      <c r="CMZ2663" s="116"/>
      <c r="CNA2663" s="42"/>
      <c r="CNB2663" s="116"/>
      <c r="CNC2663" s="42"/>
      <c r="CND2663" s="116"/>
      <c r="CNE2663" s="42"/>
      <c r="CNF2663" s="116"/>
      <c r="CNG2663" s="42"/>
      <c r="CNH2663" s="116"/>
      <c r="CNI2663" s="42"/>
      <c r="CNJ2663" s="116"/>
      <c r="CNK2663" s="42"/>
      <c r="CNL2663" s="116"/>
      <c r="CNM2663" s="42"/>
      <c r="CNN2663" s="116"/>
      <c r="CNO2663" s="42"/>
      <c r="CNP2663" s="116"/>
      <c r="CNQ2663" s="42"/>
      <c r="CNR2663" s="116"/>
      <c r="CNS2663" s="42"/>
      <c r="CNT2663" s="116"/>
      <c r="CNU2663" s="42"/>
      <c r="CNV2663" s="116"/>
      <c r="CNW2663" s="42"/>
      <c r="CNX2663" s="116"/>
      <c r="CNY2663" s="42"/>
      <c r="CNZ2663" s="116"/>
      <c r="COA2663" s="42"/>
      <c r="COB2663" s="116"/>
      <c r="COC2663" s="42"/>
      <c r="COD2663" s="116"/>
      <c r="COE2663" s="42"/>
      <c r="COF2663" s="116"/>
      <c r="COG2663" s="42"/>
      <c r="COH2663" s="116"/>
      <c r="COI2663" s="42"/>
      <c r="COJ2663" s="116"/>
      <c r="COK2663" s="42"/>
      <c r="COL2663" s="116"/>
      <c r="COM2663" s="42"/>
      <c r="CON2663" s="116"/>
      <c r="COO2663" s="42"/>
      <c r="COP2663" s="116"/>
      <c r="COQ2663" s="42"/>
      <c r="COR2663" s="116"/>
      <c r="COS2663" s="42"/>
      <c r="COT2663" s="116"/>
      <c r="COU2663" s="42"/>
      <c r="COV2663" s="116"/>
      <c r="COW2663" s="42"/>
      <c r="COX2663" s="116"/>
      <c r="COY2663" s="42"/>
      <c r="COZ2663" s="116"/>
      <c r="CPA2663" s="42"/>
      <c r="CPB2663" s="116"/>
      <c r="CPC2663" s="42"/>
      <c r="CPD2663" s="116"/>
      <c r="CPE2663" s="42"/>
      <c r="CPF2663" s="116"/>
      <c r="CPG2663" s="42"/>
      <c r="CPH2663" s="116"/>
      <c r="CPI2663" s="42"/>
      <c r="CPJ2663" s="116"/>
      <c r="CPK2663" s="42"/>
      <c r="CPL2663" s="116"/>
      <c r="CPM2663" s="42"/>
      <c r="CPN2663" s="116"/>
      <c r="CPO2663" s="42"/>
      <c r="CPP2663" s="116"/>
      <c r="CPQ2663" s="42"/>
      <c r="CPR2663" s="116"/>
      <c r="CPS2663" s="42"/>
      <c r="CPT2663" s="116"/>
      <c r="CPU2663" s="42"/>
      <c r="CPV2663" s="116"/>
      <c r="CPW2663" s="42"/>
      <c r="CPX2663" s="116"/>
      <c r="CPY2663" s="42"/>
      <c r="CPZ2663" s="116"/>
      <c r="CQA2663" s="42"/>
      <c r="CQB2663" s="116"/>
      <c r="CQC2663" s="42"/>
      <c r="CQD2663" s="116"/>
      <c r="CQE2663" s="42"/>
      <c r="CQF2663" s="116"/>
      <c r="CQG2663" s="42"/>
      <c r="CQH2663" s="116"/>
      <c r="CQI2663" s="42"/>
      <c r="CQJ2663" s="116"/>
      <c r="CQK2663" s="42"/>
      <c r="CQL2663" s="116"/>
      <c r="CQM2663" s="42"/>
      <c r="CQN2663" s="116"/>
      <c r="CQO2663" s="42"/>
      <c r="CQP2663" s="116"/>
      <c r="CQQ2663" s="42"/>
      <c r="CQR2663" s="116"/>
      <c r="CQS2663" s="42"/>
      <c r="CQT2663" s="116"/>
      <c r="CQU2663" s="42"/>
      <c r="CQV2663" s="116"/>
      <c r="CQW2663" s="42"/>
      <c r="CQX2663" s="116"/>
      <c r="CQY2663" s="42"/>
      <c r="CQZ2663" s="116"/>
      <c r="CRA2663" s="42"/>
      <c r="CRB2663" s="116"/>
      <c r="CRC2663" s="42"/>
      <c r="CRD2663" s="116"/>
      <c r="CRE2663" s="42"/>
      <c r="CRF2663" s="116"/>
      <c r="CRG2663" s="42"/>
      <c r="CRH2663" s="116"/>
      <c r="CRI2663" s="42"/>
      <c r="CRJ2663" s="116"/>
      <c r="CRK2663" s="42"/>
      <c r="CRL2663" s="116"/>
      <c r="CRM2663" s="42"/>
      <c r="CRN2663" s="116"/>
      <c r="CRO2663" s="42"/>
      <c r="CRP2663" s="116"/>
      <c r="CRQ2663" s="42"/>
      <c r="CRR2663" s="116"/>
      <c r="CRS2663" s="42"/>
      <c r="CRT2663" s="116"/>
      <c r="CRU2663" s="42"/>
      <c r="CRV2663" s="116"/>
      <c r="CRW2663" s="42"/>
      <c r="CRX2663" s="116"/>
      <c r="CRY2663" s="42"/>
      <c r="CRZ2663" s="116"/>
      <c r="CSA2663" s="42"/>
      <c r="CSB2663" s="116"/>
      <c r="CSC2663" s="42"/>
      <c r="CSD2663" s="116"/>
      <c r="CSE2663" s="42"/>
      <c r="CSF2663" s="116"/>
      <c r="CSG2663" s="42"/>
      <c r="CSH2663" s="116"/>
      <c r="CSI2663" s="42"/>
      <c r="CSJ2663" s="116"/>
      <c r="CSK2663" s="42"/>
      <c r="CSL2663" s="116"/>
      <c r="CSM2663" s="42"/>
      <c r="CSN2663" s="116"/>
      <c r="CSO2663" s="42"/>
      <c r="CSP2663" s="116"/>
      <c r="CSQ2663" s="42"/>
      <c r="CSR2663" s="116"/>
      <c r="CSS2663" s="42"/>
      <c r="CST2663" s="116"/>
      <c r="CSU2663" s="42"/>
      <c r="CSV2663" s="116"/>
      <c r="CSW2663" s="42"/>
      <c r="CSX2663" s="116"/>
      <c r="CSY2663" s="42"/>
      <c r="CSZ2663" s="116"/>
      <c r="CTA2663" s="42"/>
      <c r="CTB2663" s="116"/>
      <c r="CTC2663" s="42"/>
      <c r="CTD2663" s="116"/>
      <c r="CTE2663" s="42"/>
      <c r="CTF2663" s="116"/>
      <c r="CTG2663" s="42"/>
      <c r="CTH2663" s="116"/>
      <c r="CTI2663" s="42"/>
      <c r="CTJ2663" s="116"/>
      <c r="CTK2663" s="42"/>
      <c r="CTL2663" s="116"/>
      <c r="CTM2663" s="42"/>
      <c r="CTN2663" s="116"/>
      <c r="CTO2663" s="42"/>
      <c r="CTP2663" s="116"/>
      <c r="CTQ2663" s="42"/>
      <c r="CTR2663" s="116"/>
      <c r="CTS2663" s="42"/>
      <c r="CTT2663" s="116"/>
      <c r="CTU2663" s="42"/>
      <c r="CTV2663" s="116"/>
      <c r="CTW2663" s="42"/>
      <c r="CTX2663" s="116"/>
      <c r="CTY2663" s="42"/>
      <c r="CTZ2663" s="116"/>
      <c r="CUA2663" s="42"/>
      <c r="CUB2663" s="116"/>
      <c r="CUC2663" s="42"/>
      <c r="CUD2663" s="116"/>
      <c r="CUE2663" s="42"/>
      <c r="CUF2663" s="116"/>
      <c r="CUG2663" s="42"/>
      <c r="CUH2663" s="116"/>
      <c r="CUI2663" s="42"/>
      <c r="CUJ2663" s="116"/>
      <c r="CUK2663" s="42"/>
      <c r="CUL2663" s="116"/>
      <c r="CUM2663" s="42"/>
      <c r="CUN2663" s="116"/>
      <c r="CUO2663" s="42"/>
      <c r="CUP2663" s="116"/>
      <c r="CUQ2663" s="42"/>
      <c r="CUR2663" s="116"/>
      <c r="CUS2663" s="42"/>
      <c r="CUT2663" s="116"/>
      <c r="CUU2663" s="42"/>
      <c r="CUV2663" s="116"/>
      <c r="CUW2663" s="42"/>
      <c r="CUX2663" s="116"/>
      <c r="CUY2663" s="42"/>
      <c r="CUZ2663" s="116"/>
      <c r="CVA2663" s="42"/>
      <c r="CVB2663" s="116"/>
      <c r="CVC2663" s="42"/>
      <c r="CVD2663" s="116"/>
      <c r="CVE2663" s="42"/>
      <c r="CVF2663" s="116"/>
      <c r="CVG2663" s="42"/>
      <c r="CVH2663" s="116"/>
      <c r="CVI2663" s="42"/>
      <c r="CVJ2663" s="116"/>
      <c r="CVK2663" s="42"/>
      <c r="CVL2663" s="116"/>
      <c r="CVM2663" s="42"/>
      <c r="CVN2663" s="116"/>
      <c r="CVO2663" s="42"/>
      <c r="CVP2663" s="116"/>
      <c r="CVQ2663" s="42"/>
      <c r="CVR2663" s="116"/>
      <c r="CVS2663" s="42"/>
      <c r="CVT2663" s="116"/>
      <c r="CVU2663" s="42"/>
      <c r="CVV2663" s="116"/>
      <c r="CVW2663" s="42"/>
      <c r="CVX2663" s="116"/>
      <c r="CVY2663" s="42"/>
      <c r="CVZ2663" s="116"/>
      <c r="CWA2663" s="42"/>
      <c r="CWB2663" s="116"/>
      <c r="CWC2663" s="42"/>
      <c r="CWD2663" s="116"/>
      <c r="CWE2663" s="42"/>
      <c r="CWF2663" s="116"/>
      <c r="CWG2663" s="42"/>
      <c r="CWH2663" s="116"/>
      <c r="CWI2663" s="42"/>
      <c r="CWJ2663" s="116"/>
      <c r="CWK2663" s="42"/>
      <c r="CWL2663" s="116"/>
      <c r="CWM2663" s="42"/>
      <c r="CWN2663" s="116"/>
      <c r="CWO2663" s="42"/>
      <c r="CWP2663" s="116"/>
      <c r="CWQ2663" s="42"/>
      <c r="CWR2663" s="116"/>
      <c r="CWS2663" s="42"/>
      <c r="CWT2663" s="116"/>
      <c r="CWU2663" s="42"/>
      <c r="CWV2663" s="116"/>
      <c r="CWW2663" s="42"/>
      <c r="CWX2663" s="116"/>
      <c r="CWY2663" s="42"/>
      <c r="CWZ2663" s="116"/>
      <c r="CXA2663" s="42"/>
      <c r="CXB2663" s="116"/>
      <c r="CXC2663" s="42"/>
      <c r="CXD2663" s="116"/>
      <c r="CXE2663" s="42"/>
      <c r="CXF2663" s="116"/>
      <c r="CXG2663" s="42"/>
      <c r="CXH2663" s="116"/>
      <c r="CXI2663" s="42"/>
      <c r="CXJ2663" s="116"/>
      <c r="CXK2663" s="42"/>
      <c r="CXL2663" s="116"/>
      <c r="CXM2663" s="42"/>
      <c r="CXN2663" s="116"/>
      <c r="CXO2663" s="42"/>
      <c r="CXP2663" s="116"/>
      <c r="CXQ2663" s="42"/>
      <c r="CXR2663" s="116"/>
      <c r="CXS2663" s="42"/>
      <c r="CXT2663" s="116"/>
      <c r="CXU2663" s="42"/>
      <c r="CXV2663" s="116"/>
      <c r="CXW2663" s="42"/>
      <c r="CXX2663" s="116"/>
      <c r="CXY2663" s="42"/>
      <c r="CXZ2663" s="116"/>
      <c r="CYA2663" s="42"/>
      <c r="CYB2663" s="116"/>
      <c r="CYC2663" s="42"/>
      <c r="CYD2663" s="116"/>
      <c r="CYE2663" s="42"/>
      <c r="CYF2663" s="116"/>
      <c r="CYG2663" s="42"/>
      <c r="CYH2663" s="116"/>
      <c r="CYI2663" s="42"/>
      <c r="CYJ2663" s="116"/>
      <c r="CYK2663" s="42"/>
      <c r="CYL2663" s="116"/>
      <c r="CYM2663" s="42"/>
      <c r="CYN2663" s="116"/>
      <c r="CYO2663" s="42"/>
      <c r="CYP2663" s="116"/>
      <c r="CYQ2663" s="42"/>
      <c r="CYR2663" s="116"/>
      <c r="CYS2663" s="42"/>
      <c r="CYT2663" s="116"/>
      <c r="CYU2663" s="42"/>
      <c r="CYV2663" s="116"/>
      <c r="CYW2663" s="42"/>
      <c r="CYX2663" s="116"/>
      <c r="CYY2663" s="42"/>
      <c r="CYZ2663" s="116"/>
      <c r="CZA2663" s="42"/>
      <c r="CZB2663" s="116"/>
      <c r="CZC2663" s="42"/>
      <c r="CZD2663" s="116"/>
      <c r="CZE2663" s="42"/>
      <c r="CZF2663" s="116"/>
      <c r="CZG2663" s="42"/>
      <c r="CZH2663" s="116"/>
      <c r="CZI2663" s="42"/>
      <c r="CZJ2663" s="116"/>
      <c r="CZK2663" s="42"/>
      <c r="CZL2663" s="116"/>
      <c r="CZM2663" s="42"/>
      <c r="CZN2663" s="116"/>
      <c r="CZO2663" s="42"/>
      <c r="CZP2663" s="116"/>
      <c r="CZQ2663" s="42"/>
      <c r="CZR2663" s="116"/>
      <c r="CZS2663" s="42"/>
      <c r="CZT2663" s="116"/>
      <c r="CZU2663" s="42"/>
      <c r="CZV2663" s="116"/>
      <c r="CZW2663" s="42"/>
      <c r="CZX2663" s="116"/>
      <c r="CZY2663" s="42"/>
      <c r="CZZ2663" s="116"/>
      <c r="DAA2663" s="42"/>
      <c r="DAB2663" s="116"/>
      <c r="DAC2663" s="42"/>
      <c r="DAD2663" s="116"/>
      <c r="DAE2663" s="42"/>
      <c r="DAF2663" s="116"/>
      <c r="DAG2663" s="42"/>
      <c r="DAH2663" s="116"/>
      <c r="DAI2663" s="42"/>
      <c r="DAJ2663" s="116"/>
      <c r="DAK2663" s="42"/>
      <c r="DAL2663" s="116"/>
      <c r="DAM2663" s="42"/>
      <c r="DAN2663" s="116"/>
      <c r="DAO2663" s="42"/>
      <c r="DAP2663" s="116"/>
      <c r="DAQ2663" s="42"/>
      <c r="DAR2663" s="116"/>
      <c r="DAS2663" s="42"/>
      <c r="DAT2663" s="116"/>
      <c r="DAU2663" s="42"/>
      <c r="DAV2663" s="116"/>
      <c r="DAW2663" s="42"/>
      <c r="DAX2663" s="116"/>
      <c r="DAY2663" s="42"/>
      <c r="DAZ2663" s="116"/>
      <c r="DBA2663" s="42"/>
      <c r="DBB2663" s="116"/>
      <c r="DBC2663" s="42"/>
      <c r="DBD2663" s="116"/>
      <c r="DBE2663" s="42"/>
      <c r="DBF2663" s="116"/>
      <c r="DBG2663" s="42"/>
      <c r="DBH2663" s="116"/>
      <c r="DBI2663" s="42"/>
      <c r="DBJ2663" s="116"/>
      <c r="DBK2663" s="42"/>
      <c r="DBL2663" s="116"/>
      <c r="DBM2663" s="42"/>
      <c r="DBN2663" s="116"/>
      <c r="DBO2663" s="42"/>
      <c r="DBP2663" s="116"/>
      <c r="DBQ2663" s="42"/>
      <c r="DBR2663" s="116"/>
      <c r="DBS2663" s="42"/>
      <c r="DBT2663" s="116"/>
      <c r="DBU2663" s="42"/>
      <c r="DBV2663" s="116"/>
      <c r="DBW2663" s="42"/>
      <c r="DBX2663" s="116"/>
      <c r="DBY2663" s="42"/>
      <c r="DBZ2663" s="116"/>
      <c r="DCA2663" s="42"/>
      <c r="DCB2663" s="116"/>
      <c r="DCC2663" s="42"/>
      <c r="DCD2663" s="116"/>
      <c r="DCE2663" s="42"/>
      <c r="DCF2663" s="116"/>
      <c r="DCG2663" s="42"/>
      <c r="DCH2663" s="116"/>
      <c r="DCI2663" s="42"/>
      <c r="DCJ2663" s="116"/>
      <c r="DCK2663" s="42"/>
      <c r="DCL2663" s="116"/>
      <c r="DCM2663" s="42"/>
      <c r="DCN2663" s="116"/>
      <c r="DCO2663" s="42"/>
      <c r="DCP2663" s="116"/>
      <c r="DCQ2663" s="42"/>
      <c r="DCR2663" s="116"/>
      <c r="DCS2663" s="42"/>
      <c r="DCT2663" s="116"/>
      <c r="DCU2663" s="42"/>
      <c r="DCV2663" s="116"/>
      <c r="DCW2663" s="42"/>
      <c r="DCX2663" s="116"/>
      <c r="DCY2663" s="42"/>
      <c r="DCZ2663" s="116"/>
      <c r="DDA2663" s="42"/>
      <c r="DDB2663" s="116"/>
      <c r="DDC2663" s="42"/>
      <c r="DDD2663" s="116"/>
      <c r="DDE2663" s="42"/>
      <c r="DDF2663" s="116"/>
      <c r="DDG2663" s="42"/>
      <c r="DDH2663" s="116"/>
      <c r="DDI2663" s="42"/>
      <c r="DDJ2663" s="116"/>
      <c r="DDK2663" s="42"/>
      <c r="DDL2663" s="116"/>
      <c r="DDM2663" s="42"/>
      <c r="DDN2663" s="116"/>
      <c r="DDO2663" s="42"/>
      <c r="DDP2663" s="116"/>
      <c r="DDQ2663" s="42"/>
      <c r="DDR2663" s="116"/>
      <c r="DDS2663" s="42"/>
      <c r="DDT2663" s="116"/>
      <c r="DDU2663" s="42"/>
      <c r="DDV2663" s="116"/>
      <c r="DDW2663" s="42"/>
      <c r="DDX2663" s="116"/>
      <c r="DDY2663" s="42"/>
      <c r="DDZ2663" s="116"/>
      <c r="DEA2663" s="42"/>
      <c r="DEB2663" s="116"/>
      <c r="DEC2663" s="42"/>
      <c r="DED2663" s="116"/>
      <c r="DEE2663" s="42"/>
      <c r="DEF2663" s="116"/>
      <c r="DEG2663" s="42"/>
      <c r="DEH2663" s="116"/>
      <c r="DEI2663" s="42"/>
      <c r="DEJ2663" s="116"/>
      <c r="DEK2663" s="42"/>
      <c r="DEL2663" s="116"/>
      <c r="DEM2663" s="42"/>
      <c r="DEN2663" s="116"/>
      <c r="DEO2663" s="42"/>
      <c r="DEP2663" s="116"/>
      <c r="DEQ2663" s="42"/>
      <c r="DER2663" s="116"/>
      <c r="DES2663" s="42"/>
      <c r="DET2663" s="116"/>
      <c r="DEU2663" s="42"/>
      <c r="DEV2663" s="116"/>
      <c r="DEW2663" s="42"/>
      <c r="DEX2663" s="116"/>
      <c r="DEY2663" s="42"/>
      <c r="DEZ2663" s="116"/>
      <c r="DFA2663" s="42"/>
      <c r="DFB2663" s="116"/>
      <c r="DFC2663" s="42"/>
      <c r="DFD2663" s="116"/>
      <c r="DFE2663" s="42"/>
      <c r="DFF2663" s="116"/>
      <c r="DFG2663" s="42"/>
      <c r="DFH2663" s="116"/>
      <c r="DFI2663" s="42"/>
      <c r="DFJ2663" s="116"/>
      <c r="DFK2663" s="42"/>
      <c r="DFL2663" s="116"/>
      <c r="DFM2663" s="42"/>
      <c r="DFN2663" s="116"/>
      <c r="DFO2663" s="42"/>
      <c r="DFP2663" s="116"/>
      <c r="DFQ2663" s="42"/>
      <c r="DFR2663" s="116"/>
      <c r="DFS2663" s="42"/>
      <c r="DFT2663" s="116"/>
      <c r="DFU2663" s="42"/>
      <c r="DFV2663" s="116"/>
      <c r="DFW2663" s="42"/>
      <c r="DFX2663" s="116"/>
      <c r="DFY2663" s="42"/>
      <c r="DFZ2663" s="116"/>
      <c r="DGA2663" s="42"/>
      <c r="DGB2663" s="116"/>
      <c r="DGC2663" s="42"/>
      <c r="DGD2663" s="116"/>
      <c r="DGE2663" s="42"/>
      <c r="DGF2663" s="116"/>
      <c r="DGG2663" s="42"/>
      <c r="DGH2663" s="116"/>
      <c r="DGI2663" s="42"/>
      <c r="DGJ2663" s="116"/>
      <c r="DGK2663" s="42"/>
      <c r="DGL2663" s="116"/>
      <c r="DGM2663" s="42"/>
      <c r="DGN2663" s="116"/>
      <c r="DGO2663" s="42"/>
      <c r="DGP2663" s="116"/>
      <c r="DGQ2663" s="42"/>
      <c r="DGR2663" s="116"/>
      <c r="DGS2663" s="42"/>
      <c r="DGT2663" s="116"/>
      <c r="DGU2663" s="42"/>
      <c r="DGV2663" s="116"/>
      <c r="DGW2663" s="42"/>
      <c r="DGX2663" s="116"/>
      <c r="DGY2663" s="42"/>
      <c r="DGZ2663" s="116"/>
      <c r="DHA2663" s="42"/>
      <c r="DHB2663" s="116"/>
      <c r="DHC2663" s="42"/>
      <c r="DHD2663" s="116"/>
      <c r="DHE2663" s="42"/>
      <c r="DHF2663" s="116"/>
      <c r="DHG2663" s="42"/>
      <c r="DHH2663" s="116"/>
      <c r="DHI2663" s="42"/>
      <c r="DHJ2663" s="116"/>
      <c r="DHK2663" s="42"/>
      <c r="DHL2663" s="116"/>
      <c r="DHM2663" s="42"/>
      <c r="DHN2663" s="116"/>
      <c r="DHO2663" s="42"/>
      <c r="DHP2663" s="116"/>
      <c r="DHQ2663" s="42"/>
      <c r="DHR2663" s="116"/>
      <c r="DHS2663" s="42"/>
      <c r="DHT2663" s="116"/>
      <c r="DHU2663" s="42"/>
      <c r="DHV2663" s="116"/>
      <c r="DHW2663" s="42"/>
      <c r="DHX2663" s="116"/>
      <c r="DHY2663" s="42"/>
      <c r="DHZ2663" s="116"/>
      <c r="DIA2663" s="42"/>
      <c r="DIB2663" s="116"/>
      <c r="DIC2663" s="42"/>
      <c r="DID2663" s="116"/>
      <c r="DIE2663" s="42"/>
      <c r="DIF2663" s="116"/>
      <c r="DIG2663" s="42"/>
      <c r="DIH2663" s="116"/>
      <c r="DII2663" s="42"/>
      <c r="DIJ2663" s="116"/>
      <c r="DIK2663" s="42"/>
      <c r="DIL2663" s="116"/>
      <c r="DIM2663" s="42"/>
      <c r="DIN2663" s="116"/>
      <c r="DIO2663" s="42"/>
      <c r="DIP2663" s="116"/>
      <c r="DIQ2663" s="42"/>
      <c r="DIR2663" s="116"/>
      <c r="DIS2663" s="42"/>
      <c r="DIT2663" s="116"/>
      <c r="DIU2663" s="42"/>
      <c r="DIV2663" s="116"/>
      <c r="DIW2663" s="42"/>
      <c r="DIX2663" s="116"/>
      <c r="DIY2663" s="42"/>
      <c r="DIZ2663" s="116"/>
      <c r="DJA2663" s="42"/>
      <c r="DJB2663" s="116"/>
      <c r="DJC2663" s="42"/>
      <c r="DJD2663" s="116"/>
      <c r="DJE2663" s="42"/>
      <c r="DJF2663" s="116"/>
      <c r="DJG2663" s="42"/>
      <c r="DJH2663" s="116"/>
      <c r="DJI2663" s="42"/>
      <c r="DJJ2663" s="116"/>
      <c r="DJK2663" s="42"/>
      <c r="DJL2663" s="116"/>
      <c r="DJM2663" s="42"/>
      <c r="DJN2663" s="116"/>
      <c r="DJO2663" s="42"/>
      <c r="DJP2663" s="116"/>
      <c r="DJQ2663" s="42"/>
      <c r="DJR2663" s="116"/>
      <c r="DJS2663" s="42"/>
      <c r="DJT2663" s="116"/>
      <c r="DJU2663" s="42"/>
      <c r="DJV2663" s="116"/>
      <c r="DJW2663" s="42"/>
      <c r="DJX2663" s="116"/>
      <c r="DJY2663" s="42"/>
      <c r="DJZ2663" s="116"/>
      <c r="DKA2663" s="42"/>
      <c r="DKB2663" s="116"/>
      <c r="DKC2663" s="42"/>
      <c r="DKD2663" s="116"/>
      <c r="DKE2663" s="42"/>
      <c r="DKF2663" s="116"/>
      <c r="DKG2663" s="42"/>
      <c r="DKH2663" s="116"/>
      <c r="DKI2663" s="42"/>
      <c r="DKJ2663" s="116"/>
      <c r="DKK2663" s="42"/>
      <c r="DKL2663" s="116"/>
      <c r="DKM2663" s="42"/>
      <c r="DKN2663" s="116"/>
      <c r="DKO2663" s="42"/>
      <c r="DKP2663" s="116"/>
      <c r="DKQ2663" s="42"/>
      <c r="DKR2663" s="116"/>
      <c r="DKS2663" s="42"/>
      <c r="DKT2663" s="116"/>
      <c r="DKU2663" s="42"/>
      <c r="DKV2663" s="116"/>
      <c r="DKW2663" s="42"/>
      <c r="DKX2663" s="116"/>
      <c r="DKY2663" s="42"/>
      <c r="DKZ2663" s="116"/>
      <c r="DLA2663" s="42"/>
      <c r="DLB2663" s="116"/>
      <c r="DLC2663" s="42"/>
      <c r="DLD2663" s="116"/>
      <c r="DLE2663" s="42"/>
      <c r="DLF2663" s="116"/>
      <c r="DLG2663" s="42"/>
      <c r="DLH2663" s="116"/>
      <c r="DLI2663" s="42"/>
      <c r="DLJ2663" s="116"/>
      <c r="DLK2663" s="42"/>
      <c r="DLL2663" s="116"/>
      <c r="DLM2663" s="42"/>
      <c r="DLN2663" s="116"/>
      <c r="DLO2663" s="42"/>
      <c r="DLP2663" s="116"/>
      <c r="DLQ2663" s="42"/>
      <c r="DLR2663" s="116"/>
      <c r="DLS2663" s="42"/>
      <c r="DLT2663" s="116"/>
      <c r="DLU2663" s="42"/>
      <c r="DLV2663" s="116"/>
      <c r="DLW2663" s="42"/>
      <c r="DLX2663" s="116"/>
      <c r="DLY2663" s="42"/>
      <c r="DLZ2663" s="116"/>
      <c r="DMA2663" s="42"/>
      <c r="DMB2663" s="116"/>
      <c r="DMC2663" s="42"/>
      <c r="DMD2663" s="116"/>
      <c r="DME2663" s="42"/>
      <c r="DMF2663" s="116"/>
      <c r="DMG2663" s="42"/>
      <c r="DMH2663" s="116"/>
      <c r="DMI2663" s="42"/>
      <c r="DMJ2663" s="116"/>
      <c r="DMK2663" s="42"/>
      <c r="DML2663" s="116"/>
      <c r="DMM2663" s="42"/>
      <c r="DMN2663" s="116"/>
      <c r="DMO2663" s="42"/>
      <c r="DMP2663" s="116"/>
      <c r="DMQ2663" s="42"/>
      <c r="DMR2663" s="116"/>
      <c r="DMS2663" s="42"/>
      <c r="DMT2663" s="116"/>
      <c r="DMU2663" s="42"/>
      <c r="DMV2663" s="116"/>
      <c r="DMW2663" s="42"/>
      <c r="DMX2663" s="116"/>
      <c r="DMY2663" s="42"/>
      <c r="DMZ2663" s="116"/>
      <c r="DNA2663" s="42"/>
      <c r="DNB2663" s="116"/>
      <c r="DNC2663" s="42"/>
      <c r="DND2663" s="116"/>
      <c r="DNE2663" s="42"/>
      <c r="DNF2663" s="116"/>
      <c r="DNG2663" s="42"/>
      <c r="DNH2663" s="116"/>
      <c r="DNI2663" s="42"/>
      <c r="DNJ2663" s="116"/>
      <c r="DNK2663" s="42"/>
      <c r="DNL2663" s="116"/>
      <c r="DNM2663" s="42"/>
      <c r="DNN2663" s="116"/>
      <c r="DNO2663" s="42"/>
      <c r="DNP2663" s="116"/>
      <c r="DNQ2663" s="42"/>
      <c r="DNR2663" s="116"/>
      <c r="DNS2663" s="42"/>
      <c r="DNT2663" s="116"/>
      <c r="DNU2663" s="42"/>
      <c r="DNV2663" s="116"/>
      <c r="DNW2663" s="42"/>
      <c r="DNX2663" s="116"/>
      <c r="DNY2663" s="42"/>
      <c r="DNZ2663" s="116"/>
      <c r="DOA2663" s="42"/>
      <c r="DOB2663" s="116"/>
      <c r="DOC2663" s="42"/>
      <c r="DOD2663" s="116"/>
      <c r="DOE2663" s="42"/>
      <c r="DOF2663" s="116"/>
      <c r="DOG2663" s="42"/>
      <c r="DOH2663" s="116"/>
      <c r="DOI2663" s="42"/>
      <c r="DOJ2663" s="116"/>
      <c r="DOK2663" s="42"/>
      <c r="DOL2663" s="116"/>
      <c r="DOM2663" s="42"/>
      <c r="DON2663" s="116"/>
      <c r="DOO2663" s="42"/>
      <c r="DOP2663" s="116"/>
      <c r="DOQ2663" s="42"/>
      <c r="DOR2663" s="116"/>
      <c r="DOS2663" s="42"/>
      <c r="DOT2663" s="116"/>
      <c r="DOU2663" s="42"/>
      <c r="DOV2663" s="116"/>
      <c r="DOW2663" s="42"/>
      <c r="DOX2663" s="116"/>
      <c r="DOY2663" s="42"/>
      <c r="DOZ2663" s="116"/>
      <c r="DPA2663" s="42"/>
      <c r="DPB2663" s="116"/>
      <c r="DPC2663" s="42"/>
      <c r="DPD2663" s="116"/>
      <c r="DPE2663" s="42"/>
      <c r="DPF2663" s="116"/>
      <c r="DPG2663" s="42"/>
      <c r="DPH2663" s="116"/>
      <c r="DPI2663" s="42"/>
      <c r="DPJ2663" s="116"/>
      <c r="DPK2663" s="42"/>
      <c r="DPL2663" s="116"/>
      <c r="DPM2663" s="42"/>
      <c r="DPN2663" s="116"/>
      <c r="DPO2663" s="42"/>
      <c r="DPP2663" s="116"/>
      <c r="DPQ2663" s="42"/>
      <c r="DPR2663" s="116"/>
      <c r="DPS2663" s="42"/>
      <c r="DPT2663" s="116"/>
      <c r="DPU2663" s="42"/>
      <c r="DPV2663" s="116"/>
      <c r="DPW2663" s="42"/>
      <c r="DPX2663" s="116"/>
      <c r="DPY2663" s="42"/>
      <c r="DPZ2663" s="116"/>
      <c r="DQA2663" s="42"/>
      <c r="DQB2663" s="116"/>
      <c r="DQC2663" s="42"/>
      <c r="DQD2663" s="116"/>
      <c r="DQE2663" s="42"/>
      <c r="DQF2663" s="116"/>
      <c r="DQG2663" s="42"/>
      <c r="DQH2663" s="116"/>
      <c r="DQI2663" s="42"/>
      <c r="DQJ2663" s="116"/>
      <c r="DQK2663" s="42"/>
      <c r="DQL2663" s="116"/>
      <c r="DQM2663" s="42"/>
      <c r="DQN2663" s="116"/>
      <c r="DQO2663" s="42"/>
      <c r="DQP2663" s="116"/>
      <c r="DQQ2663" s="42"/>
      <c r="DQR2663" s="116"/>
      <c r="DQS2663" s="42"/>
      <c r="DQT2663" s="116"/>
      <c r="DQU2663" s="42"/>
      <c r="DQV2663" s="116"/>
      <c r="DQW2663" s="42"/>
      <c r="DQX2663" s="116"/>
      <c r="DQY2663" s="42"/>
      <c r="DQZ2663" s="116"/>
      <c r="DRA2663" s="42"/>
      <c r="DRB2663" s="116"/>
      <c r="DRC2663" s="42"/>
      <c r="DRD2663" s="116"/>
      <c r="DRE2663" s="42"/>
      <c r="DRF2663" s="116"/>
      <c r="DRG2663" s="42"/>
      <c r="DRH2663" s="116"/>
      <c r="DRI2663" s="42"/>
      <c r="DRJ2663" s="116"/>
      <c r="DRK2663" s="42"/>
      <c r="DRL2663" s="116"/>
      <c r="DRM2663" s="42"/>
      <c r="DRN2663" s="116"/>
      <c r="DRO2663" s="42"/>
      <c r="DRP2663" s="116"/>
      <c r="DRQ2663" s="42"/>
      <c r="DRR2663" s="116"/>
      <c r="DRS2663" s="42"/>
      <c r="DRT2663" s="116"/>
      <c r="DRU2663" s="42"/>
      <c r="DRV2663" s="116"/>
      <c r="DRW2663" s="42"/>
      <c r="DRX2663" s="116"/>
      <c r="DRY2663" s="42"/>
      <c r="DRZ2663" s="116"/>
      <c r="DSA2663" s="42"/>
      <c r="DSB2663" s="116"/>
      <c r="DSC2663" s="42"/>
      <c r="DSD2663" s="116"/>
      <c r="DSE2663" s="42"/>
      <c r="DSF2663" s="116"/>
      <c r="DSG2663" s="42"/>
      <c r="DSH2663" s="116"/>
      <c r="DSI2663" s="42"/>
      <c r="DSJ2663" s="116"/>
      <c r="DSK2663" s="42"/>
      <c r="DSL2663" s="116"/>
      <c r="DSM2663" s="42"/>
      <c r="DSN2663" s="116"/>
      <c r="DSO2663" s="42"/>
      <c r="DSP2663" s="116"/>
      <c r="DSQ2663" s="42"/>
      <c r="DSR2663" s="116"/>
      <c r="DSS2663" s="42"/>
      <c r="DST2663" s="116"/>
      <c r="DSU2663" s="42"/>
      <c r="DSV2663" s="116"/>
      <c r="DSW2663" s="42"/>
      <c r="DSX2663" s="116"/>
      <c r="DSY2663" s="42"/>
      <c r="DSZ2663" s="116"/>
      <c r="DTA2663" s="42"/>
      <c r="DTB2663" s="116"/>
      <c r="DTC2663" s="42"/>
      <c r="DTD2663" s="116"/>
      <c r="DTE2663" s="42"/>
      <c r="DTF2663" s="116"/>
      <c r="DTG2663" s="42"/>
      <c r="DTH2663" s="116"/>
      <c r="DTI2663" s="42"/>
      <c r="DTJ2663" s="116"/>
      <c r="DTK2663" s="42"/>
      <c r="DTL2663" s="116"/>
      <c r="DTM2663" s="42"/>
      <c r="DTN2663" s="116"/>
      <c r="DTO2663" s="42"/>
      <c r="DTP2663" s="116"/>
      <c r="DTQ2663" s="42"/>
      <c r="DTR2663" s="116"/>
      <c r="DTS2663" s="42"/>
      <c r="DTT2663" s="116"/>
      <c r="DTU2663" s="42"/>
      <c r="DTV2663" s="116"/>
      <c r="DTW2663" s="42"/>
      <c r="DTX2663" s="116"/>
      <c r="DTY2663" s="42"/>
      <c r="DTZ2663" s="116"/>
      <c r="DUA2663" s="42"/>
      <c r="DUB2663" s="116"/>
      <c r="DUC2663" s="42"/>
      <c r="DUD2663" s="116"/>
      <c r="DUE2663" s="42"/>
      <c r="DUF2663" s="116"/>
      <c r="DUG2663" s="42"/>
      <c r="DUH2663" s="116"/>
      <c r="DUI2663" s="42"/>
      <c r="DUJ2663" s="116"/>
      <c r="DUK2663" s="42"/>
      <c r="DUL2663" s="116"/>
      <c r="DUM2663" s="42"/>
      <c r="DUN2663" s="116"/>
      <c r="DUO2663" s="42"/>
      <c r="DUP2663" s="116"/>
      <c r="DUQ2663" s="42"/>
      <c r="DUR2663" s="116"/>
      <c r="DUS2663" s="42"/>
      <c r="DUT2663" s="116"/>
      <c r="DUU2663" s="42"/>
      <c r="DUV2663" s="116"/>
      <c r="DUW2663" s="42"/>
      <c r="DUX2663" s="116"/>
      <c r="DUY2663" s="42"/>
      <c r="DUZ2663" s="116"/>
      <c r="DVA2663" s="42"/>
      <c r="DVB2663" s="116"/>
      <c r="DVC2663" s="42"/>
      <c r="DVD2663" s="116"/>
      <c r="DVE2663" s="42"/>
      <c r="DVF2663" s="116"/>
      <c r="DVG2663" s="42"/>
      <c r="DVH2663" s="116"/>
      <c r="DVI2663" s="42"/>
      <c r="DVJ2663" s="116"/>
      <c r="DVK2663" s="42"/>
      <c r="DVL2663" s="116"/>
      <c r="DVM2663" s="42"/>
      <c r="DVN2663" s="116"/>
      <c r="DVO2663" s="42"/>
      <c r="DVP2663" s="116"/>
      <c r="DVQ2663" s="42"/>
      <c r="DVR2663" s="116"/>
      <c r="DVS2663" s="42"/>
      <c r="DVT2663" s="116"/>
      <c r="DVU2663" s="42"/>
      <c r="DVV2663" s="116"/>
      <c r="DVW2663" s="42"/>
      <c r="DVX2663" s="116"/>
      <c r="DVY2663" s="42"/>
      <c r="DVZ2663" s="116"/>
      <c r="DWA2663" s="42"/>
      <c r="DWB2663" s="116"/>
      <c r="DWC2663" s="42"/>
      <c r="DWD2663" s="116"/>
      <c r="DWE2663" s="42"/>
      <c r="DWF2663" s="116"/>
      <c r="DWG2663" s="42"/>
      <c r="DWH2663" s="116"/>
      <c r="DWI2663" s="42"/>
      <c r="DWJ2663" s="116"/>
      <c r="DWK2663" s="42"/>
      <c r="DWL2663" s="116"/>
      <c r="DWM2663" s="42"/>
      <c r="DWN2663" s="116"/>
      <c r="DWO2663" s="42"/>
      <c r="DWP2663" s="116"/>
      <c r="DWQ2663" s="42"/>
      <c r="DWR2663" s="116"/>
      <c r="DWS2663" s="42"/>
      <c r="DWT2663" s="116"/>
      <c r="DWU2663" s="42"/>
      <c r="DWV2663" s="116"/>
      <c r="DWW2663" s="42"/>
      <c r="DWX2663" s="116"/>
      <c r="DWY2663" s="42"/>
      <c r="DWZ2663" s="116"/>
      <c r="DXA2663" s="42"/>
      <c r="DXB2663" s="116"/>
      <c r="DXC2663" s="42"/>
      <c r="DXD2663" s="116"/>
      <c r="DXE2663" s="42"/>
      <c r="DXF2663" s="116"/>
      <c r="DXG2663" s="42"/>
      <c r="DXH2663" s="116"/>
      <c r="DXI2663" s="42"/>
      <c r="DXJ2663" s="116"/>
      <c r="DXK2663" s="42"/>
      <c r="DXL2663" s="116"/>
      <c r="DXM2663" s="42"/>
      <c r="DXN2663" s="116"/>
      <c r="DXO2663" s="42"/>
      <c r="DXP2663" s="116"/>
      <c r="DXQ2663" s="42"/>
      <c r="DXR2663" s="116"/>
      <c r="DXS2663" s="42"/>
      <c r="DXT2663" s="116"/>
      <c r="DXU2663" s="42"/>
      <c r="DXV2663" s="116"/>
      <c r="DXW2663" s="42"/>
      <c r="DXX2663" s="116"/>
      <c r="DXY2663" s="42"/>
      <c r="DXZ2663" s="116"/>
      <c r="DYA2663" s="42"/>
      <c r="DYB2663" s="116"/>
      <c r="DYC2663" s="42"/>
      <c r="DYD2663" s="116"/>
      <c r="DYE2663" s="42"/>
      <c r="DYF2663" s="116"/>
      <c r="DYG2663" s="42"/>
      <c r="DYH2663" s="116"/>
      <c r="DYI2663" s="42"/>
      <c r="DYJ2663" s="116"/>
      <c r="DYK2663" s="42"/>
      <c r="DYL2663" s="116"/>
      <c r="DYM2663" s="42"/>
      <c r="DYN2663" s="116"/>
      <c r="DYO2663" s="42"/>
      <c r="DYP2663" s="116"/>
      <c r="DYQ2663" s="42"/>
      <c r="DYR2663" s="116"/>
      <c r="DYS2663" s="42"/>
      <c r="DYT2663" s="116"/>
      <c r="DYU2663" s="42"/>
      <c r="DYV2663" s="116"/>
      <c r="DYW2663" s="42"/>
      <c r="DYX2663" s="116"/>
      <c r="DYY2663" s="42"/>
      <c r="DYZ2663" s="116"/>
      <c r="DZA2663" s="42"/>
      <c r="DZB2663" s="116"/>
      <c r="DZC2663" s="42"/>
      <c r="DZD2663" s="116"/>
      <c r="DZE2663" s="42"/>
      <c r="DZF2663" s="116"/>
      <c r="DZG2663" s="42"/>
      <c r="DZH2663" s="116"/>
      <c r="DZI2663" s="42"/>
      <c r="DZJ2663" s="116"/>
      <c r="DZK2663" s="42"/>
      <c r="DZL2663" s="116"/>
      <c r="DZM2663" s="42"/>
      <c r="DZN2663" s="116"/>
      <c r="DZO2663" s="42"/>
      <c r="DZP2663" s="116"/>
      <c r="DZQ2663" s="42"/>
      <c r="DZR2663" s="116"/>
      <c r="DZS2663" s="42"/>
      <c r="DZT2663" s="116"/>
      <c r="DZU2663" s="42"/>
      <c r="DZV2663" s="116"/>
      <c r="DZW2663" s="42"/>
      <c r="DZX2663" s="116"/>
      <c r="DZY2663" s="42"/>
      <c r="DZZ2663" s="116"/>
      <c r="EAA2663" s="42"/>
      <c r="EAB2663" s="116"/>
      <c r="EAC2663" s="42"/>
      <c r="EAD2663" s="116"/>
      <c r="EAE2663" s="42"/>
      <c r="EAF2663" s="116"/>
      <c r="EAG2663" s="42"/>
      <c r="EAH2663" s="116"/>
      <c r="EAI2663" s="42"/>
      <c r="EAJ2663" s="116"/>
      <c r="EAK2663" s="42"/>
      <c r="EAL2663" s="116"/>
      <c r="EAM2663" s="42"/>
      <c r="EAN2663" s="116"/>
      <c r="EAO2663" s="42"/>
      <c r="EAP2663" s="116"/>
      <c r="EAQ2663" s="42"/>
      <c r="EAR2663" s="116"/>
      <c r="EAS2663" s="42"/>
      <c r="EAT2663" s="116"/>
      <c r="EAU2663" s="42"/>
      <c r="EAV2663" s="116"/>
      <c r="EAW2663" s="42"/>
      <c r="EAX2663" s="116"/>
      <c r="EAY2663" s="42"/>
      <c r="EAZ2663" s="116"/>
      <c r="EBA2663" s="42"/>
      <c r="EBB2663" s="116"/>
      <c r="EBC2663" s="42"/>
      <c r="EBD2663" s="116"/>
      <c r="EBE2663" s="42"/>
      <c r="EBF2663" s="116"/>
      <c r="EBG2663" s="42"/>
      <c r="EBH2663" s="116"/>
      <c r="EBI2663" s="42"/>
      <c r="EBJ2663" s="116"/>
      <c r="EBK2663" s="42"/>
      <c r="EBL2663" s="116"/>
      <c r="EBM2663" s="42"/>
      <c r="EBN2663" s="116"/>
      <c r="EBO2663" s="42"/>
      <c r="EBP2663" s="116"/>
      <c r="EBQ2663" s="42"/>
      <c r="EBR2663" s="116"/>
      <c r="EBS2663" s="42"/>
      <c r="EBT2663" s="116"/>
      <c r="EBU2663" s="42"/>
      <c r="EBV2663" s="116"/>
      <c r="EBW2663" s="42"/>
      <c r="EBX2663" s="116"/>
      <c r="EBY2663" s="42"/>
      <c r="EBZ2663" s="116"/>
      <c r="ECA2663" s="42"/>
      <c r="ECB2663" s="116"/>
      <c r="ECC2663" s="42"/>
      <c r="ECD2663" s="116"/>
      <c r="ECE2663" s="42"/>
      <c r="ECF2663" s="116"/>
      <c r="ECG2663" s="42"/>
      <c r="ECH2663" s="116"/>
      <c r="ECI2663" s="42"/>
      <c r="ECJ2663" s="116"/>
      <c r="ECK2663" s="42"/>
      <c r="ECL2663" s="116"/>
      <c r="ECM2663" s="42"/>
      <c r="ECN2663" s="116"/>
      <c r="ECO2663" s="42"/>
      <c r="ECP2663" s="116"/>
      <c r="ECQ2663" s="42"/>
      <c r="ECR2663" s="116"/>
      <c r="ECS2663" s="42"/>
      <c r="ECT2663" s="116"/>
      <c r="ECU2663" s="42"/>
      <c r="ECV2663" s="116"/>
      <c r="ECW2663" s="42"/>
      <c r="ECX2663" s="116"/>
      <c r="ECY2663" s="42"/>
      <c r="ECZ2663" s="116"/>
      <c r="EDA2663" s="42"/>
      <c r="EDB2663" s="116"/>
      <c r="EDC2663" s="42"/>
      <c r="EDD2663" s="116"/>
      <c r="EDE2663" s="42"/>
      <c r="EDF2663" s="116"/>
      <c r="EDG2663" s="42"/>
      <c r="EDH2663" s="116"/>
      <c r="EDI2663" s="42"/>
      <c r="EDJ2663" s="116"/>
      <c r="EDK2663" s="42"/>
      <c r="EDL2663" s="116"/>
      <c r="EDM2663" s="42"/>
      <c r="EDN2663" s="116"/>
      <c r="EDO2663" s="42"/>
      <c r="EDP2663" s="116"/>
      <c r="EDQ2663" s="42"/>
      <c r="EDR2663" s="116"/>
      <c r="EDS2663" s="42"/>
      <c r="EDT2663" s="116"/>
      <c r="EDU2663" s="42"/>
      <c r="EDV2663" s="116"/>
      <c r="EDW2663" s="42"/>
      <c r="EDX2663" s="116"/>
      <c r="EDY2663" s="42"/>
      <c r="EDZ2663" s="116"/>
      <c r="EEA2663" s="42"/>
      <c r="EEB2663" s="116"/>
      <c r="EEC2663" s="42"/>
      <c r="EED2663" s="116"/>
      <c r="EEE2663" s="42"/>
      <c r="EEF2663" s="116"/>
      <c r="EEG2663" s="42"/>
      <c r="EEH2663" s="116"/>
      <c r="EEI2663" s="42"/>
      <c r="EEJ2663" s="116"/>
      <c r="EEK2663" s="42"/>
      <c r="EEL2663" s="116"/>
      <c r="EEM2663" s="42"/>
      <c r="EEN2663" s="116"/>
      <c r="EEO2663" s="42"/>
      <c r="EEP2663" s="116"/>
      <c r="EEQ2663" s="42"/>
      <c r="EER2663" s="116"/>
      <c r="EES2663" s="42"/>
      <c r="EET2663" s="116"/>
      <c r="EEU2663" s="42"/>
      <c r="EEV2663" s="116"/>
      <c r="EEW2663" s="42"/>
      <c r="EEX2663" s="116"/>
      <c r="EEY2663" s="42"/>
      <c r="EEZ2663" s="116"/>
      <c r="EFA2663" s="42"/>
      <c r="EFB2663" s="116"/>
      <c r="EFC2663" s="42"/>
      <c r="EFD2663" s="116"/>
      <c r="EFE2663" s="42"/>
      <c r="EFF2663" s="116"/>
      <c r="EFG2663" s="42"/>
      <c r="EFH2663" s="116"/>
      <c r="EFI2663" s="42"/>
      <c r="EFJ2663" s="116"/>
      <c r="EFK2663" s="42"/>
      <c r="EFL2663" s="116"/>
      <c r="EFM2663" s="42"/>
      <c r="EFN2663" s="116"/>
      <c r="EFO2663" s="42"/>
      <c r="EFP2663" s="116"/>
      <c r="EFQ2663" s="42"/>
      <c r="EFR2663" s="116"/>
      <c r="EFS2663" s="42"/>
      <c r="EFT2663" s="116"/>
      <c r="EFU2663" s="42"/>
      <c r="EFV2663" s="116"/>
      <c r="EFW2663" s="42"/>
      <c r="EFX2663" s="116"/>
      <c r="EFY2663" s="42"/>
      <c r="EFZ2663" s="116"/>
      <c r="EGA2663" s="42"/>
      <c r="EGB2663" s="116"/>
      <c r="EGC2663" s="42"/>
      <c r="EGD2663" s="116"/>
      <c r="EGE2663" s="42"/>
      <c r="EGF2663" s="116"/>
      <c r="EGG2663" s="42"/>
      <c r="EGH2663" s="116"/>
      <c r="EGI2663" s="42"/>
      <c r="EGJ2663" s="116"/>
      <c r="EGK2663" s="42"/>
      <c r="EGL2663" s="116"/>
      <c r="EGM2663" s="42"/>
      <c r="EGN2663" s="116"/>
      <c r="EGO2663" s="42"/>
      <c r="EGP2663" s="116"/>
      <c r="EGQ2663" s="42"/>
      <c r="EGR2663" s="116"/>
      <c r="EGS2663" s="42"/>
      <c r="EGT2663" s="116"/>
      <c r="EGU2663" s="42"/>
      <c r="EGV2663" s="116"/>
      <c r="EGW2663" s="42"/>
      <c r="EGX2663" s="116"/>
      <c r="EGY2663" s="42"/>
      <c r="EGZ2663" s="116"/>
      <c r="EHA2663" s="42"/>
      <c r="EHB2663" s="116"/>
      <c r="EHC2663" s="42"/>
      <c r="EHD2663" s="116"/>
      <c r="EHE2663" s="42"/>
      <c r="EHF2663" s="116"/>
      <c r="EHG2663" s="42"/>
      <c r="EHH2663" s="116"/>
      <c r="EHI2663" s="42"/>
      <c r="EHJ2663" s="116"/>
      <c r="EHK2663" s="42"/>
      <c r="EHL2663" s="116"/>
      <c r="EHM2663" s="42"/>
      <c r="EHN2663" s="116"/>
      <c r="EHO2663" s="42"/>
      <c r="EHP2663" s="116"/>
      <c r="EHQ2663" s="42"/>
      <c r="EHR2663" s="116"/>
      <c r="EHS2663" s="42"/>
      <c r="EHT2663" s="116"/>
      <c r="EHU2663" s="42"/>
      <c r="EHV2663" s="116"/>
      <c r="EHW2663" s="42"/>
      <c r="EHX2663" s="116"/>
      <c r="EHY2663" s="42"/>
      <c r="EHZ2663" s="116"/>
      <c r="EIA2663" s="42"/>
      <c r="EIB2663" s="116"/>
      <c r="EIC2663" s="42"/>
      <c r="EID2663" s="116"/>
      <c r="EIE2663" s="42"/>
      <c r="EIF2663" s="116"/>
      <c r="EIG2663" s="42"/>
      <c r="EIH2663" s="116"/>
      <c r="EII2663" s="42"/>
      <c r="EIJ2663" s="116"/>
      <c r="EIK2663" s="42"/>
      <c r="EIL2663" s="116"/>
      <c r="EIM2663" s="42"/>
      <c r="EIN2663" s="116"/>
      <c r="EIO2663" s="42"/>
      <c r="EIP2663" s="116"/>
      <c r="EIQ2663" s="42"/>
      <c r="EIR2663" s="116"/>
      <c r="EIS2663" s="42"/>
      <c r="EIT2663" s="116"/>
      <c r="EIU2663" s="42"/>
      <c r="EIV2663" s="116"/>
      <c r="EIW2663" s="42"/>
      <c r="EIX2663" s="116"/>
      <c r="EIY2663" s="42"/>
      <c r="EIZ2663" s="116"/>
      <c r="EJA2663" s="42"/>
      <c r="EJB2663" s="116"/>
      <c r="EJC2663" s="42"/>
      <c r="EJD2663" s="116"/>
      <c r="EJE2663" s="42"/>
      <c r="EJF2663" s="116"/>
      <c r="EJG2663" s="42"/>
      <c r="EJH2663" s="116"/>
      <c r="EJI2663" s="42"/>
      <c r="EJJ2663" s="116"/>
      <c r="EJK2663" s="42"/>
      <c r="EJL2663" s="116"/>
      <c r="EJM2663" s="42"/>
      <c r="EJN2663" s="116"/>
      <c r="EJO2663" s="42"/>
      <c r="EJP2663" s="116"/>
      <c r="EJQ2663" s="42"/>
      <c r="EJR2663" s="116"/>
      <c r="EJS2663" s="42"/>
      <c r="EJT2663" s="116"/>
      <c r="EJU2663" s="42"/>
      <c r="EJV2663" s="116"/>
      <c r="EJW2663" s="42"/>
      <c r="EJX2663" s="116"/>
      <c r="EJY2663" s="42"/>
      <c r="EJZ2663" s="116"/>
      <c r="EKA2663" s="42"/>
      <c r="EKB2663" s="116"/>
      <c r="EKC2663" s="42"/>
      <c r="EKD2663" s="116"/>
      <c r="EKE2663" s="42"/>
      <c r="EKF2663" s="116"/>
      <c r="EKG2663" s="42"/>
      <c r="EKH2663" s="116"/>
      <c r="EKI2663" s="42"/>
      <c r="EKJ2663" s="116"/>
      <c r="EKK2663" s="42"/>
      <c r="EKL2663" s="116"/>
      <c r="EKM2663" s="42"/>
      <c r="EKN2663" s="116"/>
      <c r="EKO2663" s="42"/>
      <c r="EKP2663" s="116"/>
      <c r="EKQ2663" s="42"/>
      <c r="EKR2663" s="116"/>
      <c r="EKS2663" s="42"/>
      <c r="EKT2663" s="116"/>
      <c r="EKU2663" s="42"/>
      <c r="EKV2663" s="116"/>
      <c r="EKW2663" s="42"/>
      <c r="EKX2663" s="116"/>
      <c r="EKY2663" s="42"/>
      <c r="EKZ2663" s="116"/>
      <c r="ELA2663" s="42"/>
      <c r="ELB2663" s="116"/>
      <c r="ELC2663" s="42"/>
      <c r="ELD2663" s="116"/>
      <c r="ELE2663" s="42"/>
      <c r="ELF2663" s="116"/>
      <c r="ELG2663" s="42"/>
      <c r="ELH2663" s="116"/>
      <c r="ELI2663" s="42"/>
      <c r="ELJ2663" s="116"/>
      <c r="ELK2663" s="42"/>
      <c r="ELL2663" s="116"/>
      <c r="ELM2663" s="42"/>
      <c r="ELN2663" s="116"/>
      <c r="ELO2663" s="42"/>
      <c r="ELP2663" s="116"/>
      <c r="ELQ2663" s="42"/>
      <c r="ELR2663" s="116"/>
      <c r="ELS2663" s="42"/>
      <c r="ELT2663" s="116"/>
      <c r="ELU2663" s="42"/>
      <c r="ELV2663" s="116"/>
      <c r="ELW2663" s="42"/>
      <c r="ELX2663" s="116"/>
      <c r="ELY2663" s="42"/>
      <c r="ELZ2663" s="116"/>
      <c r="EMA2663" s="42"/>
      <c r="EMB2663" s="116"/>
      <c r="EMC2663" s="42"/>
      <c r="EMD2663" s="116"/>
      <c r="EME2663" s="42"/>
      <c r="EMF2663" s="116"/>
      <c r="EMG2663" s="42"/>
      <c r="EMH2663" s="116"/>
      <c r="EMI2663" s="42"/>
      <c r="EMJ2663" s="116"/>
      <c r="EMK2663" s="42"/>
      <c r="EML2663" s="116"/>
      <c r="EMM2663" s="42"/>
      <c r="EMN2663" s="116"/>
      <c r="EMO2663" s="42"/>
      <c r="EMP2663" s="116"/>
      <c r="EMQ2663" s="42"/>
      <c r="EMR2663" s="116"/>
      <c r="EMS2663" s="42"/>
      <c r="EMT2663" s="116"/>
      <c r="EMU2663" s="42"/>
      <c r="EMV2663" s="116"/>
      <c r="EMW2663" s="42"/>
      <c r="EMX2663" s="116"/>
      <c r="EMY2663" s="42"/>
      <c r="EMZ2663" s="116"/>
      <c r="ENA2663" s="42"/>
      <c r="ENB2663" s="116"/>
      <c r="ENC2663" s="42"/>
      <c r="END2663" s="116"/>
      <c r="ENE2663" s="42"/>
      <c r="ENF2663" s="116"/>
      <c r="ENG2663" s="42"/>
      <c r="ENH2663" s="116"/>
      <c r="ENI2663" s="42"/>
      <c r="ENJ2663" s="116"/>
      <c r="ENK2663" s="42"/>
      <c r="ENL2663" s="116"/>
      <c r="ENM2663" s="42"/>
      <c r="ENN2663" s="116"/>
      <c r="ENO2663" s="42"/>
      <c r="ENP2663" s="116"/>
      <c r="ENQ2663" s="42"/>
      <c r="ENR2663" s="116"/>
      <c r="ENS2663" s="42"/>
      <c r="ENT2663" s="116"/>
      <c r="ENU2663" s="42"/>
      <c r="ENV2663" s="116"/>
      <c r="ENW2663" s="42"/>
      <c r="ENX2663" s="116"/>
      <c r="ENY2663" s="42"/>
      <c r="ENZ2663" s="116"/>
      <c r="EOA2663" s="42"/>
      <c r="EOB2663" s="116"/>
      <c r="EOC2663" s="42"/>
      <c r="EOD2663" s="116"/>
      <c r="EOE2663" s="42"/>
      <c r="EOF2663" s="116"/>
      <c r="EOG2663" s="42"/>
      <c r="EOH2663" s="116"/>
      <c r="EOI2663" s="42"/>
      <c r="EOJ2663" s="116"/>
      <c r="EOK2663" s="42"/>
      <c r="EOL2663" s="116"/>
      <c r="EOM2663" s="42"/>
      <c r="EON2663" s="116"/>
      <c r="EOO2663" s="42"/>
      <c r="EOP2663" s="116"/>
      <c r="EOQ2663" s="42"/>
      <c r="EOR2663" s="116"/>
      <c r="EOS2663" s="42"/>
      <c r="EOT2663" s="116"/>
      <c r="EOU2663" s="42"/>
      <c r="EOV2663" s="116"/>
      <c r="EOW2663" s="42"/>
      <c r="EOX2663" s="116"/>
      <c r="EOY2663" s="42"/>
      <c r="EOZ2663" s="116"/>
      <c r="EPA2663" s="42"/>
      <c r="EPB2663" s="116"/>
      <c r="EPC2663" s="42"/>
      <c r="EPD2663" s="116"/>
      <c r="EPE2663" s="42"/>
      <c r="EPF2663" s="116"/>
      <c r="EPG2663" s="42"/>
      <c r="EPH2663" s="116"/>
      <c r="EPI2663" s="42"/>
      <c r="EPJ2663" s="116"/>
      <c r="EPK2663" s="42"/>
      <c r="EPL2663" s="116"/>
      <c r="EPM2663" s="42"/>
      <c r="EPN2663" s="116"/>
      <c r="EPO2663" s="42"/>
      <c r="EPP2663" s="116"/>
      <c r="EPQ2663" s="42"/>
      <c r="EPR2663" s="116"/>
      <c r="EPS2663" s="42"/>
      <c r="EPT2663" s="116"/>
      <c r="EPU2663" s="42"/>
      <c r="EPV2663" s="116"/>
      <c r="EPW2663" s="42"/>
      <c r="EPX2663" s="116"/>
      <c r="EPY2663" s="42"/>
      <c r="EPZ2663" s="116"/>
      <c r="EQA2663" s="42"/>
      <c r="EQB2663" s="116"/>
      <c r="EQC2663" s="42"/>
      <c r="EQD2663" s="116"/>
      <c r="EQE2663" s="42"/>
      <c r="EQF2663" s="116"/>
      <c r="EQG2663" s="42"/>
      <c r="EQH2663" s="116"/>
      <c r="EQI2663" s="42"/>
      <c r="EQJ2663" s="116"/>
      <c r="EQK2663" s="42"/>
      <c r="EQL2663" s="116"/>
      <c r="EQM2663" s="42"/>
      <c r="EQN2663" s="116"/>
      <c r="EQO2663" s="42"/>
      <c r="EQP2663" s="116"/>
      <c r="EQQ2663" s="42"/>
      <c r="EQR2663" s="116"/>
      <c r="EQS2663" s="42"/>
      <c r="EQT2663" s="116"/>
      <c r="EQU2663" s="42"/>
      <c r="EQV2663" s="116"/>
      <c r="EQW2663" s="42"/>
      <c r="EQX2663" s="116"/>
      <c r="EQY2663" s="42"/>
      <c r="EQZ2663" s="116"/>
      <c r="ERA2663" s="42"/>
      <c r="ERB2663" s="116"/>
      <c r="ERC2663" s="42"/>
      <c r="ERD2663" s="116"/>
      <c r="ERE2663" s="42"/>
      <c r="ERF2663" s="116"/>
      <c r="ERG2663" s="42"/>
      <c r="ERH2663" s="116"/>
      <c r="ERI2663" s="42"/>
      <c r="ERJ2663" s="116"/>
      <c r="ERK2663" s="42"/>
      <c r="ERL2663" s="116"/>
      <c r="ERM2663" s="42"/>
      <c r="ERN2663" s="116"/>
      <c r="ERO2663" s="42"/>
      <c r="ERP2663" s="116"/>
      <c r="ERQ2663" s="42"/>
      <c r="ERR2663" s="116"/>
      <c r="ERS2663" s="42"/>
      <c r="ERT2663" s="116"/>
      <c r="ERU2663" s="42"/>
      <c r="ERV2663" s="116"/>
      <c r="ERW2663" s="42"/>
      <c r="ERX2663" s="116"/>
      <c r="ERY2663" s="42"/>
      <c r="ERZ2663" s="116"/>
      <c r="ESA2663" s="42"/>
      <c r="ESB2663" s="116"/>
      <c r="ESC2663" s="42"/>
      <c r="ESD2663" s="116"/>
      <c r="ESE2663" s="42"/>
      <c r="ESF2663" s="116"/>
      <c r="ESG2663" s="42"/>
      <c r="ESH2663" s="116"/>
      <c r="ESI2663" s="42"/>
      <c r="ESJ2663" s="116"/>
      <c r="ESK2663" s="42"/>
      <c r="ESL2663" s="116"/>
      <c r="ESM2663" s="42"/>
      <c r="ESN2663" s="116"/>
      <c r="ESO2663" s="42"/>
      <c r="ESP2663" s="116"/>
      <c r="ESQ2663" s="42"/>
      <c r="ESR2663" s="116"/>
      <c r="ESS2663" s="42"/>
      <c r="EST2663" s="116"/>
      <c r="ESU2663" s="42"/>
      <c r="ESV2663" s="116"/>
      <c r="ESW2663" s="42"/>
      <c r="ESX2663" s="116"/>
      <c r="ESY2663" s="42"/>
      <c r="ESZ2663" s="116"/>
      <c r="ETA2663" s="42"/>
      <c r="ETB2663" s="116"/>
      <c r="ETC2663" s="42"/>
      <c r="ETD2663" s="116"/>
      <c r="ETE2663" s="42"/>
      <c r="ETF2663" s="116"/>
      <c r="ETG2663" s="42"/>
      <c r="ETH2663" s="116"/>
      <c r="ETI2663" s="42"/>
      <c r="ETJ2663" s="116"/>
      <c r="ETK2663" s="42"/>
      <c r="ETL2663" s="116"/>
      <c r="ETM2663" s="42"/>
      <c r="ETN2663" s="116"/>
      <c r="ETO2663" s="42"/>
      <c r="ETP2663" s="116"/>
      <c r="ETQ2663" s="42"/>
      <c r="ETR2663" s="116"/>
      <c r="ETS2663" s="42"/>
      <c r="ETT2663" s="116"/>
      <c r="ETU2663" s="42"/>
      <c r="ETV2663" s="116"/>
      <c r="ETW2663" s="42"/>
      <c r="ETX2663" s="116"/>
      <c r="ETY2663" s="42"/>
      <c r="ETZ2663" s="116"/>
      <c r="EUA2663" s="42"/>
      <c r="EUB2663" s="116"/>
      <c r="EUC2663" s="42"/>
      <c r="EUD2663" s="116"/>
      <c r="EUE2663" s="42"/>
      <c r="EUF2663" s="116"/>
      <c r="EUG2663" s="42"/>
      <c r="EUH2663" s="116"/>
      <c r="EUI2663" s="42"/>
      <c r="EUJ2663" s="116"/>
      <c r="EUK2663" s="42"/>
      <c r="EUL2663" s="116"/>
      <c r="EUM2663" s="42"/>
      <c r="EUN2663" s="116"/>
      <c r="EUO2663" s="42"/>
      <c r="EUP2663" s="116"/>
      <c r="EUQ2663" s="42"/>
      <c r="EUR2663" s="116"/>
      <c r="EUS2663" s="42"/>
      <c r="EUT2663" s="116"/>
      <c r="EUU2663" s="42"/>
      <c r="EUV2663" s="116"/>
      <c r="EUW2663" s="42"/>
      <c r="EUX2663" s="116"/>
      <c r="EUY2663" s="42"/>
      <c r="EUZ2663" s="116"/>
      <c r="EVA2663" s="42"/>
      <c r="EVB2663" s="116"/>
      <c r="EVC2663" s="42"/>
      <c r="EVD2663" s="116"/>
      <c r="EVE2663" s="42"/>
      <c r="EVF2663" s="116"/>
      <c r="EVG2663" s="42"/>
      <c r="EVH2663" s="116"/>
      <c r="EVI2663" s="42"/>
      <c r="EVJ2663" s="116"/>
      <c r="EVK2663" s="42"/>
      <c r="EVL2663" s="116"/>
      <c r="EVM2663" s="42"/>
      <c r="EVN2663" s="116"/>
      <c r="EVO2663" s="42"/>
      <c r="EVP2663" s="116"/>
      <c r="EVQ2663" s="42"/>
      <c r="EVR2663" s="116"/>
      <c r="EVS2663" s="42"/>
      <c r="EVT2663" s="116"/>
      <c r="EVU2663" s="42"/>
      <c r="EVV2663" s="116"/>
      <c r="EVW2663" s="42"/>
      <c r="EVX2663" s="116"/>
      <c r="EVY2663" s="42"/>
      <c r="EVZ2663" s="116"/>
      <c r="EWA2663" s="42"/>
      <c r="EWB2663" s="116"/>
      <c r="EWC2663" s="42"/>
      <c r="EWD2663" s="116"/>
      <c r="EWE2663" s="42"/>
      <c r="EWF2663" s="116"/>
      <c r="EWG2663" s="42"/>
      <c r="EWH2663" s="116"/>
      <c r="EWI2663" s="42"/>
      <c r="EWJ2663" s="116"/>
      <c r="EWK2663" s="42"/>
      <c r="EWL2663" s="116"/>
      <c r="EWM2663" s="42"/>
      <c r="EWN2663" s="116"/>
      <c r="EWO2663" s="42"/>
      <c r="EWP2663" s="116"/>
      <c r="EWQ2663" s="42"/>
      <c r="EWR2663" s="116"/>
      <c r="EWS2663" s="42"/>
      <c r="EWT2663" s="116"/>
      <c r="EWU2663" s="42"/>
      <c r="EWV2663" s="116"/>
      <c r="EWW2663" s="42"/>
      <c r="EWX2663" s="116"/>
      <c r="EWY2663" s="42"/>
      <c r="EWZ2663" s="116"/>
      <c r="EXA2663" s="42"/>
      <c r="EXB2663" s="116"/>
      <c r="EXC2663" s="42"/>
      <c r="EXD2663" s="116"/>
      <c r="EXE2663" s="42"/>
      <c r="EXF2663" s="116"/>
      <c r="EXG2663" s="42"/>
      <c r="EXH2663" s="116"/>
      <c r="EXI2663" s="42"/>
      <c r="EXJ2663" s="116"/>
      <c r="EXK2663" s="42"/>
      <c r="EXL2663" s="116"/>
      <c r="EXM2663" s="42"/>
      <c r="EXN2663" s="116"/>
      <c r="EXO2663" s="42"/>
      <c r="EXP2663" s="116"/>
      <c r="EXQ2663" s="42"/>
      <c r="EXR2663" s="116"/>
      <c r="EXS2663" s="42"/>
      <c r="EXT2663" s="116"/>
      <c r="EXU2663" s="42"/>
      <c r="EXV2663" s="116"/>
      <c r="EXW2663" s="42"/>
      <c r="EXX2663" s="116"/>
      <c r="EXY2663" s="42"/>
      <c r="EXZ2663" s="116"/>
      <c r="EYA2663" s="42"/>
      <c r="EYB2663" s="116"/>
      <c r="EYC2663" s="42"/>
      <c r="EYD2663" s="116"/>
      <c r="EYE2663" s="42"/>
      <c r="EYF2663" s="116"/>
      <c r="EYG2663" s="42"/>
      <c r="EYH2663" s="116"/>
      <c r="EYI2663" s="42"/>
      <c r="EYJ2663" s="116"/>
      <c r="EYK2663" s="42"/>
      <c r="EYL2663" s="116"/>
      <c r="EYM2663" s="42"/>
      <c r="EYN2663" s="116"/>
      <c r="EYO2663" s="42"/>
      <c r="EYP2663" s="116"/>
      <c r="EYQ2663" s="42"/>
      <c r="EYR2663" s="116"/>
      <c r="EYS2663" s="42"/>
      <c r="EYT2663" s="116"/>
      <c r="EYU2663" s="42"/>
      <c r="EYV2663" s="116"/>
      <c r="EYW2663" s="42"/>
      <c r="EYX2663" s="116"/>
      <c r="EYY2663" s="42"/>
      <c r="EYZ2663" s="116"/>
      <c r="EZA2663" s="42"/>
      <c r="EZB2663" s="116"/>
      <c r="EZC2663" s="42"/>
      <c r="EZD2663" s="116"/>
      <c r="EZE2663" s="42"/>
      <c r="EZF2663" s="116"/>
      <c r="EZG2663" s="42"/>
      <c r="EZH2663" s="116"/>
      <c r="EZI2663" s="42"/>
      <c r="EZJ2663" s="116"/>
      <c r="EZK2663" s="42"/>
      <c r="EZL2663" s="116"/>
      <c r="EZM2663" s="42"/>
      <c r="EZN2663" s="116"/>
      <c r="EZO2663" s="42"/>
      <c r="EZP2663" s="116"/>
      <c r="EZQ2663" s="42"/>
      <c r="EZR2663" s="116"/>
      <c r="EZS2663" s="42"/>
      <c r="EZT2663" s="116"/>
      <c r="EZU2663" s="42"/>
      <c r="EZV2663" s="116"/>
      <c r="EZW2663" s="42"/>
      <c r="EZX2663" s="116"/>
      <c r="EZY2663" s="42"/>
      <c r="EZZ2663" s="116"/>
      <c r="FAA2663" s="42"/>
      <c r="FAB2663" s="116"/>
      <c r="FAC2663" s="42"/>
      <c r="FAD2663" s="116"/>
      <c r="FAE2663" s="42"/>
      <c r="FAF2663" s="116"/>
      <c r="FAG2663" s="42"/>
      <c r="FAH2663" s="116"/>
      <c r="FAI2663" s="42"/>
      <c r="FAJ2663" s="116"/>
      <c r="FAK2663" s="42"/>
      <c r="FAL2663" s="116"/>
      <c r="FAM2663" s="42"/>
      <c r="FAN2663" s="116"/>
      <c r="FAO2663" s="42"/>
      <c r="FAP2663" s="116"/>
      <c r="FAQ2663" s="42"/>
      <c r="FAR2663" s="116"/>
      <c r="FAS2663" s="42"/>
      <c r="FAT2663" s="116"/>
      <c r="FAU2663" s="42"/>
      <c r="FAV2663" s="116"/>
      <c r="FAW2663" s="42"/>
      <c r="FAX2663" s="116"/>
      <c r="FAY2663" s="42"/>
      <c r="FAZ2663" s="116"/>
      <c r="FBA2663" s="42"/>
      <c r="FBB2663" s="116"/>
      <c r="FBC2663" s="42"/>
      <c r="FBD2663" s="116"/>
      <c r="FBE2663" s="42"/>
      <c r="FBF2663" s="116"/>
      <c r="FBG2663" s="42"/>
      <c r="FBH2663" s="116"/>
      <c r="FBI2663" s="42"/>
      <c r="FBJ2663" s="116"/>
      <c r="FBK2663" s="42"/>
      <c r="FBL2663" s="116"/>
      <c r="FBM2663" s="42"/>
      <c r="FBN2663" s="116"/>
      <c r="FBO2663" s="42"/>
      <c r="FBP2663" s="116"/>
      <c r="FBQ2663" s="42"/>
      <c r="FBR2663" s="116"/>
      <c r="FBS2663" s="42"/>
      <c r="FBT2663" s="116"/>
      <c r="FBU2663" s="42"/>
      <c r="FBV2663" s="116"/>
      <c r="FBW2663" s="42"/>
      <c r="FBX2663" s="116"/>
      <c r="FBY2663" s="42"/>
      <c r="FBZ2663" s="116"/>
      <c r="FCA2663" s="42"/>
      <c r="FCB2663" s="116"/>
      <c r="FCC2663" s="42"/>
      <c r="FCD2663" s="116"/>
      <c r="FCE2663" s="42"/>
      <c r="FCF2663" s="116"/>
      <c r="FCG2663" s="42"/>
      <c r="FCH2663" s="116"/>
      <c r="FCI2663" s="42"/>
      <c r="FCJ2663" s="116"/>
      <c r="FCK2663" s="42"/>
      <c r="FCL2663" s="116"/>
      <c r="FCM2663" s="42"/>
      <c r="FCN2663" s="116"/>
      <c r="FCO2663" s="42"/>
      <c r="FCP2663" s="116"/>
      <c r="FCQ2663" s="42"/>
      <c r="FCR2663" s="116"/>
      <c r="FCS2663" s="42"/>
      <c r="FCT2663" s="116"/>
      <c r="FCU2663" s="42"/>
      <c r="FCV2663" s="116"/>
      <c r="FCW2663" s="42"/>
      <c r="FCX2663" s="116"/>
      <c r="FCY2663" s="42"/>
      <c r="FCZ2663" s="116"/>
      <c r="FDA2663" s="42"/>
      <c r="FDB2663" s="116"/>
      <c r="FDC2663" s="42"/>
      <c r="FDD2663" s="116"/>
      <c r="FDE2663" s="42"/>
      <c r="FDF2663" s="116"/>
      <c r="FDG2663" s="42"/>
      <c r="FDH2663" s="116"/>
      <c r="FDI2663" s="42"/>
      <c r="FDJ2663" s="116"/>
      <c r="FDK2663" s="42"/>
      <c r="FDL2663" s="116"/>
      <c r="FDM2663" s="42"/>
      <c r="FDN2663" s="116"/>
      <c r="FDO2663" s="42"/>
      <c r="FDP2663" s="116"/>
      <c r="FDQ2663" s="42"/>
      <c r="FDR2663" s="116"/>
      <c r="FDS2663" s="42"/>
      <c r="FDT2663" s="116"/>
      <c r="FDU2663" s="42"/>
      <c r="FDV2663" s="116"/>
      <c r="FDW2663" s="42"/>
      <c r="FDX2663" s="116"/>
      <c r="FDY2663" s="42"/>
      <c r="FDZ2663" s="116"/>
      <c r="FEA2663" s="42"/>
      <c r="FEB2663" s="116"/>
      <c r="FEC2663" s="42"/>
      <c r="FED2663" s="116"/>
      <c r="FEE2663" s="42"/>
      <c r="FEF2663" s="116"/>
      <c r="FEG2663" s="42"/>
      <c r="FEH2663" s="116"/>
      <c r="FEI2663" s="42"/>
      <c r="FEJ2663" s="116"/>
      <c r="FEK2663" s="42"/>
      <c r="FEL2663" s="116"/>
      <c r="FEM2663" s="42"/>
      <c r="FEN2663" s="116"/>
      <c r="FEO2663" s="42"/>
      <c r="FEP2663" s="116"/>
      <c r="FEQ2663" s="42"/>
      <c r="FER2663" s="116"/>
      <c r="FES2663" s="42"/>
      <c r="FET2663" s="116"/>
      <c r="FEU2663" s="42"/>
      <c r="FEV2663" s="116"/>
      <c r="FEW2663" s="42"/>
      <c r="FEX2663" s="116"/>
      <c r="FEY2663" s="42"/>
      <c r="FEZ2663" s="116"/>
      <c r="FFA2663" s="42"/>
      <c r="FFB2663" s="116"/>
      <c r="FFC2663" s="42"/>
      <c r="FFD2663" s="116"/>
      <c r="FFE2663" s="42"/>
      <c r="FFF2663" s="116"/>
      <c r="FFG2663" s="42"/>
      <c r="FFH2663" s="116"/>
      <c r="FFI2663" s="42"/>
      <c r="FFJ2663" s="116"/>
      <c r="FFK2663" s="42"/>
      <c r="FFL2663" s="116"/>
      <c r="FFM2663" s="42"/>
      <c r="FFN2663" s="116"/>
      <c r="FFO2663" s="42"/>
      <c r="FFP2663" s="116"/>
      <c r="FFQ2663" s="42"/>
      <c r="FFR2663" s="116"/>
      <c r="FFS2663" s="42"/>
      <c r="FFT2663" s="116"/>
      <c r="FFU2663" s="42"/>
      <c r="FFV2663" s="116"/>
      <c r="FFW2663" s="42"/>
      <c r="FFX2663" s="116"/>
      <c r="FFY2663" s="42"/>
      <c r="FFZ2663" s="116"/>
      <c r="FGA2663" s="42"/>
      <c r="FGB2663" s="116"/>
      <c r="FGC2663" s="42"/>
      <c r="FGD2663" s="116"/>
      <c r="FGE2663" s="42"/>
      <c r="FGF2663" s="116"/>
      <c r="FGG2663" s="42"/>
      <c r="FGH2663" s="116"/>
      <c r="FGI2663" s="42"/>
      <c r="FGJ2663" s="116"/>
      <c r="FGK2663" s="42"/>
      <c r="FGL2663" s="116"/>
      <c r="FGM2663" s="42"/>
      <c r="FGN2663" s="116"/>
      <c r="FGO2663" s="42"/>
      <c r="FGP2663" s="116"/>
      <c r="FGQ2663" s="42"/>
      <c r="FGR2663" s="116"/>
      <c r="FGS2663" s="42"/>
      <c r="FGT2663" s="116"/>
      <c r="FGU2663" s="42"/>
      <c r="FGV2663" s="116"/>
      <c r="FGW2663" s="42"/>
      <c r="FGX2663" s="116"/>
      <c r="FGY2663" s="42"/>
      <c r="FGZ2663" s="116"/>
      <c r="FHA2663" s="42"/>
      <c r="FHB2663" s="116"/>
      <c r="FHC2663" s="42"/>
      <c r="FHD2663" s="116"/>
      <c r="FHE2663" s="42"/>
      <c r="FHF2663" s="116"/>
      <c r="FHG2663" s="42"/>
      <c r="FHH2663" s="116"/>
      <c r="FHI2663" s="42"/>
      <c r="FHJ2663" s="116"/>
      <c r="FHK2663" s="42"/>
      <c r="FHL2663" s="116"/>
      <c r="FHM2663" s="42"/>
      <c r="FHN2663" s="116"/>
      <c r="FHO2663" s="42"/>
      <c r="FHP2663" s="116"/>
      <c r="FHQ2663" s="42"/>
      <c r="FHR2663" s="116"/>
      <c r="FHS2663" s="42"/>
      <c r="FHT2663" s="116"/>
      <c r="FHU2663" s="42"/>
      <c r="FHV2663" s="116"/>
      <c r="FHW2663" s="42"/>
      <c r="FHX2663" s="116"/>
      <c r="FHY2663" s="42"/>
      <c r="FHZ2663" s="116"/>
      <c r="FIA2663" s="42"/>
      <c r="FIB2663" s="116"/>
      <c r="FIC2663" s="42"/>
      <c r="FID2663" s="116"/>
      <c r="FIE2663" s="42"/>
      <c r="FIF2663" s="116"/>
      <c r="FIG2663" s="42"/>
      <c r="FIH2663" s="116"/>
      <c r="FII2663" s="42"/>
      <c r="FIJ2663" s="116"/>
      <c r="FIK2663" s="42"/>
      <c r="FIL2663" s="116"/>
      <c r="FIM2663" s="42"/>
      <c r="FIN2663" s="116"/>
      <c r="FIO2663" s="42"/>
      <c r="FIP2663" s="116"/>
      <c r="FIQ2663" s="42"/>
      <c r="FIR2663" s="116"/>
      <c r="FIS2663" s="42"/>
      <c r="FIT2663" s="116"/>
      <c r="FIU2663" s="42"/>
      <c r="FIV2663" s="116"/>
      <c r="FIW2663" s="42"/>
      <c r="FIX2663" s="116"/>
      <c r="FIY2663" s="42"/>
      <c r="FIZ2663" s="116"/>
      <c r="FJA2663" s="42"/>
      <c r="FJB2663" s="116"/>
      <c r="FJC2663" s="42"/>
      <c r="FJD2663" s="116"/>
      <c r="FJE2663" s="42"/>
      <c r="FJF2663" s="116"/>
      <c r="FJG2663" s="42"/>
      <c r="FJH2663" s="116"/>
      <c r="FJI2663" s="42"/>
      <c r="FJJ2663" s="116"/>
      <c r="FJK2663" s="42"/>
      <c r="FJL2663" s="116"/>
      <c r="FJM2663" s="42"/>
      <c r="FJN2663" s="116"/>
      <c r="FJO2663" s="42"/>
      <c r="FJP2663" s="116"/>
      <c r="FJQ2663" s="42"/>
      <c r="FJR2663" s="116"/>
      <c r="FJS2663" s="42"/>
      <c r="FJT2663" s="116"/>
      <c r="FJU2663" s="42"/>
      <c r="FJV2663" s="116"/>
      <c r="FJW2663" s="42"/>
      <c r="FJX2663" s="116"/>
      <c r="FJY2663" s="42"/>
      <c r="FJZ2663" s="116"/>
      <c r="FKA2663" s="42"/>
      <c r="FKB2663" s="116"/>
      <c r="FKC2663" s="42"/>
      <c r="FKD2663" s="116"/>
      <c r="FKE2663" s="42"/>
      <c r="FKF2663" s="116"/>
      <c r="FKG2663" s="42"/>
      <c r="FKH2663" s="116"/>
      <c r="FKI2663" s="42"/>
      <c r="FKJ2663" s="116"/>
      <c r="FKK2663" s="42"/>
      <c r="FKL2663" s="116"/>
      <c r="FKM2663" s="42"/>
      <c r="FKN2663" s="116"/>
      <c r="FKO2663" s="42"/>
      <c r="FKP2663" s="116"/>
      <c r="FKQ2663" s="42"/>
      <c r="FKR2663" s="116"/>
      <c r="FKS2663" s="42"/>
      <c r="FKT2663" s="116"/>
      <c r="FKU2663" s="42"/>
      <c r="FKV2663" s="116"/>
      <c r="FKW2663" s="42"/>
      <c r="FKX2663" s="116"/>
      <c r="FKY2663" s="42"/>
      <c r="FKZ2663" s="116"/>
      <c r="FLA2663" s="42"/>
      <c r="FLB2663" s="116"/>
      <c r="FLC2663" s="42"/>
      <c r="FLD2663" s="116"/>
      <c r="FLE2663" s="42"/>
      <c r="FLF2663" s="116"/>
      <c r="FLG2663" s="42"/>
      <c r="FLH2663" s="116"/>
      <c r="FLI2663" s="42"/>
      <c r="FLJ2663" s="116"/>
      <c r="FLK2663" s="42"/>
      <c r="FLL2663" s="116"/>
      <c r="FLM2663" s="42"/>
      <c r="FLN2663" s="116"/>
      <c r="FLO2663" s="42"/>
      <c r="FLP2663" s="116"/>
      <c r="FLQ2663" s="42"/>
      <c r="FLR2663" s="116"/>
      <c r="FLS2663" s="42"/>
      <c r="FLT2663" s="116"/>
      <c r="FLU2663" s="42"/>
      <c r="FLV2663" s="116"/>
      <c r="FLW2663" s="42"/>
      <c r="FLX2663" s="116"/>
      <c r="FLY2663" s="42"/>
      <c r="FLZ2663" s="116"/>
      <c r="FMA2663" s="42"/>
      <c r="FMB2663" s="116"/>
      <c r="FMC2663" s="42"/>
      <c r="FMD2663" s="116"/>
      <c r="FME2663" s="42"/>
      <c r="FMF2663" s="116"/>
      <c r="FMG2663" s="42"/>
      <c r="FMH2663" s="116"/>
      <c r="FMI2663" s="42"/>
      <c r="FMJ2663" s="116"/>
      <c r="FMK2663" s="42"/>
      <c r="FML2663" s="116"/>
      <c r="FMM2663" s="42"/>
      <c r="FMN2663" s="116"/>
      <c r="FMO2663" s="42"/>
      <c r="FMP2663" s="116"/>
      <c r="FMQ2663" s="42"/>
      <c r="FMR2663" s="116"/>
      <c r="FMS2663" s="42"/>
      <c r="FMT2663" s="116"/>
      <c r="FMU2663" s="42"/>
      <c r="FMV2663" s="116"/>
      <c r="FMW2663" s="42"/>
      <c r="FMX2663" s="116"/>
      <c r="FMY2663" s="42"/>
      <c r="FMZ2663" s="116"/>
      <c r="FNA2663" s="42"/>
      <c r="FNB2663" s="116"/>
      <c r="FNC2663" s="42"/>
      <c r="FND2663" s="116"/>
      <c r="FNE2663" s="42"/>
      <c r="FNF2663" s="116"/>
      <c r="FNG2663" s="42"/>
      <c r="FNH2663" s="116"/>
      <c r="FNI2663" s="42"/>
      <c r="FNJ2663" s="116"/>
      <c r="FNK2663" s="42"/>
      <c r="FNL2663" s="116"/>
      <c r="FNM2663" s="42"/>
      <c r="FNN2663" s="116"/>
      <c r="FNO2663" s="42"/>
      <c r="FNP2663" s="116"/>
      <c r="FNQ2663" s="42"/>
      <c r="FNR2663" s="116"/>
      <c r="FNS2663" s="42"/>
      <c r="FNT2663" s="116"/>
      <c r="FNU2663" s="42"/>
      <c r="FNV2663" s="116"/>
      <c r="FNW2663" s="42"/>
      <c r="FNX2663" s="116"/>
      <c r="FNY2663" s="42"/>
      <c r="FNZ2663" s="116"/>
      <c r="FOA2663" s="42"/>
      <c r="FOB2663" s="116"/>
      <c r="FOC2663" s="42"/>
      <c r="FOD2663" s="116"/>
      <c r="FOE2663" s="42"/>
      <c r="FOF2663" s="116"/>
      <c r="FOG2663" s="42"/>
      <c r="FOH2663" s="116"/>
      <c r="FOI2663" s="42"/>
      <c r="FOJ2663" s="116"/>
      <c r="FOK2663" s="42"/>
      <c r="FOL2663" s="116"/>
      <c r="FOM2663" s="42"/>
      <c r="FON2663" s="116"/>
      <c r="FOO2663" s="42"/>
      <c r="FOP2663" s="116"/>
      <c r="FOQ2663" s="42"/>
      <c r="FOR2663" s="116"/>
      <c r="FOS2663" s="42"/>
      <c r="FOT2663" s="116"/>
      <c r="FOU2663" s="42"/>
      <c r="FOV2663" s="116"/>
      <c r="FOW2663" s="42"/>
      <c r="FOX2663" s="116"/>
      <c r="FOY2663" s="42"/>
      <c r="FOZ2663" s="116"/>
      <c r="FPA2663" s="42"/>
      <c r="FPB2663" s="116"/>
      <c r="FPC2663" s="42"/>
      <c r="FPD2663" s="116"/>
      <c r="FPE2663" s="42"/>
      <c r="FPF2663" s="116"/>
      <c r="FPG2663" s="42"/>
      <c r="FPH2663" s="116"/>
      <c r="FPI2663" s="42"/>
      <c r="FPJ2663" s="116"/>
      <c r="FPK2663" s="42"/>
      <c r="FPL2663" s="116"/>
      <c r="FPM2663" s="42"/>
      <c r="FPN2663" s="116"/>
      <c r="FPO2663" s="42"/>
      <c r="FPP2663" s="116"/>
      <c r="FPQ2663" s="42"/>
      <c r="FPR2663" s="116"/>
      <c r="FPS2663" s="42"/>
      <c r="FPT2663" s="116"/>
      <c r="FPU2663" s="42"/>
      <c r="FPV2663" s="116"/>
      <c r="FPW2663" s="42"/>
      <c r="FPX2663" s="116"/>
      <c r="FPY2663" s="42"/>
      <c r="FPZ2663" s="116"/>
      <c r="FQA2663" s="42"/>
      <c r="FQB2663" s="116"/>
      <c r="FQC2663" s="42"/>
      <c r="FQD2663" s="116"/>
      <c r="FQE2663" s="42"/>
      <c r="FQF2663" s="116"/>
      <c r="FQG2663" s="42"/>
      <c r="FQH2663" s="116"/>
      <c r="FQI2663" s="42"/>
      <c r="FQJ2663" s="116"/>
      <c r="FQK2663" s="42"/>
      <c r="FQL2663" s="116"/>
      <c r="FQM2663" s="42"/>
      <c r="FQN2663" s="116"/>
      <c r="FQO2663" s="42"/>
      <c r="FQP2663" s="116"/>
      <c r="FQQ2663" s="42"/>
      <c r="FQR2663" s="116"/>
      <c r="FQS2663" s="42"/>
      <c r="FQT2663" s="116"/>
      <c r="FQU2663" s="42"/>
      <c r="FQV2663" s="116"/>
      <c r="FQW2663" s="42"/>
      <c r="FQX2663" s="116"/>
      <c r="FQY2663" s="42"/>
      <c r="FQZ2663" s="116"/>
      <c r="FRA2663" s="42"/>
      <c r="FRB2663" s="116"/>
      <c r="FRC2663" s="42"/>
      <c r="FRD2663" s="116"/>
      <c r="FRE2663" s="42"/>
      <c r="FRF2663" s="116"/>
      <c r="FRG2663" s="42"/>
      <c r="FRH2663" s="116"/>
      <c r="FRI2663" s="42"/>
      <c r="FRJ2663" s="116"/>
      <c r="FRK2663" s="42"/>
      <c r="FRL2663" s="116"/>
      <c r="FRM2663" s="42"/>
      <c r="FRN2663" s="116"/>
      <c r="FRO2663" s="42"/>
      <c r="FRP2663" s="116"/>
      <c r="FRQ2663" s="42"/>
      <c r="FRR2663" s="116"/>
      <c r="FRS2663" s="42"/>
      <c r="FRT2663" s="116"/>
      <c r="FRU2663" s="42"/>
      <c r="FRV2663" s="116"/>
      <c r="FRW2663" s="42"/>
      <c r="FRX2663" s="116"/>
      <c r="FRY2663" s="42"/>
      <c r="FRZ2663" s="116"/>
      <c r="FSA2663" s="42"/>
      <c r="FSB2663" s="116"/>
      <c r="FSC2663" s="42"/>
      <c r="FSD2663" s="116"/>
      <c r="FSE2663" s="42"/>
      <c r="FSF2663" s="116"/>
      <c r="FSG2663" s="42"/>
      <c r="FSH2663" s="116"/>
      <c r="FSI2663" s="42"/>
      <c r="FSJ2663" s="116"/>
      <c r="FSK2663" s="42"/>
      <c r="FSL2663" s="116"/>
      <c r="FSM2663" s="42"/>
      <c r="FSN2663" s="116"/>
      <c r="FSO2663" s="42"/>
      <c r="FSP2663" s="116"/>
      <c r="FSQ2663" s="42"/>
      <c r="FSR2663" s="116"/>
      <c r="FSS2663" s="42"/>
      <c r="FST2663" s="116"/>
      <c r="FSU2663" s="42"/>
      <c r="FSV2663" s="116"/>
      <c r="FSW2663" s="42"/>
      <c r="FSX2663" s="116"/>
      <c r="FSY2663" s="42"/>
      <c r="FSZ2663" s="116"/>
      <c r="FTA2663" s="42"/>
      <c r="FTB2663" s="116"/>
      <c r="FTC2663" s="42"/>
      <c r="FTD2663" s="116"/>
      <c r="FTE2663" s="42"/>
      <c r="FTF2663" s="116"/>
      <c r="FTG2663" s="42"/>
      <c r="FTH2663" s="116"/>
      <c r="FTI2663" s="42"/>
      <c r="FTJ2663" s="116"/>
      <c r="FTK2663" s="42"/>
      <c r="FTL2663" s="116"/>
      <c r="FTM2663" s="42"/>
      <c r="FTN2663" s="116"/>
      <c r="FTO2663" s="42"/>
      <c r="FTP2663" s="116"/>
      <c r="FTQ2663" s="42"/>
      <c r="FTR2663" s="116"/>
      <c r="FTS2663" s="42"/>
      <c r="FTT2663" s="116"/>
      <c r="FTU2663" s="42"/>
      <c r="FTV2663" s="116"/>
      <c r="FTW2663" s="42"/>
      <c r="FTX2663" s="116"/>
      <c r="FTY2663" s="42"/>
      <c r="FTZ2663" s="116"/>
      <c r="FUA2663" s="42"/>
      <c r="FUB2663" s="116"/>
      <c r="FUC2663" s="42"/>
      <c r="FUD2663" s="116"/>
      <c r="FUE2663" s="42"/>
      <c r="FUF2663" s="116"/>
      <c r="FUG2663" s="42"/>
      <c r="FUH2663" s="116"/>
      <c r="FUI2663" s="42"/>
      <c r="FUJ2663" s="116"/>
      <c r="FUK2663" s="42"/>
      <c r="FUL2663" s="116"/>
      <c r="FUM2663" s="42"/>
      <c r="FUN2663" s="116"/>
      <c r="FUO2663" s="42"/>
      <c r="FUP2663" s="116"/>
      <c r="FUQ2663" s="42"/>
      <c r="FUR2663" s="116"/>
      <c r="FUS2663" s="42"/>
      <c r="FUT2663" s="116"/>
      <c r="FUU2663" s="42"/>
      <c r="FUV2663" s="116"/>
      <c r="FUW2663" s="42"/>
      <c r="FUX2663" s="116"/>
      <c r="FUY2663" s="42"/>
      <c r="FUZ2663" s="116"/>
      <c r="FVA2663" s="42"/>
      <c r="FVB2663" s="116"/>
      <c r="FVC2663" s="42"/>
      <c r="FVD2663" s="116"/>
      <c r="FVE2663" s="42"/>
      <c r="FVF2663" s="116"/>
      <c r="FVG2663" s="42"/>
      <c r="FVH2663" s="116"/>
      <c r="FVI2663" s="42"/>
      <c r="FVJ2663" s="116"/>
      <c r="FVK2663" s="42"/>
      <c r="FVL2663" s="116"/>
      <c r="FVM2663" s="42"/>
      <c r="FVN2663" s="116"/>
      <c r="FVO2663" s="42"/>
      <c r="FVP2663" s="116"/>
      <c r="FVQ2663" s="42"/>
      <c r="FVR2663" s="116"/>
      <c r="FVS2663" s="42"/>
      <c r="FVT2663" s="116"/>
      <c r="FVU2663" s="42"/>
      <c r="FVV2663" s="116"/>
      <c r="FVW2663" s="42"/>
      <c r="FVX2663" s="116"/>
      <c r="FVY2663" s="42"/>
      <c r="FVZ2663" s="116"/>
      <c r="FWA2663" s="42"/>
      <c r="FWB2663" s="116"/>
      <c r="FWC2663" s="42"/>
      <c r="FWD2663" s="116"/>
      <c r="FWE2663" s="42"/>
      <c r="FWF2663" s="116"/>
      <c r="FWG2663" s="42"/>
      <c r="FWH2663" s="116"/>
      <c r="FWI2663" s="42"/>
      <c r="FWJ2663" s="116"/>
      <c r="FWK2663" s="42"/>
      <c r="FWL2663" s="116"/>
      <c r="FWM2663" s="42"/>
      <c r="FWN2663" s="116"/>
      <c r="FWO2663" s="42"/>
      <c r="FWP2663" s="116"/>
      <c r="FWQ2663" s="42"/>
      <c r="FWR2663" s="116"/>
      <c r="FWS2663" s="42"/>
      <c r="FWT2663" s="116"/>
      <c r="FWU2663" s="42"/>
      <c r="FWV2663" s="116"/>
      <c r="FWW2663" s="42"/>
      <c r="FWX2663" s="116"/>
      <c r="FWY2663" s="42"/>
      <c r="FWZ2663" s="116"/>
      <c r="FXA2663" s="42"/>
      <c r="FXB2663" s="116"/>
      <c r="FXC2663" s="42"/>
      <c r="FXD2663" s="116"/>
      <c r="FXE2663" s="42"/>
      <c r="FXF2663" s="116"/>
      <c r="FXG2663" s="42"/>
      <c r="FXH2663" s="116"/>
      <c r="FXI2663" s="42"/>
      <c r="FXJ2663" s="116"/>
      <c r="FXK2663" s="42"/>
      <c r="FXL2663" s="116"/>
      <c r="FXM2663" s="42"/>
      <c r="FXN2663" s="116"/>
      <c r="FXO2663" s="42"/>
      <c r="FXP2663" s="116"/>
      <c r="FXQ2663" s="42"/>
      <c r="FXR2663" s="116"/>
      <c r="FXS2663" s="42"/>
      <c r="FXT2663" s="116"/>
      <c r="FXU2663" s="42"/>
      <c r="FXV2663" s="116"/>
      <c r="FXW2663" s="42"/>
      <c r="FXX2663" s="116"/>
      <c r="FXY2663" s="42"/>
      <c r="FXZ2663" s="116"/>
      <c r="FYA2663" s="42"/>
      <c r="FYB2663" s="116"/>
      <c r="FYC2663" s="42"/>
      <c r="FYD2663" s="116"/>
      <c r="FYE2663" s="42"/>
      <c r="FYF2663" s="116"/>
      <c r="FYG2663" s="42"/>
      <c r="FYH2663" s="116"/>
      <c r="FYI2663" s="42"/>
      <c r="FYJ2663" s="116"/>
      <c r="FYK2663" s="42"/>
      <c r="FYL2663" s="116"/>
      <c r="FYM2663" s="42"/>
      <c r="FYN2663" s="116"/>
      <c r="FYO2663" s="42"/>
      <c r="FYP2663" s="116"/>
      <c r="FYQ2663" s="42"/>
      <c r="FYR2663" s="116"/>
      <c r="FYS2663" s="42"/>
      <c r="FYT2663" s="116"/>
      <c r="FYU2663" s="42"/>
      <c r="FYV2663" s="116"/>
      <c r="FYW2663" s="42"/>
      <c r="FYX2663" s="116"/>
      <c r="FYY2663" s="42"/>
      <c r="FYZ2663" s="116"/>
      <c r="FZA2663" s="42"/>
      <c r="FZB2663" s="116"/>
      <c r="FZC2663" s="42"/>
      <c r="FZD2663" s="116"/>
      <c r="FZE2663" s="42"/>
      <c r="FZF2663" s="116"/>
      <c r="FZG2663" s="42"/>
      <c r="FZH2663" s="116"/>
      <c r="FZI2663" s="42"/>
      <c r="FZJ2663" s="116"/>
      <c r="FZK2663" s="42"/>
      <c r="FZL2663" s="116"/>
      <c r="FZM2663" s="42"/>
      <c r="FZN2663" s="116"/>
      <c r="FZO2663" s="42"/>
      <c r="FZP2663" s="116"/>
      <c r="FZQ2663" s="42"/>
      <c r="FZR2663" s="116"/>
      <c r="FZS2663" s="42"/>
      <c r="FZT2663" s="116"/>
      <c r="FZU2663" s="42"/>
      <c r="FZV2663" s="116"/>
      <c r="FZW2663" s="42"/>
      <c r="FZX2663" s="116"/>
      <c r="FZY2663" s="42"/>
      <c r="FZZ2663" s="116"/>
      <c r="GAA2663" s="42"/>
      <c r="GAB2663" s="116"/>
      <c r="GAC2663" s="42"/>
      <c r="GAD2663" s="116"/>
      <c r="GAE2663" s="42"/>
      <c r="GAF2663" s="116"/>
      <c r="GAG2663" s="42"/>
      <c r="GAH2663" s="116"/>
      <c r="GAI2663" s="42"/>
      <c r="GAJ2663" s="116"/>
      <c r="GAK2663" s="42"/>
      <c r="GAL2663" s="116"/>
      <c r="GAM2663" s="42"/>
      <c r="GAN2663" s="116"/>
      <c r="GAO2663" s="42"/>
      <c r="GAP2663" s="116"/>
      <c r="GAQ2663" s="42"/>
      <c r="GAR2663" s="116"/>
      <c r="GAS2663" s="42"/>
      <c r="GAT2663" s="116"/>
      <c r="GAU2663" s="42"/>
      <c r="GAV2663" s="116"/>
      <c r="GAW2663" s="42"/>
      <c r="GAX2663" s="116"/>
      <c r="GAY2663" s="42"/>
      <c r="GAZ2663" s="116"/>
      <c r="GBA2663" s="42"/>
      <c r="GBB2663" s="116"/>
      <c r="GBC2663" s="42"/>
      <c r="GBD2663" s="116"/>
      <c r="GBE2663" s="42"/>
      <c r="GBF2663" s="116"/>
      <c r="GBG2663" s="42"/>
      <c r="GBH2663" s="116"/>
      <c r="GBI2663" s="42"/>
      <c r="GBJ2663" s="116"/>
      <c r="GBK2663" s="42"/>
      <c r="GBL2663" s="116"/>
      <c r="GBM2663" s="42"/>
      <c r="GBN2663" s="116"/>
      <c r="GBO2663" s="42"/>
      <c r="GBP2663" s="116"/>
      <c r="GBQ2663" s="42"/>
      <c r="GBR2663" s="116"/>
      <c r="GBS2663" s="42"/>
      <c r="GBT2663" s="116"/>
      <c r="GBU2663" s="42"/>
      <c r="GBV2663" s="116"/>
      <c r="GBW2663" s="42"/>
      <c r="GBX2663" s="116"/>
      <c r="GBY2663" s="42"/>
      <c r="GBZ2663" s="116"/>
      <c r="GCA2663" s="42"/>
      <c r="GCB2663" s="116"/>
      <c r="GCC2663" s="42"/>
      <c r="GCD2663" s="116"/>
      <c r="GCE2663" s="42"/>
      <c r="GCF2663" s="116"/>
      <c r="GCG2663" s="42"/>
      <c r="GCH2663" s="116"/>
      <c r="GCI2663" s="42"/>
      <c r="GCJ2663" s="116"/>
      <c r="GCK2663" s="42"/>
      <c r="GCL2663" s="116"/>
      <c r="GCM2663" s="42"/>
      <c r="GCN2663" s="116"/>
      <c r="GCO2663" s="42"/>
      <c r="GCP2663" s="116"/>
      <c r="GCQ2663" s="42"/>
      <c r="GCR2663" s="116"/>
      <c r="GCS2663" s="42"/>
      <c r="GCT2663" s="116"/>
      <c r="GCU2663" s="42"/>
      <c r="GCV2663" s="116"/>
      <c r="GCW2663" s="42"/>
      <c r="GCX2663" s="116"/>
      <c r="GCY2663" s="42"/>
      <c r="GCZ2663" s="116"/>
      <c r="GDA2663" s="42"/>
      <c r="GDB2663" s="116"/>
      <c r="GDC2663" s="42"/>
      <c r="GDD2663" s="116"/>
      <c r="GDE2663" s="42"/>
      <c r="GDF2663" s="116"/>
      <c r="GDG2663" s="42"/>
      <c r="GDH2663" s="116"/>
      <c r="GDI2663" s="42"/>
      <c r="GDJ2663" s="116"/>
      <c r="GDK2663" s="42"/>
      <c r="GDL2663" s="116"/>
      <c r="GDM2663" s="42"/>
      <c r="GDN2663" s="116"/>
      <c r="GDO2663" s="42"/>
      <c r="GDP2663" s="116"/>
      <c r="GDQ2663" s="42"/>
      <c r="GDR2663" s="116"/>
      <c r="GDS2663" s="42"/>
      <c r="GDT2663" s="116"/>
      <c r="GDU2663" s="42"/>
      <c r="GDV2663" s="116"/>
      <c r="GDW2663" s="42"/>
      <c r="GDX2663" s="116"/>
      <c r="GDY2663" s="42"/>
      <c r="GDZ2663" s="116"/>
      <c r="GEA2663" s="42"/>
      <c r="GEB2663" s="116"/>
      <c r="GEC2663" s="42"/>
      <c r="GED2663" s="116"/>
      <c r="GEE2663" s="42"/>
      <c r="GEF2663" s="116"/>
      <c r="GEG2663" s="42"/>
      <c r="GEH2663" s="116"/>
      <c r="GEI2663" s="42"/>
      <c r="GEJ2663" s="116"/>
      <c r="GEK2663" s="42"/>
      <c r="GEL2663" s="116"/>
      <c r="GEM2663" s="42"/>
      <c r="GEN2663" s="116"/>
      <c r="GEO2663" s="42"/>
      <c r="GEP2663" s="116"/>
      <c r="GEQ2663" s="42"/>
      <c r="GER2663" s="116"/>
      <c r="GES2663" s="42"/>
      <c r="GET2663" s="116"/>
      <c r="GEU2663" s="42"/>
      <c r="GEV2663" s="116"/>
      <c r="GEW2663" s="42"/>
      <c r="GEX2663" s="116"/>
      <c r="GEY2663" s="42"/>
      <c r="GEZ2663" s="116"/>
      <c r="GFA2663" s="42"/>
      <c r="GFB2663" s="116"/>
      <c r="GFC2663" s="42"/>
      <c r="GFD2663" s="116"/>
      <c r="GFE2663" s="42"/>
      <c r="GFF2663" s="116"/>
      <c r="GFG2663" s="42"/>
      <c r="GFH2663" s="116"/>
      <c r="GFI2663" s="42"/>
      <c r="GFJ2663" s="116"/>
      <c r="GFK2663" s="42"/>
      <c r="GFL2663" s="116"/>
      <c r="GFM2663" s="42"/>
      <c r="GFN2663" s="116"/>
      <c r="GFO2663" s="42"/>
      <c r="GFP2663" s="116"/>
      <c r="GFQ2663" s="42"/>
      <c r="GFR2663" s="116"/>
      <c r="GFS2663" s="42"/>
      <c r="GFT2663" s="116"/>
      <c r="GFU2663" s="42"/>
      <c r="GFV2663" s="116"/>
      <c r="GFW2663" s="42"/>
      <c r="GFX2663" s="116"/>
      <c r="GFY2663" s="42"/>
      <c r="GFZ2663" s="116"/>
      <c r="GGA2663" s="42"/>
      <c r="GGB2663" s="116"/>
      <c r="GGC2663" s="42"/>
      <c r="GGD2663" s="116"/>
      <c r="GGE2663" s="42"/>
      <c r="GGF2663" s="116"/>
      <c r="GGG2663" s="42"/>
      <c r="GGH2663" s="116"/>
      <c r="GGI2663" s="42"/>
      <c r="GGJ2663" s="116"/>
      <c r="GGK2663" s="42"/>
      <c r="GGL2663" s="116"/>
      <c r="GGM2663" s="42"/>
      <c r="GGN2663" s="116"/>
      <c r="GGO2663" s="42"/>
      <c r="GGP2663" s="116"/>
      <c r="GGQ2663" s="42"/>
      <c r="GGR2663" s="116"/>
      <c r="GGS2663" s="42"/>
      <c r="GGT2663" s="116"/>
      <c r="GGU2663" s="42"/>
      <c r="GGV2663" s="116"/>
      <c r="GGW2663" s="42"/>
      <c r="GGX2663" s="116"/>
      <c r="GGY2663" s="42"/>
      <c r="GGZ2663" s="116"/>
      <c r="GHA2663" s="42"/>
      <c r="GHB2663" s="116"/>
      <c r="GHC2663" s="42"/>
      <c r="GHD2663" s="116"/>
      <c r="GHE2663" s="42"/>
      <c r="GHF2663" s="116"/>
      <c r="GHG2663" s="42"/>
      <c r="GHH2663" s="116"/>
      <c r="GHI2663" s="42"/>
      <c r="GHJ2663" s="116"/>
      <c r="GHK2663" s="42"/>
      <c r="GHL2663" s="116"/>
      <c r="GHM2663" s="42"/>
      <c r="GHN2663" s="116"/>
      <c r="GHO2663" s="42"/>
      <c r="GHP2663" s="116"/>
      <c r="GHQ2663" s="42"/>
      <c r="GHR2663" s="116"/>
      <c r="GHS2663" s="42"/>
      <c r="GHT2663" s="116"/>
      <c r="GHU2663" s="42"/>
      <c r="GHV2663" s="116"/>
      <c r="GHW2663" s="42"/>
      <c r="GHX2663" s="116"/>
      <c r="GHY2663" s="42"/>
      <c r="GHZ2663" s="116"/>
      <c r="GIA2663" s="42"/>
      <c r="GIB2663" s="116"/>
      <c r="GIC2663" s="42"/>
      <c r="GID2663" s="116"/>
      <c r="GIE2663" s="42"/>
      <c r="GIF2663" s="116"/>
      <c r="GIG2663" s="42"/>
      <c r="GIH2663" s="116"/>
      <c r="GII2663" s="42"/>
      <c r="GIJ2663" s="116"/>
      <c r="GIK2663" s="42"/>
      <c r="GIL2663" s="116"/>
      <c r="GIM2663" s="42"/>
      <c r="GIN2663" s="116"/>
      <c r="GIO2663" s="42"/>
      <c r="GIP2663" s="116"/>
      <c r="GIQ2663" s="42"/>
      <c r="GIR2663" s="116"/>
      <c r="GIS2663" s="42"/>
      <c r="GIT2663" s="116"/>
      <c r="GIU2663" s="42"/>
      <c r="GIV2663" s="116"/>
      <c r="GIW2663" s="42"/>
      <c r="GIX2663" s="116"/>
      <c r="GIY2663" s="42"/>
      <c r="GIZ2663" s="116"/>
      <c r="GJA2663" s="42"/>
      <c r="GJB2663" s="116"/>
      <c r="GJC2663" s="42"/>
      <c r="GJD2663" s="116"/>
      <c r="GJE2663" s="42"/>
      <c r="GJF2663" s="116"/>
      <c r="GJG2663" s="42"/>
      <c r="GJH2663" s="116"/>
      <c r="GJI2663" s="42"/>
      <c r="GJJ2663" s="116"/>
      <c r="GJK2663" s="42"/>
      <c r="GJL2663" s="116"/>
      <c r="GJM2663" s="42"/>
      <c r="GJN2663" s="116"/>
      <c r="GJO2663" s="42"/>
      <c r="GJP2663" s="116"/>
      <c r="GJQ2663" s="42"/>
      <c r="GJR2663" s="116"/>
      <c r="GJS2663" s="42"/>
      <c r="GJT2663" s="116"/>
      <c r="GJU2663" s="42"/>
      <c r="GJV2663" s="116"/>
      <c r="GJW2663" s="42"/>
      <c r="GJX2663" s="116"/>
      <c r="GJY2663" s="42"/>
      <c r="GJZ2663" s="116"/>
      <c r="GKA2663" s="42"/>
      <c r="GKB2663" s="116"/>
      <c r="GKC2663" s="42"/>
      <c r="GKD2663" s="116"/>
      <c r="GKE2663" s="42"/>
      <c r="GKF2663" s="116"/>
      <c r="GKG2663" s="42"/>
      <c r="GKH2663" s="116"/>
      <c r="GKI2663" s="42"/>
      <c r="GKJ2663" s="116"/>
      <c r="GKK2663" s="42"/>
      <c r="GKL2663" s="116"/>
      <c r="GKM2663" s="42"/>
      <c r="GKN2663" s="116"/>
      <c r="GKO2663" s="42"/>
      <c r="GKP2663" s="116"/>
      <c r="GKQ2663" s="42"/>
      <c r="GKR2663" s="116"/>
      <c r="GKS2663" s="42"/>
      <c r="GKT2663" s="116"/>
      <c r="GKU2663" s="42"/>
      <c r="GKV2663" s="116"/>
      <c r="GKW2663" s="42"/>
      <c r="GKX2663" s="116"/>
      <c r="GKY2663" s="42"/>
      <c r="GKZ2663" s="116"/>
      <c r="GLA2663" s="42"/>
      <c r="GLB2663" s="116"/>
      <c r="GLC2663" s="42"/>
      <c r="GLD2663" s="116"/>
      <c r="GLE2663" s="42"/>
      <c r="GLF2663" s="116"/>
      <c r="GLG2663" s="42"/>
      <c r="GLH2663" s="116"/>
      <c r="GLI2663" s="42"/>
      <c r="GLJ2663" s="116"/>
      <c r="GLK2663" s="42"/>
      <c r="GLL2663" s="116"/>
      <c r="GLM2663" s="42"/>
      <c r="GLN2663" s="116"/>
      <c r="GLO2663" s="42"/>
      <c r="GLP2663" s="116"/>
      <c r="GLQ2663" s="42"/>
      <c r="GLR2663" s="116"/>
      <c r="GLS2663" s="42"/>
      <c r="GLT2663" s="116"/>
      <c r="GLU2663" s="42"/>
      <c r="GLV2663" s="116"/>
      <c r="GLW2663" s="42"/>
      <c r="GLX2663" s="116"/>
      <c r="GLY2663" s="42"/>
      <c r="GLZ2663" s="116"/>
      <c r="GMA2663" s="42"/>
      <c r="GMB2663" s="116"/>
      <c r="GMC2663" s="42"/>
      <c r="GMD2663" s="116"/>
      <c r="GME2663" s="42"/>
      <c r="GMF2663" s="116"/>
      <c r="GMG2663" s="42"/>
      <c r="GMH2663" s="116"/>
      <c r="GMI2663" s="42"/>
      <c r="GMJ2663" s="116"/>
      <c r="GMK2663" s="42"/>
      <c r="GML2663" s="116"/>
      <c r="GMM2663" s="42"/>
      <c r="GMN2663" s="116"/>
      <c r="GMO2663" s="42"/>
      <c r="GMP2663" s="116"/>
      <c r="GMQ2663" s="42"/>
      <c r="GMR2663" s="116"/>
      <c r="GMS2663" s="42"/>
      <c r="GMT2663" s="116"/>
      <c r="GMU2663" s="42"/>
      <c r="GMV2663" s="116"/>
      <c r="GMW2663" s="42"/>
      <c r="GMX2663" s="116"/>
      <c r="GMY2663" s="42"/>
      <c r="GMZ2663" s="116"/>
      <c r="GNA2663" s="42"/>
      <c r="GNB2663" s="116"/>
      <c r="GNC2663" s="42"/>
      <c r="GND2663" s="116"/>
      <c r="GNE2663" s="42"/>
      <c r="GNF2663" s="116"/>
      <c r="GNG2663" s="42"/>
      <c r="GNH2663" s="116"/>
      <c r="GNI2663" s="42"/>
      <c r="GNJ2663" s="116"/>
      <c r="GNK2663" s="42"/>
      <c r="GNL2663" s="116"/>
      <c r="GNM2663" s="42"/>
      <c r="GNN2663" s="116"/>
      <c r="GNO2663" s="42"/>
      <c r="GNP2663" s="116"/>
      <c r="GNQ2663" s="42"/>
      <c r="GNR2663" s="116"/>
      <c r="GNS2663" s="42"/>
      <c r="GNT2663" s="116"/>
      <c r="GNU2663" s="42"/>
      <c r="GNV2663" s="116"/>
      <c r="GNW2663" s="42"/>
      <c r="GNX2663" s="116"/>
      <c r="GNY2663" s="42"/>
      <c r="GNZ2663" s="116"/>
      <c r="GOA2663" s="42"/>
      <c r="GOB2663" s="116"/>
      <c r="GOC2663" s="42"/>
      <c r="GOD2663" s="116"/>
      <c r="GOE2663" s="42"/>
      <c r="GOF2663" s="116"/>
      <c r="GOG2663" s="42"/>
      <c r="GOH2663" s="116"/>
      <c r="GOI2663" s="42"/>
      <c r="GOJ2663" s="116"/>
      <c r="GOK2663" s="42"/>
      <c r="GOL2663" s="116"/>
      <c r="GOM2663" s="42"/>
      <c r="GON2663" s="116"/>
      <c r="GOO2663" s="42"/>
      <c r="GOP2663" s="116"/>
      <c r="GOQ2663" s="42"/>
      <c r="GOR2663" s="116"/>
      <c r="GOS2663" s="42"/>
      <c r="GOT2663" s="116"/>
      <c r="GOU2663" s="42"/>
      <c r="GOV2663" s="116"/>
      <c r="GOW2663" s="42"/>
      <c r="GOX2663" s="116"/>
      <c r="GOY2663" s="42"/>
      <c r="GOZ2663" s="116"/>
      <c r="GPA2663" s="42"/>
      <c r="GPB2663" s="116"/>
      <c r="GPC2663" s="42"/>
      <c r="GPD2663" s="116"/>
      <c r="GPE2663" s="42"/>
      <c r="GPF2663" s="116"/>
      <c r="GPG2663" s="42"/>
      <c r="GPH2663" s="116"/>
      <c r="GPI2663" s="42"/>
      <c r="GPJ2663" s="116"/>
      <c r="GPK2663" s="42"/>
      <c r="GPL2663" s="116"/>
      <c r="GPM2663" s="42"/>
      <c r="GPN2663" s="116"/>
      <c r="GPO2663" s="42"/>
      <c r="GPP2663" s="116"/>
      <c r="GPQ2663" s="42"/>
      <c r="GPR2663" s="116"/>
      <c r="GPS2663" s="42"/>
      <c r="GPT2663" s="116"/>
      <c r="GPU2663" s="42"/>
      <c r="GPV2663" s="116"/>
      <c r="GPW2663" s="42"/>
      <c r="GPX2663" s="116"/>
      <c r="GPY2663" s="42"/>
      <c r="GPZ2663" s="116"/>
      <c r="GQA2663" s="42"/>
      <c r="GQB2663" s="116"/>
      <c r="GQC2663" s="42"/>
      <c r="GQD2663" s="116"/>
      <c r="GQE2663" s="42"/>
      <c r="GQF2663" s="116"/>
      <c r="GQG2663" s="42"/>
      <c r="GQH2663" s="116"/>
      <c r="GQI2663" s="42"/>
      <c r="GQJ2663" s="116"/>
      <c r="GQK2663" s="42"/>
      <c r="GQL2663" s="116"/>
      <c r="GQM2663" s="42"/>
      <c r="GQN2663" s="116"/>
      <c r="GQO2663" s="42"/>
      <c r="GQP2663" s="116"/>
      <c r="GQQ2663" s="42"/>
      <c r="GQR2663" s="116"/>
      <c r="GQS2663" s="42"/>
      <c r="GQT2663" s="116"/>
      <c r="GQU2663" s="42"/>
      <c r="GQV2663" s="116"/>
      <c r="GQW2663" s="42"/>
      <c r="GQX2663" s="116"/>
      <c r="GQY2663" s="42"/>
      <c r="GQZ2663" s="116"/>
      <c r="GRA2663" s="42"/>
      <c r="GRB2663" s="116"/>
      <c r="GRC2663" s="42"/>
      <c r="GRD2663" s="116"/>
      <c r="GRE2663" s="42"/>
      <c r="GRF2663" s="116"/>
      <c r="GRG2663" s="42"/>
      <c r="GRH2663" s="116"/>
      <c r="GRI2663" s="42"/>
      <c r="GRJ2663" s="116"/>
      <c r="GRK2663" s="42"/>
      <c r="GRL2663" s="116"/>
      <c r="GRM2663" s="42"/>
      <c r="GRN2663" s="116"/>
      <c r="GRO2663" s="42"/>
      <c r="GRP2663" s="116"/>
      <c r="GRQ2663" s="42"/>
      <c r="GRR2663" s="116"/>
      <c r="GRS2663" s="42"/>
      <c r="GRT2663" s="116"/>
      <c r="GRU2663" s="42"/>
      <c r="GRV2663" s="116"/>
      <c r="GRW2663" s="42"/>
      <c r="GRX2663" s="116"/>
      <c r="GRY2663" s="42"/>
      <c r="GRZ2663" s="116"/>
      <c r="GSA2663" s="42"/>
      <c r="GSB2663" s="116"/>
      <c r="GSC2663" s="42"/>
      <c r="GSD2663" s="116"/>
      <c r="GSE2663" s="42"/>
      <c r="GSF2663" s="116"/>
      <c r="GSG2663" s="42"/>
      <c r="GSH2663" s="116"/>
      <c r="GSI2663" s="42"/>
      <c r="GSJ2663" s="116"/>
      <c r="GSK2663" s="42"/>
      <c r="GSL2663" s="116"/>
      <c r="GSM2663" s="42"/>
      <c r="GSN2663" s="116"/>
      <c r="GSO2663" s="42"/>
      <c r="GSP2663" s="116"/>
      <c r="GSQ2663" s="42"/>
      <c r="GSR2663" s="116"/>
      <c r="GSS2663" s="42"/>
      <c r="GST2663" s="116"/>
      <c r="GSU2663" s="42"/>
      <c r="GSV2663" s="116"/>
      <c r="GSW2663" s="42"/>
      <c r="GSX2663" s="116"/>
      <c r="GSY2663" s="42"/>
      <c r="GSZ2663" s="116"/>
      <c r="GTA2663" s="42"/>
      <c r="GTB2663" s="116"/>
      <c r="GTC2663" s="42"/>
      <c r="GTD2663" s="116"/>
      <c r="GTE2663" s="42"/>
      <c r="GTF2663" s="116"/>
      <c r="GTG2663" s="42"/>
      <c r="GTH2663" s="116"/>
      <c r="GTI2663" s="42"/>
      <c r="GTJ2663" s="116"/>
      <c r="GTK2663" s="42"/>
      <c r="GTL2663" s="116"/>
      <c r="GTM2663" s="42"/>
      <c r="GTN2663" s="116"/>
      <c r="GTO2663" s="42"/>
      <c r="GTP2663" s="116"/>
      <c r="GTQ2663" s="42"/>
      <c r="GTR2663" s="116"/>
      <c r="GTS2663" s="42"/>
      <c r="GTT2663" s="116"/>
      <c r="GTU2663" s="42"/>
      <c r="GTV2663" s="116"/>
      <c r="GTW2663" s="42"/>
      <c r="GTX2663" s="116"/>
      <c r="GTY2663" s="42"/>
      <c r="GTZ2663" s="116"/>
      <c r="GUA2663" s="42"/>
      <c r="GUB2663" s="116"/>
      <c r="GUC2663" s="42"/>
      <c r="GUD2663" s="116"/>
      <c r="GUE2663" s="42"/>
      <c r="GUF2663" s="116"/>
      <c r="GUG2663" s="42"/>
      <c r="GUH2663" s="116"/>
      <c r="GUI2663" s="42"/>
      <c r="GUJ2663" s="116"/>
      <c r="GUK2663" s="42"/>
      <c r="GUL2663" s="116"/>
      <c r="GUM2663" s="42"/>
      <c r="GUN2663" s="116"/>
      <c r="GUO2663" s="42"/>
      <c r="GUP2663" s="116"/>
      <c r="GUQ2663" s="42"/>
      <c r="GUR2663" s="116"/>
      <c r="GUS2663" s="42"/>
      <c r="GUT2663" s="116"/>
      <c r="GUU2663" s="42"/>
      <c r="GUV2663" s="116"/>
      <c r="GUW2663" s="42"/>
      <c r="GUX2663" s="116"/>
      <c r="GUY2663" s="42"/>
      <c r="GUZ2663" s="116"/>
      <c r="GVA2663" s="42"/>
      <c r="GVB2663" s="116"/>
      <c r="GVC2663" s="42"/>
      <c r="GVD2663" s="116"/>
      <c r="GVE2663" s="42"/>
      <c r="GVF2663" s="116"/>
      <c r="GVG2663" s="42"/>
      <c r="GVH2663" s="116"/>
      <c r="GVI2663" s="42"/>
      <c r="GVJ2663" s="116"/>
      <c r="GVK2663" s="42"/>
      <c r="GVL2663" s="116"/>
      <c r="GVM2663" s="42"/>
      <c r="GVN2663" s="116"/>
      <c r="GVO2663" s="42"/>
      <c r="GVP2663" s="116"/>
      <c r="GVQ2663" s="42"/>
      <c r="GVR2663" s="116"/>
      <c r="GVS2663" s="42"/>
      <c r="GVT2663" s="116"/>
      <c r="GVU2663" s="42"/>
      <c r="GVV2663" s="116"/>
      <c r="GVW2663" s="42"/>
      <c r="GVX2663" s="116"/>
      <c r="GVY2663" s="42"/>
      <c r="GVZ2663" s="116"/>
      <c r="GWA2663" s="42"/>
      <c r="GWB2663" s="116"/>
      <c r="GWC2663" s="42"/>
      <c r="GWD2663" s="116"/>
      <c r="GWE2663" s="42"/>
      <c r="GWF2663" s="116"/>
      <c r="GWG2663" s="42"/>
      <c r="GWH2663" s="116"/>
      <c r="GWI2663" s="42"/>
      <c r="GWJ2663" s="116"/>
      <c r="GWK2663" s="42"/>
      <c r="GWL2663" s="116"/>
      <c r="GWM2663" s="42"/>
      <c r="GWN2663" s="116"/>
      <c r="GWO2663" s="42"/>
      <c r="GWP2663" s="116"/>
      <c r="GWQ2663" s="42"/>
      <c r="GWR2663" s="116"/>
      <c r="GWS2663" s="42"/>
      <c r="GWT2663" s="116"/>
      <c r="GWU2663" s="42"/>
      <c r="GWV2663" s="116"/>
      <c r="GWW2663" s="42"/>
      <c r="GWX2663" s="116"/>
      <c r="GWY2663" s="42"/>
      <c r="GWZ2663" s="116"/>
      <c r="GXA2663" s="42"/>
      <c r="GXB2663" s="116"/>
      <c r="GXC2663" s="42"/>
      <c r="GXD2663" s="116"/>
      <c r="GXE2663" s="42"/>
      <c r="GXF2663" s="116"/>
      <c r="GXG2663" s="42"/>
      <c r="GXH2663" s="116"/>
      <c r="GXI2663" s="42"/>
      <c r="GXJ2663" s="116"/>
      <c r="GXK2663" s="42"/>
      <c r="GXL2663" s="116"/>
      <c r="GXM2663" s="42"/>
      <c r="GXN2663" s="116"/>
      <c r="GXO2663" s="42"/>
      <c r="GXP2663" s="116"/>
      <c r="GXQ2663" s="42"/>
      <c r="GXR2663" s="116"/>
      <c r="GXS2663" s="42"/>
      <c r="GXT2663" s="116"/>
      <c r="GXU2663" s="42"/>
      <c r="GXV2663" s="116"/>
      <c r="GXW2663" s="42"/>
      <c r="GXX2663" s="116"/>
      <c r="GXY2663" s="42"/>
      <c r="GXZ2663" s="116"/>
      <c r="GYA2663" s="42"/>
      <c r="GYB2663" s="116"/>
      <c r="GYC2663" s="42"/>
      <c r="GYD2663" s="116"/>
      <c r="GYE2663" s="42"/>
      <c r="GYF2663" s="116"/>
      <c r="GYG2663" s="42"/>
      <c r="GYH2663" s="116"/>
      <c r="GYI2663" s="42"/>
      <c r="GYJ2663" s="116"/>
      <c r="GYK2663" s="42"/>
      <c r="GYL2663" s="116"/>
      <c r="GYM2663" s="42"/>
      <c r="GYN2663" s="116"/>
      <c r="GYO2663" s="42"/>
      <c r="GYP2663" s="116"/>
      <c r="GYQ2663" s="42"/>
      <c r="GYR2663" s="116"/>
      <c r="GYS2663" s="42"/>
      <c r="GYT2663" s="116"/>
      <c r="GYU2663" s="42"/>
      <c r="GYV2663" s="116"/>
      <c r="GYW2663" s="42"/>
      <c r="GYX2663" s="116"/>
      <c r="GYY2663" s="42"/>
      <c r="GYZ2663" s="116"/>
      <c r="GZA2663" s="42"/>
      <c r="GZB2663" s="116"/>
      <c r="GZC2663" s="42"/>
      <c r="GZD2663" s="116"/>
      <c r="GZE2663" s="42"/>
      <c r="GZF2663" s="116"/>
      <c r="GZG2663" s="42"/>
      <c r="GZH2663" s="116"/>
      <c r="GZI2663" s="42"/>
      <c r="GZJ2663" s="116"/>
      <c r="GZK2663" s="42"/>
      <c r="GZL2663" s="116"/>
      <c r="GZM2663" s="42"/>
      <c r="GZN2663" s="116"/>
      <c r="GZO2663" s="42"/>
      <c r="GZP2663" s="116"/>
      <c r="GZQ2663" s="42"/>
      <c r="GZR2663" s="116"/>
      <c r="GZS2663" s="42"/>
      <c r="GZT2663" s="116"/>
      <c r="GZU2663" s="42"/>
      <c r="GZV2663" s="116"/>
      <c r="GZW2663" s="42"/>
      <c r="GZX2663" s="116"/>
      <c r="GZY2663" s="42"/>
      <c r="GZZ2663" s="116"/>
      <c r="HAA2663" s="42"/>
      <c r="HAB2663" s="116"/>
      <c r="HAC2663" s="42"/>
      <c r="HAD2663" s="116"/>
      <c r="HAE2663" s="42"/>
      <c r="HAF2663" s="116"/>
      <c r="HAG2663" s="42"/>
      <c r="HAH2663" s="116"/>
      <c r="HAI2663" s="42"/>
      <c r="HAJ2663" s="116"/>
      <c r="HAK2663" s="42"/>
      <c r="HAL2663" s="116"/>
      <c r="HAM2663" s="42"/>
      <c r="HAN2663" s="116"/>
      <c r="HAO2663" s="42"/>
      <c r="HAP2663" s="116"/>
      <c r="HAQ2663" s="42"/>
      <c r="HAR2663" s="116"/>
      <c r="HAS2663" s="42"/>
      <c r="HAT2663" s="116"/>
      <c r="HAU2663" s="42"/>
      <c r="HAV2663" s="116"/>
      <c r="HAW2663" s="42"/>
      <c r="HAX2663" s="116"/>
      <c r="HAY2663" s="42"/>
      <c r="HAZ2663" s="116"/>
      <c r="HBA2663" s="42"/>
      <c r="HBB2663" s="116"/>
      <c r="HBC2663" s="42"/>
      <c r="HBD2663" s="116"/>
      <c r="HBE2663" s="42"/>
      <c r="HBF2663" s="116"/>
      <c r="HBG2663" s="42"/>
      <c r="HBH2663" s="116"/>
      <c r="HBI2663" s="42"/>
      <c r="HBJ2663" s="116"/>
      <c r="HBK2663" s="42"/>
      <c r="HBL2663" s="116"/>
      <c r="HBM2663" s="42"/>
      <c r="HBN2663" s="116"/>
      <c r="HBO2663" s="42"/>
      <c r="HBP2663" s="116"/>
      <c r="HBQ2663" s="42"/>
      <c r="HBR2663" s="116"/>
      <c r="HBS2663" s="42"/>
      <c r="HBT2663" s="116"/>
      <c r="HBU2663" s="42"/>
      <c r="HBV2663" s="116"/>
      <c r="HBW2663" s="42"/>
      <c r="HBX2663" s="116"/>
      <c r="HBY2663" s="42"/>
      <c r="HBZ2663" s="116"/>
      <c r="HCA2663" s="42"/>
      <c r="HCB2663" s="116"/>
      <c r="HCC2663" s="42"/>
      <c r="HCD2663" s="116"/>
      <c r="HCE2663" s="42"/>
      <c r="HCF2663" s="116"/>
      <c r="HCG2663" s="42"/>
      <c r="HCH2663" s="116"/>
      <c r="HCI2663" s="42"/>
      <c r="HCJ2663" s="116"/>
      <c r="HCK2663" s="42"/>
      <c r="HCL2663" s="116"/>
      <c r="HCM2663" s="42"/>
      <c r="HCN2663" s="116"/>
      <c r="HCO2663" s="42"/>
      <c r="HCP2663" s="116"/>
      <c r="HCQ2663" s="42"/>
      <c r="HCR2663" s="116"/>
      <c r="HCS2663" s="42"/>
      <c r="HCT2663" s="116"/>
      <c r="HCU2663" s="42"/>
      <c r="HCV2663" s="116"/>
      <c r="HCW2663" s="42"/>
      <c r="HCX2663" s="116"/>
      <c r="HCY2663" s="42"/>
      <c r="HCZ2663" s="116"/>
      <c r="HDA2663" s="42"/>
      <c r="HDB2663" s="116"/>
      <c r="HDC2663" s="42"/>
      <c r="HDD2663" s="116"/>
      <c r="HDE2663" s="42"/>
      <c r="HDF2663" s="116"/>
      <c r="HDG2663" s="42"/>
      <c r="HDH2663" s="116"/>
      <c r="HDI2663" s="42"/>
      <c r="HDJ2663" s="116"/>
      <c r="HDK2663" s="42"/>
      <c r="HDL2663" s="116"/>
      <c r="HDM2663" s="42"/>
      <c r="HDN2663" s="116"/>
      <c r="HDO2663" s="42"/>
      <c r="HDP2663" s="116"/>
      <c r="HDQ2663" s="42"/>
      <c r="HDR2663" s="116"/>
      <c r="HDS2663" s="42"/>
      <c r="HDT2663" s="116"/>
      <c r="HDU2663" s="42"/>
      <c r="HDV2663" s="116"/>
      <c r="HDW2663" s="42"/>
      <c r="HDX2663" s="116"/>
      <c r="HDY2663" s="42"/>
      <c r="HDZ2663" s="116"/>
      <c r="HEA2663" s="42"/>
      <c r="HEB2663" s="116"/>
      <c r="HEC2663" s="42"/>
      <c r="HED2663" s="116"/>
      <c r="HEE2663" s="42"/>
      <c r="HEF2663" s="116"/>
      <c r="HEG2663" s="42"/>
      <c r="HEH2663" s="116"/>
      <c r="HEI2663" s="42"/>
      <c r="HEJ2663" s="116"/>
      <c r="HEK2663" s="42"/>
      <c r="HEL2663" s="116"/>
      <c r="HEM2663" s="42"/>
      <c r="HEN2663" s="116"/>
      <c r="HEO2663" s="42"/>
      <c r="HEP2663" s="116"/>
      <c r="HEQ2663" s="42"/>
      <c r="HER2663" s="116"/>
      <c r="HES2663" s="42"/>
      <c r="HET2663" s="116"/>
      <c r="HEU2663" s="42"/>
      <c r="HEV2663" s="116"/>
      <c r="HEW2663" s="42"/>
      <c r="HEX2663" s="116"/>
      <c r="HEY2663" s="42"/>
      <c r="HEZ2663" s="116"/>
      <c r="HFA2663" s="42"/>
      <c r="HFB2663" s="116"/>
      <c r="HFC2663" s="42"/>
      <c r="HFD2663" s="116"/>
      <c r="HFE2663" s="42"/>
      <c r="HFF2663" s="116"/>
      <c r="HFG2663" s="42"/>
      <c r="HFH2663" s="116"/>
      <c r="HFI2663" s="42"/>
      <c r="HFJ2663" s="116"/>
      <c r="HFK2663" s="42"/>
      <c r="HFL2663" s="116"/>
      <c r="HFM2663" s="42"/>
      <c r="HFN2663" s="116"/>
      <c r="HFO2663" s="42"/>
      <c r="HFP2663" s="116"/>
      <c r="HFQ2663" s="42"/>
      <c r="HFR2663" s="116"/>
      <c r="HFS2663" s="42"/>
      <c r="HFT2663" s="116"/>
      <c r="HFU2663" s="42"/>
      <c r="HFV2663" s="116"/>
      <c r="HFW2663" s="42"/>
      <c r="HFX2663" s="116"/>
      <c r="HFY2663" s="42"/>
      <c r="HFZ2663" s="116"/>
      <c r="HGA2663" s="42"/>
      <c r="HGB2663" s="116"/>
      <c r="HGC2663" s="42"/>
      <c r="HGD2663" s="116"/>
      <c r="HGE2663" s="42"/>
      <c r="HGF2663" s="116"/>
      <c r="HGG2663" s="42"/>
      <c r="HGH2663" s="116"/>
      <c r="HGI2663" s="42"/>
      <c r="HGJ2663" s="116"/>
      <c r="HGK2663" s="42"/>
      <c r="HGL2663" s="116"/>
      <c r="HGM2663" s="42"/>
      <c r="HGN2663" s="116"/>
      <c r="HGO2663" s="42"/>
      <c r="HGP2663" s="116"/>
      <c r="HGQ2663" s="42"/>
      <c r="HGR2663" s="116"/>
      <c r="HGS2663" s="42"/>
      <c r="HGT2663" s="116"/>
      <c r="HGU2663" s="42"/>
      <c r="HGV2663" s="116"/>
      <c r="HGW2663" s="42"/>
      <c r="HGX2663" s="116"/>
      <c r="HGY2663" s="42"/>
      <c r="HGZ2663" s="116"/>
      <c r="HHA2663" s="42"/>
      <c r="HHB2663" s="116"/>
      <c r="HHC2663" s="42"/>
      <c r="HHD2663" s="116"/>
      <c r="HHE2663" s="42"/>
      <c r="HHF2663" s="116"/>
      <c r="HHG2663" s="42"/>
      <c r="HHH2663" s="116"/>
      <c r="HHI2663" s="42"/>
      <c r="HHJ2663" s="116"/>
      <c r="HHK2663" s="42"/>
      <c r="HHL2663" s="116"/>
      <c r="HHM2663" s="42"/>
      <c r="HHN2663" s="116"/>
      <c r="HHO2663" s="42"/>
      <c r="HHP2663" s="116"/>
      <c r="HHQ2663" s="42"/>
      <c r="HHR2663" s="116"/>
      <c r="HHS2663" s="42"/>
      <c r="HHT2663" s="116"/>
      <c r="HHU2663" s="42"/>
      <c r="HHV2663" s="116"/>
      <c r="HHW2663" s="42"/>
      <c r="HHX2663" s="116"/>
      <c r="HHY2663" s="42"/>
      <c r="HHZ2663" s="116"/>
      <c r="HIA2663" s="42"/>
      <c r="HIB2663" s="116"/>
      <c r="HIC2663" s="42"/>
      <c r="HID2663" s="116"/>
      <c r="HIE2663" s="42"/>
      <c r="HIF2663" s="116"/>
      <c r="HIG2663" s="42"/>
      <c r="HIH2663" s="116"/>
      <c r="HII2663" s="42"/>
      <c r="HIJ2663" s="116"/>
      <c r="HIK2663" s="42"/>
      <c r="HIL2663" s="116"/>
      <c r="HIM2663" s="42"/>
      <c r="HIN2663" s="116"/>
      <c r="HIO2663" s="42"/>
      <c r="HIP2663" s="116"/>
      <c r="HIQ2663" s="42"/>
      <c r="HIR2663" s="116"/>
      <c r="HIS2663" s="42"/>
      <c r="HIT2663" s="116"/>
      <c r="HIU2663" s="42"/>
      <c r="HIV2663" s="116"/>
      <c r="HIW2663" s="42"/>
      <c r="HIX2663" s="116"/>
      <c r="HIY2663" s="42"/>
      <c r="HIZ2663" s="116"/>
      <c r="HJA2663" s="42"/>
      <c r="HJB2663" s="116"/>
      <c r="HJC2663" s="42"/>
      <c r="HJD2663" s="116"/>
      <c r="HJE2663" s="42"/>
      <c r="HJF2663" s="116"/>
      <c r="HJG2663" s="42"/>
      <c r="HJH2663" s="116"/>
      <c r="HJI2663" s="42"/>
      <c r="HJJ2663" s="116"/>
      <c r="HJK2663" s="42"/>
      <c r="HJL2663" s="116"/>
      <c r="HJM2663" s="42"/>
      <c r="HJN2663" s="116"/>
      <c r="HJO2663" s="42"/>
      <c r="HJP2663" s="116"/>
      <c r="HJQ2663" s="42"/>
      <c r="HJR2663" s="116"/>
      <c r="HJS2663" s="42"/>
      <c r="HJT2663" s="116"/>
      <c r="HJU2663" s="42"/>
      <c r="HJV2663" s="116"/>
      <c r="HJW2663" s="42"/>
      <c r="HJX2663" s="116"/>
      <c r="HJY2663" s="42"/>
      <c r="HJZ2663" s="116"/>
      <c r="HKA2663" s="42"/>
      <c r="HKB2663" s="116"/>
      <c r="HKC2663" s="42"/>
      <c r="HKD2663" s="116"/>
      <c r="HKE2663" s="42"/>
      <c r="HKF2663" s="116"/>
      <c r="HKG2663" s="42"/>
      <c r="HKH2663" s="116"/>
      <c r="HKI2663" s="42"/>
      <c r="HKJ2663" s="116"/>
      <c r="HKK2663" s="42"/>
      <c r="HKL2663" s="116"/>
      <c r="HKM2663" s="42"/>
      <c r="HKN2663" s="116"/>
      <c r="HKO2663" s="42"/>
      <c r="HKP2663" s="116"/>
      <c r="HKQ2663" s="42"/>
      <c r="HKR2663" s="116"/>
      <c r="HKS2663" s="42"/>
      <c r="HKT2663" s="116"/>
      <c r="HKU2663" s="42"/>
      <c r="HKV2663" s="116"/>
      <c r="HKW2663" s="42"/>
      <c r="HKX2663" s="116"/>
      <c r="HKY2663" s="42"/>
      <c r="HKZ2663" s="116"/>
      <c r="HLA2663" s="42"/>
      <c r="HLB2663" s="116"/>
      <c r="HLC2663" s="42"/>
      <c r="HLD2663" s="116"/>
      <c r="HLE2663" s="42"/>
      <c r="HLF2663" s="116"/>
      <c r="HLG2663" s="42"/>
      <c r="HLH2663" s="116"/>
      <c r="HLI2663" s="42"/>
      <c r="HLJ2663" s="116"/>
      <c r="HLK2663" s="42"/>
      <c r="HLL2663" s="116"/>
      <c r="HLM2663" s="42"/>
      <c r="HLN2663" s="116"/>
      <c r="HLO2663" s="42"/>
      <c r="HLP2663" s="116"/>
      <c r="HLQ2663" s="42"/>
      <c r="HLR2663" s="116"/>
      <c r="HLS2663" s="42"/>
      <c r="HLT2663" s="116"/>
      <c r="HLU2663" s="42"/>
      <c r="HLV2663" s="116"/>
      <c r="HLW2663" s="42"/>
      <c r="HLX2663" s="116"/>
      <c r="HLY2663" s="42"/>
      <c r="HLZ2663" s="116"/>
      <c r="HMA2663" s="42"/>
      <c r="HMB2663" s="116"/>
      <c r="HMC2663" s="42"/>
      <c r="HMD2663" s="116"/>
      <c r="HME2663" s="42"/>
      <c r="HMF2663" s="116"/>
      <c r="HMG2663" s="42"/>
      <c r="HMH2663" s="116"/>
      <c r="HMI2663" s="42"/>
      <c r="HMJ2663" s="116"/>
      <c r="HMK2663" s="42"/>
      <c r="HML2663" s="116"/>
      <c r="HMM2663" s="42"/>
      <c r="HMN2663" s="116"/>
      <c r="HMO2663" s="42"/>
      <c r="HMP2663" s="116"/>
      <c r="HMQ2663" s="42"/>
      <c r="HMR2663" s="116"/>
      <c r="HMS2663" s="42"/>
      <c r="HMT2663" s="116"/>
      <c r="HMU2663" s="42"/>
      <c r="HMV2663" s="116"/>
      <c r="HMW2663" s="42"/>
      <c r="HMX2663" s="116"/>
      <c r="HMY2663" s="42"/>
      <c r="HMZ2663" s="116"/>
      <c r="HNA2663" s="42"/>
      <c r="HNB2663" s="116"/>
      <c r="HNC2663" s="42"/>
      <c r="HND2663" s="116"/>
      <c r="HNE2663" s="42"/>
      <c r="HNF2663" s="116"/>
      <c r="HNG2663" s="42"/>
      <c r="HNH2663" s="116"/>
      <c r="HNI2663" s="42"/>
      <c r="HNJ2663" s="116"/>
      <c r="HNK2663" s="42"/>
      <c r="HNL2663" s="116"/>
      <c r="HNM2663" s="42"/>
      <c r="HNN2663" s="116"/>
      <c r="HNO2663" s="42"/>
      <c r="HNP2663" s="116"/>
      <c r="HNQ2663" s="42"/>
      <c r="HNR2663" s="116"/>
      <c r="HNS2663" s="42"/>
      <c r="HNT2663" s="116"/>
      <c r="HNU2663" s="42"/>
      <c r="HNV2663" s="116"/>
      <c r="HNW2663" s="42"/>
      <c r="HNX2663" s="116"/>
      <c r="HNY2663" s="42"/>
      <c r="HNZ2663" s="116"/>
      <c r="HOA2663" s="42"/>
      <c r="HOB2663" s="116"/>
      <c r="HOC2663" s="42"/>
      <c r="HOD2663" s="116"/>
      <c r="HOE2663" s="42"/>
      <c r="HOF2663" s="116"/>
      <c r="HOG2663" s="42"/>
      <c r="HOH2663" s="116"/>
      <c r="HOI2663" s="42"/>
      <c r="HOJ2663" s="116"/>
      <c r="HOK2663" s="42"/>
      <c r="HOL2663" s="116"/>
      <c r="HOM2663" s="42"/>
      <c r="HON2663" s="116"/>
      <c r="HOO2663" s="42"/>
      <c r="HOP2663" s="116"/>
      <c r="HOQ2663" s="42"/>
      <c r="HOR2663" s="116"/>
      <c r="HOS2663" s="42"/>
      <c r="HOT2663" s="116"/>
      <c r="HOU2663" s="42"/>
      <c r="HOV2663" s="116"/>
      <c r="HOW2663" s="42"/>
      <c r="HOX2663" s="116"/>
      <c r="HOY2663" s="42"/>
      <c r="HOZ2663" s="116"/>
      <c r="HPA2663" s="42"/>
      <c r="HPB2663" s="116"/>
      <c r="HPC2663" s="42"/>
      <c r="HPD2663" s="116"/>
      <c r="HPE2663" s="42"/>
      <c r="HPF2663" s="116"/>
      <c r="HPG2663" s="42"/>
      <c r="HPH2663" s="116"/>
      <c r="HPI2663" s="42"/>
      <c r="HPJ2663" s="116"/>
      <c r="HPK2663" s="42"/>
      <c r="HPL2663" s="116"/>
      <c r="HPM2663" s="42"/>
      <c r="HPN2663" s="116"/>
      <c r="HPO2663" s="42"/>
      <c r="HPP2663" s="116"/>
      <c r="HPQ2663" s="42"/>
      <c r="HPR2663" s="116"/>
      <c r="HPS2663" s="42"/>
      <c r="HPT2663" s="116"/>
      <c r="HPU2663" s="42"/>
      <c r="HPV2663" s="116"/>
      <c r="HPW2663" s="42"/>
      <c r="HPX2663" s="116"/>
      <c r="HPY2663" s="42"/>
      <c r="HPZ2663" s="116"/>
      <c r="HQA2663" s="42"/>
      <c r="HQB2663" s="116"/>
      <c r="HQC2663" s="42"/>
      <c r="HQD2663" s="116"/>
      <c r="HQE2663" s="42"/>
      <c r="HQF2663" s="116"/>
      <c r="HQG2663" s="42"/>
      <c r="HQH2663" s="116"/>
      <c r="HQI2663" s="42"/>
      <c r="HQJ2663" s="116"/>
      <c r="HQK2663" s="42"/>
      <c r="HQL2663" s="116"/>
      <c r="HQM2663" s="42"/>
      <c r="HQN2663" s="116"/>
      <c r="HQO2663" s="42"/>
      <c r="HQP2663" s="116"/>
      <c r="HQQ2663" s="42"/>
      <c r="HQR2663" s="116"/>
      <c r="HQS2663" s="42"/>
      <c r="HQT2663" s="116"/>
      <c r="HQU2663" s="42"/>
      <c r="HQV2663" s="116"/>
      <c r="HQW2663" s="42"/>
      <c r="HQX2663" s="116"/>
      <c r="HQY2663" s="42"/>
      <c r="HQZ2663" s="116"/>
      <c r="HRA2663" s="42"/>
      <c r="HRB2663" s="116"/>
      <c r="HRC2663" s="42"/>
      <c r="HRD2663" s="116"/>
      <c r="HRE2663" s="42"/>
      <c r="HRF2663" s="116"/>
      <c r="HRG2663" s="42"/>
      <c r="HRH2663" s="116"/>
      <c r="HRI2663" s="42"/>
      <c r="HRJ2663" s="116"/>
      <c r="HRK2663" s="42"/>
      <c r="HRL2663" s="116"/>
      <c r="HRM2663" s="42"/>
      <c r="HRN2663" s="116"/>
      <c r="HRO2663" s="42"/>
      <c r="HRP2663" s="116"/>
      <c r="HRQ2663" s="42"/>
      <c r="HRR2663" s="116"/>
      <c r="HRS2663" s="42"/>
      <c r="HRT2663" s="116"/>
      <c r="HRU2663" s="42"/>
      <c r="HRV2663" s="116"/>
      <c r="HRW2663" s="42"/>
      <c r="HRX2663" s="116"/>
      <c r="HRY2663" s="42"/>
      <c r="HRZ2663" s="116"/>
      <c r="HSA2663" s="42"/>
      <c r="HSB2663" s="116"/>
      <c r="HSC2663" s="42"/>
      <c r="HSD2663" s="116"/>
      <c r="HSE2663" s="42"/>
      <c r="HSF2663" s="116"/>
      <c r="HSG2663" s="42"/>
      <c r="HSH2663" s="116"/>
      <c r="HSI2663" s="42"/>
      <c r="HSJ2663" s="116"/>
      <c r="HSK2663" s="42"/>
      <c r="HSL2663" s="116"/>
      <c r="HSM2663" s="42"/>
      <c r="HSN2663" s="116"/>
      <c r="HSO2663" s="42"/>
      <c r="HSP2663" s="116"/>
      <c r="HSQ2663" s="42"/>
      <c r="HSR2663" s="116"/>
      <c r="HSS2663" s="42"/>
      <c r="HST2663" s="116"/>
      <c r="HSU2663" s="42"/>
      <c r="HSV2663" s="116"/>
      <c r="HSW2663" s="42"/>
      <c r="HSX2663" s="116"/>
      <c r="HSY2663" s="42"/>
      <c r="HSZ2663" s="116"/>
      <c r="HTA2663" s="42"/>
      <c r="HTB2663" s="116"/>
      <c r="HTC2663" s="42"/>
      <c r="HTD2663" s="116"/>
      <c r="HTE2663" s="42"/>
      <c r="HTF2663" s="116"/>
      <c r="HTG2663" s="42"/>
      <c r="HTH2663" s="116"/>
      <c r="HTI2663" s="42"/>
      <c r="HTJ2663" s="116"/>
      <c r="HTK2663" s="42"/>
      <c r="HTL2663" s="116"/>
      <c r="HTM2663" s="42"/>
      <c r="HTN2663" s="116"/>
      <c r="HTO2663" s="42"/>
      <c r="HTP2663" s="116"/>
      <c r="HTQ2663" s="42"/>
      <c r="HTR2663" s="116"/>
      <c r="HTS2663" s="42"/>
      <c r="HTT2663" s="116"/>
      <c r="HTU2663" s="42"/>
      <c r="HTV2663" s="116"/>
      <c r="HTW2663" s="42"/>
      <c r="HTX2663" s="116"/>
      <c r="HTY2663" s="42"/>
      <c r="HTZ2663" s="116"/>
      <c r="HUA2663" s="42"/>
      <c r="HUB2663" s="116"/>
      <c r="HUC2663" s="42"/>
      <c r="HUD2663" s="116"/>
      <c r="HUE2663" s="42"/>
      <c r="HUF2663" s="116"/>
      <c r="HUG2663" s="42"/>
      <c r="HUH2663" s="116"/>
      <c r="HUI2663" s="42"/>
      <c r="HUJ2663" s="116"/>
      <c r="HUK2663" s="42"/>
      <c r="HUL2663" s="116"/>
      <c r="HUM2663" s="42"/>
      <c r="HUN2663" s="116"/>
      <c r="HUO2663" s="42"/>
      <c r="HUP2663" s="116"/>
      <c r="HUQ2663" s="42"/>
      <c r="HUR2663" s="116"/>
      <c r="HUS2663" s="42"/>
      <c r="HUT2663" s="116"/>
      <c r="HUU2663" s="42"/>
      <c r="HUV2663" s="116"/>
      <c r="HUW2663" s="42"/>
      <c r="HUX2663" s="116"/>
      <c r="HUY2663" s="42"/>
      <c r="HUZ2663" s="116"/>
      <c r="HVA2663" s="42"/>
      <c r="HVB2663" s="116"/>
      <c r="HVC2663" s="42"/>
      <c r="HVD2663" s="116"/>
      <c r="HVE2663" s="42"/>
      <c r="HVF2663" s="116"/>
      <c r="HVG2663" s="42"/>
      <c r="HVH2663" s="116"/>
      <c r="HVI2663" s="42"/>
      <c r="HVJ2663" s="116"/>
      <c r="HVK2663" s="42"/>
      <c r="HVL2663" s="116"/>
      <c r="HVM2663" s="42"/>
      <c r="HVN2663" s="116"/>
      <c r="HVO2663" s="42"/>
      <c r="HVP2663" s="116"/>
      <c r="HVQ2663" s="42"/>
      <c r="HVR2663" s="116"/>
      <c r="HVS2663" s="42"/>
      <c r="HVT2663" s="116"/>
      <c r="HVU2663" s="42"/>
      <c r="HVV2663" s="116"/>
      <c r="HVW2663" s="42"/>
      <c r="HVX2663" s="116"/>
      <c r="HVY2663" s="42"/>
      <c r="HVZ2663" s="116"/>
      <c r="HWA2663" s="42"/>
      <c r="HWB2663" s="116"/>
      <c r="HWC2663" s="42"/>
      <c r="HWD2663" s="116"/>
      <c r="HWE2663" s="42"/>
      <c r="HWF2663" s="116"/>
      <c r="HWG2663" s="42"/>
      <c r="HWH2663" s="116"/>
      <c r="HWI2663" s="42"/>
      <c r="HWJ2663" s="116"/>
      <c r="HWK2663" s="42"/>
      <c r="HWL2663" s="116"/>
      <c r="HWM2663" s="42"/>
      <c r="HWN2663" s="116"/>
      <c r="HWO2663" s="42"/>
      <c r="HWP2663" s="116"/>
      <c r="HWQ2663" s="42"/>
      <c r="HWR2663" s="116"/>
      <c r="HWS2663" s="42"/>
      <c r="HWT2663" s="116"/>
      <c r="HWU2663" s="42"/>
      <c r="HWV2663" s="116"/>
      <c r="HWW2663" s="42"/>
      <c r="HWX2663" s="116"/>
      <c r="HWY2663" s="42"/>
      <c r="HWZ2663" s="116"/>
      <c r="HXA2663" s="42"/>
      <c r="HXB2663" s="116"/>
      <c r="HXC2663" s="42"/>
      <c r="HXD2663" s="116"/>
      <c r="HXE2663" s="42"/>
      <c r="HXF2663" s="116"/>
      <c r="HXG2663" s="42"/>
      <c r="HXH2663" s="116"/>
      <c r="HXI2663" s="42"/>
      <c r="HXJ2663" s="116"/>
      <c r="HXK2663" s="42"/>
      <c r="HXL2663" s="116"/>
      <c r="HXM2663" s="42"/>
      <c r="HXN2663" s="116"/>
      <c r="HXO2663" s="42"/>
      <c r="HXP2663" s="116"/>
      <c r="HXQ2663" s="42"/>
      <c r="HXR2663" s="116"/>
      <c r="HXS2663" s="42"/>
      <c r="HXT2663" s="116"/>
      <c r="HXU2663" s="42"/>
      <c r="HXV2663" s="116"/>
      <c r="HXW2663" s="42"/>
      <c r="HXX2663" s="116"/>
      <c r="HXY2663" s="42"/>
      <c r="HXZ2663" s="116"/>
      <c r="HYA2663" s="42"/>
      <c r="HYB2663" s="116"/>
      <c r="HYC2663" s="42"/>
      <c r="HYD2663" s="116"/>
      <c r="HYE2663" s="42"/>
      <c r="HYF2663" s="116"/>
      <c r="HYG2663" s="42"/>
      <c r="HYH2663" s="116"/>
      <c r="HYI2663" s="42"/>
      <c r="HYJ2663" s="116"/>
      <c r="HYK2663" s="42"/>
      <c r="HYL2663" s="116"/>
      <c r="HYM2663" s="42"/>
      <c r="HYN2663" s="116"/>
      <c r="HYO2663" s="42"/>
      <c r="HYP2663" s="116"/>
      <c r="HYQ2663" s="42"/>
      <c r="HYR2663" s="116"/>
      <c r="HYS2663" s="42"/>
      <c r="HYT2663" s="116"/>
      <c r="HYU2663" s="42"/>
      <c r="HYV2663" s="116"/>
      <c r="HYW2663" s="42"/>
      <c r="HYX2663" s="116"/>
      <c r="HYY2663" s="42"/>
      <c r="HYZ2663" s="116"/>
      <c r="HZA2663" s="42"/>
      <c r="HZB2663" s="116"/>
      <c r="HZC2663" s="42"/>
      <c r="HZD2663" s="116"/>
      <c r="HZE2663" s="42"/>
      <c r="HZF2663" s="116"/>
      <c r="HZG2663" s="42"/>
      <c r="HZH2663" s="116"/>
      <c r="HZI2663" s="42"/>
      <c r="HZJ2663" s="116"/>
      <c r="HZK2663" s="42"/>
      <c r="HZL2663" s="116"/>
      <c r="HZM2663" s="42"/>
      <c r="HZN2663" s="116"/>
      <c r="HZO2663" s="42"/>
      <c r="HZP2663" s="116"/>
      <c r="HZQ2663" s="42"/>
      <c r="HZR2663" s="116"/>
      <c r="HZS2663" s="42"/>
      <c r="HZT2663" s="116"/>
      <c r="HZU2663" s="42"/>
      <c r="HZV2663" s="116"/>
      <c r="HZW2663" s="42"/>
      <c r="HZX2663" s="116"/>
      <c r="HZY2663" s="42"/>
      <c r="HZZ2663" s="116"/>
      <c r="IAA2663" s="42"/>
      <c r="IAB2663" s="116"/>
      <c r="IAC2663" s="42"/>
      <c r="IAD2663" s="116"/>
      <c r="IAE2663" s="42"/>
      <c r="IAF2663" s="116"/>
      <c r="IAG2663" s="42"/>
      <c r="IAH2663" s="116"/>
      <c r="IAI2663" s="42"/>
      <c r="IAJ2663" s="116"/>
      <c r="IAK2663" s="42"/>
      <c r="IAL2663" s="116"/>
      <c r="IAM2663" s="42"/>
      <c r="IAN2663" s="116"/>
      <c r="IAO2663" s="42"/>
      <c r="IAP2663" s="116"/>
      <c r="IAQ2663" s="42"/>
      <c r="IAR2663" s="116"/>
      <c r="IAS2663" s="42"/>
      <c r="IAT2663" s="116"/>
      <c r="IAU2663" s="42"/>
      <c r="IAV2663" s="116"/>
      <c r="IAW2663" s="42"/>
      <c r="IAX2663" s="116"/>
      <c r="IAY2663" s="42"/>
      <c r="IAZ2663" s="116"/>
      <c r="IBA2663" s="42"/>
      <c r="IBB2663" s="116"/>
      <c r="IBC2663" s="42"/>
      <c r="IBD2663" s="116"/>
      <c r="IBE2663" s="42"/>
      <c r="IBF2663" s="116"/>
      <c r="IBG2663" s="42"/>
      <c r="IBH2663" s="116"/>
      <c r="IBI2663" s="42"/>
      <c r="IBJ2663" s="116"/>
      <c r="IBK2663" s="42"/>
      <c r="IBL2663" s="116"/>
      <c r="IBM2663" s="42"/>
      <c r="IBN2663" s="116"/>
      <c r="IBO2663" s="42"/>
      <c r="IBP2663" s="116"/>
      <c r="IBQ2663" s="42"/>
      <c r="IBR2663" s="116"/>
      <c r="IBS2663" s="42"/>
      <c r="IBT2663" s="116"/>
      <c r="IBU2663" s="42"/>
      <c r="IBV2663" s="116"/>
      <c r="IBW2663" s="42"/>
      <c r="IBX2663" s="116"/>
      <c r="IBY2663" s="42"/>
      <c r="IBZ2663" s="116"/>
      <c r="ICA2663" s="42"/>
      <c r="ICB2663" s="116"/>
      <c r="ICC2663" s="42"/>
      <c r="ICD2663" s="116"/>
      <c r="ICE2663" s="42"/>
      <c r="ICF2663" s="116"/>
      <c r="ICG2663" s="42"/>
      <c r="ICH2663" s="116"/>
      <c r="ICI2663" s="42"/>
      <c r="ICJ2663" s="116"/>
      <c r="ICK2663" s="42"/>
      <c r="ICL2663" s="116"/>
      <c r="ICM2663" s="42"/>
      <c r="ICN2663" s="116"/>
      <c r="ICO2663" s="42"/>
      <c r="ICP2663" s="116"/>
      <c r="ICQ2663" s="42"/>
      <c r="ICR2663" s="116"/>
      <c r="ICS2663" s="42"/>
      <c r="ICT2663" s="116"/>
      <c r="ICU2663" s="42"/>
      <c r="ICV2663" s="116"/>
      <c r="ICW2663" s="42"/>
      <c r="ICX2663" s="116"/>
      <c r="ICY2663" s="42"/>
      <c r="ICZ2663" s="116"/>
      <c r="IDA2663" s="42"/>
      <c r="IDB2663" s="116"/>
      <c r="IDC2663" s="42"/>
      <c r="IDD2663" s="116"/>
      <c r="IDE2663" s="42"/>
      <c r="IDF2663" s="116"/>
      <c r="IDG2663" s="42"/>
      <c r="IDH2663" s="116"/>
      <c r="IDI2663" s="42"/>
      <c r="IDJ2663" s="116"/>
      <c r="IDK2663" s="42"/>
      <c r="IDL2663" s="116"/>
      <c r="IDM2663" s="42"/>
      <c r="IDN2663" s="116"/>
      <c r="IDO2663" s="42"/>
      <c r="IDP2663" s="116"/>
      <c r="IDQ2663" s="42"/>
      <c r="IDR2663" s="116"/>
      <c r="IDS2663" s="42"/>
      <c r="IDT2663" s="116"/>
      <c r="IDU2663" s="42"/>
      <c r="IDV2663" s="116"/>
      <c r="IDW2663" s="42"/>
      <c r="IDX2663" s="116"/>
      <c r="IDY2663" s="42"/>
      <c r="IDZ2663" s="116"/>
      <c r="IEA2663" s="42"/>
      <c r="IEB2663" s="116"/>
      <c r="IEC2663" s="42"/>
      <c r="IED2663" s="116"/>
      <c r="IEE2663" s="42"/>
      <c r="IEF2663" s="116"/>
      <c r="IEG2663" s="42"/>
      <c r="IEH2663" s="116"/>
      <c r="IEI2663" s="42"/>
      <c r="IEJ2663" s="116"/>
      <c r="IEK2663" s="42"/>
      <c r="IEL2663" s="116"/>
      <c r="IEM2663" s="42"/>
      <c r="IEN2663" s="116"/>
      <c r="IEO2663" s="42"/>
      <c r="IEP2663" s="116"/>
      <c r="IEQ2663" s="42"/>
      <c r="IER2663" s="116"/>
      <c r="IES2663" s="42"/>
      <c r="IET2663" s="116"/>
      <c r="IEU2663" s="42"/>
      <c r="IEV2663" s="116"/>
      <c r="IEW2663" s="42"/>
      <c r="IEX2663" s="116"/>
      <c r="IEY2663" s="42"/>
      <c r="IEZ2663" s="116"/>
      <c r="IFA2663" s="42"/>
      <c r="IFB2663" s="116"/>
      <c r="IFC2663" s="42"/>
      <c r="IFD2663" s="116"/>
      <c r="IFE2663" s="42"/>
      <c r="IFF2663" s="116"/>
      <c r="IFG2663" s="42"/>
      <c r="IFH2663" s="116"/>
      <c r="IFI2663" s="42"/>
      <c r="IFJ2663" s="116"/>
      <c r="IFK2663" s="42"/>
      <c r="IFL2663" s="116"/>
      <c r="IFM2663" s="42"/>
      <c r="IFN2663" s="116"/>
      <c r="IFO2663" s="42"/>
      <c r="IFP2663" s="116"/>
      <c r="IFQ2663" s="42"/>
      <c r="IFR2663" s="116"/>
      <c r="IFS2663" s="42"/>
      <c r="IFT2663" s="116"/>
      <c r="IFU2663" s="42"/>
      <c r="IFV2663" s="116"/>
      <c r="IFW2663" s="42"/>
      <c r="IFX2663" s="116"/>
      <c r="IFY2663" s="42"/>
      <c r="IFZ2663" s="116"/>
      <c r="IGA2663" s="42"/>
      <c r="IGB2663" s="116"/>
      <c r="IGC2663" s="42"/>
      <c r="IGD2663" s="116"/>
      <c r="IGE2663" s="42"/>
      <c r="IGF2663" s="116"/>
      <c r="IGG2663" s="42"/>
      <c r="IGH2663" s="116"/>
      <c r="IGI2663" s="42"/>
      <c r="IGJ2663" s="116"/>
      <c r="IGK2663" s="42"/>
      <c r="IGL2663" s="116"/>
      <c r="IGM2663" s="42"/>
      <c r="IGN2663" s="116"/>
      <c r="IGO2663" s="42"/>
      <c r="IGP2663" s="116"/>
      <c r="IGQ2663" s="42"/>
      <c r="IGR2663" s="116"/>
      <c r="IGS2663" s="42"/>
      <c r="IGT2663" s="116"/>
      <c r="IGU2663" s="42"/>
      <c r="IGV2663" s="116"/>
      <c r="IGW2663" s="42"/>
      <c r="IGX2663" s="116"/>
      <c r="IGY2663" s="42"/>
      <c r="IGZ2663" s="116"/>
      <c r="IHA2663" s="42"/>
      <c r="IHB2663" s="116"/>
      <c r="IHC2663" s="42"/>
      <c r="IHD2663" s="116"/>
      <c r="IHE2663" s="42"/>
      <c r="IHF2663" s="116"/>
      <c r="IHG2663" s="42"/>
      <c r="IHH2663" s="116"/>
      <c r="IHI2663" s="42"/>
      <c r="IHJ2663" s="116"/>
      <c r="IHK2663" s="42"/>
      <c r="IHL2663" s="116"/>
      <c r="IHM2663" s="42"/>
      <c r="IHN2663" s="116"/>
      <c r="IHO2663" s="42"/>
      <c r="IHP2663" s="116"/>
      <c r="IHQ2663" s="42"/>
      <c r="IHR2663" s="116"/>
      <c r="IHS2663" s="42"/>
      <c r="IHT2663" s="116"/>
      <c r="IHU2663" s="42"/>
      <c r="IHV2663" s="116"/>
      <c r="IHW2663" s="42"/>
      <c r="IHX2663" s="116"/>
      <c r="IHY2663" s="42"/>
      <c r="IHZ2663" s="116"/>
      <c r="IIA2663" s="42"/>
      <c r="IIB2663" s="116"/>
      <c r="IIC2663" s="42"/>
      <c r="IID2663" s="116"/>
      <c r="IIE2663" s="42"/>
      <c r="IIF2663" s="116"/>
      <c r="IIG2663" s="42"/>
      <c r="IIH2663" s="116"/>
      <c r="III2663" s="42"/>
      <c r="IIJ2663" s="116"/>
      <c r="IIK2663" s="42"/>
      <c r="IIL2663" s="116"/>
      <c r="IIM2663" s="42"/>
      <c r="IIN2663" s="116"/>
      <c r="IIO2663" s="42"/>
      <c r="IIP2663" s="116"/>
      <c r="IIQ2663" s="42"/>
      <c r="IIR2663" s="116"/>
      <c r="IIS2663" s="42"/>
      <c r="IIT2663" s="116"/>
      <c r="IIU2663" s="42"/>
      <c r="IIV2663" s="116"/>
      <c r="IIW2663" s="42"/>
      <c r="IIX2663" s="116"/>
      <c r="IIY2663" s="42"/>
      <c r="IIZ2663" s="116"/>
      <c r="IJA2663" s="42"/>
      <c r="IJB2663" s="116"/>
      <c r="IJC2663" s="42"/>
      <c r="IJD2663" s="116"/>
      <c r="IJE2663" s="42"/>
      <c r="IJF2663" s="116"/>
      <c r="IJG2663" s="42"/>
      <c r="IJH2663" s="116"/>
      <c r="IJI2663" s="42"/>
      <c r="IJJ2663" s="116"/>
      <c r="IJK2663" s="42"/>
      <c r="IJL2663" s="116"/>
      <c r="IJM2663" s="42"/>
      <c r="IJN2663" s="116"/>
      <c r="IJO2663" s="42"/>
      <c r="IJP2663" s="116"/>
      <c r="IJQ2663" s="42"/>
      <c r="IJR2663" s="116"/>
      <c r="IJS2663" s="42"/>
      <c r="IJT2663" s="116"/>
      <c r="IJU2663" s="42"/>
      <c r="IJV2663" s="116"/>
      <c r="IJW2663" s="42"/>
      <c r="IJX2663" s="116"/>
      <c r="IJY2663" s="42"/>
      <c r="IJZ2663" s="116"/>
      <c r="IKA2663" s="42"/>
      <c r="IKB2663" s="116"/>
      <c r="IKC2663" s="42"/>
      <c r="IKD2663" s="116"/>
      <c r="IKE2663" s="42"/>
      <c r="IKF2663" s="116"/>
      <c r="IKG2663" s="42"/>
      <c r="IKH2663" s="116"/>
      <c r="IKI2663" s="42"/>
      <c r="IKJ2663" s="116"/>
      <c r="IKK2663" s="42"/>
      <c r="IKL2663" s="116"/>
      <c r="IKM2663" s="42"/>
      <c r="IKN2663" s="116"/>
      <c r="IKO2663" s="42"/>
      <c r="IKP2663" s="116"/>
      <c r="IKQ2663" s="42"/>
      <c r="IKR2663" s="116"/>
      <c r="IKS2663" s="42"/>
      <c r="IKT2663" s="116"/>
      <c r="IKU2663" s="42"/>
      <c r="IKV2663" s="116"/>
      <c r="IKW2663" s="42"/>
      <c r="IKX2663" s="116"/>
      <c r="IKY2663" s="42"/>
      <c r="IKZ2663" s="116"/>
      <c r="ILA2663" s="42"/>
      <c r="ILB2663" s="116"/>
      <c r="ILC2663" s="42"/>
      <c r="ILD2663" s="116"/>
      <c r="ILE2663" s="42"/>
      <c r="ILF2663" s="116"/>
      <c r="ILG2663" s="42"/>
      <c r="ILH2663" s="116"/>
      <c r="ILI2663" s="42"/>
      <c r="ILJ2663" s="116"/>
      <c r="ILK2663" s="42"/>
      <c r="ILL2663" s="116"/>
      <c r="ILM2663" s="42"/>
      <c r="ILN2663" s="116"/>
      <c r="ILO2663" s="42"/>
      <c r="ILP2663" s="116"/>
      <c r="ILQ2663" s="42"/>
      <c r="ILR2663" s="116"/>
      <c r="ILS2663" s="42"/>
      <c r="ILT2663" s="116"/>
      <c r="ILU2663" s="42"/>
      <c r="ILV2663" s="116"/>
      <c r="ILW2663" s="42"/>
      <c r="ILX2663" s="116"/>
      <c r="ILY2663" s="42"/>
      <c r="ILZ2663" s="116"/>
      <c r="IMA2663" s="42"/>
      <c r="IMB2663" s="116"/>
      <c r="IMC2663" s="42"/>
      <c r="IMD2663" s="116"/>
      <c r="IME2663" s="42"/>
      <c r="IMF2663" s="116"/>
      <c r="IMG2663" s="42"/>
      <c r="IMH2663" s="116"/>
      <c r="IMI2663" s="42"/>
      <c r="IMJ2663" s="116"/>
      <c r="IMK2663" s="42"/>
      <c r="IML2663" s="116"/>
      <c r="IMM2663" s="42"/>
      <c r="IMN2663" s="116"/>
      <c r="IMO2663" s="42"/>
      <c r="IMP2663" s="116"/>
      <c r="IMQ2663" s="42"/>
      <c r="IMR2663" s="116"/>
      <c r="IMS2663" s="42"/>
      <c r="IMT2663" s="116"/>
      <c r="IMU2663" s="42"/>
      <c r="IMV2663" s="116"/>
      <c r="IMW2663" s="42"/>
      <c r="IMX2663" s="116"/>
      <c r="IMY2663" s="42"/>
      <c r="IMZ2663" s="116"/>
      <c r="INA2663" s="42"/>
      <c r="INB2663" s="116"/>
      <c r="INC2663" s="42"/>
      <c r="IND2663" s="116"/>
      <c r="INE2663" s="42"/>
      <c r="INF2663" s="116"/>
      <c r="ING2663" s="42"/>
      <c r="INH2663" s="116"/>
      <c r="INI2663" s="42"/>
      <c r="INJ2663" s="116"/>
      <c r="INK2663" s="42"/>
      <c r="INL2663" s="116"/>
      <c r="INM2663" s="42"/>
      <c r="INN2663" s="116"/>
      <c r="INO2663" s="42"/>
      <c r="INP2663" s="116"/>
      <c r="INQ2663" s="42"/>
      <c r="INR2663" s="116"/>
      <c r="INS2663" s="42"/>
      <c r="INT2663" s="116"/>
      <c r="INU2663" s="42"/>
      <c r="INV2663" s="116"/>
      <c r="INW2663" s="42"/>
      <c r="INX2663" s="116"/>
      <c r="INY2663" s="42"/>
      <c r="INZ2663" s="116"/>
      <c r="IOA2663" s="42"/>
      <c r="IOB2663" s="116"/>
      <c r="IOC2663" s="42"/>
      <c r="IOD2663" s="116"/>
      <c r="IOE2663" s="42"/>
      <c r="IOF2663" s="116"/>
      <c r="IOG2663" s="42"/>
      <c r="IOH2663" s="116"/>
      <c r="IOI2663" s="42"/>
      <c r="IOJ2663" s="116"/>
      <c r="IOK2663" s="42"/>
      <c r="IOL2663" s="116"/>
      <c r="IOM2663" s="42"/>
      <c r="ION2663" s="116"/>
      <c r="IOO2663" s="42"/>
      <c r="IOP2663" s="116"/>
      <c r="IOQ2663" s="42"/>
      <c r="IOR2663" s="116"/>
      <c r="IOS2663" s="42"/>
      <c r="IOT2663" s="116"/>
      <c r="IOU2663" s="42"/>
      <c r="IOV2663" s="116"/>
      <c r="IOW2663" s="42"/>
      <c r="IOX2663" s="116"/>
      <c r="IOY2663" s="42"/>
      <c r="IOZ2663" s="116"/>
      <c r="IPA2663" s="42"/>
      <c r="IPB2663" s="116"/>
      <c r="IPC2663" s="42"/>
      <c r="IPD2663" s="116"/>
      <c r="IPE2663" s="42"/>
      <c r="IPF2663" s="116"/>
      <c r="IPG2663" s="42"/>
      <c r="IPH2663" s="116"/>
      <c r="IPI2663" s="42"/>
      <c r="IPJ2663" s="116"/>
      <c r="IPK2663" s="42"/>
      <c r="IPL2663" s="116"/>
      <c r="IPM2663" s="42"/>
      <c r="IPN2663" s="116"/>
      <c r="IPO2663" s="42"/>
      <c r="IPP2663" s="116"/>
      <c r="IPQ2663" s="42"/>
      <c r="IPR2663" s="116"/>
      <c r="IPS2663" s="42"/>
      <c r="IPT2663" s="116"/>
      <c r="IPU2663" s="42"/>
      <c r="IPV2663" s="116"/>
      <c r="IPW2663" s="42"/>
      <c r="IPX2663" s="116"/>
      <c r="IPY2663" s="42"/>
      <c r="IPZ2663" s="116"/>
      <c r="IQA2663" s="42"/>
      <c r="IQB2663" s="116"/>
      <c r="IQC2663" s="42"/>
      <c r="IQD2663" s="116"/>
      <c r="IQE2663" s="42"/>
      <c r="IQF2663" s="116"/>
      <c r="IQG2663" s="42"/>
      <c r="IQH2663" s="116"/>
      <c r="IQI2663" s="42"/>
      <c r="IQJ2663" s="116"/>
      <c r="IQK2663" s="42"/>
      <c r="IQL2663" s="116"/>
      <c r="IQM2663" s="42"/>
      <c r="IQN2663" s="116"/>
      <c r="IQO2663" s="42"/>
      <c r="IQP2663" s="116"/>
      <c r="IQQ2663" s="42"/>
      <c r="IQR2663" s="116"/>
      <c r="IQS2663" s="42"/>
      <c r="IQT2663" s="116"/>
      <c r="IQU2663" s="42"/>
      <c r="IQV2663" s="116"/>
      <c r="IQW2663" s="42"/>
      <c r="IQX2663" s="116"/>
      <c r="IQY2663" s="42"/>
      <c r="IQZ2663" s="116"/>
      <c r="IRA2663" s="42"/>
      <c r="IRB2663" s="116"/>
      <c r="IRC2663" s="42"/>
      <c r="IRD2663" s="116"/>
      <c r="IRE2663" s="42"/>
      <c r="IRF2663" s="116"/>
      <c r="IRG2663" s="42"/>
      <c r="IRH2663" s="116"/>
      <c r="IRI2663" s="42"/>
      <c r="IRJ2663" s="116"/>
      <c r="IRK2663" s="42"/>
      <c r="IRL2663" s="116"/>
      <c r="IRM2663" s="42"/>
      <c r="IRN2663" s="116"/>
      <c r="IRO2663" s="42"/>
      <c r="IRP2663" s="116"/>
      <c r="IRQ2663" s="42"/>
      <c r="IRR2663" s="116"/>
      <c r="IRS2663" s="42"/>
      <c r="IRT2663" s="116"/>
      <c r="IRU2663" s="42"/>
      <c r="IRV2663" s="116"/>
      <c r="IRW2663" s="42"/>
      <c r="IRX2663" s="116"/>
      <c r="IRY2663" s="42"/>
      <c r="IRZ2663" s="116"/>
      <c r="ISA2663" s="42"/>
      <c r="ISB2663" s="116"/>
      <c r="ISC2663" s="42"/>
      <c r="ISD2663" s="116"/>
      <c r="ISE2663" s="42"/>
      <c r="ISF2663" s="116"/>
      <c r="ISG2663" s="42"/>
      <c r="ISH2663" s="116"/>
      <c r="ISI2663" s="42"/>
      <c r="ISJ2663" s="116"/>
      <c r="ISK2663" s="42"/>
      <c r="ISL2663" s="116"/>
      <c r="ISM2663" s="42"/>
      <c r="ISN2663" s="116"/>
      <c r="ISO2663" s="42"/>
      <c r="ISP2663" s="116"/>
      <c r="ISQ2663" s="42"/>
      <c r="ISR2663" s="116"/>
      <c r="ISS2663" s="42"/>
      <c r="IST2663" s="116"/>
      <c r="ISU2663" s="42"/>
      <c r="ISV2663" s="116"/>
      <c r="ISW2663" s="42"/>
      <c r="ISX2663" s="116"/>
      <c r="ISY2663" s="42"/>
      <c r="ISZ2663" s="116"/>
      <c r="ITA2663" s="42"/>
      <c r="ITB2663" s="116"/>
      <c r="ITC2663" s="42"/>
      <c r="ITD2663" s="116"/>
      <c r="ITE2663" s="42"/>
      <c r="ITF2663" s="116"/>
      <c r="ITG2663" s="42"/>
      <c r="ITH2663" s="116"/>
      <c r="ITI2663" s="42"/>
      <c r="ITJ2663" s="116"/>
      <c r="ITK2663" s="42"/>
      <c r="ITL2663" s="116"/>
      <c r="ITM2663" s="42"/>
      <c r="ITN2663" s="116"/>
      <c r="ITO2663" s="42"/>
      <c r="ITP2663" s="116"/>
      <c r="ITQ2663" s="42"/>
      <c r="ITR2663" s="116"/>
      <c r="ITS2663" s="42"/>
      <c r="ITT2663" s="116"/>
      <c r="ITU2663" s="42"/>
      <c r="ITV2663" s="116"/>
      <c r="ITW2663" s="42"/>
      <c r="ITX2663" s="116"/>
      <c r="ITY2663" s="42"/>
      <c r="ITZ2663" s="116"/>
      <c r="IUA2663" s="42"/>
      <c r="IUB2663" s="116"/>
      <c r="IUC2663" s="42"/>
      <c r="IUD2663" s="116"/>
      <c r="IUE2663" s="42"/>
      <c r="IUF2663" s="116"/>
      <c r="IUG2663" s="42"/>
      <c r="IUH2663" s="116"/>
      <c r="IUI2663" s="42"/>
      <c r="IUJ2663" s="116"/>
      <c r="IUK2663" s="42"/>
      <c r="IUL2663" s="116"/>
      <c r="IUM2663" s="42"/>
      <c r="IUN2663" s="116"/>
      <c r="IUO2663" s="42"/>
      <c r="IUP2663" s="116"/>
      <c r="IUQ2663" s="42"/>
      <c r="IUR2663" s="116"/>
      <c r="IUS2663" s="42"/>
      <c r="IUT2663" s="116"/>
      <c r="IUU2663" s="42"/>
      <c r="IUV2663" s="116"/>
      <c r="IUW2663" s="42"/>
      <c r="IUX2663" s="116"/>
      <c r="IUY2663" s="42"/>
      <c r="IUZ2663" s="116"/>
      <c r="IVA2663" s="42"/>
      <c r="IVB2663" s="116"/>
      <c r="IVC2663" s="42"/>
      <c r="IVD2663" s="116"/>
      <c r="IVE2663" s="42"/>
      <c r="IVF2663" s="116"/>
      <c r="IVG2663" s="42"/>
      <c r="IVH2663" s="116"/>
      <c r="IVI2663" s="42"/>
      <c r="IVJ2663" s="116"/>
      <c r="IVK2663" s="42"/>
      <c r="IVL2663" s="116"/>
      <c r="IVM2663" s="42"/>
      <c r="IVN2663" s="116"/>
      <c r="IVO2663" s="42"/>
      <c r="IVP2663" s="116"/>
      <c r="IVQ2663" s="42"/>
      <c r="IVR2663" s="116"/>
      <c r="IVS2663" s="42"/>
      <c r="IVT2663" s="116"/>
      <c r="IVU2663" s="42"/>
      <c r="IVV2663" s="116"/>
      <c r="IVW2663" s="42"/>
      <c r="IVX2663" s="116"/>
      <c r="IVY2663" s="42"/>
      <c r="IVZ2663" s="116"/>
      <c r="IWA2663" s="42"/>
      <c r="IWB2663" s="116"/>
      <c r="IWC2663" s="42"/>
      <c r="IWD2663" s="116"/>
      <c r="IWE2663" s="42"/>
      <c r="IWF2663" s="116"/>
      <c r="IWG2663" s="42"/>
      <c r="IWH2663" s="116"/>
      <c r="IWI2663" s="42"/>
      <c r="IWJ2663" s="116"/>
      <c r="IWK2663" s="42"/>
      <c r="IWL2663" s="116"/>
      <c r="IWM2663" s="42"/>
      <c r="IWN2663" s="116"/>
      <c r="IWO2663" s="42"/>
      <c r="IWP2663" s="116"/>
      <c r="IWQ2663" s="42"/>
      <c r="IWR2663" s="116"/>
      <c r="IWS2663" s="42"/>
      <c r="IWT2663" s="116"/>
      <c r="IWU2663" s="42"/>
      <c r="IWV2663" s="116"/>
      <c r="IWW2663" s="42"/>
      <c r="IWX2663" s="116"/>
      <c r="IWY2663" s="42"/>
      <c r="IWZ2663" s="116"/>
      <c r="IXA2663" s="42"/>
      <c r="IXB2663" s="116"/>
      <c r="IXC2663" s="42"/>
      <c r="IXD2663" s="116"/>
      <c r="IXE2663" s="42"/>
      <c r="IXF2663" s="116"/>
      <c r="IXG2663" s="42"/>
      <c r="IXH2663" s="116"/>
      <c r="IXI2663" s="42"/>
      <c r="IXJ2663" s="116"/>
      <c r="IXK2663" s="42"/>
      <c r="IXL2663" s="116"/>
      <c r="IXM2663" s="42"/>
      <c r="IXN2663" s="116"/>
      <c r="IXO2663" s="42"/>
      <c r="IXP2663" s="116"/>
      <c r="IXQ2663" s="42"/>
      <c r="IXR2663" s="116"/>
      <c r="IXS2663" s="42"/>
      <c r="IXT2663" s="116"/>
      <c r="IXU2663" s="42"/>
      <c r="IXV2663" s="116"/>
      <c r="IXW2663" s="42"/>
      <c r="IXX2663" s="116"/>
      <c r="IXY2663" s="42"/>
      <c r="IXZ2663" s="116"/>
      <c r="IYA2663" s="42"/>
      <c r="IYB2663" s="116"/>
      <c r="IYC2663" s="42"/>
      <c r="IYD2663" s="116"/>
      <c r="IYE2663" s="42"/>
      <c r="IYF2663" s="116"/>
      <c r="IYG2663" s="42"/>
      <c r="IYH2663" s="116"/>
      <c r="IYI2663" s="42"/>
      <c r="IYJ2663" s="116"/>
      <c r="IYK2663" s="42"/>
      <c r="IYL2663" s="116"/>
      <c r="IYM2663" s="42"/>
      <c r="IYN2663" s="116"/>
      <c r="IYO2663" s="42"/>
      <c r="IYP2663" s="116"/>
      <c r="IYQ2663" s="42"/>
      <c r="IYR2663" s="116"/>
      <c r="IYS2663" s="42"/>
      <c r="IYT2663" s="116"/>
      <c r="IYU2663" s="42"/>
      <c r="IYV2663" s="116"/>
      <c r="IYW2663" s="42"/>
      <c r="IYX2663" s="116"/>
      <c r="IYY2663" s="42"/>
      <c r="IYZ2663" s="116"/>
      <c r="IZA2663" s="42"/>
      <c r="IZB2663" s="116"/>
      <c r="IZC2663" s="42"/>
      <c r="IZD2663" s="116"/>
      <c r="IZE2663" s="42"/>
      <c r="IZF2663" s="116"/>
      <c r="IZG2663" s="42"/>
      <c r="IZH2663" s="116"/>
      <c r="IZI2663" s="42"/>
      <c r="IZJ2663" s="116"/>
      <c r="IZK2663" s="42"/>
      <c r="IZL2663" s="116"/>
      <c r="IZM2663" s="42"/>
      <c r="IZN2663" s="116"/>
      <c r="IZO2663" s="42"/>
      <c r="IZP2663" s="116"/>
      <c r="IZQ2663" s="42"/>
      <c r="IZR2663" s="116"/>
      <c r="IZS2663" s="42"/>
      <c r="IZT2663" s="116"/>
      <c r="IZU2663" s="42"/>
      <c r="IZV2663" s="116"/>
      <c r="IZW2663" s="42"/>
      <c r="IZX2663" s="116"/>
      <c r="IZY2663" s="42"/>
      <c r="IZZ2663" s="116"/>
      <c r="JAA2663" s="42"/>
      <c r="JAB2663" s="116"/>
      <c r="JAC2663" s="42"/>
      <c r="JAD2663" s="116"/>
      <c r="JAE2663" s="42"/>
      <c r="JAF2663" s="116"/>
      <c r="JAG2663" s="42"/>
      <c r="JAH2663" s="116"/>
      <c r="JAI2663" s="42"/>
      <c r="JAJ2663" s="116"/>
      <c r="JAK2663" s="42"/>
      <c r="JAL2663" s="116"/>
      <c r="JAM2663" s="42"/>
      <c r="JAN2663" s="116"/>
      <c r="JAO2663" s="42"/>
      <c r="JAP2663" s="116"/>
      <c r="JAQ2663" s="42"/>
      <c r="JAR2663" s="116"/>
      <c r="JAS2663" s="42"/>
      <c r="JAT2663" s="116"/>
      <c r="JAU2663" s="42"/>
      <c r="JAV2663" s="116"/>
      <c r="JAW2663" s="42"/>
      <c r="JAX2663" s="116"/>
      <c r="JAY2663" s="42"/>
      <c r="JAZ2663" s="116"/>
      <c r="JBA2663" s="42"/>
      <c r="JBB2663" s="116"/>
      <c r="JBC2663" s="42"/>
      <c r="JBD2663" s="116"/>
      <c r="JBE2663" s="42"/>
      <c r="JBF2663" s="116"/>
      <c r="JBG2663" s="42"/>
      <c r="JBH2663" s="116"/>
      <c r="JBI2663" s="42"/>
      <c r="JBJ2663" s="116"/>
      <c r="JBK2663" s="42"/>
      <c r="JBL2663" s="116"/>
      <c r="JBM2663" s="42"/>
      <c r="JBN2663" s="116"/>
      <c r="JBO2663" s="42"/>
      <c r="JBP2663" s="116"/>
      <c r="JBQ2663" s="42"/>
      <c r="JBR2663" s="116"/>
      <c r="JBS2663" s="42"/>
      <c r="JBT2663" s="116"/>
      <c r="JBU2663" s="42"/>
      <c r="JBV2663" s="116"/>
      <c r="JBW2663" s="42"/>
      <c r="JBX2663" s="116"/>
      <c r="JBY2663" s="42"/>
      <c r="JBZ2663" s="116"/>
      <c r="JCA2663" s="42"/>
      <c r="JCB2663" s="116"/>
      <c r="JCC2663" s="42"/>
      <c r="JCD2663" s="116"/>
      <c r="JCE2663" s="42"/>
      <c r="JCF2663" s="116"/>
      <c r="JCG2663" s="42"/>
      <c r="JCH2663" s="116"/>
      <c r="JCI2663" s="42"/>
      <c r="JCJ2663" s="116"/>
      <c r="JCK2663" s="42"/>
      <c r="JCL2663" s="116"/>
      <c r="JCM2663" s="42"/>
      <c r="JCN2663" s="116"/>
      <c r="JCO2663" s="42"/>
      <c r="JCP2663" s="116"/>
      <c r="JCQ2663" s="42"/>
      <c r="JCR2663" s="116"/>
      <c r="JCS2663" s="42"/>
      <c r="JCT2663" s="116"/>
      <c r="JCU2663" s="42"/>
      <c r="JCV2663" s="116"/>
      <c r="JCW2663" s="42"/>
      <c r="JCX2663" s="116"/>
      <c r="JCY2663" s="42"/>
      <c r="JCZ2663" s="116"/>
      <c r="JDA2663" s="42"/>
      <c r="JDB2663" s="116"/>
      <c r="JDC2663" s="42"/>
      <c r="JDD2663" s="116"/>
      <c r="JDE2663" s="42"/>
      <c r="JDF2663" s="116"/>
      <c r="JDG2663" s="42"/>
      <c r="JDH2663" s="116"/>
      <c r="JDI2663" s="42"/>
      <c r="JDJ2663" s="116"/>
      <c r="JDK2663" s="42"/>
      <c r="JDL2663" s="116"/>
      <c r="JDM2663" s="42"/>
      <c r="JDN2663" s="116"/>
      <c r="JDO2663" s="42"/>
      <c r="JDP2663" s="116"/>
      <c r="JDQ2663" s="42"/>
      <c r="JDR2663" s="116"/>
      <c r="JDS2663" s="42"/>
      <c r="JDT2663" s="116"/>
      <c r="JDU2663" s="42"/>
      <c r="JDV2663" s="116"/>
      <c r="JDW2663" s="42"/>
      <c r="JDX2663" s="116"/>
      <c r="JDY2663" s="42"/>
      <c r="JDZ2663" s="116"/>
      <c r="JEA2663" s="42"/>
      <c r="JEB2663" s="116"/>
      <c r="JEC2663" s="42"/>
      <c r="JED2663" s="116"/>
      <c r="JEE2663" s="42"/>
      <c r="JEF2663" s="116"/>
      <c r="JEG2663" s="42"/>
      <c r="JEH2663" s="116"/>
      <c r="JEI2663" s="42"/>
      <c r="JEJ2663" s="116"/>
      <c r="JEK2663" s="42"/>
      <c r="JEL2663" s="116"/>
      <c r="JEM2663" s="42"/>
      <c r="JEN2663" s="116"/>
      <c r="JEO2663" s="42"/>
      <c r="JEP2663" s="116"/>
      <c r="JEQ2663" s="42"/>
      <c r="JER2663" s="116"/>
      <c r="JES2663" s="42"/>
      <c r="JET2663" s="116"/>
      <c r="JEU2663" s="42"/>
      <c r="JEV2663" s="116"/>
      <c r="JEW2663" s="42"/>
      <c r="JEX2663" s="116"/>
      <c r="JEY2663" s="42"/>
      <c r="JEZ2663" s="116"/>
      <c r="JFA2663" s="42"/>
      <c r="JFB2663" s="116"/>
      <c r="JFC2663" s="42"/>
      <c r="JFD2663" s="116"/>
      <c r="JFE2663" s="42"/>
      <c r="JFF2663" s="116"/>
      <c r="JFG2663" s="42"/>
      <c r="JFH2663" s="116"/>
      <c r="JFI2663" s="42"/>
      <c r="JFJ2663" s="116"/>
      <c r="JFK2663" s="42"/>
      <c r="JFL2663" s="116"/>
      <c r="JFM2663" s="42"/>
      <c r="JFN2663" s="116"/>
      <c r="JFO2663" s="42"/>
      <c r="JFP2663" s="116"/>
      <c r="JFQ2663" s="42"/>
      <c r="JFR2663" s="116"/>
      <c r="JFS2663" s="42"/>
      <c r="JFT2663" s="116"/>
      <c r="JFU2663" s="42"/>
      <c r="JFV2663" s="116"/>
      <c r="JFW2663" s="42"/>
      <c r="JFX2663" s="116"/>
      <c r="JFY2663" s="42"/>
      <c r="JFZ2663" s="116"/>
      <c r="JGA2663" s="42"/>
      <c r="JGB2663" s="116"/>
      <c r="JGC2663" s="42"/>
      <c r="JGD2663" s="116"/>
      <c r="JGE2663" s="42"/>
      <c r="JGF2663" s="116"/>
      <c r="JGG2663" s="42"/>
      <c r="JGH2663" s="116"/>
      <c r="JGI2663" s="42"/>
      <c r="JGJ2663" s="116"/>
      <c r="JGK2663" s="42"/>
      <c r="JGL2663" s="116"/>
      <c r="JGM2663" s="42"/>
      <c r="JGN2663" s="116"/>
      <c r="JGO2663" s="42"/>
      <c r="JGP2663" s="116"/>
      <c r="JGQ2663" s="42"/>
      <c r="JGR2663" s="116"/>
      <c r="JGS2663" s="42"/>
      <c r="JGT2663" s="116"/>
      <c r="JGU2663" s="42"/>
      <c r="JGV2663" s="116"/>
      <c r="JGW2663" s="42"/>
      <c r="JGX2663" s="116"/>
      <c r="JGY2663" s="42"/>
      <c r="JGZ2663" s="116"/>
      <c r="JHA2663" s="42"/>
      <c r="JHB2663" s="116"/>
      <c r="JHC2663" s="42"/>
      <c r="JHD2663" s="116"/>
      <c r="JHE2663" s="42"/>
      <c r="JHF2663" s="116"/>
      <c r="JHG2663" s="42"/>
      <c r="JHH2663" s="116"/>
      <c r="JHI2663" s="42"/>
      <c r="JHJ2663" s="116"/>
      <c r="JHK2663" s="42"/>
      <c r="JHL2663" s="116"/>
      <c r="JHM2663" s="42"/>
      <c r="JHN2663" s="116"/>
      <c r="JHO2663" s="42"/>
      <c r="JHP2663" s="116"/>
      <c r="JHQ2663" s="42"/>
      <c r="JHR2663" s="116"/>
      <c r="JHS2663" s="42"/>
      <c r="JHT2663" s="116"/>
      <c r="JHU2663" s="42"/>
      <c r="JHV2663" s="116"/>
      <c r="JHW2663" s="42"/>
      <c r="JHX2663" s="116"/>
      <c r="JHY2663" s="42"/>
      <c r="JHZ2663" s="116"/>
      <c r="JIA2663" s="42"/>
      <c r="JIB2663" s="116"/>
      <c r="JIC2663" s="42"/>
      <c r="JID2663" s="116"/>
      <c r="JIE2663" s="42"/>
      <c r="JIF2663" s="116"/>
      <c r="JIG2663" s="42"/>
      <c r="JIH2663" s="116"/>
      <c r="JII2663" s="42"/>
      <c r="JIJ2663" s="116"/>
      <c r="JIK2663" s="42"/>
      <c r="JIL2663" s="116"/>
      <c r="JIM2663" s="42"/>
      <c r="JIN2663" s="116"/>
      <c r="JIO2663" s="42"/>
      <c r="JIP2663" s="116"/>
      <c r="JIQ2663" s="42"/>
      <c r="JIR2663" s="116"/>
      <c r="JIS2663" s="42"/>
      <c r="JIT2663" s="116"/>
      <c r="JIU2663" s="42"/>
      <c r="JIV2663" s="116"/>
      <c r="JIW2663" s="42"/>
      <c r="JIX2663" s="116"/>
      <c r="JIY2663" s="42"/>
      <c r="JIZ2663" s="116"/>
      <c r="JJA2663" s="42"/>
      <c r="JJB2663" s="116"/>
      <c r="JJC2663" s="42"/>
      <c r="JJD2663" s="116"/>
      <c r="JJE2663" s="42"/>
      <c r="JJF2663" s="116"/>
      <c r="JJG2663" s="42"/>
      <c r="JJH2663" s="116"/>
      <c r="JJI2663" s="42"/>
      <c r="JJJ2663" s="116"/>
      <c r="JJK2663" s="42"/>
      <c r="JJL2663" s="116"/>
      <c r="JJM2663" s="42"/>
      <c r="JJN2663" s="116"/>
      <c r="JJO2663" s="42"/>
      <c r="JJP2663" s="116"/>
      <c r="JJQ2663" s="42"/>
      <c r="JJR2663" s="116"/>
      <c r="JJS2663" s="42"/>
      <c r="JJT2663" s="116"/>
      <c r="JJU2663" s="42"/>
      <c r="JJV2663" s="116"/>
      <c r="JJW2663" s="42"/>
      <c r="JJX2663" s="116"/>
      <c r="JJY2663" s="42"/>
      <c r="JJZ2663" s="116"/>
      <c r="JKA2663" s="42"/>
      <c r="JKB2663" s="116"/>
      <c r="JKC2663" s="42"/>
      <c r="JKD2663" s="116"/>
      <c r="JKE2663" s="42"/>
      <c r="JKF2663" s="116"/>
      <c r="JKG2663" s="42"/>
      <c r="JKH2663" s="116"/>
      <c r="JKI2663" s="42"/>
      <c r="JKJ2663" s="116"/>
      <c r="JKK2663" s="42"/>
      <c r="JKL2663" s="116"/>
      <c r="JKM2663" s="42"/>
      <c r="JKN2663" s="116"/>
      <c r="JKO2663" s="42"/>
      <c r="JKP2663" s="116"/>
      <c r="JKQ2663" s="42"/>
      <c r="JKR2663" s="116"/>
      <c r="JKS2663" s="42"/>
      <c r="JKT2663" s="116"/>
      <c r="JKU2663" s="42"/>
      <c r="JKV2663" s="116"/>
      <c r="JKW2663" s="42"/>
      <c r="JKX2663" s="116"/>
      <c r="JKY2663" s="42"/>
      <c r="JKZ2663" s="116"/>
      <c r="JLA2663" s="42"/>
      <c r="JLB2663" s="116"/>
      <c r="JLC2663" s="42"/>
      <c r="JLD2663" s="116"/>
      <c r="JLE2663" s="42"/>
      <c r="JLF2663" s="116"/>
      <c r="JLG2663" s="42"/>
      <c r="JLH2663" s="116"/>
      <c r="JLI2663" s="42"/>
      <c r="JLJ2663" s="116"/>
      <c r="JLK2663" s="42"/>
      <c r="JLL2663" s="116"/>
      <c r="JLM2663" s="42"/>
      <c r="JLN2663" s="116"/>
      <c r="JLO2663" s="42"/>
      <c r="JLP2663" s="116"/>
      <c r="JLQ2663" s="42"/>
      <c r="JLR2663" s="116"/>
      <c r="JLS2663" s="42"/>
      <c r="JLT2663" s="116"/>
      <c r="JLU2663" s="42"/>
      <c r="JLV2663" s="116"/>
      <c r="JLW2663" s="42"/>
      <c r="JLX2663" s="116"/>
      <c r="JLY2663" s="42"/>
      <c r="JLZ2663" s="116"/>
      <c r="JMA2663" s="42"/>
      <c r="JMB2663" s="116"/>
      <c r="JMC2663" s="42"/>
      <c r="JMD2663" s="116"/>
      <c r="JME2663" s="42"/>
      <c r="JMF2663" s="116"/>
      <c r="JMG2663" s="42"/>
      <c r="JMH2663" s="116"/>
      <c r="JMI2663" s="42"/>
      <c r="JMJ2663" s="116"/>
      <c r="JMK2663" s="42"/>
      <c r="JML2663" s="116"/>
      <c r="JMM2663" s="42"/>
      <c r="JMN2663" s="116"/>
      <c r="JMO2663" s="42"/>
      <c r="JMP2663" s="116"/>
      <c r="JMQ2663" s="42"/>
      <c r="JMR2663" s="116"/>
      <c r="JMS2663" s="42"/>
      <c r="JMT2663" s="116"/>
      <c r="JMU2663" s="42"/>
      <c r="JMV2663" s="116"/>
      <c r="JMW2663" s="42"/>
      <c r="JMX2663" s="116"/>
      <c r="JMY2663" s="42"/>
      <c r="JMZ2663" s="116"/>
      <c r="JNA2663" s="42"/>
      <c r="JNB2663" s="116"/>
      <c r="JNC2663" s="42"/>
      <c r="JND2663" s="116"/>
      <c r="JNE2663" s="42"/>
      <c r="JNF2663" s="116"/>
      <c r="JNG2663" s="42"/>
      <c r="JNH2663" s="116"/>
      <c r="JNI2663" s="42"/>
      <c r="JNJ2663" s="116"/>
      <c r="JNK2663" s="42"/>
      <c r="JNL2663" s="116"/>
      <c r="JNM2663" s="42"/>
      <c r="JNN2663" s="116"/>
      <c r="JNO2663" s="42"/>
      <c r="JNP2663" s="116"/>
      <c r="JNQ2663" s="42"/>
      <c r="JNR2663" s="116"/>
      <c r="JNS2663" s="42"/>
      <c r="JNT2663" s="116"/>
      <c r="JNU2663" s="42"/>
      <c r="JNV2663" s="116"/>
      <c r="JNW2663" s="42"/>
      <c r="JNX2663" s="116"/>
      <c r="JNY2663" s="42"/>
      <c r="JNZ2663" s="116"/>
      <c r="JOA2663" s="42"/>
      <c r="JOB2663" s="116"/>
      <c r="JOC2663" s="42"/>
      <c r="JOD2663" s="116"/>
      <c r="JOE2663" s="42"/>
      <c r="JOF2663" s="116"/>
      <c r="JOG2663" s="42"/>
      <c r="JOH2663" s="116"/>
      <c r="JOI2663" s="42"/>
      <c r="JOJ2663" s="116"/>
      <c r="JOK2663" s="42"/>
      <c r="JOL2663" s="116"/>
      <c r="JOM2663" s="42"/>
      <c r="JON2663" s="116"/>
      <c r="JOO2663" s="42"/>
      <c r="JOP2663" s="116"/>
      <c r="JOQ2663" s="42"/>
      <c r="JOR2663" s="116"/>
      <c r="JOS2663" s="42"/>
      <c r="JOT2663" s="116"/>
      <c r="JOU2663" s="42"/>
      <c r="JOV2663" s="116"/>
      <c r="JOW2663" s="42"/>
      <c r="JOX2663" s="116"/>
      <c r="JOY2663" s="42"/>
      <c r="JOZ2663" s="116"/>
      <c r="JPA2663" s="42"/>
      <c r="JPB2663" s="116"/>
      <c r="JPC2663" s="42"/>
      <c r="JPD2663" s="116"/>
      <c r="JPE2663" s="42"/>
      <c r="JPF2663" s="116"/>
      <c r="JPG2663" s="42"/>
      <c r="JPH2663" s="116"/>
      <c r="JPI2663" s="42"/>
      <c r="JPJ2663" s="116"/>
      <c r="JPK2663" s="42"/>
      <c r="JPL2663" s="116"/>
      <c r="JPM2663" s="42"/>
      <c r="JPN2663" s="116"/>
      <c r="JPO2663" s="42"/>
      <c r="JPP2663" s="116"/>
      <c r="JPQ2663" s="42"/>
      <c r="JPR2663" s="116"/>
      <c r="JPS2663" s="42"/>
      <c r="JPT2663" s="116"/>
      <c r="JPU2663" s="42"/>
      <c r="JPV2663" s="116"/>
      <c r="JPW2663" s="42"/>
      <c r="JPX2663" s="116"/>
      <c r="JPY2663" s="42"/>
      <c r="JPZ2663" s="116"/>
      <c r="JQA2663" s="42"/>
      <c r="JQB2663" s="116"/>
      <c r="JQC2663" s="42"/>
      <c r="JQD2663" s="116"/>
      <c r="JQE2663" s="42"/>
      <c r="JQF2663" s="116"/>
      <c r="JQG2663" s="42"/>
      <c r="JQH2663" s="116"/>
      <c r="JQI2663" s="42"/>
      <c r="JQJ2663" s="116"/>
      <c r="JQK2663" s="42"/>
      <c r="JQL2663" s="116"/>
      <c r="JQM2663" s="42"/>
      <c r="JQN2663" s="116"/>
      <c r="JQO2663" s="42"/>
      <c r="JQP2663" s="116"/>
      <c r="JQQ2663" s="42"/>
      <c r="JQR2663" s="116"/>
      <c r="JQS2663" s="42"/>
      <c r="JQT2663" s="116"/>
      <c r="JQU2663" s="42"/>
      <c r="JQV2663" s="116"/>
      <c r="JQW2663" s="42"/>
      <c r="JQX2663" s="116"/>
      <c r="JQY2663" s="42"/>
      <c r="JQZ2663" s="116"/>
      <c r="JRA2663" s="42"/>
      <c r="JRB2663" s="116"/>
      <c r="JRC2663" s="42"/>
      <c r="JRD2663" s="116"/>
      <c r="JRE2663" s="42"/>
      <c r="JRF2663" s="116"/>
      <c r="JRG2663" s="42"/>
      <c r="JRH2663" s="116"/>
      <c r="JRI2663" s="42"/>
      <c r="JRJ2663" s="116"/>
      <c r="JRK2663" s="42"/>
      <c r="JRL2663" s="116"/>
      <c r="JRM2663" s="42"/>
      <c r="JRN2663" s="116"/>
      <c r="JRO2663" s="42"/>
      <c r="JRP2663" s="116"/>
      <c r="JRQ2663" s="42"/>
      <c r="JRR2663" s="116"/>
      <c r="JRS2663" s="42"/>
      <c r="JRT2663" s="116"/>
      <c r="JRU2663" s="42"/>
      <c r="JRV2663" s="116"/>
      <c r="JRW2663" s="42"/>
      <c r="JRX2663" s="116"/>
      <c r="JRY2663" s="42"/>
      <c r="JRZ2663" s="116"/>
      <c r="JSA2663" s="42"/>
      <c r="JSB2663" s="116"/>
      <c r="JSC2663" s="42"/>
      <c r="JSD2663" s="116"/>
      <c r="JSE2663" s="42"/>
      <c r="JSF2663" s="116"/>
      <c r="JSG2663" s="42"/>
      <c r="JSH2663" s="116"/>
      <c r="JSI2663" s="42"/>
      <c r="JSJ2663" s="116"/>
      <c r="JSK2663" s="42"/>
      <c r="JSL2663" s="116"/>
      <c r="JSM2663" s="42"/>
      <c r="JSN2663" s="116"/>
      <c r="JSO2663" s="42"/>
      <c r="JSP2663" s="116"/>
      <c r="JSQ2663" s="42"/>
      <c r="JSR2663" s="116"/>
      <c r="JSS2663" s="42"/>
      <c r="JST2663" s="116"/>
      <c r="JSU2663" s="42"/>
      <c r="JSV2663" s="116"/>
      <c r="JSW2663" s="42"/>
      <c r="JSX2663" s="116"/>
      <c r="JSY2663" s="42"/>
      <c r="JSZ2663" s="116"/>
      <c r="JTA2663" s="42"/>
      <c r="JTB2663" s="116"/>
      <c r="JTC2663" s="42"/>
      <c r="JTD2663" s="116"/>
      <c r="JTE2663" s="42"/>
      <c r="JTF2663" s="116"/>
      <c r="JTG2663" s="42"/>
      <c r="JTH2663" s="116"/>
      <c r="JTI2663" s="42"/>
      <c r="JTJ2663" s="116"/>
      <c r="JTK2663" s="42"/>
      <c r="JTL2663" s="116"/>
      <c r="JTM2663" s="42"/>
      <c r="JTN2663" s="116"/>
      <c r="JTO2663" s="42"/>
      <c r="JTP2663" s="116"/>
      <c r="JTQ2663" s="42"/>
      <c r="JTR2663" s="116"/>
      <c r="JTS2663" s="42"/>
      <c r="JTT2663" s="116"/>
      <c r="JTU2663" s="42"/>
      <c r="JTV2663" s="116"/>
      <c r="JTW2663" s="42"/>
      <c r="JTX2663" s="116"/>
      <c r="JTY2663" s="42"/>
      <c r="JTZ2663" s="116"/>
      <c r="JUA2663" s="42"/>
      <c r="JUB2663" s="116"/>
      <c r="JUC2663" s="42"/>
      <c r="JUD2663" s="116"/>
      <c r="JUE2663" s="42"/>
      <c r="JUF2663" s="116"/>
      <c r="JUG2663" s="42"/>
      <c r="JUH2663" s="116"/>
      <c r="JUI2663" s="42"/>
      <c r="JUJ2663" s="116"/>
      <c r="JUK2663" s="42"/>
      <c r="JUL2663" s="116"/>
      <c r="JUM2663" s="42"/>
      <c r="JUN2663" s="116"/>
      <c r="JUO2663" s="42"/>
      <c r="JUP2663" s="116"/>
      <c r="JUQ2663" s="42"/>
      <c r="JUR2663" s="116"/>
      <c r="JUS2663" s="42"/>
      <c r="JUT2663" s="116"/>
      <c r="JUU2663" s="42"/>
      <c r="JUV2663" s="116"/>
      <c r="JUW2663" s="42"/>
      <c r="JUX2663" s="116"/>
      <c r="JUY2663" s="42"/>
      <c r="JUZ2663" s="116"/>
      <c r="JVA2663" s="42"/>
      <c r="JVB2663" s="116"/>
      <c r="JVC2663" s="42"/>
      <c r="JVD2663" s="116"/>
      <c r="JVE2663" s="42"/>
      <c r="JVF2663" s="116"/>
      <c r="JVG2663" s="42"/>
      <c r="JVH2663" s="116"/>
      <c r="JVI2663" s="42"/>
      <c r="JVJ2663" s="116"/>
      <c r="JVK2663" s="42"/>
      <c r="JVL2663" s="116"/>
      <c r="JVM2663" s="42"/>
      <c r="JVN2663" s="116"/>
      <c r="JVO2663" s="42"/>
      <c r="JVP2663" s="116"/>
      <c r="JVQ2663" s="42"/>
      <c r="JVR2663" s="116"/>
      <c r="JVS2663" s="42"/>
      <c r="JVT2663" s="116"/>
      <c r="JVU2663" s="42"/>
      <c r="JVV2663" s="116"/>
      <c r="JVW2663" s="42"/>
      <c r="JVX2663" s="116"/>
      <c r="JVY2663" s="42"/>
      <c r="JVZ2663" s="116"/>
      <c r="JWA2663" s="42"/>
      <c r="JWB2663" s="116"/>
      <c r="JWC2663" s="42"/>
      <c r="JWD2663" s="116"/>
      <c r="JWE2663" s="42"/>
      <c r="JWF2663" s="116"/>
      <c r="JWG2663" s="42"/>
      <c r="JWH2663" s="116"/>
      <c r="JWI2663" s="42"/>
      <c r="JWJ2663" s="116"/>
      <c r="JWK2663" s="42"/>
      <c r="JWL2663" s="116"/>
      <c r="JWM2663" s="42"/>
      <c r="JWN2663" s="116"/>
      <c r="JWO2663" s="42"/>
      <c r="JWP2663" s="116"/>
      <c r="JWQ2663" s="42"/>
      <c r="JWR2663" s="116"/>
      <c r="JWS2663" s="42"/>
      <c r="JWT2663" s="116"/>
      <c r="JWU2663" s="42"/>
      <c r="JWV2663" s="116"/>
      <c r="JWW2663" s="42"/>
      <c r="JWX2663" s="116"/>
      <c r="JWY2663" s="42"/>
      <c r="JWZ2663" s="116"/>
      <c r="JXA2663" s="42"/>
      <c r="JXB2663" s="116"/>
      <c r="JXC2663" s="42"/>
      <c r="JXD2663" s="116"/>
      <c r="JXE2663" s="42"/>
      <c r="JXF2663" s="116"/>
      <c r="JXG2663" s="42"/>
      <c r="JXH2663" s="116"/>
      <c r="JXI2663" s="42"/>
      <c r="JXJ2663" s="116"/>
      <c r="JXK2663" s="42"/>
      <c r="JXL2663" s="116"/>
      <c r="JXM2663" s="42"/>
      <c r="JXN2663" s="116"/>
      <c r="JXO2663" s="42"/>
      <c r="JXP2663" s="116"/>
      <c r="JXQ2663" s="42"/>
      <c r="JXR2663" s="116"/>
      <c r="JXS2663" s="42"/>
      <c r="JXT2663" s="116"/>
      <c r="JXU2663" s="42"/>
      <c r="JXV2663" s="116"/>
      <c r="JXW2663" s="42"/>
      <c r="JXX2663" s="116"/>
      <c r="JXY2663" s="42"/>
      <c r="JXZ2663" s="116"/>
      <c r="JYA2663" s="42"/>
      <c r="JYB2663" s="116"/>
      <c r="JYC2663" s="42"/>
      <c r="JYD2663" s="116"/>
      <c r="JYE2663" s="42"/>
      <c r="JYF2663" s="116"/>
      <c r="JYG2663" s="42"/>
      <c r="JYH2663" s="116"/>
      <c r="JYI2663" s="42"/>
      <c r="JYJ2663" s="116"/>
      <c r="JYK2663" s="42"/>
      <c r="JYL2663" s="116"/>
      <c r="JYM2663" s="42"/>
      <c r="JYN2663" s="116"/>
      <c r="JYO2663" s="42"/>
      <c r="JYP2663" s="116"/>
      <c r="JYQ2663" s="42"/>
      <c r="JYR2663" s="116"/>
      <c r="JYS2663" s="42"/>
      <c r="JYT2663" s="116"/>
      <c r="JYU2663" s="42"/>
      <c r="JYV2663" s="116"/>
      <c r="JYW2663" s="42"/>
      <c r="JYX2663" s="116"/>
      <c r="JYY2663" s="42"/>
      <c r="JYZ2663" s="116"/>
      <c r="JZA2663" s="42"/>
      <c r="JZB2663" s="116"/>
      <c r="JZC2663" s="42"/>
      <c r="JZD2663" s="116"/>
      <c r="JZE2663" s="42"/>
      <c r="JZF2663" s="116"/>
      <c r="JZG2663" s="42"/>
      <c r="JZH2663" s="116"/>
      <c r="JZI2663" s="42"/>
      <c r="JZJ2663" s="116"/>
      <c r="JZK2663" s="42"/>
      <c r="JZL2663" s="116"/>
      <c r="JZM2663" s="42"/>
      <c r="JZN2663" s="116"/>
      <c r="JZO2663" s="42"/>
      <c r="JZP2663" s="116"/>
      <c r="JZQ2663" s="42"/>
      <c r="JZR2663" s="116"/>
      <c r="JZS2663" s="42"/>
      <c r="JZT2663" s="116"/>
      <c r="JZU2663" s="42"/>
      <c r="JZV2663" s="116"/>
      <c r="JZW2663" s="42"/>
      <c r="JZX2663" s="116"/>
      <c r="JZY2663" s="42"/>
      <c r="JZZ2663" s="116"/>
      <c r="KAA2663" s="42"/>
      <c r="KAB2663" s="116"/>
      <c r="KAC2663" s="42"/>
      <c r="KAD2663" s="116"/>
      <c r="KAE2663" s="42"/>
      <c r="KAF2663" s="116"/>
      <c r="KAG2663" s="42"/>
      <c r="KAH2663" s="116"/>
      <c r="KAI2663" s="42"/>
      <c r="KAJ2663" s="116"/>
      <c r="KAK2663" s="42"/>
      <c r="KAL2663" s="116"/>
      <c r="KAM2663" s="42"/>
      <c r="KAN2663" s="116"/>
      <c r="KAO2663" s="42"/>
      <c r="KAP2663" s="116"/>
      <c r="KAQ2663" s="42"/>
      <c r="KAR2663" s="116"/>
      <c r="KAS2663" s="42"/>
      <c r="KAT2663" s="116"/>
      <c r="KAU2663" s="42"/>
      <c r="KAV2663" s="116"/>
      <c r="KAW2663" s="42"/>
      <c r="KAX2663" s="116"/>
      <c r="KAY2663" s="42"/>
      <c r="KAZ2663" s="116"/>
      <c r="KBA2663" s="42"/>
      <c r="KBB2663" s="116"/>
      <c r="KBC2663" s="42"/>
      <c r="KBD2663" s="116"/>
      <c r="KBE2663" s="42"/>
      <c r="KBF2663" s="116"/>
      <c r="KBG2663" s="42"/>
      <c r="KBH2663" s="116"/>
      <c r="KBI2663" s="42"/>
      <c r="KBJ2663" s="116"/>
      <c r="KBK2663" s="42"/>
      <c r="KBL2663" s="116"/>
      <c r="KBM2663" s="42"/>
      <c r="KBN2663" s="116"/>
      <c r="KBO2663" s="42"/>
      <c r="KBP2663" s="116"/>
      <c r="KBQ2663" s="42"/>
      <c r="KBR2663" s="116"/>
      <c r="KBS2663" s="42"/>
      <c r="KBT2663" s="116"/>
      <c r="KBU2663" s="42"/>
      <c r="KBV2663" s="116"/>
      <c r="KBW2663" s="42"/>
      <c r="KBX2663" s="116"/>
      <c r="KBY2663" s="42"/>
      <c r="KBZ2663" s="116"/>
      <c r="KCA2663" s="42"/>
      <c r="KCB2663" s="116"/>
      <c r="KCC2663" s="42"/>
      <c r="KCD2663" s="116"/>
      <c r="KCE2663" s="42"/>
      <c r="KCF2663" s="116"/>
      <c r="KCG2663" s="42"/>
      <c r="KCH2663" s="116"/>
      <c r="KCI2663" s="42"/>
      <c r="KCJ2663" s="116"/>
      <c r="KCK2663" s="42"/>
      <c r="KCL2663" s="116"/>
      <c r="KCM2663" s="42"/>
      <c r="KCN2663" s="116"/>
      <c r="KCO2663" s="42"/>
      <c r="KCP2663" s="116"/>
      <c r="KCQ2663" s="42"/>
      <c r="KCR2663" s="116"/>
      <c r="KCS2663" s="42"/>
      <c r="KCT2663" s="116"/>
      <c r="KCU2663" s="42"/>
      <c r="KCV2663" s="116"/>
      <c r="KCW2663" s="42"/>
      <c r="KCX2663" s="116"/>
      <c r="KCY2663" s="42"/>
      <c r="KCZ2663" s="116"/>
      <c r="KDA2663" s="42"/>
      <c r="KDB2663" s="116"/>
      <c r="KDC2663" s="42"/>
      <c r="KDD2663" s="116"/>
      <c r="KDE2663" s="42"/>
      <c r="KDF2663" s="116"/>
      <c r="KDG2663" s="42"/>
      <c r="KDH2663" s="116"/>
      <c r="KDI2663" s="42"/>
      <c r="KDJ2663" s="116"/>
      <c r="KDK2663" s="42"/>
      <c r="KDL2663" s="116"/>
      <c r="KDM2663" s="42"/>
      <c r="KDN2663" s="116"/>
      <c r="KDO2663" s="42"/>
      <c r="KDP2663" s="116"/>
      <c r="KDQ2663" s="42"/>
      <c r="KDR2663" s="116"/>
      <c r="KDS2663" s="42"/>
      <c r="KDT2663" s="116"/>
      <c r="KDU2663" s="42"/>
      <c r="KDV2663" s="116"/>
      <c r="KDW2663" s="42"/>
      <c r="KDX2663" s="116"/>
      <c r="KDY2663" s="42"/>
      <c r="KDZ2663" s="116"/>
      <c r="KEA2663" s="42"/>
      <c r="KEB2663" s="116"/>
      <c r="KEC2663" s="42"/>
      <c r="KED2663" s="116"/>
      <c r="KEE2663" s="42"/>
      <c r="KEF2663" s="116"/>
      <c r="KEG2663" s="42"/>
      <c r="KEH2663" s="116"/>
      <c r="KEI2663" s="42"/>
      <c r="KEJ2663" s="116"/>
      <c r="KEK2663" s="42"/>
      <c r="KEL2663" s="116"/>
      <c r="KEM2663" s="42"/>
      <c r="KEN2663" s="116"/>
      <c r="KEO2663" s="42"/>
      <c r="KEP2663" s="116"/>
      <c r="KEQ2663" s="42"/>
      <c r="KER2663" s="116"/>
      <c r="KES2663" s="42"/>
      <c r="KET2663" s="116"/>
      <c r="KEU2663" s="42"/>
      <c r="KEV2663" s="116"/>
      <c r="KEW2663" s="42"/>
      <c r="KEX2663" s="116"/>
      <c r="KEY2663" s="42"/>
      <c r="KEZ2663" s="116"/>
      <c r="KFA2663" s="42"/>
      <c r="KFB2663" s="116"/>
      <c r="KFC2663" s="42"/>
      <c r="KFD2663" s="116"/>
      <c r="KFE2663" s="42"/>
      <c r="KFF2663" s="116"/>
      <c r="KFG2663" s="42"/>
      <c r="KFH2663" s="116"/>
      <c r="KFI2663" s="42"/>
      <c r="KFJ2663" s="116"/>
      <c r="KFK2663" s="42"/>
      <c r="KFL2663" s="116"/>
      <c r="KFM2663" s="42"/>
      <c r="KFN2663" s="116"/>
      <c r="KFO2663" s="42"/>
      <c r="KFP2663" s="116"/>
      <c r="KFQ2663" s="42"/>
      <c r="KFR2663" s="116"/>
      <c r="KFS2663" s="42"/>
      <c r="KFT2663" s="116"/>
      <c r="KFU2663" s="42"/>
      <c r="KFV2663" s="116"/>
      <c r="KFW2663" s="42"/>
      <c r="KFX2663" s="116"/>
      <c r="KFY2663" s="42"/>
      <c r="KFZ2663" s="116"/>
      <c r="KGA2663" s="42"/>
      <c r="KGB2663" s="116"/>
      <c r="KGC2663" s="42"/>
      <c r="KGD2663" s="116"/>
      <c r="KGE2663" s="42"/>
      <c r="KGF2663" s="116"/>
      <c r="KGG2663" s="42"/>
      <c r="KGH2663" s="116"/>
      <c r="KGI2663" s="42"/>
      <c r="KGJ2663" s="116"/>
      <c r="KGK2663" s="42"/>
      <c r="KGL2663" s="116"/>
      <c r="KGM2663" s="42"/>
      <c r="KGN2663" s="116"/>
      <c r="KGO2663" s="42"/>
      <c r="KGP2663" s="116"/>
      <c r="KGQ2663" s="42"/>
      <c r="KGR2663" s="116"/>
      <c r="KGS2663" s="42"/>
      <c r="KGT2663" s="116"/>
      <c r="KGU2663" s="42"/>
      <c r="KGV2663" s="116"/>
      <c r="KGW2663" s="42"/>
      <c r="KGX2663" s="116"/>
      <c r="KGY2663" s="42"/>
      <c r="KGZ2663" s="116"/>
      <c r="KHA2663" s="42"/>
      <c r="KHB2663" s="116"/>
      <c r="KHC2663" s="42"/>
      <c r="KHD2663" s="116"/>
      <c r="KHE2663" s="42"/>
      <c r="KHF2663" s="116"/>
      <c r="KHG2663" s="42"/>
      <c r="KHH2663" s="116"/>
      <c r="KHI2663" s="42"/>
      <c r="KHJ2663" s="116"/>
      <c r="KHK2663" s="42"/>
      <c r="KHL2663" s="116"/>
      <c r="KHM2663" s="42"/>
      <c r="KHN2663" s="116"/>
      <c r="KHO2663" s="42"/>
      <c r="KHP2663" s="116"/>
      <c r="KHQ2663" s="42"/>
      <c r="KHR2663" s="116"/>
      <c r="KHS2663" s="42"/>
      <c r="KHT2663" s="116"/>
      <c r="KHU2663" s="42"/>
      <c r="KHV2663" s="116"/>
      <c r="KHW2663" s="42"/>
      <c r="KHX2663" s="116"/>
      <c r="KHY2663" s="42"/>
      <c r="KHZ2663" s="116"/>
      <c r="KIA2663" s="42"/>
      <c r="KIB2663" s="116"/>
      <c r="KIC2663" s="42"/>
      <c r="KID2663" s="116"/>
      <c r="KIE2663" s="42"/>
      <c r="KIF2663" s="116"/>
      <c r="KIG2663" s="42"/>
      <c r="KIH2663" s="116"/>
      <c r="KII2663" s="42"/>
      <c r="KIJ2663" s="116"/>
      <c r="KIK2663" s="42"/>
      <c r="KIL2663" s="116"/>
      <c r="KIM2663" s="42"/>
      <c r="KIN2663" s="116"/>
      <c r="KIO2663" s="42"/>
      <c r="KIP2663" s="116"/>
      <c r="KIQ2663" s="42"/>
      <c r="KIR2663" s="116"/>
      <c r="KIS2663" s="42"/>
      <c r="KIT2663" s="116"/>
      <c r="KIU2663" s="42"/>
      <c r="KIV2663" s="116"/>
      <c r="KIW2663" s="42"/>
      <c r="KIX2663" s="116"/>
      <c r="KIY2663" s="42"/>
      <c r="KIZ2663" s="116"/>
      <c r="KJA2663" s="42"/>
      <c r="KJB2663" s="116"/>
      <c r="KJC2663" s="42"/>
      <c r="KJD2663" s="116"/>
      <c r="KJE2663" s="42"/>
      <c r="KJF2663" s="116"/>
      <c r="KJG2663" s="42"/>
      <c r="KJH2663" s="116"/>
      <c r="KJI2663" s="42"/>
      <c r="KJJ2663" s="116"/>
      <c r="KJK2663" s="42"/>
      <c r="KJL2663" s="116"/>
      <c r="KJM2663" s="42"/>
      <c r="KJN2663" s="116"/>
      <c r="KJO2663" s="42"/>
      <c r="KJP2663" s="116"/>
      <c r="KJQ2663" s="42"/>
      <c r="KJR2663" s="116"/>
      <c r="KJS2663" s="42"/>
      <c r="KJT2663" s="116"/>
      <c r="KJU2663" s="42"/>
      <c r="KJV2663" s="116"/>
      <c r="KJW2663" s="42"/>
      <c r="KJX2663" s="116"/>
      <c r="KJY2663" s="42"/>
      <c r="KJZ2663" s="116"/>
      <c r="KKA2663" s="42"/>
      <c r="KKB2663" s="116"/>
      <c r="KKC2663" s="42"/>
      <c r="KKD2663" s="116"/>
      <c r="KKE2663" s="42"/>
      <c r="KKF2663" s="116"/>
      <c r="KKG2663" s="42"/>
      <c r="KKH2663" s="116"/>
      <c r="KKI2663" s="42"/>
      <c r="KKJ2663" s="116"/>
      <c r="KKK2663" s="42"/>
      <c r="KKL2663" s="116"/>
      <c r="KKM2663" s="42"/>
      <c r="KKN2663" s="116"/>
      <c r="KKO2663" s="42"/>
      <c r="KKP2663" s="116"/>
      <c r="KKQ2663" s="42"/>
      <c r="KKR2663" s="116"/>
      <c r="KKS2663" s="42"/>
      <c r="KKT2663" s="116"/>
      <c r="KKU2663" s="42"/>
      <c r="KKV2663" s="116"/>
      <c r="KKW2663" s="42"/>
      <c r="KKX2663" s="116"/>
      <c r="KKY2663" s="42"/>
      <c r="KKZ2663" s="116"/>
      <c r="KLA2663" s="42"/>
      <c r="KLB2663" s="116"/>
      <c r="KLC2663" s="42"/>
      <c r="KLD2663" s="116"/>
      <c r="KLE2663" s="42"/>
      <c r="KLF2663" s="116"/>
      <c r="KLG2663" s="42"/>
      <c r="KLH2663" s="116"/>
      <c r="KLI2663" s="42"/>
      <c r="KLJ2663" s="116"/>
      <c r="KLK2663" s="42"/>
      <c r="KLL2663" s="116"/>
      <c r="KLM2663" s="42"/>
      <c r="KLN2663" s="116"/>
      <c r="KLO2663" s="42"/>
      <c r="KLP2663" s="116"/>
      <c r="KLQ2663" s="42"/>
      <c r="KLR2663" s="116"/>
      <c r="KLS2663" s="42"/>
      <c r="KLT2663" s="116"/>
      <c r="KLU2663" s="42"/>
      <c r="KLV2663" s="116"/>
      <c r="KLW2663" s="42"/>
      <c r="KLX2663" s="116"/>
      <c r="KLY2663" s="42"/>
      <c r="KLZ2663" s="116"/>
      <c r="KMA2663" s="42"/>
      <c r="KMB2663" s="116"/>
      <c r="KMC2663" s="42"/>
      <c r="KMD2663" s="116"/>
      <c r="KME2663" s="42"/>
      <c r="KMF2663" s="116"/>
      <c r="KMG2663" s="42"/>
      <c r="KMH2663" s="116"/>
      <c r="KMI2663" s="42"/>
      <c r="KMJ2663" s="116"/>
      <c r="KMK2663" s="42"/>
      <c r="KML2663" s="116"/>
      <c r="KMM2663" s="42"/>
      <c r="KMN2663" s="116"/>
      <c r="KMO2663" s="42"/>
      <c r="KMP2663" s="116"/>
      <c r="KMQ2663" s="42"/>
      <c r="KMR2663" s="116"/>
      <c r="KMS2663" s="42"/>
      <c r="KMT2663" s="116"/>
      <c r="KMU2663" s="42"/>
      <c r="KMV2663" s="116"/>
      <c r="KMW2663" s="42"/>
      <c r="KMX2663" s="116"/>
      <c r="KMY2663" s="42"/>
      <c r="KMZ2663" s="116"/>
      <c r="KNA2663" s="42"/>
      <c r="KNB2663" s="116"/>
      <c r="KNC2663" s="42"/>
      <c r="KND2663" s="116"/>
      <c r="KNE2663" s="42"/>
      <c r="KNF2663" s="116"/>
      <c r="KNG2663" s="42"/>
      <c r="KNH2663" s="116"/>
      <c r="KNI2663" s="42"/>
      <c r="KNJ2663" s="116"/>
      <c r="KNK2663" s="42"/>
      <c r="KNL2663" s="116"/>
      <c r="KNM2663" s="42"/>
      <c r="KNN2663" s="116"/>
      <c r="KNO2663" s="42"/>
      <c r="KNP2663" s="116"/>
      <c r="KNQ2663" s="42"/>
      <c r="KNR2663" s="116"/>
      <c r="KNS2663" s="42"/>
      <c r="KNT2663" s="116"/>
      <c r="KNU2663" s="42"/>
      <c r="KNV2663" s="116"/>
      <c r="KNW2663" s="42"/>
      <c r="KNX2663" s="116"/>
      <c r="KNY2663" s="42"/>
      <c r="KNZ2663" s="116"/>
      <c r="KOA2663" s="42"/>
      <c r="KOB2663" s="116"/>
      <c r="KOC2663" s="42"/>
      <c r="KOD2663" s="116"/>
      <c r="KOE2663" s="42"/>
      <c r="KOF2663" s="116"/>
      <c r="KOG2663" s="42"/>
      <c r="KOH2663" s="116"/>
      <c r="KOI2663" s="42"/>
      <c r="KOJ2663" s="116"/>
      <c r="KOK2663" s="42"/>
      <c r="KOL2663" s="116"/>
      <c r="KOM2663" s="42"/>
      <c r="KON2663" s="116"/>
      <c r="KOO2663" s="42"/>
      <c r="KOP2663" s="116"/>
      <c r="KOQ2663" s="42"/>
      <c r="KOR2663" s="116"/>
      <c r="KOS2663" s="42"/>
      <c r="KOT2663" s="116"/>
      <c r="KOU2663" s="42"/>
      <c r="KOV2663" s="116"/>
      <c r="KOW2663" s="42"/>
      <c r="KOX2663" s="116"/>
      <c r="KOY2663" s="42"/>
      <c r="KOZ2663" s="116"/>
      <c r="KPA2663" s="42"/>
      <c r="KPB2663" s="116"/>
      <c r="KPC2663" s="42"/>
      <c r="KPD2663" s="116"/>
      <c r="KPE2663" s="42"/>
      <c r="KPF2663" s="116"/>
      <c r="KPG2663" s="42"/>
      <c r="KPH2663" s="116"/>
      <c r="KPI2663" s="42"/>
      <c r="KPJ2663" s="116"/>
      <c r="KPK2663" s="42"/>
      <c r="KPL2663" s="116"/>
      <c r="KPM2663" s="42"/>
      <c r="KPN2663" s="116"/>
      <c r="KPO2663" s="42"/>
      <c r="KPP2663" s="116"/>
      <c r="KPQ2663" s="42"/>
      <c r="KPR2663" s="116"/>
      <c r="KPS2663" s="42"/>
      <c r="KPT2663" s="116"/>
      <c r="KPU2663" s="42"/>
      <c r="KPV2663" s="116"/>
      <c r="KPW2663" s="42"/>
      <c r="KPX2663" s="116"/>
      <c r="KPY2663" s="42"/>
      <c r="KPZ2663" s="116"/>
      <c r="KQA2663" s="42"/>
      <c r="KQB2663" s="116"/>
      <c r="KQC2663" s="42"/>
      <c r="KQD2663" s="116"/>
      <c r="KQE2663" s="42"/>
      <c r="KQF2663" s="116"/>
      <c r="KQG2663" s="42"/>
      <c r="KQH2663" s="116"/>
      <c r="KQI2663" s="42"/>
      <c r="KQJ2663" s="116"/>
      <c r="KQK2663" s="42"/>
      <c r="KQL2663" s="116"/>
      <c r="KQM2663" s="42"/>
      <c r="KQN2663" s="116"/>
      <c r="KQO2663" s="42"/>
      <c r="KQP2663" s="116"/>
      <c r="KQQ2663" s="42"/>
      <c r="KQR2663" s="116"/>
      <c r="KQS2663" s="42"/>
      <c r="KQT2663" s="116"/>
      <c r="KQU2663" s="42"/>
      <c r="KQV2663" s="116"/>
      <c r="KQW2663" s="42"/>
      <c r="KQX2663" s="116"/>
      <c r="KQY2663" s="42"/>
      <c r="KQZ2663" s="116"/>
      <c r="KRA2663" s="42"/>
      <c r="KRB2663" s="116"/>
      <c r="KRC2663" s="42"/>
      <c r="KRD2663" s="116"/>
      <c r="KRE2663" s="42"/>
      <c r="KRF2663" s="116"/>
      <c r="KRG2663" s="42"/>
      <c r="KRH2663" s="116"/>
      <c r="KRI2663" s="42"/>
      <c r="KRJ2663" s="116"/>
      <c r="KRK2663" s="42"/>
      <c r="KRL2663" s="116"/>
      <c r="KRM2663" s="42"/>
      <c r="KRN2663" s="116"/>
      <c r="KRO2663" s="42"/>
      <c r="KRP2663" s="116"/>
      <c r="KRQ2663" s="42"/>
      <c r="KRR2663" s="116"/>
      <c r="KRS2663" s="42"/>
      <c r="KRT2663" s="116"/>
      <c r="KRU2663" s="42"/>
      <c r="KRV2663" s="116"/>
      <c r="KRW2663" s="42"/>
      <c r="KRX2663" s="116"/>
      <c r="KRY2663" s="42"/>
      <c r="KRZ2663" s="116"/>
      <c r="KSA2663" s="42"/>
      <c r="KSB2663" s="116"/>
      <c r="KSC2663" s="42"/>
      <c r="KSD2663" s="116"/>
      <c r="KSE2663" s="42"/>
      <c r="KSF2663" s="116"/>
      <c r="KSG2663" s="42"/>
      <c r="KSH2663" s="116"/>
      <c r="KSI2663" s="42"/>
      <c r="KSJ2663" s="116"/>
      <c r="KSK2663" s="42"/>
      <c r="KSL2663" s="116"/>
      <c r="KSM2663" s="42"/>
      <c r="KSN2663" s="116"/>
      <c r="KSO2663" s="42"/>
      <c r="KSP2663" s="116"/>
      <c r="KSQ2663" s="42"/>
      <c r="KSR2663" s="116"/>
      <c r="KSS2663" s="42"/>
      <c r="KST2663" s="116"/>
      <c r="KSU2663" s="42"/>
      <c r="KSV2663" s="116"/>
      <c r="KSW2663" s="42"/>
      <c r="KSX2663" s="116"/>
      <c r="KSY2663" s="42"/>
      <c r="KSZ2663" s="116"/>
      <c r="KTA2663" s="42"/>
      <c r="KTB2663" s="116"/>
      <c r="KTC2663" s="42"/>
      <c r="KTD2663" s="116"/>
      <c r="KTE2663" s="42"/>
      <c r="KTF2663" s="116"/>
      <c r="KTG2663" s="42"/>
      <c r="KTH2663" s="116"/>
      <c r="KTI2663" s="42"/>
      <c r="KTJ2663" s="116"/>
      <c r="KTK2663" s="42"/>
      <c r="KTL2663" s="116"/>
      <c r="KTM2663" s="42"/>
      <c r="KTN2663" s="116"/>
      <c r="KTO2663" s="42"/>
      <c r="KTP2663" s="116"/>
      <c r="KTQ2663" s="42"/>
      <c r="KTR2663" s="116"/>
      <c r="KTS2663" s="42"/>
      <c r="KTT2663" s="116"/>
      <c r="KTU2663" s="42"/>
      <c r="KTV2663" s="116"/>
      <c r="KTW2663" s="42"/>
      <c r="KTX2663" s="116"/>
      <c r="KTY2663" s="42"/>
      <c r="KTZ2663" s="116"/>
      <c r="KUA2663" s="42"/>
      <c r="KUB2663" s="116"/>
      <c r="KUC2663" s="42"/>
      <c r="KUD2663" s="116"/>
      <c r="KUE2663" s="42"/>
      <c r="KUF2663" s="116"/>
      <c r="KUG2663" s="42"/>
      <c r="KUH2663" s="116"/>
      <c r="KUI2663" s="42"/>
      <c r="KUJ2663" s="116"/>
      <c r="KUK2663" s="42"/>
      <c r="KUL2663" s="116"/>
      <c r="KUM2663" s="42"/>
      <c r="KUN2663" s="116"/>
      <c r="KUO2663" s="42"/>
      <c r="KUP2663" s="116"/>
      <c r="KUQ2663" s="42"/>
      <c r="KUR2663" s="116"/>
      <c r="KUS2663" s="42"/>
      <c r="KUT2663" s="116"/>
      <c r="KUU2663" s="42"/>
      <c r="KUV2663" s="116"/>
      <c r="KUW2663" s="42"/>
      <c r="KUX2663" s="116"/>
      <c r="KUY2663" s="42"/>
      <c r="KUZ2663" s="116"/>
      <c r="KVA2663" s="42"/>
      <c r="KVB2663" s="116"/>
      <c r="KVC2663" s="42"/>
      <c r="KVD2663" s="116"/>
      <c r="KVE2663" s="42"/>
      <c r="KVF2663" s="116"/>
      <c r="KVG2663" s="42"/>
      <c r="KVH2663" s="116"/>
      <c r="KVI2663" s="42"/>
      <c r="KVJ2663" s="116"/>
      <c r="KVK2663" s="42"/>
      <c r="KVL2663" s="116"/>
      <c r="KVM2663" s="42"/>
      <c r="KVN2663" s="116"/>
      <c r="KVO2663" s="42"/>
      <c r="KVP2663" s="116"/>
      <c r="KVQ2663" s="42"/>
      <c r="KVR2663" s="116"/>
      <c r="KVS2663" s="42"/>
      <c r="KVT2663" s="116"/>
      <c r="KVU2663" s="42"/>
      <c r="KVV2663" s="116"/>
      <c r="KVW2663" s="42"/>
      <c r="KVX2663" s="116"/>
      <c r="KVY2663" s="42"/>
      <c r="KVZ2663" s="116"/>
      <c r="KWA2663" s="42"/>
      <c r="KWB2663" s="116"/>
      <c r="KWC2663" s="42"/>
      <c r="KWD2663" s="116"/>
      <c r="KWE2663" s="42"/>
      <c r="KWF2663" s="116"/>
      <c r="KWG2663" s="42"/>
      <c r="KWH2663" s="116"/>
      <c r="KWI2663" s="42"/>
      <c r="KWJ2663" s="116"/>
      <c r="KWK2663" s="42"/>
      <c r="KWL2663" s="116"/>
      <c r="KWM2663" s="42"/>
      <c r="KWN2663" s="116"/>
      <c r="KWO2663" s="42"/>
      <c r="KWP2663" s="116"/>
      <c r="KWQ2663" s="42"/>
      <c r="KWR2663" s="116"/>
      <c r="KWS2663" s="42"/>
      <c r="KWT2663" s="116"/>
      <c r="KWU2663" s="42"/>
      <c r="KWV2663" s="116"/>
      <c r="KWW2663" s="42"/>
      <c r="KWX2663" s="116"/>
      <c r="KWY2663" s="42"/>
      <c r="KWZ2663" s="116"/>
      <c r="KXA2663" s="42"/>
      <c r="KXB2663" s="116"/>
      <c r="KXC2663" s="42"/>
      <c r="KXD2663" s="116"/>
      <c r="KXE2663" s="42"/>
      <c r="KXF2663" s="116"/>
      <c r="KXG2663" s="42"/>
      <c r="KXH2663" s="116"/>
      <c r="KXI2663" s="42"/>
      <c r="KXJ2663" s="116"/>
      <c r="KXK2663" s="42"/>
      <c r="KXL2663" s="116"/>
      <c r="KXM2663" s="42"/>
      <c r="KXN2663" s="116"/>
      <c r="KXO2663" s="42"/>
      <c r="KXP2663" s="116"/>
      <c r="KXQ2663" s="42"/>
      <c r="KXR2663" s="116"/>
      <c r="KXS2663" s="42"/>
      <c r="KXT2663" s="116"/>
      <c r="KXU2663" s="42"/>
      <c r="KXV2663" s="116"/>
      <c r="KXW2663" s="42"/>
      <c r="KXX2663" s="116"/>
      <c r="KXY2663" s="42"/>
      <c r="KXZ2663" s="116"/>
      <c r="KYA2663" s="42"/>
      <c r="KYB2663" s="116"/>
      <c r="KYC2663" s="42"/>
      <c r="KYD2663" s="116"/>
      <c r="KYE2663" s="42"/>
      <c r="KYF2663" s="116"/>
      <c r="KYG2663" s="42"/>
      <c r="KYH2663" s="116"/>
      <c r="KYI2663" s="42"/>
      <c r="KYJ2663" s="116"/>
      <c r="KYK2663" s="42"/>
      <c r="KYL2663" s="116"/>
      <c r="KYM2663" s="42"/>
      <c r="KYN2663" s="116"/>
      <c r="KYO2663" s="42"/>
      <c r="KYP2663" s="116"/>
      <c r="KYQ2663" s="42"/>
      <c r="KYR2663" s="116"/>
      <c r="KYS2663" s="42"/>
      <c r="KYT2663" s="116"/>
      <c r="KYU2663" s="42"/>
      <c r="KYV2663" s="116"/>
      <c r="KYW2663" s="42"/>
      <c r="KYX2663" s="116"/>
      <c r="KYY2663" s="42"/>
      <c r="KYZ2663" s="116"/>
      <c r="KZA2663" s="42"/>
      <c r="KZB2663" s="116"/>
      <c r="KZC2663" s="42"/>
      <c r="KZD2663" s="116"/>
      <c r="KZE2663" s="42"/>
      <c r="KZF2663" s="116"/>
      <c r="KZG2663" s="42"/>
      <c r="KZH2663" s="116"/>
      <c r="KZI2663" s="42"/>
      <c r="KZJ2663" s="116"/>
      <c r="KZK2663" s="42"/>
      <c r="KZL2663" s="116"/>
      <c r="KZM2663" s="42"/>
      <c r="KZN2663" s="116"/>
      <c r="KZO2663" s="42"/>
      <c r="KZP2663" s="116"/>
      <c r="KZQ2663" s="42"/>
      <c r="KZR2663" s="116"/>
      <c r="KZS2663" s="42"/>
      <c r="KZT2663" s="116"/>
      <c r="KZU2663" s="42"/>
      <c r="KZV2663" s="116"/>
      <c r="KZW2663" s="42"/>
      <c r="KZX2663" s="116"/>
      <c r="KZY2663" s="42"/>
      <c r="KZZ2663" s="116"/>
      <c r="LAA2663" s="42"/>
      <c r="LAB2663" s="116"/>
      <c r="LAC2663" s="42"/>
      <c r="LAD2663" s="116"/>
      <c r="LAE2663" s="42"/>
      <c r="LAF2663" s="116"/>
      <c r="LAG2663" s="42"/>
      <c r="LAH2663" s="116"/>
      <c r="LAI2663" s="42"/>
      <c r="LAJ2663" s="116"/>
      <c r="LAK2663" s="42"/>
      <c r="LAL2663" s="116"/>
      <c r="LAM2663" s="42"/>
      <c r="LAN2663" s="116"/>
      <c r="LAO2663" s="42"/>
      <c r="LAP2663" s="116"/>
      <c r="LAQ2663" s="42"/>
      <c r="LAR2663" s="116"/>
      <c r="LAS2663" s="42"/>
      <c r="LAT2663" s="116"/>
      <c r="LAU2663" s="42"/>
      <c r="LAV2663" s="116"/>
      <c r="LAW2663" s="42"/>
      <c r="LAX2663" s="116"/>
      <c r="LAY2663" s="42"/>
      <c r="LAZ2663" s="116"/>
      <c r="LBA2663" s="42"/>
      <c r="LBB2663" s="116"/>
      <c r="LBC2663" s="42"/>
      <c r="LBD2663" s="116"/>
      <c r="LBE2663" s="42"/>
      <c r="LBF2663" s="116"/>
      <c r="LBG2663" s="42"/>
      <c r="LBH2663" s="116"/>
      <c r="LBI2663" s="42"/>
      <c r="LBJ2663" s="116"/>
      <c r="LBK2663" s="42"/>
      <c r="LBL2663" s="116"/>
      <c r="LBM2663" s="42"/>
      <c r="LBN2663" s="116"/>
      <c r="LBO2663" s="42"/>
      <c r="LBP2663" s="116"/>
      <c r="LBQ2663" s="42"/>
      <c r="LBR2663" s="116"/>
      <c r="LBS2663" s="42"/>
      <c r="LBT2663" s="116"/>
      <c r="LBU2663" s="42"/>
      <c r="LBV2663" s="116"/>
      <c r="LBW2663" s="42"/>
      <c r="LBX2663" s="116"/>
      <c r="LBY2663" s="42"/>
      <c r="LBZ2663" s="116"/>
      <c r="LCA2663" s="42"/>
      <c r="LCB2663" s="116"/>
      <c r="LCC2663" s="42"/>
      <c r="LCD2663" s="116"/>
      <c r="LCE2663" s="42"/>
      <c r="LCF2663" s="116"/>
      <c r="LCG2663" s="42"/>
      <c r="LCH2663" s="116"/>
      <c r="LCI2663" s="42"/>
      <c r="LCJ2663" s="116"/>
      <c r="LCK2663" s="42"/>
      <c r="LCL2663" s="116"/>
      <c r="LCM2663" s="42"/>
      <c r="LCN2663" s="116"/>
      <c r="LCO2663" s="42"/>
      <c r="LCP2663" s="116"/>
      <c r="LCQ2663" s="42"/>
      <c r="LCR2663" s="116"/>
      <c r="LCS2663" s="42"/>
      <c r="LCT2663" s="116"/>
      <c r="LCU2663" s="42"/>
      <c r="LCV2663" s="116"/>
      <c r="LCW2663" s="42"/>
      <c r="LCX2663" s="116"/>
      <c r="LCY2663" s="42"/>
      <c r="LCZ2663" s="116"/>
      <c r="LDA2663" s="42"/>
      <c r="LDB2663" s="116"/>
      <c r="LDC2663" s="42"/>
      <c r="LDD2663" s="116"/>
      <c r="LDE2663" s="42"/>
      <c r="LDF2663" s="116"/>
      <c r="LDG2663" s="42"/>
      <c r="LDH2663" s="116"/>
      <c r="LDI2663" s="42"/>
      <c r="LDJ2663" s="116"/>
      <c r="LDK2663" s="42"/>
      <c r="LDL2663" s="116"/>
      <c r="LDM2663" s="42"/>
      <c r="LDN2663" s="116"/>
      <c r="LDO2663" s="42"/>
      <c r="LDP2663" s="116"/>
      <c r="LDQ2663" s="42"/>
      <c r="LDR2663" s="116"/>
      <c r="LDS2663" s="42"/>
      <c r="LDT2663" s="116"/>
      <c r="LDU2663" s="42"/>
      <c r="LDV2663" s="116"/>
      <c r="LDW2663" s="42"/>
      <c r="LDX2663" s="116"/>
      <c r="LDY2663" s="42"/>
      <c r="LDZ2663" s="116"/>
      <c r="LEA2663" s="42"/>
      <c r="LEB2663" s="116"/>
      <c r="LEC2663" s="42"/>
      <c r="LED2663" s="116"/>
      <c r="LEE2663" s="42"/>
      <c r="LEF2663" s="116"/>
      <c r="LEG2663" s="42"/>
      <c r="LEH2663" s="116"/>
      <c r="LEI2663" s="42"/>
      <c r="LEJ2663" s="116"/>
      <c r="LEK2663" s="42"/>
      <c r="LEL2663" s="116"/>
      <c r="LEM2663" s="42"/>
      <c r="LEN2663" s="116"/>
      <c r="LEO2663" s="42"/>
      <c r="LEP2663" s="116"/>
      <c r="LEQ2663" s="42"/>
      <c r="LER2663" s="116"/>
      <c r="LES2663" s="42"/>
      <c r="LET2663" s="116"/>
      <c r="LEU2663" s="42"/>
      <c r="LEV2663" s="116"/>
      <c r="LEW2663" s="42"/>
      <c r="LEX2663" s="116"/>
      <c r="LEY2663" s="42"/>
      <c r="LEZ2663" s="116"/>
      <c r="LFA2663" s="42"/>
      <c r="LFB2663" s="116"/>
      <c r="LFC2663" s="42"/>
      <c r="LFD2663" s="116"/>
      <c r="LFE2663" s="42"/>
      <c r="LFF2663" s="116"/>
      <c r="LFG2663" s="42"/>
      <c r="LFH2663" s="116"/>
      <c r="LFI2663" s="42"/>
      <c r="LFJ2663" s="116"/>
      <c r="LFK2663" s="42"/>
      <c r="LFL2663" s="116"/>
      <c r="LFM2663" s="42"/>
      <c r="LFN2663" s="116"/>
      <c r="LFO2663" s="42"/>
      <c r="LFP2663" s="116"/>
      <c r="LFQ2663" s="42"/>
      <c r="LFR2663" s="116"/>
      <c r="LFS2663" s="42"/>
      <c r="LFT2663" s="116"/>
      <c r="LFU2663" s="42"/>
      <c r="LFV2663" s="116"/>
      <c r="LFW2663" s="42"/>
      <c r="LFX2663" s="116"/>
      <c r="LFY2663" s="42"/>
      <c r="LFZ2663" s="116"/>
      <c r="LGA2663" s="42"/>
      <c r="LGB2663" s="116"/>
      <c r="LGC2663" s="42"/>
      <c r="LGD2663" s="116"/>
      <c r="LGE2663" s="42"/>
      <c r="LGF2663" s="116"/>
      <c r="LGG2663" s="42"/>
      <c r="LGH2663" s="116"/>
      <c r="LGI2663" s="42"/>
      <c r="LGJ2663" s="116"/>
      <c r="LGK2663" s="42"/>
      <c r="LGL2663" s="116"/>
      <c r="LGM2663" s="42"/>
      <c r="LGN2663" s="116"/>
      <c r="LGO2663" s="42"/>
      <c r="LGP2663" s="116"/>
      <c r="LGQ2663" s="42"/>
      <c r="LGR2663" s="116"/>
      <c r="LGS2663" s="42"/>
      <c r="LGT2663" s="116"/>
      <c r="LGU2663" s="42"/>
      <c r="LGV2663" s="116"/>
      <c r="LGW2663" s="42"/>
      <c r="LGX2663" s="116"/>
      <c r="LGY2663" s="42"/>
      <c r="LGZ2663" s="116"/>
      <c r="LHA2663" s="42"/>
      <c r="LHB2663" s="116"/>
      <c r="LHC2663" s="42"/>
      <c r="LHD2663" s="116"/>
      <c r="LHE2663" s="42"/>
      <c r="LHF2663" s="116"/>
      <c r="LHG2663" s="42"/>
      <c r="LHH2663" s="116"/>
      <c r="LHI2663" s="42"/>
      <c r="LHJ2663" s="116"/>
      <c r="LHK2663" s="42"/>
      <c r="LHL2663" s="116"/>
      <c r="LHM2663" s="42"/>
      <c r="LHN2663" s="116"/>
      <c r="LHO2663" s="42"/>
      <c r="LHP2663" s="116"/>
      <c r="LHQ2663" s="42"/>
      <c r="LHR2663" s="116"/>
      <c r="LHS2663" s="42"/>
      <c r="LHT2663" s="116"/>
      <c r="LHU2663" s="42"/>
      <c r="LHV2663" s="116"/>
      <c r="LHW2663" s="42"/>
      <c r="LHX2663" s="116"/>
      <c r="LHY2663" s="42"/>
      <c r="LHZ2663" s="116"/>
      <c r="LIA2663" s="42"/>
      <c r="LIB2663" s="116"/>
      <c r="LIC2663" s="42"/>
      <c r="LID2663" s="116"/>
      <c r="LIE2663" s="42"/>
      <c r="LIF2663" s="116"/>
      <c r="LIG2663" s="42"/>
      <c r="LIH2663" s="116"/>
      <c r="LII2663" s="42"/>
      <c r="LIJ2663" s="116"/>
      <c r="LIK2663" s="42"/>
      <c r="LIL2663" s="116"/>
      <c r="LIM2663" s="42"/>
      <c r="LIN2663" s="116"/>
      <c r="LIO2663" s="42"/>
      <c r="LIP2663" s="116"/>
      <c r="LIQ2663" s="42"/>
      <c r="LIR2663" s="116"/>
      <c r="LIS2663" s="42"/>
      <c r="LIT2663" s="116"/>
      <c r="LIU2663" s="42"/>
      <c r="LIV2663" s="116"/>
      <c r="LIW2663" s="42"/>
      <c r="LIX2663" s="116"/>
      <c r="LIY2663" s="42"/>
      <c r="LIZ2663" s="116"/>
      <c r="LJA2663" s="42"/>
      <c r="LJB2663" s="116"/>
      <c r="LJC2663" s="42"/>
      <c r="LJD2663" s="116"/>
      <c r="LJE2663" s="42"/>
      <c r="LJF2663" s="116"/>
      <c r="LJG2663" s="42"/>
      <c r="LJH2663" s="116"/>
      <c r="LJI2663" s="42"/>
      <c r="LJJ2663" s="116"/>
      <c r="LJK2663" s="42"/>
      <c r="LJL2663" s="116"/>
      <c r="LJM2663" s="42"/>
      <c r="LJN2663" s="116"/>
      <c r="LJO2663" s="42"/>
      <c r="LJP2663" s="116"/>
      <c r="LJQ2663" s="42"/>
      <c r="LJR2663" s="116"/>
      <c r="LJS2663" s="42"/>
      <c r="LJT2663" s="116"/>
      <c r="LJU2663" s="42"/>
      <c r="LJV2663" s="116"/>
      <c r="LJW2663" s="42"/>
      <c r="LJX2663" s="116"/>
      <c r="LJY2663" s="42"/>
      <c r="LJZ2663" s="116"/>
      <c r="LKA2663" s="42"/>
      <c r="LKB2663" s="116"/>
      <c r="LKC2663" s="42"/>
      <c r="LKD2663" s="116"/>
      <c r="LKE2663" s="42"/>
      <c r="LKF2663" s="116"/>
      <c r="LKG2663" s="42"/>
      <c r="LKH2663" s="116"/>
      <c r="LKI2663" s="42"/>
      <c r="LKJ2663" s="116"/>
      <c r="LKK2663" s="42"/>
      <c r="LKL2663" s="116"/>
      <c r="LKM2663" s="42"/>
      <c r="LKN2663" s="116"/>
      <c r="LKO2663" s="42"/>
      <c r="LKP2663" s="116"/>
      <c r="LKQ2663" s="42"/>
      <c r="LKR2663" s="116"/>
      <c r="LKS2663" s="42"/>
      <c r="LKT2663" s="116"/>
      <c r="LKU2663" s="42"/>
      <c r="LKV2663" s="116"/>
      <c r="LKW2663" s="42"/>
      <c r="LKX2663" s="116"/>
      <c r="LKY2663" s="42"/>
      <c r="LKZ2663" s="116"/>
      <c r="LLA2663" s="42"/>
      <c r="LLB2663" s="116"/>
      <c r="LLC2663" s="42"/>
      <c r="LLD2663" s="116"/>
      <c r="LLE2663" s="42"/>
      <c r="LLF2663" s="116"/>
      <c r="LLG2663" s="42"/>
      <c r="LLH2663" s="116"/>
      <c r="LLI2663" s="42"/>
      <c r="LLJ2663" s="116"/>
      <c r="LLK2663" s="42"/>
      <c r="LLL2663" s="116"/>
      <c r="LLM2663" s="42"/>
      <c r="LLN2663" s="116"/>
      <c r="LLO2663" s="42"/>
      <c r="LLP2663" s="116"/>
      <c r="LLQ2663" s="42"/>
      <c r="LLR2663" s="116"/>
      <c r="LLS2663" s="42"/>
      <c r="LLT2663" s="116"/>
      <c r="LLU2663" s="42"/>
      <c r="LLV2663" s="116"/>
      <c r="LLW2663" s="42"/>
      <c r="LLX2663" s="116"/>
      <c r="LLY2663" s="42"/>
      <c r="LLZ2663" s="116"/>
      <c r="LMA2663" s="42"/>
      <c r="LMB2663" s="116"/>
      <c r="LMC2663" s="42"/>
      <c r="LMD2663" s="116"/>
      <c r="LME2663" s="42"/>
      <c r="LMF2663" s="116"/>
      <c r="LMG2663" s="42"/>
      <c r="LMH2663" s="116"/>
      <c r="LMI2663" s="42"/>
      <c r="LMJ2663" s="116"/>
      <c r="LMK2663" s="42"/>
      <c r="LML2663" s="116"/>
      <c r="LMM2663" s="42"/>
      <c r="LMN2663" s="116"/>
      <c r="LMO2663" s="42"/>
      <c r="LMP2663" s="116"/>
      <c r="LMQ2663" s="42"/>
      <c r="LMR2663" s="116"/>
      <c r="LMS2663" s="42"/>
      <c r="LMT2663" s="116"/>
      <c r="LMU2663" s="42"/>
      <c r="LMV2663" s="116"/>
      <c r="LMW2663" s="42"/>
      <c r="LMX2663" s="116"/>
      <c r="LMY2663" s="42"/>
      <c r="LMZ2663" s="116"/>
      <c r="LNA2663" s="42"/>
      <c r="LNB2663" s="116"/>
      <c r="LNC2663" s="42"/>
      <c r="LND2663" s="116"/>
      <c r="LNE2663" s="42"/>
      <c r="LNF2663" s="116"/>
      <c r="LNG2663" s="42"/>
      <c r="LNH2663" s="116"/>
      <c r="LNI2663" s="42"/>
      <c r="LNJ2663" s="116"/>
      <c r="LNK2663" s="42"/>
      <c r="LNL2663" s="116"/>
      <c r="LNM2663" s="42"/>
      <c r="LNN2663" s="116"/>
      <c r="LNO2663" s="42"/>
      <c r="LNP2663" s="116"/>
      <c r="LNQ2663" s="42"/>
      <c r="LNR2663" s="116"/>
      <c r="LNS2663" s="42"/>
      <c r="LNT2663" s="116"/>
      <c r="LNU2663" s="42"/>
      <c r="LNV2663" s="116"/>
      <c r="LNW2663" s="42"/>
      <c r="LNX2663" s="116"/>
      <c r="LNY2663" s="42"/>
      <c r="LNZ2663" s="116"/>
      <c r="LOA2663" s="42"/>
      <c r="LOB2663" s="116"/>
      <c r="LOC2663" s="42"/>
      <c r="LOD2663" s="116"/>
      <c r="LOE2663" s="42"/>
      <c r="LOF2663" s="116"/>
      <c r="LOG2663" s="42"/>
      <c r="LOH2663" s="116"/>
      <c r="LOI2663" s="42"/>
      <c r="LOJ2663" s="116"/>
      <c r="LOK2663" s="42"/>
      <c r="LOL2663" s="116"/>
      <c r="LOM2663" s="42"/>
      <c r="LON2663" s="116"/>
      <c r="LOO2663" s="42"/>
      <c r="LOP2663" s="116"/>
      <c r="LOQ2663" s="42"/>
      <c r="LOR2663" s="116"/>
      <c r="LOS2663" s="42"/>
      <c r="LOT2663" s="116"/>
      <c r="LOU2663" s="42"/>
      <c r="LOV2663" s="116"/>
      <c r="LOW2663" s="42"/>
      <c r="LOX2663" s="116"/>
      <c r="LOY2663" s="42"/>
      <c r="LOZ2663" s="116"/>
      <c r="LPA2663" s="42"/>
      <c r="LPB2663" s="116"/>
      <c r="LPC2663" s="42"/>
      <c r="LPD2663" s="116"/>
      <c r="LPE2663" s="42"/>
      <c r="LPF2663" s="116"/>
      <c r="LPG2663" s="42"/>
      <c r="LPH2663" s="116"/>
      <c r="LPI2663" s="42"/>
      <c r="LPJ2663" s="116"/>
      <c r="LPK2663" s="42"/>
      <c r="LPL2663" s="116"/>
      <c r="LPM2663" s="42"/>
      <c r="LPN2663" s="116"/>
      <c r="LPO2663" s="42"/>
      <c r="LPP2663" s="116"/>
      <c r="LPQ2663" s="42"/>
      <c r="LPR2663" s="116"/>
      <c r="LPS2663" s="42"/>
      <c r="LPT2663" s="116"/>
      <c r="LPU2663" s="42"/>
      <c r="LPV2663" s="116"/>
      <c r="LPW2663" s="42"/>
      <c r="LPX2663" s="116"/>
      <c r="LPY2663" s="42"/>
      <c r="LPZ2663" s="116"/>
      <c r="LQA2663" s="42"/>
      <c r="LQB2663" s="116"/>
      <c r="LQC2663" s="42"/>
      <c r="LQD2663" s="116"/>
      <c r="LQE2663" s="42"/>
      <c r="LQF2663" s="116"/>
      <c r="LQG2663" s="42"/>
      <c r="LQH2663" s="116"/>
      <c r="LQI2663" s="42"/>
      <c r="LQJ2663" s="116"/>
      <c r="LQK2663" s="42"/>
      <c r="LQL2663" s="116"/>
      <c r="LQM2663" s="42"/>
      <c r="LQN2663" s="116"/>
      <c r="LQO2663" s="42"/>
      <c r="LQP2663" s="116"/>
      <c r="LQQ2663" s="42"/>
      <c r="LQR2663" s="116"/>
      <c r="LQS2663" s="42"/>
      <c r="LQT2663" s="116"/>
      <c r="LQU2663" s="42"/>
      <c r="LQV2663" s="116"/>
      <c r="LQW2663" s="42"/>
      <c r="LQX2663" s="116"/>
      <c r="LQY2663" s="42"/>
      <c r="LQZ2663" s="116"/>
      <c r="LRA2663" s="42"/>
      <c r="LRB2663" s="116"/>
      <c r="LRC2663" s="42"/>
      <c r="LRD2663" s="116"/>
      <c r="LRE2663" s="42"/>
      <c r="LRF2663" s="116"/>
      <c r="LRG2663" s="42"/>
      <c r="LRH2663" s="116"/>
      <c r="LRI2663" s="42"/>
      <c r="LRJ2663" s="116"/>
      <c r="LRK2663" s="42"/>
      <c r="LRL2663" s="116"/>
      <c r="LRM2663" s="42"/>
      <c r="LRN2663" s="116"/>
      <c r="LRO2663" s="42"/>
      <c r="LRP2663" s="116"/>
      <c r="LRQ2663" s="42"/>
      <c r="LRR2663" s="116"/>
      <c r="LRS2663" s="42"/>
      <c r="LRT2663" s="116"/>
      <c r="LRU2663" s="42"/>
      <c r="LRV2663" s="116"/>
      <c r="LRW2663" s="42"/>
      <c r="LRX2663" s="116"/>
      <c r="LRY2663" s="42"/>
      <c r="LRZ2663" s="116"/>
      <c r="LSA2663" s="42"/>
      <c r="LSB2663" s="116"/>
      <c r="LSC2663" s="42"/>
      <c r="LSD2663" s="116"/>
      <c r="LSE2663" s="42"/>
      <c r="LSF2663" s="116"/>
      <c r="LSG2663" s="42"/>
      <c r="LSH2663" s="116"/>
      <c r="LSI2663" s="42"/>
      <c r="LSJ2663" s="116"/>
      <c r="LSK2663" s="42"/>
      <c r="LSL2663" s="116"/>
      <c r="LSM2663" s="42"/>
      <c r="LSN2663" s="116"/>
      <c r="LSO2663" s="42"/>
      <c r="LSP2663" s="116"/>
      <c r="LSQ2663" s="42"/>
      <c r="LSR2663" s="116"/>
      <c r="LSS2663" s="42"/>
      <c r="LST2663" s="116"/>
      <c r="LSU2663" s="42"/>
      <c r="LSV2663" s="116"/>
      <c r="LSW2663" s="42"/>
      <c r="LSX2663" s="116"/>
      <c r="LSY2663" s="42"/>
      <c r="LSZ2663" s="116"/>
      <c r="LTA2663" s="42"/>
      <c r="LTB2663" s="116"/>
      <c r="LTC2663" s="42"/>
      <c r="LTD2663" s="116"/>
      <c r="LTE2663" s="42"/>
      <c r="LTF2663" s="116"/>
      <c r="LTG2663" s="42"/>
      <c r="LTH2663" s="116"/>
      <c r="LTI2663" s="42"/>
      <c r="LTJ2663" s="116"/>
      <c r="LTK2663" s="42"/>
      <c r="LTL2663" s="116"/>
      <c r="LTM2663" s="42"/>
      <c r="LTN2663" s="116"/>
      <c r="LTO2663" s="42"/>
      <c r="LTP2663" s="116"/>
      <c r="LTQ2663" s="42"/>
      <c r="LTR2663" s="116"/>
      <c r="LTS2663" s="42"/>
      <c r="LTT2663" s="116"/>
      <c r="LTU2663" s="42"/>
      <c r="LTV2663" s="116"/>
      <c r="LTW2663" s="42"/>
      <c r="LTX2663" s="116"/>
      <c r="LTY2663" s="42"/>
      <c r="LTZ2663" s="116"/>
      <c r="LUA2663" s="42"/>
      <c r="LUB2663" s="116"/>
      <c r="LUC2663" s="42"/>
      <c r="LUD2663" s="116"/>
      <c r="LUE2663" s="42"/>
      <c r="LUF2663" s="116"/>
      <c r="LUG2663" s="42"/>
      <c r="LUH2663" s="116"/>
      <c r="LUI2663" s="42"/>
      <c r="LUJ2663" s="116"/>
      <c r="LUK2663" s="42"/>
      <c r="LUL2663" s="116"/>
      <c r="LUM2663" s="42"/>
      <c r="LUN2663" s="116"/>
      <c r="LUO2663" s="42"/>
      <c r="LUP2663" s="116"/>
      <c r="LUQ2663" s="42"/>
      <c r="LUR2663" s="116"/>
      <c r="LUS2663" s="42"/>
      <c r="LUT2663" s="116"/>
      <c r="LUU2663" s="42"/>
      <c r="LUV2663" s="116"/>
      <c r="LUW2663" s="42"/>
      <c r="LUX2663" s="116"/>
      <c r="LUY2663" s="42"/>
      <c r="LUZ2663" s="116"/>
      <c r="LVA2663" s="42"/>
      <c r="LVB2663" s="116"/>
      <c r="LVC2663" s="42"/>
      <c r="LVD2663" s="116"/>
      <c r="LVE2663" s="42"/>
      <c r="LVF2663" s="116"/>
      <c r="LVG2663" s="42"/>
      <c r="LVH2663" s="116"/>
      <c r="LVI2663" s="42"/>
      <c r="LVJ2663" s="116"/>
      <c r="LVK2663" s="42"/>
      <c r="LVL2663" s="116"/>
      <c r="LVM2663" s="42"/>
      <c r="LVN2663" s="116"/>
      <c r="LVO2663" s="42"/>
      <c r="LVP2663" s="116"/>
      <c r="LVQ2663" s="42"/>
      <c r="LVR2663" s="116"/>
      <c r="LVS2663" s="42"/>
      <c r="LVT2663" s="116"/>
      <c r="LVU2663" s="42"/>
      <c r="LVV2663" s="116"/>
      <c r="LVW2663" s="42"/>
      <c r="LVX2663" s="116"/>
      <c r="LVY2663" s="42"/>
      <c r="LVZ2663" s="116"/>
      <c r="LWA2663" s="42"/>
      <c r="LWB2663" s="116"/>
      <c r="LWC2663" s="42"/>
      <c r="LWD2663" s="116"/>
      <c r="LWE2663" s="42"/>
      <c r="LWF2663" s="116"/>
      <c r="LWG2663" s="42"/>
      <c r="LWH2663" s="116"/>
      <c r="LWI2663" s="42"/>
      <c r="LWJ2663" s="116"/>
      <c r="LWK2663" s="42"/>
      <c r="LWL2663" s="116"/>
      <c r="LWM2663" s="42"/>
      <c r="LWN2663" s="116"/>
      <c r="LWO2663" s="42"/>
      <c r="LWP2663" s="116"/>
      <c r="LWQ2663" s="42"/>
      <c r="LWR2663" s="116"/>
      <c r="LWS2663" s="42"/>
      <c r="LWT2663" s="116"/>
      <c r="LWU2663" s="42"/>
      <c r="LWV2663" s="116"/>
      <c r="LWW2663" s="42"/>
      <c r="LWX2663" s="116"/>
      <c r="LWY2663" s="42"/>
      <c r="LWZ2663" s="116"/>
      <c r="LXA2663" s="42"/>
      <c r="LXB2663" s="116"/>
      <c r="LXC2663" s="42"/>
      <c r="LXD2663" s="116"/>
      <c r="LXE2663" s="42"/>
      <c r="LXF2663" s="116"/>
      <c r="LXG2663" s="42"/>
      <c r="LXH2663" s="116"/>
      <c r="LXI2663" s="42"/>
      <c r="LXJ2663" s="116"/>
      <c r="LXK2663" s="42"/>
      <c r="LXL2663" s="116"/>
      <c r="LXM2663" s="42"/>
      <c r="LXN2663" s="116"/>
      <c r="LXO2663" s="42"/>
      <c r="LXP2663" s="116"/>
      <c r="LXQ2663" s="42"/>
      <c r="LXR2663" s="116"/>
      <c r="LXS2663" s="42"/>
      <c r="LXT2663" s="116"/>
      <c r="LXU2663" s="42"/>
      <c r="LXV2663" s="116"/>
      <c r="LXW2663" s="42"/>
      <c r="LXX2663" s="116"/>
      <c r="LXY2663" s="42"/>
      <c r="LXZ2663" s="116"/>
      <c r="LYA2663" s="42"/>
      <c r="LYB2663" s="116"/>
      <c r="LYC2663" s="42"/>
      <c r="LYD2663" s="116"/>
      <c r="LYE2663" s="42"/>
      <c r="LYF2663" s="116"/>
      <c r="LYG2663" s="42"/>
      <c r="LYH2663" s="116"/>
      <c r="LYI2663" s="42"/>
      <c r="LYJ2663" s="116"/>
      <c r="LYK2663" s="42"/>
      <c r="LYL2663" s="116"/>
      <c r="LYM2663" s="42"/>
      <c r="LYN2663" s="116"/>
      <c r="LYO2663" s="42"/>
      <c r="LYP2663" s="116"/>
      <c r="LYQ2663" s="42"/>
      <c r="LYR2663" s="116"/>
      <c r="LYS2663" s="42"/>
      <c r="LYT2663" s="116"/>
      <c r="LYU2663" s="42"/>
      <c r="LYV2663" s="116"/>
      <c r="LYW2663" s="42"/>
      <c r="LYX2663" s="116"/>
      <c r="LYY2663" s="42"/>
      <c r="LYZ2663" s="116"/>
      <c r="LZA2663" s="42"/>
      <c r="LZB2663" s="116"/>
      <c r="LZC2663" s="42"/>
      <c r="LZD2663" s="116"/>
      <c r="LZE2663" s="42"/>
      <c r="LZF2663" s="116"/>
      <c r="LZG2663" s="42"/>
      <c r="LZH2663" s="116"/>
      <c r="LZI2663" s="42"/>
      <c r="LZJ2663" s="116"/>
      <c r="LZK2663" s="42"/>
      <c r="LZL2663" s="116"/>
      <c r="LZM2663" s="42"/>
      <c r="LZN2663" s="116"/>
      <c r="LZO2663" s="42"/>
      <c r="LZP2663" s="116"/>
      <c r="LZQ2663" s="42"/>
      <c r="LZR2663" s="116"/>
      <c r="LZS2663" s="42"/>
      <c r="LZT2663" s="116"/>
      <c r="LZU2663" s="42"/>
      <c r="LZV2663" s="116"/>
      <c r="LZW2663" s="42"/>
      <c r="LZX2663" s="116"/>
      <c r="LZY2663" s="42"/>
      <c r="LZZ2663" s="116"/>
      <c r="MAA2663" s="42"/>
      <c r="MAB2663" s="116"/>
      <c r="MAC2663" s="42"/>
      <c r="MAD2663" s="116"/>
      <c r="MAE2663" s="42"/>
      <c r="MAF2663" s="116"/>
      <c r="MAG2663" s="42"/>
      <c r="MAH2663" s="116"/>
      <c r="MAI2663" s="42"/>
      <c r="MAJ2663" s="116"/>
      <c r="MAK2663" s="42"/>
      <c r="MAL2663" s="116"/>
      <c r="MAM2663" s="42"/>
      <c r="MAN2663" s="116"/>
      <c r="MAO2663" s="42"/>
      <c r="MAP2663" s="116"/>
      <c r="MAQ2663" s="42"/>
      <c r="MAR2663" s="116"/>
      <c r="MAS2663" s="42"/>
      <c r="MAT2663" s="116"/>
      <c r="MAU2663" s="42"/>
      <c r="MAV2663" s="116"/>
      <c r="MAW2663" s="42"/>
      <c r="MAX2663" s="116"/>
      <c r="MAY2663" s="42"/>
      <c r="MAZ2663" s="116"/>
      <c r="MBA2663" s="42"/>
      <c r="MBB2663" s="116"/>
      <c r="MBC2663" s="42"/>
      <c r="MBD2663" s="116"/>
      <c r="MBE2663" s="42"/>
      <c r="MBF2663" s="116"/>
      <c r="MBG2663" s="42"/>
      <c r="MBH2663" s="116"/>
      <c r="MBI2663" s="42"/>
      <c r="MBJ2663" s="116"/>
      <c r="MBK2663" s="42"/>
      <c r="MBL2663" s="116"/>
      <c r="MBM2663" s="42"/>
      <c r="MBN2663" s="116"/>
      <c r="MBO2663" s="42"/>
      <c r="MBP2663" s="116"/>
      <c r="MBQ2663" s="42"/>
      <c r="MBR2663" s="116"/>
      <c r="MBS2663" s="42"/>
      <c r="MBT2663" s="116"/>
      <c r="MBU2663" s="42"/>
      <c r="MBV2663" s="116"/>
      <c r="MBW2663" s="42"/>
      <c r="MBX2663" s="116"/>
      <c r="MBY2663" s="42"/>
      <c r="MBZ2663" s="116"/>
      <c r="MCA2663" s="42"/>
      <c r="MCB2663" s="116"/>
      <c r="MCC2663" s="42"/>
      <c r="MCD2663" s="116"/>
      <c r="MCE2663" s="42"/>
      <c r="MCF2663" s="116"/>
      <c r="MCG2663" s="42"/>
      <c r="MCH2663" s="116"/>
      <c r="MCI2663" s="42"/>
      <c r="MCJ2663" s="116"/>
      <c r="MCK2663" s="42"/>
      <c r="MCL2663" s="116"/>
      <c r="MCM2663" s="42"/>
      <c r="MCN2663" s="116"/>
      <c r="MCO2663" s="42"/>
      <c r="MCP2663" s="116"/>
      <c r="MCQ2663" s="42"/>
      <c r="MCR2663" s="116"/>
      <c r="MCS2663" s="42"/>
      <c r="MCT2663" s="116"/>
      <c r="MCU2663" s="42"/>
      <c r="MCV2663" s="116"/>
      <c r="MCW2663" s="42"/>
      <c r="MCX2663" s="116"/>
      <c r="MCY2663" s="42"/>
      <c r="MCZ2663" s="116"/>
      <c r="MDA2663" s="42"/>
      <c r="MDB2663" s="116"/>
      <c r="MDC2663" s="42"/>
      <c r="MDD2663" s="116"/>
      <c r="MDE2663" s="42"/>
      <c r="MDF2663" s="116"/>
      <c r="MDG2663" s="42"/>
      <c r="MDH2663" s="116"/>
      <c r="MDI2663" s="42"/>
      <c r="MDJ2663" s="116"/>
      <c r="MDK2663" s="42"/>
      <c r="MDL2663" s="116"/>
      <c r="MDM2663" s="42"/>
      <c r="MDN2663" s="116"/>
      <c r="MDO2663" s="42"/>
      <c r="MDP2663" s="116"/>
      <c r="MDQ2663" s="42"/>
      <c r="MDR2663" s="116"/>
      <c r="MDS2663" s="42"/>
      <c r="MDT2663" s="116"/>
      <c r="MDU2663" s="42"/>
      <c r="MDV2663" s="116"/>
      <c r="MDW2663" s="42"/>
      <c r="MDX2663" s="116"/>
      <c r="MDY2663" s="42"/>
      <c r="MDZ2663" s="116"/>
      <c r="MEA2663" s="42"/>
      <c r="MEB2663" s="116"/>
      <c r="MEC2663" s="42"/>
      <c r="MED2663" s="116"/>
      <c r="MEE2663" s="42"/>
      <c r="MEF2663" s="116"/>
      <c r="MEG2663" s="42"/>
      <c r="MEH2663" s="116"/>
      <c r="MEI2663" s="42"/>
      <c r="MEJ2663" s="116"/>
      <c r="MEK2663" s="42"/>
      <c r="MEL2663" s="116"/>
      <c r="MEM2663" s="42"/>
      <c r="MEN2663" s="116"/>
      <c r="MEO2663" s="42"/>
      <c r="MEP2663" s="116"/>
      <c r="MEQ2663" s="42"/>
      <c r="MER2663" s="116"/>
      <c r="MES2663" s="42"/>
      <c r="MET2663" s="116"/>
      <c r="MEU2663" s="42"/>
      <c r="MEV2663" s="116"/>
      <c r="MEW2663" s="42"/>
      <c r="MEX2663" s="116"/>
      <c r="MEY2663" s="42"/>
      <c r="MEZ2663" s="116"/>
      <c r="MFA2663" s="42"/>
      <c r="MFB2663" s="116"/>
      <c r="MFC2663" s="42"/>
      <c r="MFD2663" s="116"/>
      <c r="MFE2663" s="42"/>
      <c r="MFF2663" s="116"/>
      <c r="MFG2663" s="42"/>
      <c r="MFH2663" s="116"/>
      <c r="MFI2663" s="42"/>
      <c r="MFJ2663" s="116"/>
      <c r="MFK2663" s="42"/>
      <c r="MFL2663" s="116"/>
      <c r="MFM2663" s="42"/>
      <c r="MFN2663" s="116"/>
      <c r="MFO2663" s="42"/>
      <c r="MFP2663" s="116"/>
      <c r="MFQ2663" s="42"/>
      <c r="MFR2663" s="116"/>
      <c r="MFS2663" s="42"/>
      <c r="MFT2663" s="116"/>
      <c r="MFU2663" s="42"/>
      <c r="MFV2663" s="116"/>
      <c r="MFW2663" s="42"/>
      <c r="MFX2663" s="116"/>
      <c r="MFY2663" s="42"/>
      <c r="MFZ2663" s="116"/>
      <c r="MGA2663" s="42"/>
      <c r="MGB2663" s="116"/>
      <c r="MGC2663" s="42"/>
      <c r="MGD2663" s="116"/>
      <c r="MGE2663" s="42"/>
      <c r="MGF2663" s="116"/>
      <c r="MGG2663" s="42"/>
      <c r="MGH2663" s="116"/>
      <c r="MGI2663" s="42"/>
      <c r="MGJ2663" s="116"/>
      <c r="MGK2663" s="42"/>
      <c r="MGL2663" s="116"/>
      <c r="MGM2663" s="42"/>
      <c r="MGN2663" s="116"/>
      <c r="MGO2663" s="42"/>
      <c r="MGP2663" s="116"/>
      <c r="MGQ2663" s="42"/>
      <c r="MGR2663" s="116"/>
      <c r="MGS2663" s="42"/>
      <c r="MGT2663" s="116"/>
      <c r="MGU2663" s="42"/>
      <c r="MGV2663" s="116"/>
      <c r="MGW2663" s="42"/>
      <c r="MGX2663" s="116"/>
      <c r="MGY2663" s="42"/>
      <c r="MGZ2663" s="116"/>
      <c r="MHA2663" s="42"/>
      <c r="MHB2663" s="116"/>
      <c r="MHC2663" s="42"/>
      <c r="MHD2663" s="116"/>
      <c r="MHE2663" s="42"/>
      <c r="MHF2663" s="116"/>
      <c r="MHG2663" s="42"/>
      <c r="MHH2663" s="116"/>
      <c r="MHI2663" s="42"/>
      <c r="MHJ2663" s="116"/>
      <c r="MHK2663" s="42"/>
      <c r="MHL2663" s="116"/>
      <c r="MHM2663" s="42"/>
      <c r="MHN2663" s="116"/>
      <c r="MHO2663" s="42"/>
      <c r="MHP2663" s="116"/>
      <c r="MHQ2663" s="42"/>
      <c r="MHR2663" s="116"/>
      <c r="MHS2663" s="42"/>
      <c r="MHT2663" s="116"/>
      <c r="MHU2663" s="42"/>
      <c r="MHV2663" s="116"/>
      <c r="MHW2663" s="42"/>
      <c r="MHX2663" s="116"/>
      <c r="MHY2663" s="42"/>
      <c r="MHZ2663" s="116"/>
      <c r="MIA2663" s="42"/>
      <c r="MIB2663" s="116"/>
      <c r="MIC2663" s="42"/>
      <c r="MID2663" s="116"/>
      <c r="MIE2663" s="42"/>
      <c r="MIF2663" s="116"/>
      <c r="MIG2663" s="42"/>
      <c r="MIH2663" s="116"/>
      <c r="MII2663" s="42"/>
      <c r="MIJ2663" s="116"/>
      <c r="MIK2663" s="42"/>
      <c r="MIL2663" s="116"/>
      <c r="MIM2663" s="42"/>
      <c r="MIN2663" s="116"/>
      <c r="MIO2663" s="42"/>
      <c r="MIP2663" s="116"/>
      <c r="MIQ2663" s="42"/>
      <c r="MIR2663" s="116"/>
      <c r="MIS2663" s="42"/>
      <c r="MIT2663" s="116"/>
      <c r="MIU2663" s="42"/>
      <c r="MIV2663" s="116"/>
      <c r="MIW2663" s="42"/>
      <c r="MIX2663" s="116"/>
      <c r="MIY2663" s="42"/>
      <c r="MIZ2663" s="116"/>
      <c r="MJA2663" s="42"/>
      <c r="MJB2663" s="116"/>
      <c r="MJC2663" s="42"/>
      <c r="MJD2663" s="116"/>
      <c r="MJE2663" s="42"/>
      <c r="MJF2663" s="116"/>
      <c r="MJG2663" s="42"/>
      <c r="MJH2663" s="116"/>
      <c r="MJI2663" s="42"/>
      <c r="MJJ2663" s="116"/>
      <c r="MJK2663" s="42"/>
      <c r="MJL2663" s="116"/>
      <c r="MJM2663" s="42"/>
      <c r="MJN2663" s="116"/>
      <c r="MJO2663" s="42"/>
      <c r="MJP2663" s="116"/>
      <c r="MJQ2663" s="42"/>
      <c r="MJR2663" s="116"/>
      <c r="MJS2663" s="42"/>
      <c r="MJT2663" s="116"/>
      <c r="MJU2663" s="42"/>
      <c r="MJV2663" s="116"/>
      <c r="MJW2663" s="42"/>
      <c r="MJX2663" s="116"/>
      <c r="MJY2663" s="42"/>
      <c r="MJZ2663" s="116"/>
      <c r="MKA2663" s="42"/>
      <c r="MKB2663" s="116"/>
      <c r="MKC2663" s="42"/>
      <c r="MKD2663" s="116"/>
      <c r="MKE2663" s="42"/>
      <c r="MKF2663" s="116"/>
      <c r="MKG2663" s="42"/>
      <c r="MKH2663" s="116"/>
      <c r="MKI2663" s="42"/>
      <c r="MKJ2663" s="116"/>
      <c r="MKK2663" s="42"/>
      <c r="MKL2663" s="116"/>
      <c r="MKM2663" s="42"/>
      <c r="MKN2663" s="116"/>
      <c r="MKO2663" s="42"/>
      <c r="MKP2663" s="116"/>
      <c r="MKQ2663" s="42"/>
      <c r="MKR2663" s="116"/>
      <c r="MKS2663" s="42"/>
      <c r="MKT2663" s="116"/>
      <c r="MKU2663" s="42"/>
      <c r="MKV2663" s="116"/>
      <c r="MKW2663" s="42"/>
      <c r="MKX2663" s="116"/>
      <c r="MKY2663" s="42"/>
      <c r="MKZ2663" s="116"/>
      <c r="MLA2663" s="42"/>
      <c r="MLB2663" s="116"/>
      <c r="MLC2663" s="42"/>
      <c r="MLD2663" s="116"/>
      <c r="MLE2663" s="42"/>
      <c r="MLF2663" s="116"/>
      <c r="MLG2663" s="42"/>
      <c r="MLH2663" s="116"/>
      <c r="MLI2663" s="42"/>
      <c r="MLJ2663" s="116"/>
      <c r="MLK2663" s="42"/>
      <c r="MLL2663" s="116"/>
      <c r="MLM2663" s="42"/>
      <c r="MLN2663" s="116"/>
      <c r="MLO2663" s="42"/>
      <c r="MLP2663" s="116"/>
      <c r="MLQ2663" s="42"/>
      <c r="MLR2663" s="116"/>
      <c r="MLS2663" s="42"/>
      <c r="MLT2663" s="116"/>
      <c r="MLU2663" s="42"/>
      <c r="MLV2663" s="116"/>
      <c r="MLW2663" s="42"/>
      <c r="MLX2663" s="116"/>
      <c r="MLY2663" s="42"/>
      <c r="MLZ2663" s="116"/>
      <c r="MMA2663" s="42"/>
      <c r="MMB2663" s="116"/>
      <c r="MMC2663" s="42"/>
      <c r="MMD2663" s="116"/>
      <c r="MME2663" s="42"/>
      <c r="MMF2663" s="116"/>
      <c r="MMG2663" s="42"/>
      <c r="MMH2663" s="116"/>
      <c r="MMI2663" s="42"/>
      <c r="MMJ2663" s="116"/>
      <c r="MMK2663" s="42"/>
      <c r="MML2663" s="116"/>
      <c r="MMM2663" s="42"/>
      <c r="MMN2663" s="116"/>
      <c r="MMO2663" s="42"/>
      <c r="MMP2663" s="116"/>
      <c r="MMQ2663" s="42"/>
      <c r="MMR2663" s="116"/>
      <c r="MMS2663" s="42"/>
      <c r="MMT2663" s="116"/>
      <c r="MMU2663" s="42"/>
      <c r="MMV2663" s="116"/>
      <c r="MMW2663" s="42"/>
      <c r="MMX2663" s="116"/>
      <c r="MMY2663" s="42"/>
      <c r="MMZ2663" s="116"/>
      <c r="MNA2663" s="42"/>
      <c r="MNB2663" s="116"/>
      <c r="MNC2663" s="42"/>
      <c r="MND2663" s="116"/>
      <c r="MNE2663" s="42"/>
      <c r="MNF2663" s="116"/>
      <c r="MNG2663" s="42"/>
      <c r="MNH2663" s="116"/>
      <c r="MNI2663" s="42"/>
      <c r="MNJ2663" s="116"/>
      <c r="MNK2663" s="42"/>
      <c r="MNL2663" s="116"/>
      <c r="MNM2663" s="42"/>
      <c r="MNN2663" s="116"/>
      <c r="MNO2663" s="42"/>
      <c r="MNP2663" s="116"/>
      <c r="MNQ2663" s="42"/>
      <c r="MNR2663" s="116"/>
      <c r="MNS2663" s="42"/>
      <c r="MNT2663" s="116"/>
      <c r="MNU2663" s="42"/>
      <c r="MNV2663" s="116"/>
      <c r="MNW2663" s="42"/>
      <c r="MNX2663" s="116"/>
      <c r="MNY2663" s="42"/>
      <c r="MNZ2663" s="116"/>
      <c r="MOA2663" s="42"/>
      <c r="MOB2663" s="116"/>
      <c r="MOC2663" s="42"/>
      <c r="MOD2663" s="116"/>
      <c r="MOE2663" s="42"/>
      <c r="MOF2663" s="116"/>
      <c r="MOG2663" s="42"/>
      <c r="MOH2663" s="116"/>
      <c r="MOI2663" s="42"/>
      <c r="MOJ2663" s="116"/>
      <c r="MOK2663" s="42"/>
      <c r="MOL2663" s="116"/>
      <c r="MOM2663" s="42"/>
      <c r="MON2663" s="116"/>
      <c r="MOO2663" s="42"/>
      <c r="MOP2663" s="116"/>
      <c r="MOQ2663" s="42"/>
      <c r="MOR2663" s="116"/>
      <c r="MOS2663" s="42"/>
      <c r="MOT2663" s="116"/>
      <c r="MOU2663" s="42"/>
      <c r="MOV2663" s="116"/>
      <c r="MOW2663" s="42"/>
      <c r="MOX2663" s="116"/>
      <c r="MOY2663" s="42"/>
      <c r="MOZ2663" s="116"/>
      <c r="MPA2663" s="42"/>
      <c r="MPB2663" s="116"/>
      <c r="MPC2663" s="42"/>
      <c r="MPD2663" s="116"/>
      <c r="MPE2663" s="42"/>
      <c r="MPF2663" s="116"/>
      <c r="MPG2663" s="42"/>
      <c r="MPH2663" s="116"/>
      <c r="MPI2663" s="42"/>
      <c r="MPJ2663" s="116"/>
      <c r="MPK2663" s="42"/>
      <c r="MPL2663" s="116"/>
      <c r="MPM2663" s="42"/>
      <c r="MPN2663" s="116"/>
      <c r="MPO2663" s="42"/>
      <c r="MPP2663" s="116"/>
      <c r="MPQ2663" s="42"/>
      <c r="MPR2663" s="116"/>
      <c r="MPS2663" s="42"/>
      <c r="MPT2663" s="116"/>
      <c r="MPU2663" s="42"/>
      <c r="MPV2663" s="116"/>
      <c r="MPW2663" s="42"/>
      <c r="MPX2663" s="116"/>
      <c r="MPY2663" s="42"/>
      <c r="MPZ2663" s="116"/>
      <c r="MQA2663" s="42"/>
      <c r="MQB2663" s="116"/>
      <c r="MQC2663" s="42"/>
      <c r="MQD2663" s="116"/>
      <c r="MQE2663" s="42"/>
      <c r="MQF2663" s="116"/>
      <c r="MQG2663" s="42"/>
      <c r="MQH2663" s="116"/>
      <c r="MQI2663" s="42"/>
      <c r="MQJ2663" s="116"/>
      <c r="MQK2663" s="42"/>
      <c r="MQL2663" s="116"/>
      <c r="MQM2663" s="42"/>
      <c r="MQN2663" s="116"/>
      <c r="MQO2663" s="42"/>
      <c r="MQP2663" s="116"/>
      <c r="MQQ2663" s="42"/>
      <c r="MQR2663" s="116"/>
      <c r="MQS2663" s="42"/>
      <c r="MQT2663" s="116"/>
      <c r="MQU2663" s="42"/>
      <c r="MQV2663" s="116"/>
      <c r="MQW2663" s="42"/>
      <c r="MQX2663" s="116"/>
      <c r="MQY2663" s="42"/>
      <c r="MQZ2663" s="116"/>
      <c r="MRA2663" s="42"/>
      <c r="MRB2663" s="116"/>
      <c r="MRC2663" s="42"/>
      <c r="MRD2663" s="116"/>
      <c r="MRE2663" s="42"/>
      <c r="MRF2663" s="116"/>
      <c r="MRG2663" s="42"/>
      <c r="MRH2663" s="116"/>
      <c r="MRI2663" s="42"/>
      <c r="MRJ2663" s="116"/>
      <c r="MRK2663" s="42"/>
      <c r="MRL2663" s="116"/>
      <c r="MRM2663" s="42"/>
      <c r="MRN2663" s="116"/>
      <c r="MRO2663" s="42"/>
      <c r="MRP2663" s="116"/>
      <c r="MRQ2663" s="42"/>
      <c r="MRR2663" s="116"/>
      <c r="MRS2663" s="42"/>
      <c r="MRT2663" s="116"/>
      <c r="MRU2663" s="42"/>
      <c r="MRV2663" s="116"/>
      <c r="MRW2663" s="42"/>
      <c r="MRX2663" s="116"/>
      <c r="MRY2663" s="42"/>
      <c r="MRZ2663" s="116"/>
      <c r="MSA2663" s="42"/>
      <c r="MSB2663" s="116"/>
      <c r="MSC2663" s="42"/>
      <c r="MSD2663" s="116"/>
      <c r="MSE2663" s="42"/>
      <c r="MSF2663" s="116"/>
      <c r="MSG2663" s="42"/>
      <c r="MSH2663" s="116"/>
      <c r="MSI2663" s="42"/>
      <c r="MSJ2663" s="116"/>
      <c r="MSK2663" s="42"/>
      <c r="MSL2663" s="116"/>
      <c r="MSM2663" s="42"/>
      <c r="MSN2663" s="116"/>
      <c r="MSO2663" s="42"/>
      <c r="MSP2663" s="116"/>
      <c r="MSQ2663" s="42"/>
      <c r="MSR2663" s="116"/>
      <c r="MSS2663" s="42"/>
      <c r="MST2663" s="116"/>
      <c r="MSU2663" s="42"/>
      <c r="MSV2663" s="116"/>
      <c r="MSW2663" s="42"/>
      <c r="MSX2663" s="116"/>
      <c r="MSY2663" s="42"/>
      <c r="MSZ2663" s="116"/>
      <c r="MTA2663" s="42"/>
      <c r="MTB2663" s="116"/>
      <c r="MTC2663" s="42"/>
      <c r="MTD2663" s="116"/>
      <c r="MTE2663" s="42"/>
      <c r="MTF2663" s="116"/>
      <c r="MTG2663" s="42"/>
      <c r="MTH2663" s="116"/>
      <c r="MTI2663" s="42"/>
      <c r="MTJ2663" s="116"/>
      <c r="MTK2663" s="42"/>
      <c r="MTL2663" s="116"/>
      <c r="MTM2663" s="42"/>
      <c r="MTN2663" s="116"/>
      <c r="MTO2663" s="42"/>
      <c r="MTP2663" s="116"/>
      <c r="MTQ2663" s="42"/>
      <c r="MTR2663" s="116"/>
      <c r="MTS2663" s="42"/>
      <c r="MTT2663" s="116"/>
      <c r="MTU2663" s="42"/>
      <c r="MTV2663" s="116"/>
      <c r="MTW2663" s="42"/>
      <c r="MTX2663" s="116"/>
      <c r="MTY2663" s="42"/>
      <c r="MTZ2663" s="116"/>
      <c r="MUA2663" s="42"/>
      <c r="MUB2663" s="116"/>
      <c r="MUC2663" s="42"/>
      <c r="MUD2663" s="116"/>
      <c r="MUE2663" s="42"/>
      <c r="MUF2663" s="116"/>
      <c r="MUG2663" s="42"/>
      <c r="MUH2663" s="116"/>
      <c r="MUI2663" s="42"/>
      <c r="MUJ2663" s="116"/>
      <c r="MUK2663" s="42"/>
      <c r="MUL2663" s="116"/>
      <c r="MUM2663" s="42"/>
      <c r="MUN2663" s="116"/>
      <c r="MUO2663" s="42"/>
      <c r="MUP2663" s="116"/>
      <c r="MUQ2663" s="42"/>
      <c r="MUR2663" s="116"/>
      <c r="MUS2663" s="42"/>
      <c r="MUT2663" s="116"/>
      <c r="MUU2663" s="42"/>
      <c r="MUV2663" s="116"/>
      <c r="MUW2663" s="42"/>
      <c r="MUX2663" s="116"/>
      <c r="MUY2663" s="42"/>
      <c r="MUZ2663" s="116"/>
      <c r="MVA2663" s="42"/>
      <c r="MVB2663" s="116"/>
      <c r="MVC2663" s="42"/>
      <c r="MVD2663" s="116"/>
      <c r="MVE2663" s="42"/>
      <c r="MVF2663" s="116"/>
      <c r="MVG2663" s="42"/>
      <c r="MVH2663" s="116"/>
      <c r="MVI2663" s="42"/>
      <c r="MVJ2663" s="116"/>
      <c r="MVK2663" s="42"/>
      <c r="MVL2663" s="116"/>
      <c r="MVM2663" s="42"/>
      <c r="MVN2663" s="116"/>
      <c r="MVO2663" s="42"/>
      <c r="MVP2663" s="116"/>
      <c r="MVQ2663" s="42"/>
      <c r="MVR2663" s="116"/>
      <c r="MVS2663" s="42"/>
      <c r="MVT2663" s="116"/>
      <c r="MVU2663" s="42"/>
      <c r="MVV2663" s="116"/>
      <c r="MVW2663" s="42"/>
      <c r="MVX2663" s="116"/>
      <c r="MVY2663" s="42"/>
      <c r="MVZ2663" s="116"/>
      <c r="MWA2663" s="42"/>
      <c r="MWB2663" s="116"/>
      <c r="MWC2663" s="42"/>
      <c r="MWD2663" s="116"/>
      <c r="MWE2663" s="42"/>
      <c r="MWF2663" s="116"/>
      <c r="MWG2663" s="42"/>
      <c r="MWH2663" s="116"/>
      <c r="MWI2663" s="42"/>
      <c r="MWJ2663" s="116"/>
      <c r="MWK2663" s="42"/>
      <c r="MWL2663" s="116"/>
      <c r="MWM2663" s="42"/>
      <c r="MWN2663" s="116"/>
      <c r="MWO2663" s="42"/>
      <c r="MWP2663" s="116"/>
      <c r="MWQ2663" s="42"/>
      <c r="MWR2663" s="116"/>
      <c r="MWS2663" s="42"/>
      <c r="MWT2663" s="116"/>
      <c r="MWU2663" s="42"/>
      <c r="MWV2663" s="116"/>
      <c r="MWW2663" s="42"/>
      <c r="MWX2663" s="116"/>
      <c r="MWY2663" s="42"/>
      <c r="MWZ2663" s="116"/>
      <c r="MXA2663" s="42"/>
      <c r="MXB2663" s="116"/>
      <c r="MXC2663" s="42"/>
      <c r="MXD2663" s="116"/>
      <c r="MXE2663" s="42"/>
      <c r="MXF2663" s="116"/>
      <c r="MXG2663" s="42"/>
      <c r="MXH2663" s="116"/>
      <c r="MXI2663" s="42"/>
      <c r="MXJ2663" s="116"/>
      <c r="MXK2663" s="42"/>
      <c r="MXL2663" s="116"/>
      <c r="MXM2663" s="42"/>
      <c r="MXN2663" s="116"/>
      <c r="MXO2663" s="42"/>
      <c r="MXP2663" s="116"/>
      <c r="MXQ2663" s="42"/>
      <c r="MXR2663" s="116"/>
      <c r="MXS2663" s="42"/>
      <c r="MXT2663" s="116"/>
      <c r="MXU2663" s="42"/>
      <c r="MXV2663" s="116"/>
      <c r="MXW2663" s="42"/>
      <c r="MXX2663" s="116"/>
      <c r="MXY2663" s="42"/>
      <c r="MXZ2663" s="116"/>
      <c r="MYA2663" s="42"/>
      <c r="MYB2663" s="116"/>
      <c r="MYC2663" s="42"/>
      <c r="MYD2663" s="116"/>
      <c r="MYE2663" s="42"/>
      <c r="MYF2663" s="116"/>
      <c r="MYG2663" s="42"/>
      <c r="MYH2663" s="116"/>
      <c r="MYI2663" s="42"/>
      <c r="MYJ2663" s="116"/>
      <c r="MYK2663" s="42"/>
      <c r="MYL2663" s="116"/>
      <c r="MYM2663" s="42"/>
      <c r="MYN2663" s="116"/>
      <c r="MYO2663" s="42"/>
      <c r="MYP2663" s="116"/>
      <c r="MYQ2663" s="42"/>
      <c r="MYR2663" s="116"/>
      <c r="MYS2663" s="42"/>
      <c r="MYT2663" s="116"/>
      <c r="MYU2663" s="42"/>
      <c r="MYV2663" s="116"/>
      <c r="MYW2663" s="42"/>
      <c r="MYX2663" s="116"/>
      <c r="MYY2663" s="42"/>
      <c r="MYZ2663" s="116"/>
      <c r="MZA2663" s="42"/>
      <c r="MZB2663" s="116"/>
      <c r="MZC2663" s="42"/>
      <c r="MZD2663" s="116"/>
      <c r="MZE2663" s="42"/>
      <c r="MZF2663" s="116"/>
      <c r="MZG2663" s="42"/>
      <c r="MZH2663" s="116"/>
      <c r="MZI2663" s="42"/>
      <c r="MZJ2663" s="116"/>
      <c r="MZK2663" s="42"/>
      <c r="MZL2663" s="116"/>
      <c r="MZM2663" s="42"/>
      <c r="MZN2663" s="116"/>
      <c r="MZO2663" s="42"/>
      <c r="MZP2663" s="116"/>
      <c r="MZQ2663" s="42"/>
      <c r="MZR2663" s="116"/>
      <c r="MZS2663" s="42"/>
      <c r="MZT2663" s="116"/>
      <c r="MZU2663" s="42"/>
      <c r="MZV2663" s="116"/>
      <c r="MZW2663" s="42"/>
      <c r="MZX2663" s="116"/>
      <c r="MZY2663" s="42"/>
      <c r="MZZ2663" s="116"/>
      <c r="NAA2663" s="42"/>
      <c r="NAB2663" s="116"/>
      <c r="NAC2663" s="42"/>
      <c r="NAD2663" s="116"/>
      <c r="NAE2663" s="42"/>
      <c r="NAF2663" s="116"/>
      <c r="NAG2663" s="42"/>
      <c r="NAH2663" s="116"/>
      <c r="NAI2663" s="42"/>
      <c r="NAJ2663" s="116"/>
      <c r="NAK2663" s="42"/>
      <c r="NAL2663" s="116"/>
      <c r="NAM2663" s="42"/>
      <c r="NAN2663" s="116"/>
      <c r="NAO2663" s="42"/>
      <c r="NAP2663" s="116"/>
      <c r="NAQ2663" s="42"/>
      <c r="NAR2663" s="116"/>
      <c r="NAS2663" s="42"/>
      <c r="NAT2663" s="116"/>
      <c r="NAU2663" s="42"/>
      <c r="NAV2663" s="116"/>
      <c r="NAW2663" s="42"/>
      <c r="NAX2663" s="116"/>
      <c r="NAY2663" s="42"/>
      <c r="NAZ2663" s="116"/>
      <c r="NBA2663" s="42"/>
      <c r="NBB2663" s="116"/>
      <c r="NBC2663" s="42"/>
      <c r="NBD2663" s="116"/>
      <c r="NBE2663" s="42"/>
      <c r="NBF2663" s="116"/>
      <c r="NBG2663" s="42"/>
      <c r="NBH2663" s="116"/>
      <c r="NBI2663" s="42"/>
      <c r="NBJ2663" s="116"/>
      <c r="NBK2663" s="42"/>
      <c r="NBL2663" s="116"/>
      <c r="NBM2663" s="42"/>
      <c r="NBN2663" s="116"/>
      <c r="NBO2663" s="42"/>
      <c r="NBP2663" s="116"/>
      <c r="NBQ2663" s="42"/>
      <c r="NBR2663" s="116"/>
      <c r="NBS2663" s="42"/>
      <c r="NBT2663" s="116"/>
      <c r="NBU2663" s="42"/>
      <c r="NBV2663" s="116"/>
      <c r="NBW2663" s="42"/>
      <c r="NBX2663" s="116"/>
      <c r="NBY2663" s="42"/>
      <c r="NBZ2663" s="116"/>
      <c r="NCA2663" s="42"/>
      <c r="NCB2663" s="116"/>
      <c r="NCC2663" s="42"/>
      <c r="NCD2663" s="116"/>
      <c r="NCE2663" s="42"/>
      <c r="NCF2663" s="116"/>
      <c r="NCG2663" s="42"/>
      <c r="NCH2663" s="116"/>
      <c r="NCI2663" s="42"/>
      <c r="NCJ2663" s="116"/>
      <c r="NCK2663" s="42"/>
      <c r="NCL2663" s="116"/>
      <c r="NCM2663" s="42"/>
      <c r="NCN2663" s="116"/>
      <c r="NCO2663" s="42"/>
      <c r="NCP2663" s="116"/>
      <c r="NCQ2663" s="42"/>
      <c r="NCR2663" s="116"/>
      <c r="NCS2663" s="42"/>
      <c r="NCT2663" s="116"/>
      <c r="NCU2663" s="42"/>
      <c r="NCV2663" s="116"/>
      <c r="NCW2663" s="42"/>
      <c r="NCX2663" s="116"/>
      <c r="NCY2663" s="42"/>
      <c r="NCZ2663" s="116"/>
      <c r="NDA2663" s="42"/>
      <c r="NDB2663" s="116"/>
      <c r="NDC2663" s="42"/>
      <c r="NDD2663" s="116"/>
      <c r="NDE2663" s="42"/>
      <c r="NDF2663" s="116"/>
      <c r="NDG2663" s="42"/>
      <c r="NDH2663" s="116"/>
      <c r="NDI2663" s="42"/>
      <c r="NDJ2663" s="116"/>
      <c r="NDK2663" s="42"/>
      <c r="NDL2663" s="116"/>
      <c r="NDM2663" s="42"/>
      <c r="NDN2663" s="116"/>
      <c r="NDO2663" s="42"/>
      <c r="NDP2663" s="116"/>
      <c r="NDQ2663" s="42"/>
      <c r="NDR2663" s="116"/>
      <c r="NDS2663" s="42"/>
      <c r="NDT2663" s="116"/>
      <c r="NDU2663" s="42"/>
      <c r="NDV2663" s="116"/>
      <c r="NDW2663" s="42"/>
      <c r="NDX2663" s="116"/>
      <c r="NDY2663" s="42"/>
      <c r="NDZ2663" s="116"/>
      <c r="NEA2663" s="42"/>
      <c r="NEB2663" s="116"/>
      <c r="NEC2663" s="42"/>
      <c r="NED2663" s="116"/>
      <c r="NEE2663" s="42"/>
      <c r="NEF2663" s="116"/>
      <c r="NEG2663" s="42"/>
      <c r="NEH2663" s="116"/>
      <c r="NEI2663" s="42"/>
      <c r="NEJ2663" s="116"/>
      <c r="NEK2663" s="42"/>
      <c r="NEL2663" s="116"/>
      <c r="NEM2663" s="42"/>
      <c r="NEN2663" s="116"/>
      <c r="NEO2663" s="42"/>
      <c r="NEP2663" s="116"/>
      <c r="NEQ2663" s="42"/>
      <c r="NER2663" s="116"/>
      <c r="NES2663" s="42"/>
      <c r="NET2663" s="116"/>
      <c r="NEU2663" s="42"/>
      <c r="NEV2663" s="116"/>
      <c r="NEW2663" s="42"/>
      <c r="NEX2663" s="116"/>
      <c r="NEY2663" s="42"/>
      <c r="NEZ2663" s="116"/>
      <c r="NFA2663" s="42"/>
      <c r="NFB2663" s="116"/>
      <c r="NFC2663" s="42"/>
      <c r="NFD2663" s="116"/>
      <c r="NFE2663" s="42"/>
      <c r="NFF2663" s="116"/>
      <c r="NFG2663" s="42"/>
      <c r="NFH2663" s="116"/>
      <c r="NFI2663" s="42"/>
      <c r="NFJ2663" s="116"/>
      <c r="NFK2663" s="42"/>
      <c r="NFL2663" s="116"/>
      <c r="NFM2663" s="42"/>
      <c r="NFN2663" s="116"/>
      <c r="NFO2663" s="42"/>
      <c r="NFP2663" s="116"/>
      <c r="NFQ2663" s="42"/>
      <c r="NFR2663" s="116"/>
      <c r="NFS2663" s="42"/>
      <c r="NFT2663" s="116"/>
      <c r="NFU2663" s="42"/>
      <c r="NFV2663" s="116"/>
      <c r="NFW2663" s="42"/>
      <c r="NFX2663" s="116"/>
      <c r="NFY2663" s="42"/>
      <c r="NFZ2663" s="116"/>
      <c r="NGA2663" s="42"/>
      <c r="NGB2663" s="116"/>
      <c r="NGC2663" s="42"/>
      <c r="NGD2663" s="116"/>
      <c r="NGE2663" s="42"/>
      <c r="NGF2663" s="116"/>
      <c r="NGG2663" s="42"/>
      <c r="NGH2663" s="116"/>
      <c r="NGI2663" s="42"/>
      <c r="NGJ2663" s="116"/>
      <c r="NGK2663" s="42"/>
      <c r="NGL2663" s="116"/>
      <c r="NGM2663" s="42"/>
      <c r="NGN2663" s="116"/>
      <c r="NGO2663" s="42"/>
      <c r="NGP2663" s="116"/>
      <c r="NGQ2663" s="42"/>
      <c r="NGR2663" s="116"/>
      <c r="NGS2663" s="42"/>
      <c r="NGT2663" s="116"/>
      <c r="NGU2663" s="42"/>
      <c r="NGV2663" s="116"/>
      <c r="NGW2663" s="42"/>
      <c r="NGX2663" s="116"/>
      <c r="NGY2663" s="42"/>
      <c r="NGZ2663" s="116"/>
      <c r="NHA2663" s="42"/>
      <c r="NHB2663" s="116"/>
      <c r="NHC2663" s="42"/>
      <c r="NHD2663" s="116"/>
      <c r="NHE2663" s="42"/>
      <c r="NHF2663" s="116"/>
      <c r="NHG2663" s="42"/>
      <c r="NHH2663" s="116"/>
      <c r="NHI2663" s="42"/>
      <c r="NHJ2663" s="116"/>
      <c r="NHK2663" s="42"/>
      <c r="NHL2663" s="116"/>
      <c r="NHM2663" s="42"/>
      <c r="NHN2663" s="116"/>
      <c r="NHO2663" s="42"/>
      <c r="NHP2663" s="116"/>
      <c r="NHQ2663" s="42"/>
      <c r="NHR2663" s="116"/>
      <c r="NHS2663" s="42"/>
      <c r="NHT2663" s="116"/>
      <c r="NHU2663" s="42"/>
      <c r="NHV2663" s="116"/>
      <c r="NHW2663" s="42"/>
      <c r="NHX2663" s="116"/>
      <c r="NHY2663" s="42"/>
      <c r="NHZ2663" s="116"/>
      <c r="NIA2663" s="42"/>
      <c r="NIB2663" s="116"/>
      <c r="NIC2663" s="42"/>
      <c r="NID2663" s="116"/>
      <c r="NIE2663" s="42"/>
      <c r="NIF2663" s="116"/>
      <c r="NIG2663" s="42"/>
      <c r="NIH2663" s="116"/>
      <c r="NII2663" s="42"/>
      <c r="NIJ2663" s="116"/>
      <c r="NIK2663" s="42"/>
      <c r="NIL2663" s="116"/>
      <c r="NIM2663" s="42"/>
      <c r="NIN2663" s="116"/>
      <c r="NIO2663" s="42"/>
      <c r="NIP2663" s="116"/>
      <c r="NIQ2663" s="42"/>
      <c r="NIR2663" s="116"/>
      <c r="NIS2663" s="42"/>
      <c r="NIT2663" s="116"/>
      <c r="NIU2663" s="42"/>
      <c r="NIV2663" s="116"/>
      <c r="NIW2663" s="42"/>
      <c r="NIX2663" s="116"/>
      <c r="NIY2663" s="42"/>
      <c r="NIZ2663" s="116"/>
      <c r="NJA2663" s="42"/>
      <c r="NJB2663" s="116"/>
      <c r="NJC2663" s="42"/>
      <c r="NJD2663" s="116"/>
      <c r="NJE2663" s="42"/>
      <c r="NJF2663" s="116"/>
      <c r="NJG2663" s="42"/>
      <c r="NJH2663" s="116"/>
      <c r="NJI2663" s="42"/>
      <c r="NJJ2663" s="116"/>
      <c r="NJK2663" s="42"/>
      <c r="NJL2663" s="116"/>
      <c r="NJM2663" s="42"/>
      <c r="NJN2663" s="116"/>
      <c r="NJO2663" s="42"/>
      <c r="NJP2663" s="116"/>
      <c r="NJQ2663" s="42"/>
      <c r="NJR2663" s="116"/>
      <c r="NJS2663" s="42"/>
      <c r="NJT2663" s="116"/>
      <c r="NJU2663" s="42"/>
      <c r="NJV2663" s="116"/>
      <c r="NJW2663" s="42"/>
      <c r="NJX2663" s="116"/>
      <c r="NJY2663" s="42"/>
      <c r="NJZ2663" s="116"/>
      <c r="NKA2663" s="42"/>
      <c r="NKB2663" s="116"/>
      <c r="NKC2663" s="42"/>
      <c r="NKD2663" s="116"/>
      <c r="NKE2663" s="42"/>
      <c r="NKF2663" s="116"/>
      <c r="NKG2663" s="42"/>
      <c r="NKH2663" s="116"/>
      <c r="NKI2663" s="42"/>
      <c r="NKJ2663" s="116"/>
      <c r="NKK2663" s="42"/>
      <c r="NKL2663" s="116"/>
      <c r="NKM2663" s="42"/>
      <c r="NKN2663" s="116"/>
      <c r="NKO2663" s="42"/>
      <c r="NKP2663" s="116"/>
      <c r="NKQ2663" s="42"/>
      <c r="NKR2663" s="116"/>
      <c r="NKS2663" s="42"/>
      <c r="NKT2663" s="116"/>
      <c r="NKU2663" s="42"/>
      <c r="NKV2663" s="116"/>
      <c r="NKW2663" s="42"/>
      <c r="NKX2663" s="116"/>
      <c r="NKY2663" s="42"/>
      <c r="NKZ2663" s="116"/>
      <c r="NLA2663" s="42"/>
      <c r="NLB2663" s="116"/>
      <c r="NLC2663" s="42"/>
      <c r="NLD2663" s="116"/>
      <c r="NLE2663" s="42"/>
      <c r="NLF2663" s="116"/>
      <c r="NLG2663" s="42"/>
      <c r="NLH2663" s="116"/>
      <c r="NLI2663" s="42"/>
      <c r="NLJ2663" s="116"/>
      <c r="NLK2663" s="42"/>
      <c r="NLL2663" s="116"/>
      <c r="NLM2663" s="42"/>
      <c r="NLN2663" s="116"/>
      <c r="NLO2663" s="42"/>
      <c r="NLP2663" s="116"/>
      <c r="NLQ2663" s="42"/>
      <c r="NLR2663" s="116"/>
      <c r="NLS2663" s="42"/>
      <c r="NLT2663" s="116"/>
      <c r="NLU2663" s="42"/>
      <c r="NLV2663" s="116"/>
      <c r="NLW2663" s="42"/>
      <c r="NLX2663" s="116"/>
      <c r="NLY2663" s="42"/>
      <c r="NLZ2663" s="116"/>
      <c r="NMA2663" s="42"/>
      <c r="NMB2663" s="116"/>
      <c r="NMC2663" s="42"/>
      <c r="NMD2663" s="116"/>
      <c r="NME2663" s="42"/>
      <c r="NMF2663" s="116"/>
      <c r="NMG2663" s="42"/>
      <c r="NMH2663" s="116"/>
      <c r="NMI2663" s="42"/>
      <c r="NMJ2663" s="116"/>
      <c r="NMK2663" s="42"/>
      <c r="NML2663" s="116"/>
      <c r="NMM2663" s="42"/>
      <c r="NMN2663" s="116"/>
      <c r="NMO2663" s="42"/>
      <c r="NMP2663" s="116"/>
      <c r="NMQ2663" s="42"/>
      <c r="NMR2663" s="116"/>
      <c r="NMS2663" s="42"/>
      <c r="NMT2663" s="116"/>
      <c r="NMU2663" s="42"/>
      <c r="NMV2663" s="116"/>
      <c r="NMW2663" s="42"/>
      <c r="NMX2663" s="116"/>
      <c r="NMY2663" s="42"/>
      <c r="NMZ2663" s="116"/>
      <c r="NNA2663" s="42"/>
      <c r="NNB2663" s="116"/>
      <c r="NNC2663" s="42"/>
      <c r="NND2663" s="116"/>
      <c r="NNE2663" s="42"/>
      <c r="NNF2663" s="116"/>
      <c r="NNG2663" s="42"/>
      <c r="NNH2663" s="116"/>
      <c r="NNI2663" s="42"/>
      <c r="NNJ2663" s="116"/>
      <c r="NNK2663" s="42"/>
      <c r="NNL2663" s="116"/>
      <c r="NNM2663" s="42"/>
      <c r="NNN2663" s="116"/>
      <c r="NNO2663" s="42"/>
      <c r="NNP2663" s="116"/>
      <c r="NNQ2663" s="42"/>
      <c r="NNR2663" s="116"/>
      <c r="NNS2663" s="42"/>
      <c r="NNT2663" s="116"/>
      <c r="NNU2663" s="42"/>
      <c r="NNV2663" s="116"/>
      <c r="NNW2663" s="42"/>
      <c r="NNX2663" s="116"/>
      <c r="NNY2663" s="42"/>
      <c r="NNZ2663" s="116"/>
      <c r="NOA2663" s="42"/>
      <c r="NOB2663" s="116"/>
      <c r="NOC2663" s="42"/>
      <c r="NOD2663" s="116"/>
      <c r="NOE2663" s="42"/>
      <c r="NOF2663" s="116"/>
      <c r="NOG2663" s="42"/>
      <c r="NOH2663" s="116"/>
      <c r="NOI2663" s="42"/>
      <c r="NOJ2663" s="116"/>
      <c r="NOK2663" s="42"/>
      <c r="NOL2663" s="116"/>
      <c r="NOM2663" s="42"/>
      <c r="NON2663" s="116"/>
      <c r="NOO2663" s="42"/>
      <c r="NOP2663" s="116"/>
      <c r="NOQ2663" s="42"/>
      <c r="NOR2663" s="116"/>
      <c r="NOS2663" s="42"/>
      <c r="NOT2663" s="116"/>
      <c r="NOU2663" s="42"/>
      <c r="NOV2663" s="116"/>
      <c r="NOW2663" s="42"/>
      <c r="NOX2663" s="116"/>
      <c r="NOY2663" s="42"/>
      <c r="NOZ2663" s="116"/>
      <c r="NPA2663" s="42"/>
      <c r="NPB2663" s="116"/>
      <c r="NPC2663" s="42"/>
      <c r="NPD2663" s="116"/>
      <c r="NPE2663" s="42"/>
      <c r="NPF2663" s="116"/>
      <c r="NPG2663" s="42"/>
      <c r="NPH2663" s="116"/>
      <c r="NPI2663" s="42"/>
      <c r="NPJ2663" s="116"/>
      <c r="NPK2663" s="42"/>
      <c r="NPL2663" s="116"/>
      <c r="NPM2663" s="42"/>
      <c r="NPN2663" s="116"/>
      <c r="NPO2663" s="42"/>
      <c r="NPP2663" s="116"/>
      <c r="NPQ2663" s="42"/>
      <c r="NPR2663" s="116"/>
      <c r="NPS2663" s="42"/>
      <c r="NPT2663" s="116"/>
      <c r="NPU2663" s="42"/>
      <c r="NPV2663" s="116"/>
      <c r="NPW2663" s="42"/>
      <c r="NPX2663" s="116"/>
      <c r="NPY2663" s="42"/>
      <c r="NPZ2663" s="116"/>
      <c r="NQA2663" s="42"/>
      <c r="NQB2663" s="116"/>
      <c r="NQC2663" s="42"/>
      <c r="NQD2663" s="116"/>
      <c r="NQE2663" s="42"/>
      <c r="NQF2663" s="116"/>
      <c r="NQG2663" s="42"/>
      <c r="NQH2663" s="116"/>
      <c r="NQI2663" s="42"/>
      <c r="NQJ2663" s="116"/>
      <c r="NQK2663" s="42"/>
      <c r="NQL2663" s="116"/>
      <c r="NQM2663" s="42"/>
      <c r="NQN2663" s="116"/>
      <c r="NQO2663" s="42"/>
      <c r="NQP2663" s="116"/>
      <c r="NQQ2663" s="42"/>
      <c r="NQR2663" s="116"/>
      <c r="NQS2663" s="42"/>
      <c r="NQT2663" s="116"/>
      <c r="NQU2663" s="42"/>
      <c r="NQV2663" s="116"/>
      <c r="NQW2663" s="42"/>
      <c r="NQX2663" s="116"/>
      <c r="NQY2663" s="42"/>
      <c r="NQZ2663" s="116"/>
      <c r="NRA2663" s="42"/>
      <c r="NRB2663" s="116"/>
      <c r="NRC2663" s="42"/>
      <c r="NRD2663" s="116"/>
      <c r="NRE2663" s="42"/>
      <c r="NRF2663" s="116"/>
      <c r="NRG2663" s="42"/>
      <c r="NRH2663" s="116"/>
      <c r="NRI2663" s="42"/>
      <c r="NRJ2663" s="116"/>
      <c r="NRK2663" s="42"/>
      <c r="NRL2663" s="116"/>
      <c r="NRM2663" s="42"/>
      <c r="NRN2663" s="116"/>
      <c r="NRO2663" s="42"/>
      <c r="NRP2663" s="116"/>
      <c r="NRQ2663" s="42"/>
      <c r="NRR2663" s="116"/>
      <c r="NRS2663" s="42"/>
      <c r="NRT2663" s="116"/>
      <c r="NRU2663" s="42"/>
      <c r="NRV2663" s="116"/>
      <c r="NRW2663" s="42"/>
      <c r="NRX2663" s="116"/>
      <c r="NRY2663" s="42"/>
      <c r="NRZ2663" s="116"/>
      <c r="NSA2663" s="42"/>
      <c r="NSB2663" s="116"/>
      <c r="NSC2663" s="42"/>
      <c r="NSD2663" s="116"/>
      <c r="NSE2663" s="42"/>
      <c r="NSF2663" s="116"/>
      <c r="NSG2663" s="42"/>
      <c r="NSH2663" s="116"/>
      <c r="NSI2663" s="42"/>
      <c r="NSJ2663" s="116"/>
      <c r="NSK2663" s="42"/>
      <c r="NSL2663" s="116"/>
      <c r="NSM2663" s="42"/>
      <c r="NSN2663" s="116"/>
      <c r="NSO2663" s="42"/>
      <c r="NSP2663" s="116"/>
      <c r="NSQ2663" s="42"/>
      <c r="NSR2663" s="116"/>
      <c r="NSS2663" s="42"/>
      <c r="NST2663" s="116"/>
      <c r="NSU2663" s="42"/>
      <c r="NSV2663" s="116"/>
      <c r="NSW2663" s="42"/>
      <c r="NSX2663" s="116"/>
      <c r="NSY2663" s="42"/>
      <c r="NSZ2663" s="116"/>
      <c r="NTA2663" s="42"/>
      <c r="NTB2663" s="116"/>
      <c r="NTC2663" s="42"/>
      <c r="NTD2663" s="116"/>
      <c r="NTE2663" s="42"/>
      <c r="NTF2663" s="116"/>
      <c r="NTG2663" s="42"/>
      <c r="NTH2663" s="116"/>
      <c r="NTI2663" s="42"/>
      <c r="NTJ2663" s="116"/>
      <c r="NTK2663" s="42"/>
      <c r="NTL2663" s="116"/>
      <c r="NTM2663" s="42"/>
      <c r="NTN2663" s="116"/>
      <c r="NTO2663" s="42"/>
      <c r="NTP2663" s="116"/>
      <c r="NTQ2663" s="42"/>
      <c r="NTR2663" s="116"/>
      <c r="NTS2663" s="42"/>
      <c r="NTT2663" s="116"/>
      <c r="NTU2663" s="42"/>
      <c r="NTV2663" s="116"/>
      <c r="NTW2663" s="42"/>
      <c r="NTX2663" s="116"/>
      <c r="NTY2663" s="42"/>
      <c r="NTZ2663" s="116"/>
      <c r="NUA2663" s="42"/>
      <c r="NUB2663" s="116"/>
      <c r="NUC2663" s="42"/>
      <c r="NUD2663" s="116"/>
      <c r="NUE2663" s="42"/>
      <c r="NUF2663" s="116"/>
      <c r="NUG2663" s="42"/>
      <c r="NUH2663" s="116"/>
      <c r="NUI2663" s="42"/>
      <c r="NUJ2663" s="116"/>
      <c r="NUK2663" s="42"/>
      <c r="NUL2663" s="116"/>
      <c r="NUM2663" s="42"/>
      <c r="NUN2663" s="116"/>
      <c r="NUO2663" s="42"/>
      <c r="NUP2663" s="116"/>
      <c r="NUQ2663" s="42"/>
      <c r="NUR2663" s="116"/>
      <c r="NUS2663" s="42"/>
      <c r="NUT2663" s="116"/>
      <c r="NUU2663" s="42"/>
      <c r="NUV2663" s="116"/>
      <c r="NUW2663" s="42"/>
      <c r="NUX2663" s="116"/>
      <c r="NUY2663" s="42"/>
      <c r="NUZ2663" s="116"/>
      <c r="NVA2663" s="42"/>
      <c r="NVB2663" s="116"/>
      <c r="NVC2663" s="42"/>
      <c r="NVD2663" s="116"/>
      <c r="NVE2663" s="42"/>
      <c r="NVF2663" s="116"/>
      <c r="NVG2663" s="42"/>
      <c r="NVH2663" s="116"/>
      <c r="NVI2663" s="42"/>
      <c r="NVJ2663" s="116"/>
      <c r="NVK2663" s="42"/>
      <c r="NVL2663" s="116"/>
      <c r="NVM2663" s="42"/>
      <c r="NVN2663" s="116"/>
      <c r="NVO2663" s="42"/>
      <c r="NVP2663" s="116"/>
      <c r="NVQ2663" s="42"/>
      <c r="NVR2663" s="116"/>
      <c r="NVS2663" s="42"/>
      <c r="NVT2663" s="116"/>
      <c r="NVU2663" s="42"/>
      <c r="NVV2663" s="116"/>
      <c r="NVW2663" s="42"/>
      <c r="NVX2663" s="116"/>
      <c r="NVY2663" s="42"/>
      <c r="NVZ2663" s="116"/>
      <c r="NWA2663" s="42"/>
      <c r="NWB2663" s="116"/>
      <c r="NWC2663" s="42"/>
      <c r="NWD2663" s="116"/>
      <c r="NWE2663" s="42"/>
      <c r="NWF2663" s="116"/>
      <c r="NWG2663" s="42"/>
      <c r="NWH2663" s="116"/>
      <c r="NWI2663" s="42"/>
      <c r="NWJ2663" s="116"/>
      <c r="NWK2663" s="42"/>
      <c r="NWL2663" s="116"/>
      <c r="NWM2663" s="42"/>
      <c r="NWN2663" s="116"/>
      <c r="NWO2663" s="42"/>
      <c r="NWP2663" s="116"/>
      <c r="NWQ2663" s="42"/>
      <c r="NWR2663" s="116"/>
      <c r="NWS2663" s="42"/>
      <c r="NWT2663" s="116"/>
      <c r="NWU2663" s="42"/>
      <c r="NWV2663" s="116"/>
      <c r="NWW2663" s="42"/>
      <c r="NWX2663" s="116"/>
      <c r="NWY2663" s="42"/>
      <c r="NWZ2663" s="116"/>
      <c r="NXA2663" s="42"/>
      <c r="NXB2663" s="116"/>
      <c r="NXC2663" s="42"/>
      <c r="NXD2663" s="116"/>
      <c r="NXE2663" s="42"/>
      <c r="NXF2663" s="116"/>
      <c r="NXG2663" s="42"/>
      <c r="NXH2663" s="116"/>
      <c r="NXI2663" s="42"/>
      <c r="NXJ2663" s="116"/>
      <c r="NXK2663" s="42"/>
      <c r="NXL2663" s="116"/>
      <c r="NXM2663" s="42"/>
      <c r="NXN2663" s="116"/>
      <c r="NXO2663" s="42"/>
      <c r="NXP2663" s="116"/>
      <c r="NXQ2663" s="42"/>
      <c r="NXR2663" s="116"/>
      <c r="NXS2663" s="42"/>
      <c r="NXT2663" s="116"/>
      <c r="NXU2663" s="42"/>
      <c r="NXV2663" s="116"/>
      <c r="NXW2663" s="42"/>
      <c r="NXX2663" s="116"/>
      <c r="NXY2663" s="42"/>
      <c r="NXZ2663" s="116"/>
      <c r="NYA2663" s="42"/>
      <c r="NYB2663" s="116"/>
      <c r="NYC2663" s="42"/>
      <c r="NYD2663" s="116"/>
      <c r="NYE2663" s="42"/>
      <c r="NYF2663" s="116"/>
      <c r="NYG2663" s="42"/>
      <c r="NYH2663" s="116"/>
      <c r="NYI2663" s="42"/>
      <c r="NYJ2663" s="116"/>
      <c r="NYK2663" s="42"/>
      <c r="NYL2663" s="116"/>
      <c r="NYM2663" s="42"/>
      <c r="NYN2663" s="116"/>
      <c r="NYO2663" s="42"/>
      <c r="NYP2663" s="116"/>
      <c r="NYQ2663" s="42"/>
      <c r="NYR2663" s="116"/>
      <c r="NYS2663" s="42"/>
      <c r="NYT2663" s="116"/>
      <c r="NYU2663" s="42"/>
      <c r="NYV2663" s="116"/>
      <c r="NYW2663" s="42"/>
      <c r="NYX2663" s="116"/>
      <c r="NYY2663" s="42"/>
      <c r="NYZ2663" s="116"/>
      <c r="NZA2663" s="42"/>
      <c r="NZB2663" s="116"/>
      <c r="NZC2663" s="42"/>
      <c r="NZD2663" s="116"/>
      <c r="NZE2663" s="42"/>
      <c r="NZF2663" s="116"/>
      <c r="NZG2663" s="42"/>
      <c r="NZH2663" s="116"/>
      <c r="NZI2663" s="42"/>
      <c r="NZJ2663" s="116"/>
      <c r="NZK2663" s="42"/>
      <c r="NZL2663" s="116"/>
      <c r="NZM2663" s="42"/>
      <c r="NZN2663" s="116"/>
      <c r="NZO2663" s="42"/>
      <c r="NZP2663" s="116"/>
      <c r="NZQ2663" s="42"/>
      <c r="NZR2663" s="116"/>
      <c r="NZS2663" s="42"/>
      <c r="NZT2663" s="116"/>
      <c r="NZU2663" s="42"/>
      <c r="NZV2663" s="116"/>
      <c r="NZW2663" s="42"/>
      <c r="NZX2663" s="116"/>
      <c r="NZY2663" s="42"/>
      <c r="NZZ2663" s="116"/>
      <c r="OAA2663" s="42"/>
      <c r="OAB2663" s="116"/>
      <c r="OAC2663" s="42"/>
      <c r="OAD2663" s="116"/>
      <c r="OAE2663" s="42"/>
      <c r="OAF2663" s="116"/>
      <c r="OAG2663" s="42"/>
      <c r="OAH2663" s="116"/>
      <c r="OAI2663" s="42"/>
      <c r="OAJ2663" s="116"/>
      <c r="OAK2663" s="42"/>
      <c r="OAL2663" s="116"/>
      <c r="OAM2663" s="42"/>
      <c r="OAN2663" s="116"/>
      <c r="OAO2663" s="42"/>
      <c r="OAP2663" s="116"/>
      <c r="OAQ2663" s="42"/>
      <c r="OAR2663" s="116"/>
      <c r="OAS2663" s="42"/>
      <c r="OAT2663" s="116"/>
      <c r="OAU2663" s="42"/>
      <c r="OAV2663" s="116"/>
      <c r="OAW2663" s="42"/>
      <c r="OAX2663" s="116"/>
      <c r="OAY2663" s="42"/>
      <c r="OAZ2663" s="116"/>
      <c r="OBA2663" s="42"/>
      <c r="OBB2663" s="116"/>
      <c r="OBC2663" s="42"/>
      <c r="OBD2663" s="116"/>
      <c r="OBE2663" s="42"/>
      <c r="OBF2663" s="116"/>
      <c r="OBG2663" s="42"/>
      <c r="OBH2663" s="116"/>
      <c r="OBI2663" s="42"/>
      <c r="OBJ2663" s="116"/>
      <c r="OBK2663" s="42"/>
      <c r="OBL2663" s="116"/>
      <c r="OBM2663" s="42"/>
      <c r="OBN2663" s="116"/>
      <c r="OBO2663" s="42"/>
      <c r="OBP2663" s="116"/>
      <c r="OBQ2663" s="42"/>
      <c r="OBR2663" s="116"/>
      <c r="OBS2663" s="42"/>
      <c r="OBT2663" s="116"/>
      <c r="OBU2663" s="42"/>
      <c r="OBV2663" s="116"/>
      <c r="OBW2663" s="42"/>
      <c r="OBX2663" s="116"/>
      <c r="OBY2663" s="42"/>
      <c r="OBZ2663" s="116"/>
      <c r="OCA2663" s="42"/>
      <c r="OCB2663" s="116"/>
      <c r="OCC2663" s="42"/>
      <c r="OCD2663" s="116"/>
      <c r="OCE2663" s="42"/>
      <c r="OCF2663" s="116"/>
      <c r="OCG2663" s="42"/>
      <c r="OCH2663" s="116"/>
      <c r="OCI2663" s="42"/>
      <c r="OCJ2663" s="116"/>
      <c r="OCK2663" s="42"/>
      <c r="OCL2663" s="116"/>
      <c r="OCM2663" s="42"/>
      <c r="OCN2663" s="116"/>
      <c r="OCO2663" s="42"/>
      <c r="OCP2663" s="116"/>
      <c r="OCQ2663" s="42"/>
      <c r="OCR2663" s="116"/>
      <c r="OCS2663" s="42"/>
      <c r="OCT2663" s="116"/>
      <c r="OCU2663" s="42"/>
      <c r="OCV2663" s="116"/>
      <c r="OCW2663" s="42"/>
      <c r="OCX2663" s="116"/>
      <c r="OCY2663" s="42"/>
      <c r="OCZ2663" s="116"/>
      <c r="ODA2663" s="42"/>
      <c r="ODB2663" s="116"/>
      <c r="ODC2663" s="42"/>
      <c r="ODD2663" s="116"/>
      <c r="ODE2663" s="42"/>
      <c r="ODF2663" s="116"/>
      <c r="ODG2663" s="42"/>
      <c r="ODH2663" s="116"/>
      <c r="ODI2663" s="42"/>
      <c r="ODJ2663" s="116"/>
      <c r="ODK2663" s="42"/>
      <c r="ODL2663" s="116"/>
      <c r="ODM2663" s="42"/>
      <c r="ODN2663" s="116"/>
      <c r="ODO2663" s="42"/>
      <c r="ODP2663" s="116"/>
      <c r="ODQ2663" s="42"/>
      <c r="ODR2663" s="116"/>
      <c r="ODS2663" s="42"/>
      <c r="ODT2663" s="116"/>
      <c r="ODU2663" s="42"/>
      <c r="ODV2663" s="116"/>
      <c r="ODW2663" s="42"/>
      <c r="ODX2663" s="116"/>
      <c r="ODY2663" s="42"/>
      <c r="ODZ2663" s="116"/>
      <c r="OEA2663" s="42"/>
      <c r="OEB2663" s="116"/>
      <c r="OEC2663" s="42"/>
      <c r="OED2663" s="116"/>
      <c r="OEE2663" s="42"/>
      <c r="OEF2663" s="116"/>
      <c r="OEG2663" s="42"/>
      <c r="OEH2663" s="116"/>
      <c r="OEI2663" s="42"/>
      <c r="OEJ2663" s="116"/>
      <c r="OEK2663" s="42"/>
      <c r="OEL2663" s="116"/>
      <c r="OEM2663" s="42"/>
      <c r="OEN2663" s="116"/>
      <c r="OEO2663" s="42"/>
      <c r="OEP2663" s="116"/>
      <c r="OEQ2663" s="42"/>
      <c r="OER2663" s="116"/>
      <c r="OES2663" s="42"/>
      <c r="OET2663" s="116"/>
      <c r="OEU2663" s="42"/>
      <c r="OEV2663" s="116"/>
      <c r="OEW2663" s="42"/>
      <c r="OEX2663" s="116"/>
      <c r="OEY2663" s="42"/>
      <c r="OEZ2663" s="116"/>
      <c r="OFA2663" s="42"/>
      <c r="OFB2663" s="116"/>
      <c r="OFC2663" s="42"/>
      <c r="OFD2663" s="116"/>
      <c r="OFE2663" s="42"/>
      <c r="OFF2663" s="116"/>
      <c r="OFG2663" s="42"/>
      <c r="OFH2663" s="116"/>
      <c r="OFI2663" s="42"/>
      <c r="OFJ2663" s="116"/>
      <c r="OFK2663" s="42"/>
      <c r="OFL2663" s="116"/>
      <c r="OFM2663" s="42"/>
      <c r="OFN2663" s="116"/>
      <c r="OFO2663" s="42"/>
      <c r="OFP2663" s="116"/>
      <c r="OFQ2663" s="42"/>
      <c r="OFR2663" s="116"/>
      <c r="OFS2663" s="42"/>
      <c r="OFT2663" s="116"/>
      <c r="OFU2663" s="42"/>
      <c r="OFV2663" s="116"/>
      <c r="OFW2663" s="42"/>
      <c r="OFX2663" s="116"/>
      <c r="OFY2663" s="42"/>
      <c r="OFZ2663" s="116"/>
      <c r="OGA2663" s="42"/>
      <c r="OGB2663" s="116"/>
      <c r="OGC2663" s="42"/>
      <c r="OGD2663" s="116"/>
      <c r="OGE2663" s="42"/>
      <c r="OGF2663" s="116"/>
      <c r="OGG2663" s="42"/>
      <c r="OGH2663" s="116"/>
      <c r="OGI2663" s="42"/>
      <c r="OGJ2663" s="116"/>
      <c r="OGK2663" s="42"/>
      <c r="OGL2663" s="116"/>
      <c r="OGM2663" s="42"/>
      <c r="OGN2663" s="116"/>
      <c r="OGO2663" s="42"/>
      <c r="OGP2663" s="116"/>
      <c r="OGQ2663" s="42"/>
      <c r="OGR2663" s="116"/>
      <c r="OGS2663" s="42"/>
      <c r="OGT2663" s="116"/>
      <c r="OGU2663" s="42"/>
      <c r="OGV2663" s="116"/>
      <c r="OGW2663" s="42"/>
      <c r="OGX2663" s="116"/>
      <c r="OGY2663" s="42"/>
      <c r="OGZ2663" s="116"/>
      <c r="OHA2663" s="42"/>
      <c r="OHB2663" s="116"/>
      <c r="OHC2663" s="42"/>
      <c r="OHD2663" s="116"/>
      <c r="OHE2663" s="42"/>
      <c r="OHF2663" s="116"/>
      <c r="OHG2663" s="42"/>
      <c r="OHH2663" s="116"/>
      <c r="OHI2663" s="42"/>
      <c r="OHJ2663" s="116"/>
      <c r="OHK2663" s="42"/>
      <c r="OHL2663" s="116"/>
      <c r="OHM2663" s="42"/>
      <c r="OHN2663" s="116"/>
      <c r="OHO2663" s="42"/>
      <c r="OHP2663" s="116"/>
      <c r="OHQ2663" s="42"/>
      <c r="OHR2663" s="116"/>
      <c r="OHS2663" s="42"/>
      <c r="OHT2663" s="116"/>
      <c r="OHU2663" s="42"/>
      <c r="OHV2663" s="116"/>
      <c r="OHW2663" s="42"/>
      <c r="OHX2663" s="116"/>
      <c r="OHY2663" s="42"/>
      <c r="OHZ2663" s="116"/>
      <c r="OIA2663" s="42"/>
      <c r="OIB2663" s="116"/>
      <c r="OIC2663" s="42"/>
      <c r="OID2663" s="116"/>
      <c r="OIE2663" s="42"/>
      <c r="OIF2663" s="116"/>
      <c r="OIG2663" s="42"/>
      <c r="OIH2663" s="116"/>
      <c r="OII2663" s="42"/>
      <c r="OIJ2663" s="116"/>
      <c r="OIK2663" s="42"/>
      <c r="OIL2663" s="116"/>
      <c r="OIM2663" s="42"/>
      <c r="OIN2663" s="116"/>
      <c r="OIO2663" s="42"/>
      <c r="OIP2663" s="116"/>
      <c r="OIQ2663" s="42"/>
      <c r="OIR2663" s="116"/>
      <c r="OIS2663" s="42"/>
      <c r="OIT2663" s="116"/>
      <c r="OIU2663" s="42"/>
      <c r="OIV2663" s="116"/>
      <c r="OIW2663" s="42"/>
      <c r="OIX2663" s="116"/>
      <c r="OIY2663" s="42"/>
      <c r="OIZ2663" s="116"/>
      <c r="OJA2663" s="42"/>
      <c r="OJB2663" s="116"/>
      <c r="OJC2663" s="42"/>
      <c r="OJD2663" s="116"/>
      <c r="OJE2663" s="42"/>
      <c r="OJF2663" s="116"/>
      <c r="OJG2663" s="42"/>
      <c r="OJH2663" s="116"/>
      <c r="OJI2663" s="42"/>
      <c r="OJJ2663" s="116"/>
      <c r="OJK2663" s="42"/>
      <c r="OJL2663" s="116"/>
      <c r="OJM2663" s="42"/>
      <c r="OJN2663" s="116"/>
      <c r="OJO2663" s="42"/>
      <c r="OJP2663" s="116"/>
      <c r="OJQ2663" s="42"/>
      <c r="OJR2663" s="116"/>
      <c r="OJS2663" s="42"/>
      <c r="OJT2663" s="116"/>
      <c r="OJU2663" s="42"/>
      <c r="OJV2663" s="116"/>
      <c r="OJW2663" s="42"/>
      <c r="OJX2663" s="116"/>
      <c r="OJY2663" s="42"/>
      <c r="OJZ2663" s="116"/>
      <c r="OKA2663" s="42"/>
      <c r="OKB2663" s="116"/>
      <c r="OKC2663" s="42"/>
      <c r="OKD2663" s="116"/>
      <c r="OKE2663" s="42"/>
      <c r="OKF2663" s="116"/>
      <c r="OKG2663" s="42"/>
      <c r="OKH2663" s="116"/>
      <c r="OKI2663" s="42"/>
      <c r="OKJ2663" s="116"/>
      <c r="OKK2663" s="42"/>
      <c r="OKL2663" s="116"/>
      <c r="OKM2663" s="42"/>
      <c r="OKN2663" s="116"/>
      <c r="OKO2663" s="42"/>
      <c r="OKP2663" s="116"/>
      <c r="OKQ2663" s="42"/>
      <c r="OKR2663" s="116"/>
      <c r="OKS2663" s="42"/>
      <c r="OKT2663" s="116"/>
      <c r="OKU2663" s="42"/>
      <c r="OKV2663" s="116"/>
      <c r="OKW2663" s="42"/>
      <c r="OKX2663" s="116"/>
      <c r="OKY2663" s="42"/>
      <c r="OKZ2663" s="116"/>
      <c r="OLA2663" s="42"/>
      <c r="OLB2663" s="116"/>
      <c r="OLC2663" s="42"/>
      <c r="OLD2663" s="116"/>
      <c r="OLE2663" s="42"/>
      <c r="OLF2663" s="116"/>
      <c r="OLG2663" s="42"/>
      <c r="OLH2663" s="116"/>
      <c r="OLI2663" s="42"/>
      <c r="OLJ2663" s="116"/>
      <c r="OLK2663" s="42"/>
      <c r="OLL2663" s="116"/>
      <c r="OLM2663" s="42"/>
      <c r="OLN2663" s="116"/>
      <c r="OLO2663" s="42"/>
      <c r="OLP2663" s="116"/>
      <c r="OLQ2663" s="42"/>
      <c r="OLR2663" s="116"/>
      <c r="OLS2663" s="42"/>
      <c r="OLT2663" s="116"/>
      <c r="OLU2663" s="42"/>
      <c r="OLV2663" s="116"/>
      <c r="OLW2663" s="42"/>
      <c r="OLX2663" s="116"/>
      <c r="OLY2663" s="42"/>
      <c r="OLZ2663" s="116"/>
      <c r="OMA2663" s="42"/>
      <c r="OMB2663" s="116"/>
      <c r="OMC2663" s="42"/>
      <c r="OMD2663" s="116"/>
      <c r="OME2663" s="42"/>
      <c r="OMF2663" s="116"/>
      <c r="OMG2663" s="42"/>
      <c r="OMH2663" s="116"/>
      <c r="OMI2663" s="42"/>
      <c r="OMJ2663" s="116"/>
      <c r="OMK2663" s="42"/>
      <c r="OML2663" s="116"/>
      <c r="OMM2663" s="42"/>
      <c r="OMN2663" s="116"/>
      <c r="OMO2663" s="42"/>
      <c r="OMP2663" s="116"/>
      <c r="OMQ2663" s="42"/>
      <c r="OMR2663" s="116"/>
      <c r="OMS2663" s="42"/>
      <c r="OMT2663" s="116"/>
      <c r="OMU2663" s="42"/>
      <c r="OMV2663" s="116"/>
      <c r="OMW2663" s="42"/>
      <c r="OMX2663" s="116"/>
      <c r="OMY2663" s="42"/>
      <c r="OMZ2663" s="116"/>
      <c r="ONA2663" s="42"/>
      <c r="ONB2663" s="116"/>
      <c r="ONC2663" s="42"/>
      <c r="OND2663" s="116"/>
      <c r="ONE2663" s="42"/>
      <c r="ONF2663" s="116"/>
      <c r="ONG2663" s="42"/>
      <c r="ONH2663" s="116"/>
      <c r="ONI2663" s="42"/>
      <c r="ONJ2663" s="116"/>
      <c r="ONK2663" s="42"/>
      <c r="ONL2663" s="116"/>
      <c r="ONM2663" s="42"/>
      <c r="ONN2663" s="116"/>
      <c r="ONO2663" s="42"/>
      <c r="ONP2663" s="116"/>
      <c r="ONQ2663" s="42"/>
      <c r="ONR2663" s="116"/>
      <c r="ONS2663" s="42"/>
      <c r="ONT2663" s="116"/>
      <c r="ONU2663" s="42"/>
      <c r="ONV2663" s="116"/>
      <c r="ONW2663" s="42"/>
      <c r="ONX2663" s="116"/>
      <c r="ONY2663" s="42"/>
      <c r="ONZ2663" s="116"/>
      <c r="OOA2663" s="42"/>
      <c r="OOB2663" s="116"/>
      <c r="OOC2663" s="42"/>
      <c r="OOD2663" s="116"/>
      <c r="OOE2663" s="42"/>
      <c r="OOF2663" s="116"/>
      <c r="OOG2663" s="42"/>
      <c r="OOH2663" s="116"/>
      <c r="OOI2663" s="42"/>
      <c r="OOJ2663" s="116"/>
      <c r="OOK2663" s="42"/>
      <c r="OOL2663" s="116"/>
      <c r="OOM2663" s="42"/>
      <c r="OON2663" s="116"/>
      <c r="OOO2663" s="42"/>
      <c r="OOP2663" s="116"/>
      <c r="OOQ2663" s="42"/>
      <c r="OOR2663" s="116"/>
      <c r="OOS2663" s="42"/>
      <c r="OOT2663" s="116"/>
      <c r="OOU2663" s="42"/>
      <c r="OOV2663" s="116"/>
      <c r="OOW2663" s="42"/>
      <c r="OOX2663" s="116"/>
      <c r="OOY2663" s="42"/>
      <c r="OOZ2663" s="116"/>
      <c r="OPA2663" s="42"/>
      <c r="OPB2663" s="116"/>
      <c r="OPC2663" s="42"/>
      <c r="OPD2663" s="116"/>
      <c r="OPE2663" s="42"/>
      <c r="OPF2663" s="116"/>
      <c r="OPG2663" s="42"/>
      <c r="OPH2663" s="116"/>
      <c r="OPI2663" s="42"/>
      <c r="OPJ2663" s="116"/>
      <c r="OPK2663" s="42"/>
      <c r="OPL2663" s="116"/>
      <c r="OPM2663" s="42"/>
      <c r="OPN2663" s="116"/>
      <c r="OPO2663" s="42"/>
      <c r="OPP2663" s="116"/>
      <c r="OPQ2663" s="42"/>
      <c r="OPR2663" s="116"/>
      <c r="OPS2663" s="42"/>
      <c r="OPT2663" s="116"/>
      <c r="OPU2663" s="42"/>
      <c r="OPV2663" s="116"/>
      <c r="OPW2663" s="42"/>
      <c r="OPX2663" s="116"/>
      <c r="OPY2663" s="42"/>
      <c r="OPZ2663" s="116"/>
      <c r="OQA2663" s="42"/>
      <c r="OQB2663" s="116"/>
      <c r="OQC2663" s="42"/>
      <c r="OQD2663" s="116"/>
      <c r="OQE2663" s="42"/>
      <c r="OQF2663" s="116"/>
      <c r="OQG2663" s="42"/>
      <c r="OQH2663" s="116"/>
      <c r="OQI2663" s="42"/>
      <c r="OQJ2663" s="116"/>
      <c r="OQK2663" s="42"/>
      <c r="OQL2663" s="116"/>
      <c r="OQM2663" s="42"/>
      <c r="OQN2663" s="116"/>
      <c r="OQO2663" s="42"/>
      <c r="OQP2663" s="116"/>
      <c r="OQQ2663" s="42"/>
      <c r="OQR2663" s="116"/>
      <c r="OQS2663" s="42"/>
      <c r="OQT2663" s="116"/>
      <c r="OQU2663" s="42"/>
      <c r="OQV2663" s="116"/>
      <c r="OQW2663" s="42"/>
      <c r="OQX2663" s="116"/>
      <c r="OQY2663" s="42"/>
      <c r="OQZ2663" s="116"/>
      <c r="ORA2663" s="42"/>
      <c r="ORB2663" s="116"/>
      <c r="ORC2663" s="42"/>
      <c r="ORD2663" s="116"/>
      <c r="ORE2663" s="42"/>
      <c r="ORF2663" s="116"/>
      <c r="ORG2663" s="42"/>
      <c r="ORH2663" s="116"/>
      <c r="ORI2663" s="42"/>
      <c r="ORJ2663" s="116"/>
      <c r="ORK2663" s="42"/>
      <c r="ORL2663" s="116"/>
      <c r="ORM2663" s="42"/>
      <c r="ORN2663" s="116"/>
      <c r="ORO2663" s="42"/>
      <c r="ORP2663" s="116"/>
      <c r="ORQ2663" s="42"/>
      <c r="ORR2663" s="116"/>
      <c r="ORS2663" s="42"/>
      <c r="ORT2663" s="116"/>
      <c r="ORU2663" s="42"/>
      <c r="ORV2663" s="116"/>
      <c r="ORW2663" s="42"/>
      <c r="ORX2663" s="116"/>
      <c r="ORY2663" s="42"/>
      <c r="ORZ2663" s="116"/>
      <c r="OSA2663" s="42"/>
      <c r="OSB2663" s="116"/>
      <c r="OSC2663" s="42"/>
      <c r="OSD2663" s="116"/>
      <c r="OSE2663" s="42"/>
      <c r="OSF2663" s="116"/>
      <c r="OSG2663" s="42"/>
      <c r="OSH2663" s="116"/>
      <c r="OSI2663" s="42"/>
      <c r="OSJ2663" s="116"/>
      <c r="OSK2663" s="42"/>
      <c r="OSL2663" s="116"/>
      <c r="OSM2663" s="42"/>
      <c r="OSN2663" s="116"/>
      <c r="OSO2663" s="42"/>
      <c r="OSP2663" s="116"/>
      <c r="OSQ2663" s="42"/>
      <c r="OSR2663" s="116"/>
      <c r="OSS2663" s="42"/>
      <c r="OST2663" s="116"/>
      <c r="OSU2663" s="42"/>
      <c r="OSV2663" s="116"/>
      <c r="OSW2663" s="42"/>
      <c r="OSX2663" s="116"/>
      <c r="OSY2663" s="42"/>
      <c r="OSZ2663" s="116"/>
      <c r="OTA2663" s="42"/>
      <c r="OTB2663" s="116"/>
      <c r="OTC2663" s="42"/>
      <c r="OTD2663" s="116"/>
      <c r="OTE2663" s="42"/>
      <c r="OTF2663" s="116"/>
      <c r="OTG2663" s="42"/>
      <c r="OTH2663" s="116"/>
      <c r="OTI2663" s="42"/>
      <c r="OTJ2663" s="116"/>
      <c r="OTK2663" s="42"/>
      <c r="OTL2663" s="116"/>
      <c r="OTM2663" s="42"/>
      <c r="OTN2663" s="116"/>
      <c r="OTO2663" s="42"/>
      <c r="OTP2663" s="116"/>
      <c r="OTQ2663" s="42"/>
      <c r="OTR2663" s="116"/>
      <c r="OTS2663" s="42"/>
      <c r="OTT2663" s="116"/>
      <c r="OTU2663" s="42"/>
      <c r="OTV2663" s="116"/>
      <c r="OTW2663" s="42"/>
      <c r="OTX2663" s="116"/>
      <c r="OTY2663" s="42"/>
      <c r="OTZ2663" s="116"/>
      <c r="OUA2663" s="42"/>
      <c r="OUB2663" s="116"/>
      <c r="OUC2663" s="42"/>
      <c r="OUD2663" s="116"/>
      <c r="OUE2663" s="42"/>
      <c r="OUF2663" s="116"/>
      <c r="OUG2663" s="42"/>
      <c r="OUH2663" s="116"/>
      <c r="OUI2663" s="42"/>
      <c r="OUJ2663" s="116"/>
      <c r="OUK2663" s="42"/>
      <c r="OUL2663" s="116"/>
      <c r="OUM2663" s="42"/>
      <c r="OUN2663" s="116"/>
      <c r="OUO2663" s="42"/>
      <c r="OUP2663" s="116"/>
      <c r="OUQ2663" s="42"/>
      <c r="OUR2663" s="116"/>
      <c r="OUS2663" s="42"/>
      <c r="OUT2663" s="116"/>
      <c r="OUU2663" s="42"/>
      <c r="OUV2663" s="116"/>
      <c r="OUW2663" s="42"/>
      <c r="OUX2663" s="116"/>
      <c r="OUY2663" s="42"/>
      <c r="OUZ2663" s="116"/>
      <c r="OVA2663" s="42"/>
      <c r="OVB2663" s="116"/>
      <c r="OVC2663" s="42"/>
      <c r="OVD2663" s="116"/>
      <c r="OVE2663" s="42"/>
      <c r="OVF2663" s="116"/>
      <c r="OVG2663" s="42"/>
      <c r="OVH2663" s="116"/>
      <c r="OVI2663" s="42"/>
      <c r="OVJ2663" s="116"/>
      <c r="OVK2663" s="42"/>
      <c r="OVL2663" s="116"/>
      <c r="OVM2663" s="42"/>
      <c r="OVN2663" s="116"/>
      <c r="OVO2663" s="42"/>
      <c r="OVP2663" s="116"/>
      <c r="OVQ2663" s="42"/>
      <c r="OVR2663" s="116"/>
      <c r="OVS2663" s="42"/>
      <c r="OVT2663" s="116"/>
      <c r="OVU2663" s="42"/>
      <c r="OVV2663" s="116"/>
      <c r="OVW2663" s="42"/>
      <c r="OVX2663" s="116"/>
      <c r="OVY2663" s="42"/>
      <c r="OVZ2663" s="116"/>
      <c r="OWA2663" s="42"/>
      <c r="OWB2663" s="116"/>
      <c r="OWC2663" s="42"/>
      <c r="OWD2663" s="116"/>
      <c r="OWE2663" s="42"/>
      <c r="OWF2663" s="116"/>
      <c r="OWG2663" s="42"/>
      <c r="OWH2663" s="116"/>
      <c r="OWI2663" s="42"/>
      <c r="OWJ2663" s="116"/>
      <c r="OWK2663" s="42"/>
      <c r="OWL2663" s="116"/>
      <c r="OWM2663" s="42"/>
      <c r="OWN2663" s="116"/>
      <c r="OWO2663" s="42"/>
      <c r="OWP2663" s="116"/>
      <c r="OWQ2663" s="42"/>
      <c r="OWR2663" s="116"/>
      <c r="OWS2663" s="42"/>
      <c r="OWT2663" s="116"/>
      <c r="OWU2663" s="42"/>
      <c r="OWV2663" s="116"/>
      <c r="OWW2663" s="42"/>
      <c r="OWX2663" s="116"/>
      <c r="OWY2663" s="42"/>
      <c r="OWZ2663" s="116"/>
      <c r="OXA2663" s="42"/>
      <c r="OXB2663" s="116"/>
      <c r="OXC2663" s="42"/>
      <c r="OXD2663" s="116"/>
      <c r="OXE2663" s="42"/>
      <c r="OXF2663" s="116"/>
      <c r="OXG2663" s="42"/>
      <c r="OXH2663" s="116"/>
      <c r="OXI2663" s="42"/>
      <c r="OXJ2663" s="116"/>
      <c r="OXK2663" s="42"/>
      <c r="OXL2663" s="116"/>
      <c r="OXM2663" s="42"/>
      <c r="OXN2663" s="116"/>
      <c r="OXO2663" s="42"/>
      <c r="OXP2663" s="116"/>
      <c r="OXQ2663" s="42"/>
      <c r="OXR2663" s="116"/>
      <c r="OXS2663" s="42"/>
      <c r="OXT2663" s="116"/>
      <c r="OXU2663" s="42"/>
      <c r="OXV2663" s="116"/>
      <c r="OXW2663" s="42"/>
      <c r="OXX2663" s="116"/>
      <c r="OXY2663" s="42"/>
      <c r="OXZ2663" s="116"/>
      <c r="OYA2663" s="42"/>
      <c r="OYB2663" s="116"/>
      <c r="OYC2663" s="42"/>
      <c r="OYD2663" s="116"/>
      <c r="OYE2663" s="42"/>
      <c r="OYF2663" s="116"/>
      <c r="OYG2663" s="42"/>
      <c r="OYH2663" s="116"/>
      <c r="OYI2663" s="42"/>
      <c r="OYJ2663" s="116"/>
      <c r="OYK2663" s="42"/>
      <c r="OYL2663" s="116"/>
      <c r="OYM2663" s="42"/>
      <c r="OYN2663" s="116"/>
      <c r="OYO2663" s="42"/>
      <c r="OYP2663" s="116"/>
      <c r="OYQ2663" s="42"/>
      <c r="OYR2663" s="116"/>
      <c r="OYS2663" s="42"/>
      <c r="OYT2663" s="116"/>
      <c r="OYU2663" s="42"/>
      <c r="OYV2663" s="116"/>
      <c r="OYW2663" s="42"/>
      <c r="OYX2663" s="116"/>
      <c r="OYY2663" s="42"/>
      <c r="OYZ2663" s="116"/>
      <c r="OZA2663" s="42"/>
      <c r="OZB2663" s="116"/>
      <c r="OZC2663" s="42"/>
      <c r="OZD2663" s="116"/>
      <c r="OZE2663" s="42"/>
      <c r="OZF2663" s="116"/>
      <c r="OZG2663" s="42"/>
      <c r="OZH2663" s="116"/>
      <c r="OZI2663" s="42"/>
      <c r="OZJ2663" s="116"/>
      <c r="OZK2663" s="42"/>
      <c r="OZL2663" s="116"/>
      <c r="OZM2663" s="42"/>
      <c r="OZN2663" s="116"/>
      <c r="OZO2663" s="42"/>
      <c r="OZP2663" s="116"/>
      <c r="OZQ2663" s="42"/>
      <c r="OZR2663" s="116"/>
      <c r="OZS2663" s="42"/>
      <c r="OZT2663" s="116"/>
      <c r="OZU2663" s="42"/>
      <c r="OZV2663" s="116"/>
      <c r="OZW2663" s="42"/>
      <c r="OZX2663" s="116"/>
      <c r="OZY2663" s="42"/>
      <c r="OZZ2663" s="116"/>
      <c r="PAA2663" s="42"/>
      <c r="PAB2663" s="116"/>
      <c r="PAC2663" s="42"/>
      <c r="PAD2663" s="116"/>
      <c r="PAE2663" s="42"/>
      <c r="PAF2663" s="116"/>
      <c r="PAG2663" s="42"/>
      <c r="PAH2663" s="116"/>
      <c r="PAI2663" s="42"/>
      <c r="PAJ2663" s="116"/>
      <c r="PAK2663" s="42"/>
      <c r="PAL2663" s="116"/>
      <c r="PAM2663" s="42"/>
      <c r="PAN2663" s="116"/>
      <c r="PAO2663" s="42"/>
      <c r="PAP2663" s="116"/>
      <c r="PAQ2663" s="42"/>
      <c r="PAR2663" s="116"/>
      <c r="PAS2663" s="42"/>
      <c r="PAT2663" s="116"/>
      <c r="PAU2663" s="42"/>
      <c r="PAV2663" s="116"/>
      <c r="PAW2663" s="42"/>
      <c r="PAX2663" s="116"/>
      <c r="PAY2663" s="42"/>
      <c r="PAZ2663" s="116"/>
      <c r="PBA2663" s="42"/>
      <c r="PBB2663" s="116"/>
      <c r="PBC2663" s="42"/>
      <c r="PBD2663" s="116"/>
      <c r="PBE2663" s="42"/>
      <c r="PBF2663" s="116"/>
      <c r="PBG2663" s="42"/>
      <c r="PBH2663" s="116"/>
      <c r="PBI2663" s="42"/>
      <c r="PBJ2663" s="116"/>
      <c r="PBK2663" s="42"/>
      <c r="PBL2663" s="116"/>
      <c r="PBM2663" s="42"/>
      <c r="PBN2663" s="116"/>
      <c r="PBO2663" s="42"/>
      <c r="PBP2663" s="116"/>
      <c r="PBQ2663" s="42"/>
      <c r="PBR2663" s="116"/>
      <c r="PBS2663" s="42"/>
      <c r="PBT2663" s="116"/>
      <c r="PBU2663" s="42"/>
      <c r="PBV2663" s="116"/>
      <c r="PBW2663" s="42"/>
      <c r="PBX2663" s="116"/>
      <c r="PBY2663" s="42"/>
      <c r="PBZ2663" s="116"/>
      <c r="PCA2663" s="42"/>
      <c r="PCB2663" s="116"/>
      <c r="PCC2663" s="42"/>
      <c r="PCD2663" s="116"/>
      <c r="PCE2663" s="42"/>
      <c r="PCF2663" s="116"/>
      <c r="PCG2663" s="42"/>
      <c r="PCH2663" s="116"/>
      <c r="PCI2663" s="42"/>
      <c r="PCJ2663" s="116"/>
      <c r="PCK2663" s="42"/>
      <c r="PCL2663" s="116"/>
      <c r="PCM2663" s="42"/>
      <c r="PCN2663" s="116"/>
      <c r="PCO2663" s="42"/>
      <c r="PCP2663" s="116"/>
      <c r="PCQ2663" s="42"/>
      <c r="PCR2663" s="116"/>
      <c r="PCS2663" s="42"/>
      <c r="PCT2663" s="116"/>
      <c r="PCU2663" s="42"/>
      <c r="PCV2663" s="116"/>
      <c r="PCW2663" s="42"/>
      <c r="PCX2663" s="116"/>
      <c r="PCY2663" s="42"/>
      <c r="PCZ2663" s="116"/>
      <c r="PDA2663" s="42"/>
      <c r="PDB2663" s="116"/>
      <c r="PDC2663" s="42"/>
      <c r="PDD2663" s="116"/>
      <c r="PDE2663" s="42"/>
      <c r="PDF2663" s="116"/>
      <c r="PDG2663" s="42"/>
      <c r="PDH2663" s="116"/>
      <c r="PDI2663" s="42"/>
      <c r="PDJ2663" s="116"/>
      <c r="PDK2663" s="42"/>
      <c r="PDL2663" s="116"/>
      <c r="PDM2663" s="42"/>
      <c r="PDN2663" s="116"/>
      <c r="PDO2663" s="42"/>
      <c r="PDP2663" s="116"/>
      <c r="PDQ2663" s="42"/>
      <c r="PDR2663" s="116"/>
      <c r="PDS2663" s="42"/>
      <c r="PDT2663" s="116"/>
      <c r="PDU2663" s="42"/>
      <c r="PDV2663" s="116"/>
      <c r="PDW2663" s="42"/>
      <c r="PDX2663" s="116"/>
      <c r="PDY2663" s="42"/>
      <c r="PDZ2663" s="116"/>
      <c r="PEA2663" s="42"/>
      <c r="PEB2663" s="116"/>
      <c r="PEC2663" s="42"/>
      <c r="PED2663" s="116"/>
      <c r="PEE2663" s="42"/>
      <c r="PEF2663" s="116"/>
      <c r="PEG2663" s="42"/>
      <c r="PEH2663" s="116"/>
      <c r="PEI2663" s="42"/>
      <c r="PEJ2663" s="116"/>
      <c r="PEK2663" s="42"/>
      <c r="PEL2663" s="116"/>
      <c r="PEM2663" s="42"/>
      <c r="PEN2663" s="116"/>
      <c r="PEO2663" s="42"/>
      <c r="PEP2663" s="116"/>
      <c r="PEQ2663" s="42"/>
      <c r="PER2663" s="116"/>
      <c r="PES2663" s="42"/>
      <c r="PET2663" s="116"/>
      <c r="PEU2663" s="42"/>
      <c r="PEV2663" s="116"/>
      <c r="PEW2663" s="42"/>
      <c r="PEX2663" s="116"/>
      <c r="PEY2663" s="42"/>
      <c r="PEZ2663" s="116"/>
      <c r="PFA2663" s="42"/>
      <c r="PFB2663" s="116"/>
      <c r="PFC2663" s="42"/>
      <c r="PFD2663" s="116"/>
      <c r="PFE2663" s="42"/>
      <c r="PFF2663" s="116"/>
      <c r="PFG2663" s="42"/>
      <c r="PFH2663" s="116"/>
      <c r="PFI2663" s="42"/>
      <c r="PFJ2663" s="116"/>
      <c r="PFK2663" s="42"/>
      <c r="PFL2663" s="116"/>
      <c r="PFM2663" s="42"/>
      <c r="PFN2663" s="116"/>
      <c r="PFO2663" s="42"/>
      <c r="PFP2663" s="116"/>
      <c r="PFQ2663" s="42"/>
      <c r="PFR2663" s="116"/>
      <c r="PFS2663" s="42"/>
      <c r="PFT2663" s="116"/>
      <c r="PFU2663" s="42"/>
      <c r="PFV2663" s="116"/>
      <c r="PFW2663" s="42"/>
      <c r="PFX2663" s="116"/>
      <c r="PFY2663" s="42"/>
      <c r="PFZ2663" s="116"/>
      <c r="PGA2663" s="42"/>
      <c r="PGB2663" s="116"/>
      <c r="PGC2663" s="42"/>
      <c r="PGD2663" s="116"/>
      <c r="PGE2663" s="42"/>
      <c r="PGF2663" s="116"/>
      <c r="PGG2663" s="42"/>
      <c r="PGH2663" s="116"/>
      <c r="PGI2663" s="42"/>
      <c r="PGJ2663" s="116"/>
      <c r="PGK2663" s="42"/>
      <c r="PGL2663" s="116"/>
      <c r="PGM2663" s="42"/>
      <c r="PGN2663" s="116"/>
      <c r="PGO2663" s="42"/>
      <c r="PGP2663" s="116"/>
      <c r="PGQ2663" s="42"/>
      <c r="PGR2663" s="116"/>
      <c r="PGS2663" s="42"/>
      <c r="PGT2663" s="116"/>
      <c r="PGU2663" s="42"/>
      <c r="PGV2663" s="116"/>
      <c r="PGW2663" s="42"/>
      <c r="PGX2663" s="116"/>
      <c r="PGY2663" s="42"/>
      <c r="PGZ2663" s="116"/>
      <c r="PHA2663" s="42"/>
      <c r="PHB2663" s="116"/>
      <c r="PHC2663" s="42"/>
      <c r="PHD2663" s="116"/>
      <c r="PHE2663" s="42"/>
      <c r="PHF2663" s="116"/>
      <c r="PHG2663" s="42"/>
      <c r="PHH2663" s="116"/>
      <c r="PHI2663" s="42"/>
      <c r="PHJ2663" s="116"/>
      <c r="PHK2663" s="42"/>
      <c r="PHL2663" s="116"/>
      <c r="PHM2663" s="42"/>
      <c r="PHN2663" s="116"/>
      <c r="PHO2663" s="42"/>
      <c r="PHP2663" s="116"/>
      <c r="PHQ2663" s="42"/>
      <c r="PHR2663" s="116"/>
      <c r="PHS2663" s="42"/>
      <c r="PHT2663" s="116"/>
      <c r="PHU2663" s="42"/>
      <c r="PHV2663" s="116"/>
      <c r="PHW2663" s="42"/>
      <c r="PHX2663" s="116"/>
      <c r="PHY2663" s="42"/>
      <c r="PHZ2663" s="116"/>
      <c r="PIA2663" s="42"/>
      <c r="PIB2663" s="116"/>
      <c r="PIC2663" s="42"/>
      <c r="PID2663" s="116"/>
      <c r="PIE2663" s="42"/>
      <c r="PIF2663" s="116"/>
      <c r="PIG2663" s="42"/>
      <c r="PIH2663" s="116"/>
      <c r="PII2663" s="42"/>
      <c r="PIJ2663" s="116"/>
      <c r="PIK2663" s="42"/>
      <c r="PIL2663" s="116"/>
      <c r="PIM2663" s="42"/>
      <c r="PIN2663" s="116"/>
      <c r="PIO2663" s="42"/>
      <c r="PIP2663" s="116"/>
      <c r="PIQ2663" s="42"/>
      <c r="PIR2663" s="116"/>
      <c r="PIS2663" s="42"/>
      <c r="PIT2663" s="116"/>
      <c r="PIU2663" s="42"/>
      <c r="PIV2663" s="116"/>
      <c r="PIW2663" s="42"/>
      <c r="PIX2663" s="116"/>
      <c r="PIY2663" s="42"/>
      <c r="PIZ2663" s="116"/>
      <c r="PJA2663" s="42"/>
      <c r="PJB2663" s="116"/>
      <c r="PJC2663" s="42"/>
      <c r="PJD2663" s="116"/>
      <c r="PJE2663" s="42"/>
      <c r="PJF2663" s="116"/>
      <c r="PJG2663" s="42"/>
      <c r="PJH2663" s="116"/>
      <c r="PJI2663" s="42"/>
      <c r="PJJ2663" s="116"/>
      <c r="PJK2663" s="42"/>
      <c r="PJL2663" s="116"/>
      <c r="PJM2663" s="42"/>
      <c r="PJN2663" s="116"/>
      <c r="PJO2663" s="42"/>
      <c r="PJP2663" s="116"/>
      <c r="PJQ2663" s="42"/>
      <c r="PJR2663" s="116"/>
      <c r="PJS2663" s="42"/>
      <c r="PJT2663" s="116"/>
      <c r="PJU2663" s="42"/>
      <c r="PJV2663" s="116"/>
      <c r="PJW2663" s="42"/>
      <c r="PJX2663" s="116"/>
      <c r="PJY2663" s="42"/>
      <c r="PJZ2663" s="116"/>
      <c r="PKA2663" s="42"/>
      <c r="PKB2663" s="116"/>
      <c r="PKC2663" s="42"/>
      <c r="PKD2663" s="116"/>
      <c r="PKE2663" s="42"/>
      <c r="PKF2663" s="116"/>
      <c r="PKG2663" s="42"/>
      <c r="PKH2663" s="116"/>
      <c r="PKI2663" s="42"/>
      <c r="PKJ2663" s="116"/>
      <c r="PKK2663" s="42"/>
      <c r="PKL2663" s="116"/>
      <c r="PKM2663" s="42"/>
      <c r="PKN2663" s="116"/>
      <c r="PKO2663" s="42"/>
      <c r="PKP2663" s="116"/>
      <c r="PKQ2663" s="42"/>
      <c r="PKR2663" s="116"/>
      <c r="PKS2663" s="42"/>
      <c r="PKT2663" s="116"/>
      <c r="PKU2663" s="42"/>
      <c r="PKV2663" s="116"/>
      <c r="PKW2663" s="42"/>
      <c r="PKX2663" s="116"/>
      <c r="PKY2663" s="42"/>
      <c r="PKZ2663" s="116"/>
      <c r="PLA2663" s="42"/>
      <c r="PLB2663" s="116"/>
      <c r="PLC2663" s="42"/>
      <c r="PLD2663" s="116"/>
      <c r="PLE2663" s="42"/>
      <c r="PLF2663" s="116"/>
      <c r="PLG2663" s="42"/>
      <c r="PLH2663" s="116"/>
      <c r="PLI2663" s="42"/>
      <c r="PLJ2663" s="116"/>
      <c r="PLK2663" s="42"/>
      <c r="PLL2663" s="116"/>
      <c r="PLM2663" s="42"/>
      <c r="PLN2663" s="116"/>
      <c r="PLO2663" s="42"/>
      <c r="PLP2663" s="116"/>
      <c r="PLQ2663" s="42"/>
      <c r="PLR2663" s="116"/>
      <c r="PLS2663" s="42"/>
      <c r="PLT2663" s="116"/>
      <c r="PLU2663" s="42"/>
      <c r="PLV2663" s="116"/>
      <c r="PLW2663" s="42"/>
      <c r="PLX2663" s="116"/>
      <c r="PLY2663" s="42"/>
      <c r="PLZ2663" s="116"/>
      <c r="PMA2663" s="42"/>
      <c r="PMB2663" s="116"/>
      <c r="PMC2663" s="42"/>
      <c r="PMD2663" s="116"/>
      <c r="PME2663" s="42"/>
      <c r="PMF2663" s="116"/>
      <c r="PMG2663" s="42"/>
      <c r="PMH2663" s="116"/>
      <c r="PMI2663" s="42"/>
      <c r="PMJ2663" s="116"/>
      <c r="PMK2663" s="42"/>
      <c r="PML2663" s="116"/>
      <c r="PMM2663" s="42"/>
      <c r="PMN2663" s="116"/>
      <c r="PMO2663" s="42"/>
      <c r="PMP2663" s="116"/>
      <c r="PMQ2663" s="42"/>
      <c r="PMR2663" s="116"/>
      <c r="PMS2663" s="42"/>
      <c r="PMT2663" s="116"/>
      <c r="PMU2663" s="42"/>
      <c r="PMV2663" s="116"/>
      <c r="PMW2663" s="42"/>
      <c r="PMX2663" s="116"/>
      <c r="PMY2663" s="42"/>
      <c r="PMZ2663" s="116"/>
      <c r="PNA2663" s="42"/>
      <c r="PNB2663" s="116"/>
      <c r="PNC2663" s="42"/>
      <c r="PND2663" s="116"/>
      <c r="PNE2663" s="42"/>
      <c r="PNF2663" s="116"/>
      <c r="PNG2663" s="42"/>
      <c r="PNH2663" s="116"/>
      <c r="PNI2663" s="42"/>
      <c r="PNJ2663" s="116"/>
      <c r="PNK2663" s="42"/>
      <c r="PNL2663" s="116"/>
      <c r="PNM2663" s="42"/>
      <c r="PNN2663" s="116"/>
      <c r="PNO2663" s="42"/>
      <c r="PNP2663" s="116"/>
      <c r="PNQ2663" s="42"/>
      <c r="PNR2663" s="116"/>
      <c r="PNS2663" s="42"/>
      <c r="PNT2663" s="116"/>
      <c r="PNU2663" s="42"/>
      <c r="PNV2663" s="116"/>
      <c r="PNW2663" s="42"/>
      <c r="PNX2663" s="116"/>
      <c r="PNY2663" s="42"/>
      <c r="PNZ2663" s="116"/>
      <c r="POA2663" s="42"/>
      <c r="POB2663" s="116"/>
      <c r="POC2663" s="42"/>
      <c r="POD2663" s="116"/>
      <c r="POE2663" s="42"/>
      <c r="POF2663" s="116"/>
      <c r="POG2663" s="42"/>
      <c r="POH2663" s="116"/>
      <c r="POI2663" s="42"/>
      <c r="POJ2663" s="116"/>
      <c r="POK2663" s="42"/>
      <c r="POL2663" s="116"/>
      <c r="POM2663" s="42"/>
      <c r="PON2663" s="116"/>
      <c r="POO2663" s="42"/>
      <c r="POP2663" s="116"/>
      <c r="POQ2663" s="42"/>
      <c r="POR2663" s="116"/>
      <c r="POS2663" s="42"/>
      <c r="POT2663" s="116"/>
      <c r="POU2663" s="42"/>
      <c r="POV2663" s="116"/>
      <c r="POW2663" s="42"/>
      <c r="POX2663" s="116"/>
      <c r="POY2663" s="42"/>
      <c r="POZ2663" s="116"/>
      <c r="PPA2663" s="42"/>
      <c r="PPB2663" s="116"/>
      <c r="PPC2663" s="42"/>
      <c r="PPD2663" s="116"/>
      <c r="PPE2663" s="42"/>
      <c r="PPF2663" s="116"/>
      <c r="PPG2663" s="42"/>
      <c r="PPH2663" s="116"/>
      <c r="PPI2663" s="42"/>
      <c r="PPJ2663" s="116"/>
      <c r="PPK2663" s="42"/>
      <c r="PPL2663" s="116"/>
      <c r="PPM2663" s="42"/>
      <c r="PPN2663" s="116"/>
      <c r="PPO2663" s="42"/>
      <c r="PPP2663" s="116"/>
      <c r="PPQ2663" s="42"/>
      <c r="PPR2663" s="116"/>
      <c r="PPS2663" s="42"/>
      <c r="PPT2663" s="116"/>
      <c r="PPU2663" s="42"/>
      <c r="PPV2663" s="116"/>
      <c r="PPW2663" s="42"/>
      <c r="PPX2663" s="116"/>
      <c r="PPY2663" s="42"/>
      <c r="PPZ2663" s="116"/>
      <c r="PQA2663" s="42"/>
      <c r="PQB2663" s="116"/>
      <c r="PQC2663" s="42"/>
      <c r="PQD2663" s="116"/>
      <c r="PQE2663" s="42"/>
      <c r="PQF2663" s="116"/>
      <c r="PQG2663" s="42"/>
      <c r="PQH2663" s="116"/>
      <c r="PQI2663" s="42"/>
      <c r="PQJ2663" s="116"/>
      <c r="PQK2663" s="42"/>
      <c r="PQL2663" s="116"/>
      <c r="PQM2663" s="42"/>
      <c r="PQN2663" s="116"/>
      <c r="PQO2663" s="42"/>
      <c r="PQP2663" s="116"/>
      <c r="PQQ2663" s="42"/>
      <c r="PQR2663" s="116"/>
      <c r="PQS2663" s="42"/>
      <c r="PQT2663" s="116"/>
      <c r="PQU2663" s="42"/>
      <c r="PQV2663" s="116"/>
      <c r="PQW2663" s="42"/>
      <c r="PQX2663" s="116"/>
      <c r="PQY2663" s="42"/>
      <c r="PQZ2663" s="116"/>
      <c r="PRA2663" s="42"/>
      <c r="PRB2663" s="116"/>
      <c r="PRC2663" s="42"/>
      <c r="PRD2663" s="116"/>
      <c r="PRE2663" s="42"/>
      <c r="PRF2663" s="116"/>
      <c r="PRG2663" s="42"/>
      <c r="PRH2663" s="116"/>
      <c r="PRI2663" s="42"/>
      <c r="PRJ2663" s="116"/>
      <c r="PRK2663" s="42"/>
      <c r="PRL2663" s="116"/>
      <c r="PRM2663" s="42"/>
      <c r="PRN2663" s="116"/>
      <c r="PRO2663" s="42"/>
      <c r="PRP2663" s="116"/>
      <c r="PRQ2663" s="42"/>
      <c r="PRR2663" s="116"/>
      <c r="PRS2663" s="42"/>
      <c r="PRT2663" s="116"/>
      <c r="PRU2663" s="42"/>
      <c r="PRV2663" s="116"/>
      <c r="PRW2663" s="42"/>
      <c r="PRX2663" s="116"/>
      <c r="PRY2663" s="42"/>
      <c r="PRZ2663" s="116"/>
      <c r="PSA2663" s="42"/>
      <c r="PSB2663" s="116"/>
      <c r="PSC2663" s="42"/>
      <c r="PSD2663" s="116"/>
      <c r="PSE2663" s="42"/>
      <c r="PSF2663" s="116"/>
      <c r="PSG2663" s="42"/>
      <c r="PSH2663" s="116"/>
      <c r="PSI2663" s="42"/>
      <c r="PSJ2663" s="116"/>
      <c r="PSK2663" s="42"/>
      <c r="PSL2663" s="116"/>
      <c r="PSM2663" s="42"/>
      <c r="PSN2663" s="116"/>
      <c r="PSO2663" s="42"/>
      <c r="PSP2663" s="116"/>
      <c r="PSQ2663" s="42"/>
      <c r="PSR2663" s="116"/>
      <c r="PSS2663" s="42"/>
      <c r="PST2663" s="116"/>
      <c r="PSU2663" s="42"/>
      <c r="PSV2663" s="116"/>
      <c r="PSW2663" s="42"/>
      <c r="PSX2663" s="116"/>
      <c r="PSY2663" s="42"/>
      <c r="PSZ2663" s="116"/>
      <c r="PTA2663" s="42"/>
      <c r="PTB2663" s="116"/>
      <c r="PTC2663" s="42"/>
      <c r="PTD2663" s="116"/>
      <c r="PTE2663" s="42"/>
      <c r="PTF2663" s="116"/>
      <c r="PTG2663" s="42"/>
      <c r="PTH2663" s="116"/>
      <c r="PTI2663" s="42"/>
      <c r="PTJ2663" s="116"/>
      <c r="PTK2663" s="42"/>
      <c r="PTL2663" s="116"/>
      <c r="PTM2663" s="42"/>
      <c r="PTN2663" s="116"/>
      <c r="PTO2663" s="42"/>
      <c r="PTP2663" s="116"/>
      <c r="PTQ2663" s="42"/>
      <c r="PTR2663" s="116"/>
      <c r="PTS2663" s="42"/>
      <c r="PTT2663" s="116"/>
      <c r="PTU2663" s="42"/>
      <c r="PTV2663" s="116"/>
      <c r="PTW2663" s="42"/>
      <c r="PTX2663" s="116"/>
      <c r="PTY2663" s="42"/>
      <c r="PTZ2663" s="116"/>
      <c r="PUA2663" s="42"/>
      <c r="PUB2663" s="116"/>
      <c r="PUC2663" s="42"/>
      <c r="PUD2663" s="116"/>
      <c r="PUE2663" s="42"/>
      <c r="PUF2663" s="116"/>
      <c r="PUG2663" s="42"/>
      <c r="PUH2663" s="116"/>
      <c r="PUI2663" s="42"/>
      <c r="PUJ2663" s="116"/>
      <c r="PUK2663" s="42"/>
      <c r="PUL2663" s="116"/>
      <c r="PUM2663" s="42"/>
      <c r="PUN2663" s="116"/>
      <c r="PUO2663" s="42"/>
      <c r="PUP2663" s="116"/>
      <c r="PUQ2663" s="42"/>
      <c r="PUR2663" s="116"/>
      <c r="PUS2663" s="42"/>
      <c r="PUT2663" s="116"/>
      <c r="PUU2663" s="42"/>
      <c r="PUV2663" s="116"/>
      <c r="PUW2663" s="42"/>
      <c r="PUX2663" s="116"/>
      <c r="PUY2663" s="42"/>
      <c r="PUZ2663" s="116"/>
      <c r="PVA2663" s="42"/>
      <c r="PVB2663" s="116"/>
      <c r="PVC2663" s="42"/>
      <c r="PVD2663" s="116"/>
      <c r="PVE2663" s="42"/>
      <c r="PVF2663" s="116"/>
      <c r="PVG2663" s="42"/>
      <c r="PVH2663" s="116"/>
      <c r="PVI2663" s="42"/>
      <c r="PVJ2663" s="116"/>
      <c r="PVK2663" s="42"/>
      <c r="PVL2663" s="116"/>
      <c r="PVM2663" s="42"/>
      <c r="PVN2663" s="116"/>
      <c r="PVO2663" s="42"/>
      <c r="PVP2663" s="116"/>
      <c r="PVQ2663" s="42"/>
      <c r="PVR2663" s="116"/>
      <c r="PVS2663" s="42"/>
      <c r="PVT2663" s="116"/>
      <c r="PVU2663" s="42"/>
      <c r="PVV2663" s="116"/>
      <c r="PVW2663" s="42"/>
      <c r="PVX2663" s="116"/>
      <c r="PVY2663" s="42"/>
      <c r="PVZ2663" s="116"/>
      <c r="PWA2663" s="42"/>
      <c r="PWB2663" s="116"/>
      <c r="PWC2663" s="42"/>
      <c r="PWD2663" s="116"/>
      <c r="PWE2663" s="42"/>
      <c r="PWF2663" s="116"/>
      <c r="PWG2663" s="42"/>
      <c r="PWH2663" s="116"/>
      <c r="PWI2663" s="42"/>
      <c r="PWJ2663" s="116"/>
      <c r="PWK2663" s="42"/>
      <c r="PWL2663" s="116"/>
      <c r="PWM2663" s="42"/>
      <c r="PWN2663" s="116"/>
      <c r="PWO2663" s="42"/>
      <c r="PWP2663" s="116"/>
      <c r="PWQ2663" s="42"/>
      <c r="PWR2663" s="116"/>
      <c r="PWS2663" s="42"/>
      <c r="PWT2663" s="116"/>
      <c r="PWU2663" s="42"/>
      <c r="PWV2663" s="116"/>
      <c r="PWW2663" s="42"/>
      <c r="PWX2663" s="116"/>
      <c r="PWY2663" s="42"/>
      <c r="PWZ2663" s="116"/>
      <c r="PXA2663" s="42"/>
      <c r="PXB2663" s="116"/>
      <c r="PXC2663" s="42"/>
      <c r="PXD2663" s="116"/>
      <c r="PXE2663" s="42"/>
      <c r="PXF2663" s="116"/>
      <c r="PXG2663" s="42"/>
      <c r="PXH2663" s="116"/>
      <c r="PXI2663" s="42"/>
      <c r="PXJ2663" s="116"/>
      <c r="PXK2663" s="42"/>
      <c r="PXL2663" s="116"/>
      <c r="PXM2663" s="42"/>
      <c r="PXN2663" s="116"/>
      <c r="PXO2663" s="42"/>
      <c r="PXP2663" s="116"/>
      <c r="PXQ2663" s="42"/>
      <c r="PXR2663" s="116"/>
      <c r="PXS2663" s="42"/>
      <c r="PXT2663" s="116"/>
      <c r="PXU2663" s="42"/>
      <c r="PXV2663" s="116"/>
      <c r="PXW2663" s="42"/>
      <c r="PXX2663" s="116"/>
      <c r="PXY2663" s="42"/>
      <c r="PXZ2663" s="116"/>
      <c r="PYA2663" s="42"/>
      <c r="PYB2663" s="116"/>
      <c r="PYC2663" s="42"/>
      <c r="PYD2663" s="116"/>
      <c r="PYE2663" s="42"/>
      <c r="PYF2663" s="116"/>
      <c r="PYG2663" s="42"/>
      <c r="PYH2663" s="116"/>
      <c r="PYI2663" s="42"/>
      <c r="PYJ2663" s="116"/>
      <c r="PYK2663" s="42"/>
      <c r="PYL2663" s="116"/>
      <c r="PYM2663" s="42"/>
      <c r="PYN2663" s="116"/>
      <c r="PYO2663" s="42"/>
      <c r="PYP2663" s="116"/>
      <c r="PYQ2663" s="42"/>
      <c r="PYR2663" s="116"/>
      <c r="PYS2663" s="42"/>
      <c r="PYT2663" s="116"/>
      <c r="PYU2663" s="42"/>
      <c r="PYV2663" s="116"/>
      <c r="PYW2663" s="42"/>
      <c r="PYX2663" s="116"/>
      <c r="PYY2663" s="42"/>
      <c r="PYZ2663" s="116"/>
      <c r="PZA2663" s="42"/>
      <c r="PZB2663" s="116"/>
      <c r="PZC2663" s="42"/>
      <c r="PZD2663" s="116"/>
      <c r="PZE2663" s="42"/>
      <c r="PZF2663" s="116"/>
      <c r="PZG2663" s="42"/>
      <c r="PZH2663" s="116"/>
      <c r="PZI2663" s="42"/>
      <c r="PZJ2663" s="116"/>
      <c r="PZK2663" s="42"/>
      <c r="PZL2663" s="116"/>
      <c r="PZM2663" s="42"/>
      <c r="PZN2663" s="116"/>
      <c r="PZO2663" s="42"/>
      <c r="PZP2663" s="116"/>
      <c r="PZQ2663" s="42"/>
      <c r="PZR2663" s="116"/>
      <c r="PZS2663" s="42"/>
      <c r="PZT2663" s="116"/>
      <c r="PZU2663" s="42"/>
      <c r="PZV2663" s="116"/>
      <c r="PZW2663" s="42"/>
      <c r="PZX2663" s="116"/>
      <c r="PZY2663" s="42"/>
      <c r="PZZ2663" s="116"/>
      <c r="QAA2663" s="42"/>
      <c r="QAB2663" s="116"/>
      <c r="QAC2663" s="42"/>
      <c r="QAD2663" s="116"/>
      <c r="QAE2663" s="42"/>
      <c r="QAF2663" s="116"/>
      <c r="QAG2663" s="42"/>
      <c r="QAH2663" s="116"/>
      <c r="QAI2663" s="42"/>
      <c r="QAJ2663" s="116"/>
      <c r="QAK2663" s="42"/>
      <c r="QAL2663" s="116"/>
      <c r="QAM2663" s="42"/>
      <c r="QAN2663" s="116"/>
      <c r="QAO2663" s="42"/>
      <c r="QAP2663" s="116"/>
      <c r="QAQ2663" s="42"/>
      <c r="QAR2663" s="116"/>
      <c r="QAS2663" s="42"/>
      <c r="QAT2663" s="116"/>
      <c r="QAU2663" s="42"/>
      <c r="QAV2663" s="116"/>
      <c r="QAW2663" s="42"/>
      <c r="QAX2663" s="116"/>
      <c r="QAY2663" s="42"/>
      <c r="QAZ2663" s="116"/>
      <c r="QBA2663" s="42"/>
      <c r="QBB2663" s="116"/>
      <c r="QBC2663" s="42"/>
      <c r="QBD2663" s="116"/>
      <c r="QBE2663" s="42"/>
      <c r="QBF2663" s="116"/>
      <c r="QBG2663" s="42"/>
      <c r="QBH2663" s="116"/>
      <c r="QBI2663" s="42"/>
      <c r="QBJ2663" s="116"/>
      <c r="QBK2663" s="42"/>
      <c r="QBL2663" s="116"/>
      <c r="QBM2663" s="42"/>
      <c r="QBN2663" s="116"/>
      <c r="QBO2663" s="42"/>
      <c r="QBP2663" s="116"/>
      <c r="QBQ2663" s="42"/>
      <c r="QBR2663" s="116"/>
      <c r="QBS2663" s="42"/>
      <c r="QBT2663" s="116"/>
      <c r="QBU2663" s="42"/>
      <c r="QBV2663" s="116"/>
      <c r="QBW2663" s="42"/>
      <c r="QBX2663" s="116"/>
      <c r="QBY2663" s="42"/>
      <c r="QBZ2663" s="116"/>
      <c r="QCA2663" s="42"/>
      <c r="QCB2663" s="116"/>
      <c r="QCC2663" s="42"/>
      <c r="QCD2663" s="116"/>
      <c r="QCE2663" s="42"/>
      <c r="QCF2663" s="116"/>
      <c r="QCG2663" s="42"/>
      <c r="QCH2663" s="116"/>
      <c r="QCI2663" s="42"/>
      <c r="QCJ2663" s="116"/>
      <c r="QCK2663" s="42"/>
      <c r="QCL2663" s="116"/>
      <c r="QCM2663" s="42"/>
      <c r="QCN2663" s="116"/>
      <c r="QCO2663" s="42"/>
      <c r="QCP2663" s="116"/>
      <c r="QCQ2663" s="42"/>
      <c r="QCR2663" s="116"/>
      <c r="QCS2663" s="42"/>
      <c r="QCT2663" s="116"/>
      <c r="QCU2663" s="42"/>
      <c r="QCV2663" s="116"/>
      <c r="QCW2663" s="42"/>
      <c r="QCX2663" s="116"/>
      <c r="QCY2663" s="42"/>
      <c r="QCZ2663" s="116"/>
      <c r="QDA2663" s="42"/>
      <c r="QDB2663" s="116"/>
      <c r="QDC2663" s="42"/>
      <c r="QDD2663" s="116"/>
      <c r="QDE2663" s="42"/>
      <c r="QDF2663" s="116"/>
      <c r="QDG2663" s="42"/>
      <c r="QDH2663" s="116"/>
      <c r="QDI2663" s="42"/>
      <c r="QDJ2663" s="116"/>
      <c r="QDK2663" s="42"/>
      <c r="QDL2663" s="116"/>
      <c r="QDM2663" s="42"/>
      <c r="QDN2663" s="116"/>
      <c r="QDO2663" s="42"/>
      <c r="QDP2663" s="116"/>
      <c r="QDQ2663" s="42"/>
      <c r="QDR2663" s="116"/>
      <c r="QDS2663" s="42"/>
      <c r="QDT2663" s="116"/>
      <c r="QDU2663" s="42"/>
      <c r="QDV2663" s="116"/>
      <c r="QDW2663" s="42"/>
      <c r="QDX2663" s="116"/>
      <c r="QDY2663" s="42"/>
      <c r="QDZ2663" s="116"/>
      <c r="QEA2663" s="42"/>
      <c r="QEB2663" s="116"/>
      <c r="QEC2663" s="42"/>
      <c r="QED2663" s="116"/>
      <c r="QEE2663" s="42"/>
      <c r="QEF2663" s="116"/>
      <c r="QEG2663" s="42"/>
      <c r="QEH2663" s="116"/>
      <c r="QEI2663" s="42"/>
      <c r="QEJ2663" s="116"/>
      <c r="QEK2663" s="42"/>
      <c r="QEL2663" s="116"/>
      <c r="QEM2663" s="42"/>
      <c r="QEN2663" s="116"/>
      <c r="QEO2663" s="42"/>
      <c r="QEP2663" s="116"/>
      <c r="QEQ2663" s="42"/>
      <c r="QER2663" s="116"/>
      <c r="QES2663" s="42"/>
      <c r="QET2663" s="116"/>
      <c r="QEU2663" s="42"/>
      <c r="QEV2663" s="116"/>
      <c r="QEW2663" s="42"/>
      <c r="QEX2663" s="116"/>
      <c r="QEY2663" s="42"/>
      <c r="QEZ2663" s="116"/>
      <c r="QFA2663" s="42"/>
      <c r="QFB2663" s="116"/>
      <c r="QFC2663" s="42"/>
      <c r="QFD2663" s="116"/>
      <c r="QFE2663" s="42"/>
      <c r="QFF2663" s="116"/>
      <c r="QFG2663" s="42"/>
      <c r="QFH2663" s="116"/>
      <c r="QFI2663" s="42"/>
      <c r="QFJ2663" s="116"/>
      <c r="QFK2663" s="42"/>
      <c r="QFL2663" s="116"/>
      <c r="QFM2663" s="42"/>
      <c r="QFN2663" s="116"/>
      <c r="QFO2663" s="42"/>
      <c r="QFP2663" s="116"/>
      <c r="QFQ2663" s="42"/>
      <c r="QFR2663" s="116"/>
      <c r="QFS2663" s="42"/>
      <c r="QFT2663" s="116"/>
      <c r="QFU2663" s="42"/>
      <c r="QFV2663" s="116"/>
      <c r="QFW2663" s="42"/>
      <c r="QFX2663" s="116"/>
      <c r="QFY2663" s="42"/>
      <c r="QFZ2663" s="116"/>
      <c r="QGA2663" s="42"/>
      <c r="QGB2663" s="116"/>
      <c r="QGC2663" s="42"/>
      <c r="QGD2663" s="116"/>
      <c r="QGE2663" s="42"/>
      <c r="QGF2663" s="116"/>
      <c r="QGG2663" s="42"/>
      <c r="QGH2663" s="116"/>
      <c r="QGI2663" s="42"/>
      <c r="QGJ2663" s="116"/>
      <c r="QGK2663" s="42"/>
      <c r="QGL2663" s="116"/>
      <c r="QGM2663" s="42"/>
      <c r="QGN2663" s="116"/>
      <c r="QGO2663" s="42"/>
      <c r="QGP2663" s="116"/>
      <c r="QGQ2663" s="42"/>
      <c r="QGR2663" s="116"/>
      <c r="QGS2663" s="42"/>
      <c r="QGT2663" s="116"/>
      <c r="QGU2663" s="42"/>
      <c r="QGV2663" s="116"/>
      <c r="QGW2663" s="42"/>
      <c r="QGX2663" s="116"/>
      <c r="QGY2663" s="42"/>
      <c r="QGZ2663" s="116"/>
      <c r="QHA2663" s="42"/>
      <c r="QHB2663" s="116"/>
      <c r="QHC2663" s="42"/>
      <c r="QHD2663" s="116"/>
      <c r="QHE2663" s="42"/>
      <c r="QHF2663" s="116"/>
      <c r="QHG2663" s="42"/>
      <c r="QHH2663" s="116"/>
      <c r="QHI2663" s="42"/>
      <c r="QHJ2663" s="116"/>
      <c r="QHK2663" s="42"/>
      <c r="QHL2663" s="116"/>
      <c r="QHM2663" s="42"/>
      <c r="QHN2663" s="116"/>
      <c r="QHO2663" s="42"/>
      <c r="QHP2663" s="116"/>
      <c r="QHQ2663" s="42"/>
      <c r="QHR2663" s="116"/>
      <c r="QHS2663" s="42"/>
      <c r="QHT2663" s="116"/>
      <c r="QHU2663" s="42"/>
      <c r="QHV2663" s="116"/>
      <c r="QHW2663" s="42"/>
      <c r="QHX2663" s="116"/>
      <c r="QHY2663" s="42"/>
      <c r="QHZ2663" s="116"/>
      <c r="QIA2663" s="42"/>
      <c r="QIB2663" s="116"/>
      <c r="QIC2663" s="42"/>
      <c r="QID2663" s="116"/>
      <c r="QIE2663" s="42"/>
      <c r="QIF2663" s="116"/>
      <c r="QIG2663" s="42"/>
      <c r="QIH2663" s="116"/>
      <c r="QII2663" s="42"/>
      <c r="QIJ2663" s="116"/>
      <c r="QIK2663" s="42"/>
      <c r="QIL2663" s="116"/>
      <c r="QIM2663" s="42"/>
      <c r="QIN2663" s="116"/>
      <c r="QIO2663" s="42"/>
      <c r="QIP2663" s="116"/>
      <c r="QIQ2663" s="42"/>
      <c r="QIR2663" s="116"/>
      <c r="QIS2663" s="42"/>
      <c r="QIT2663" s="116"/>
      <c r="QIU2663" s="42"/>
      <c r="QIV2663" s="116"/>
      <c r="QIW2663" s="42"/>
      <c r="QIX2663" s="116"/>
      <c r="QIY2663" s="42"/>
      <c r="QIZ2663" s="116"/>
      <c r="QJA2663" s="42"/>
      <c r="QJB2663" s="116"/>
      <c r="QJC2663" s="42"/>
      <c r="QJD2663" s="116"/>
      <c r="QJE2663" s="42"/>
      <c r="QJF2663" s="116"/>
      <c r="QJG2663" s="42"/>
      <c r="QJH2663" s="116"/>
      <c r="QJI2663" s="42"/>
      <c r="QJJ2663" s="116"/>
      <c r="QJK2663" s="42"/>
      <c r="QJL2663" s="116"/>
      <c r="QJM2663" s="42"/>
      <c r="QJN2663" s="116"/>
      <c r="QJO2663" s="42"/>
      <c r="QJP2663" s="116"/>
      <c r="QJQ2663" s="42"/>
      <c r="QJR2663" s="116"/>
      <c r="QJS2663" s="42"/>
      <c r="QJT2663" s="116"/>
      <c r="QJU2663" s="42"/>
      <c r="QJV2663" s="116"/>
      <c r="QJW2663" s="42"/>
      <c r="QJX2663" s="116"/>
      <c r="QJY2663" s="42"/>
      <c r="QJZ2663" s="116"/>
      <c r="QKA2663" s="42"/>
      <c r="QKB2663" s="116"/>
      <c r="QKC2663" s="42"/>
      <c r="QKD2663" s="116"/>
      <c r="QKE2663" s="42"/>
      <c r="QKF2663" s="116"/>
      <c r="QKG2663" s="42"/>
      <c r="QKH2663" s="116"/>
      <c r="QKI2663" s="42"/>
      <c r="QKJ2663" s="116"/>
      <c r="QKK2663" s="42"/>
      <c r="QKL2663" s="116"/>
      <c r="QKM2663" s="42"/>
      <c r="QKN2663" s="116"/>
      <c r="QKO2663" s="42"/>
      <c r="QKP2663" s="116"/>
      <c r="QKQ2663" s="42"/>
      <c r="QKR2663" s="116"/>
      <c r="QKS2663" s="42"/>
      <c r="QKT2663" s="116"/>
      <c r="QKU2663" s="42"/>
      <c r="QKV2663" s="116"/>
      <c r="QKW2663" s="42"/>
      <c r="QKX2663" s="116"/>
      <c r="QKY2663" s="42"/>
      <c r="QKZ2663" s="116"/>
      <c r="QLA2663" s="42"/>
      <c r="QLB2663" s="116"/>
      <c r="QLC2663" s="42"/>
      <c r="QLD2663" s="116"/>
      <c r="QLE2663" s="42"/>
      <c r="QLF2663" s="116"/>
      <c r="QLG2663" s="42"/>
      <c r="QLH2663" s="116"/>
      <c r="QLI2663" s="42"/>
      <c r="QLJ2663" s="116"/>
      <c r="QLK2663" s="42"/>
      <c r="QLL2663" s="116"/>
      <c r="QLM2663" s="42"/>
      <c r="QLN2663" s="116"/>
      <c r="QLO2663" s="42"/>
      <c r="QLP2663" s="116"/>
      <c r="QLQ2663" s="42"/>
      <c r="QLR2663" s="116"/>
      <c r="QLS2663" s="42"/>
      <c r="QLT2663" s="116"/>
      <c r="QLU2663" s="42"/>
      <c r="QLV2663" s="116"/>
      <c r="QLW2663" s="42"/>
      <c r="QLX2663" s="116"/>
      <c r="QLY2663" s="42"/>
      <c r="QLZ2663" s="116"/>
      <c r="QMA2663" s="42"/>
      <c r="QMB2663" s="116"/>
      <c r="QMC2663" s="42"/>
      <c r="QMD2663" s="116"/>
      <c r="QME2663" s="42"/>
      <c r="QMF2663" s="116"/>
      <c r="QMG2663" s="42"/>
      <c r="QMH2663" s="116"/>
      <c r="QMI2663" s="42"/>
      <c r="QMJ2663" s="116"/>
      <c r="QMK2663" s="42"/>
      <c r="QML2663" s="116"/>
      <c r="QMM2663" s="42"/>
      <c r="QMN2663" s="116"/>
      <c r="QMO2663" s="42"/>
      <c r="QMP2663" s="116"/>
      <c r="QMQ2663" s="42"/>
      <c r="QMR2663" s="116"/>
      <c r="QMS2663" s="42"/>
      <c r="QMT2663" s="116"/>
      <c r="QMU2663" s="42"/>
      <c r="QMV2663" s="116"/>
      <c r="QMW2663" s="42"/>
      <c r="QMX2663" s="116"/>
      <c r="QMY2663" s="42"/>
      <c r="QMZ2663" s="116"/>
      <c r="QNA2663" s="42"/>
      <c r="QNB2663" s="116"/>
      <c r="QNC2663" s="42"/>
      <c r="QND2663" s="116"/>
      <c r="QNE2663" s="42"/>
      <c r="QNF2663" s="116"/>
      <c r="QNG2663" s="42"/>
      <c r="QNH2663" s="116"/>
      <c r="QNI2663" s="42"/>
      <c r="QNJ2663" s="116"/>
      <c r="QNK2663" s="42"/>
      <c r="QNL2663" s="116"/>
      <c r="QNM2663" s="42"/>
      <c r="QNN2663" s="116"/>
      <c r="QNO2663" s="42"/>
      <c r="QNP2663" s="116"/>
      <c r="QNQ2663" s="42"/>
      <c r="QNR2663" s="116"/>
      <c r="QNS2663" s="42"/>
      <c r="QNT2663" s="116"/>
      <c r="QNU2663" s="42"/>
      <c r="QNV2663" s="116"/>
      <c r="QNW2663" s="42"/>
      <c r="QNX2663" s="116"/>
      <c r="QNY2663" s="42"/>
      <c r="QNZ2663" s="116"/>
      <c r="QOA2663" s="42"/>
      <c r="QOB2663" s="116"/>
      <c r="QOC2663" s="42"/>
      <c r="QOD2663" s="116"/>
      <c r="QOE2663" s="42"/>
      <c r="QOF2663" s="116"/>
      <c r="QOG2663" s="42"/>
      <c r="QOH2663" s="116"/>
      <c r="QOI2663" s="42"/>
      <c r="QOJ2663" s="116"/>
      <c r="QOK2663" s="42"/>
      <c r="QOL2663" s="116"/>
      <c r="QOM2663" s="42"/>
      <c r="QON2663" s="116"/>
      <c r="QOO2663" s="42"/>
      <c r="QOP2663" s="116"/>
      <c r="QOQ2663" s="42"/>
      <c r="QOR2663" s="116"/>
      <c r="QOS2663" s="42"/>
      <c r="QOT2663" s="116"/>
      <c r="QOU2663" s="42"/>
      <c r="QOV2663" s="116"/>
      <c r="QOW2663" s="42"/>
      <c r="QOX2663" s="116"/>
      <c r="QOY2663" s="42"/>
      <c r="QOZ2663" s="116"/>
      <c r="QPA2663" s="42"/>
      <c r="QPB2663" s="116"/>
      <c r="QPC2663" s="42"/>
      <c r="QPD2663" s="116"/>
      <c r="QPE2663" s="42"/>
      <c r="QPF2663" s="116"/>
      <c r="QPG2663" s="42"/>
      <c r="QPH2663" s="116"/>
      <c r="QPI2663" s="42"/>
      <c r="QPJ2663" s="116"/>
      <c r="QPK2663" s="42"/>
      <c r="QPL2663" s="116"/>
      <c r="QPM2663" s="42"/>
      <c r="QPN2663" s="116"/>
      <c r="QPO2663" s="42"/>
      <c r="QPP2663" s="116"/>
      <c r="QPQ2663" s="42"/>
      <c r="QPR2663" s="116"/>
      <c r="QPS2663" s="42"/>
      <c r="QPT2663" s="116"/>
      <c r="QPU2663" s="42"/>
      <c r="QPV2663" s="116"/>
      <c r="QPW2663" s="42"/>
      <c r="QPX2663" s="116"/>
      <c r="QPY2663" s="42"/>
      <c r="QPZ2663" s="116"/>
      <c r="QQA2663" s="42"/>
      <c r="QQB2663" s="116"/>
      <c r="QQC2663" s="42"/>
      <c r="QQD2663" s="116"/>
      <c r="QQE2663" s="42"/>
      <c r="QQF2663" s="116"/>
      <c r="QQG2663" s="42"/>
      <c r="QQH2663" s="116"/>
      <c r="QQI2663" s="42"/>
      <c r="QQJ2663" s="116"/>
      <c r="QQK2663" s="42"/>
      <c r="QQL2663" s="116"/>
      <c r="QQM2663" s="42"/>
      <c r="QQN2663" s="116"/>
      <c r="QQO2663" s="42"/>
      <c r="QQP2663" s="116"/>
      <c r="QQQ2663" s="42"/>
      <c r="QQR2663" s="116"/>
      <c r="QQS2663" s="42"/>
      <c r="QQT2663" s="116"/>
      <c r="QQU2663" s="42"/>
      <c r="QQV2663" s="116"/>
      <c r="QQW2663" s="42"/>
      <c r="QQX2663" s="116"/>
      <c r="QQY2663" s="42"/>
      <c r="QQZ2663" s="116"/>
      <c r="QRA2663" s="42"/>
      <c r="QRB2663" s="116"/>
      <c r="QRC2663" s="42"/>
      <c r="QRD2663" s="116"/>
      <c r="QRE2663" s="42"/>
      <c r="QRF2663" s="116"/>
      <c r="QRG2663" s="42"/>
      <c r="QRH2663" s="116"/>
      <c r="QRI2663" s="42"/>
      <c r="QRJ2663" s="116"/>
      <c r="QRK2663" s="42"/>
      <c r="QRL2663" s="116"/>
      <c r="QRM2663" s="42"/>
      <c r="QRN2663" s="116"/>
      <c r="QRO2663" s="42"/>
      <c r="QRP2663" s="116"/>
      <c r="QRQ2663" s="42"/>
      <c r="QRR2663" s="116"/>
      <c r="QRS2663" s="42"/>
      <c r="QRT2663" s="116"/>
      <c r="QRU2663" s="42"/>
      <c r="QRV2663" s="116"/>
      <c r="QRW2663" s="42"/>
      <c r="QRX2663" s="116"/>
      <c r="QRY2663" s="42"/>
      <c r="QRZ2663" s="116"/>
      <c r="QSA2663" s="42"/>
      <c r="QSB2663" s="116"/>
      <c r="QSC2663" s="42"/>
      <c r="QSD2663" s="116"/>
      <c r="QSE2663" s="42"/>
      <c r="QSF2663" s="116"/>
      <c r="QSG2663" s="42"/>
      <c r="QSH2663" s="116"/>
      <c r="QSI2663" s="42"/>
      <c r="QSJ2663" s="116"/>
      <c r="QSK2663" s="42"/>
      <c r="QSL2663" s="116"/>
      <c r="QSM2663" s="42"/>
      <c r="QSN2663" s="116"/>
      <c r="QSO2663" s="42"/>
      <c r="QSP2663" s="116"/>
      <c r="QSQ2663" s="42"/>
      <c r="QSR2663" s="116"/>
      <c r="QSS2663" s="42"/>
      <c r="QST2663" s="116"/>
      <c r="QSU2663" s="42"/>
      <c r="QSV2663" s="116"/>
      <c r="QSW2663" s="42"/>
      <c r="QSX2663" s="116"/>
      <c r="QSY2663" s="42"/>
      <c r="QSZ2663" s="116"/>
      <c r="QTA2663" s="42"/>
      <c r="QTB2663" s="116"/>
      <c r="QTC2663" s="42"/>
      <c r="QTD2663" s="116"/>
      <c r="QTE2663" s="42"/>
      <c r="QTF2663" s="116"/>
      <c r="QTG2663" s="42"/>
      <c r="QTH2663" s="116"/>
      <c r="QTI2663" s="42"/>
      <c r="QTJ2663" s="116"/>
      <c r="QTK2663" s="42"/>
      <c r="QTL2663" s="116"/>
      <c r="QTM2663" s="42"/>
      <c r="QTN2663" s="116"/>
      <c r="QTO2663" s="42"/>
      <c r="QTP2663" s="116"/>
      <c r="QTQ2663" s="42"/>
      <c r="QTR2663" s="116"/>
      <c r="QTS2663" s="42"/>
      <c r="QTT2663" s="116"/>
      <c r="QTU2663" s="42"/>
      <c r="QTV2663" s="116"/>
      <c r="QTW2663" s="42"/>
      <c r="QTX2663" s="116"/>
      <c r="QTY2663" s="42"/>
      <c r="QTZ2663" s="116"/>
      <c r="QUA2663" s="42"/>
      <c r="QUB2663" s="116"/>
      <c r="QUC2663" s="42"/>
      <c r="QUD2663" s="116"/>
      <c r="QUE2663" s="42"/>
      <c r="QUF2663" s="116"/>
      <c r="QUG2663" s="42"/>
      <c r="QUH2663" s="116"/>
      <c r="QUI2663" s="42"/>
      <c r="QUJ2663" s="116"/>
      <c r="QUK2663" s="42"/>
      <c r="QUL2663" s="116"/>
      <c r="QUM2663" s="42"/>
      <c r="QUN2663" s="116"/>
      <c r="QUO2663" s="42"/>
      <c r="QUP2663" s="116"/>
      <c r="QUQ2663" s="42"/>
      <c r="QUR2663" s="116"/>
      <c r="QUS2663" s="42"/>
      <c r="QUT2663" s="116"/>
      <c r="QUU2663" s="42"/>
      <c r="QUV2663" s="116"/>
      <c r="QUW2663" s="42"/>
      <c r="QUX2663" s="116"/>
      <c r="QUY2663" s="42"/>
      <c r="QUZ2663" s="116"/>
      <c r="QVA2663" s="42"/>
      <c r="QVB2663" s="116"/>
      <c r="QVC2663" s="42"/>
      <c r="QVD2663" s="116"/>
      <c r="QVE2663" s="42"/>
      <c r="QVF2663" s="116"/>
      <c r="QVG2663" s="42"/>
      <c r="QVH2663" s="116"/>
      <c r="QVI2663" s="42"/>
      <c r="QVJ2663" s="116"/>
      <c r="QVK2663" s="42"/>
      <c r="QVL2663" s="116"/>
      <c r="QVM2663" s="42"/>
      <c r="QVN2663" s="116"/>
      <c r="QVO2663" s="42"/>
      <c r="QVP2663" s="116"/>
      <c r="QVQ2663" s="42"/>
      <c r="QVR2663" s="116"/>
      <c r="QVS2663" s="42"/>
      <c r="QVT2663" s="116"/>
      <c r="QVU2663" s="42"/>
      <c r="QVV2663" s="116"/>
      <c r="QVW2663" s="42"/>
      <c r="QVX2663" s="116"/>
      <c r="QVY2663" s="42"/>
      <c r="QVZ2663" s="116"/>
      <c r="QWA2663" s="42"/>
      <c r="QWB2663" s="116"/>
      <c r="QWC2663" s="42"/>
      <c r="QWD2663" s="116"/>
      <c r="QWE2663" s="42"/>
      <c r="QWF2663" s="116"/>
      <c r="QWG2663" s="42"/>
      <c r="QWH2663" s="116"/>
      <c r="QWI2663" s="42"/>
      <c r="QWJ2663" s="116"/>
      <c r="QWK2663" s="42"/>
      <c r="QWL2663" s="116"/>
      <c r="QWM2663" s="42"/>
      <c r="QWN2663" s="116"/>
      <c r="QWO2663" s="42"/>
      <c r="QWP2663" s="116"/>
      <c r="QWQ2663" s="42"/>
      <c r="QWR2663" s="116"/>
      <c r="QWS2663" s="42"/>
      <c r="QWT2663" s="116"/>
      <c r="QWU2663" s="42"/>
      <c r="QWV2663" s="116"/>
      <c r="QWW2663" s="42"/>
      <c r="QWX2663" s="116"/>
      <c r="QWY2663" s="42"/>
      <c r="QWZ2663" s="116"/>
      <c r="QXA2663" s="42"/>
      <c r="QXB2663" s="116"/>
      <c r="QXC2663" s="42"/>
      <c r="QXD2663" s="116"/>
      <c r="QXE2663" s="42"/>
      <c r="QXF2663" s="116"/>
      <c r="QXG2663" s="42"/>
      <c r="QXH2663" s="116"/>
      <c r="QXI2663" s="42"/>
      <c r="QXJ2663" s="116"/>
      <c r="QXK2663" s="42"/>
      <c r="QXL2663" s="116"/>
      <c r="QXM2663" s="42"/>
      <c r="QXN2663" s="116"/>
      <c r="QXO2663" s="42"/>
      <c r="QXP2663" s="116"/>
      <c r="QXQ2663" s="42"/>
      <c r="QXR2663" s="116"/>
      <c r="QXS2663" s="42"/>
      <c r="QXT2663" s="116"/>
      <c r="QXU2663" s="42"/>
      <c r="QXV2663" s="116"/>
      <c r="QXW2663" s="42"/>
      <c r="QXX2663" s="116"/>
      <c r="QXY2663" s="42"/>
      <c r="QXZ2663" s="116"/>
      <c r="QYA2663" s="42"/>
      <c r="QYB2663" s="116"/>
      <c r="QYC2663" s="42"/>
      <c r="QYD2663" s="116"/>
      <c r="QYE2663" s="42"/>
      <c r="QYF2663" s="116"/>
      <c r="QYG2663" s="42"/>
      <c r="QYH2663" s="116"/>
      <c r="QYI2663" s="42"/>
      <c r="QYJ2663" s="116"/>
      <c r="QYK2663" s="42"/>
      <c r="QYL2663" s="116"/>
      <c r="QYM2663" s="42"/>
      <c r="QYN2663" s="116"/>
      <c r="QYO2663" s="42"/>
      <c r="QYP2663" s="116"/>
      <c r="QYQ2663" s="42"/>
      <c r="QYR2663" s="116"/>
      <c r="QYS2663" s="42"/>
      <c r="QYT2663" s="116"/>
      <c r="QYU2663" s="42"/>
      <c r="QYV2663" s="116"/>
      <c r="QYW2663" s="42"/>
      <c r="QYX2663" s="116"/>
      <c r="QYY2663" s="42"/>
      <c r="QYZ2663" s="116"/>
      <c r="QZA2663" s="42"/>
      <c r="QZB2663" s="116"/>
      <c r="QZC2663" s="42"/>
      <c r="QZD2663" s="116"/>
      <c r="QZE2663" s="42"/>
      <c r="QZF2663" s="116"/>
      <c r="QZG2663" s="42"/>
      <c r="QZH2663" s="116"/>
      <c r="QZI2663" s="42"/>
      <c r="QZJ2663" s="116"/>
      <c r="QZK2663" s="42"/>
      <c r="QZL2663" s="116"/>
      <c r="QZM2663" s="42"/>
      <c r="QZN2663" s="116"/>
      <c r="QZO2663" s="42"/>
      <c r="QZP2663" s="116"/>
      <c r="QZQ2663" s="42"/>
      <c r="QZR2663" s="116"/>
      <c r="QZS2663" s="42"/>
      <c r="QZT2663" s="116"/>
      <c r="QZU2663" s="42"/>
      <c r="QZV2663" s="116"/>
      <c r="QZW2663" s="42"/>
      <c r="QZX2663" s="116"/>
      <c r="QZY2663" s="42"/>
      <c r="QZZ2663" s="116"/>
      <c r="RAA2663" s="42"/>
      <c r="RAB2663" s="116"/>
      <c r="RAC2663" s="42"/>
      <c r="RAD2663" s="116"/>
      <c r="RAE2663" s="42"/>
      <c r="RAF2663" s="116"/>
      <c r="RAG2663" s="42"/>
      <c r="RAH2663" s="116"/>
      <c r="RAI2663" s="42"/>
      <c r="RAJ2663" s="116"/>
      <c r="RAK2663" s="42"/>
      <c r="RAL2663" s="116"/>
      <c r="RAM2663" s="42"/>
      <c r="RAN2663" s="116"/>
      <c r="RAO2663" s="42"/>
      <c r="RAP2663" s="116"/>
      <c r="RAQ2663" s="42"/>
      <c r="RAR2663" s="116"/>
      <c r="RAS2663" s="42"/>
      <c r="RAT2663" s="116"/>
      <c r="RAU2663" s="42"/>
      <c r="RAV2663" s="116"/>
      <c r="RAW2663" s="42"/>
      <c r="RAX2663" s="116"/>
      <c r="RAY2663" s="42"/>
      <c r="RAZ2663" s="116"/>
      <c r="RBA2663" s="42"/>
      <c r="RBB2663" s="116"/>
      <c r="RBC2663" s="42"/>
      <c r="RBD2663" s="116"/>
      <c r="RBE2663" s="42"/>
      <c r="RBF2663" s="116"/>
      <c r="RBG2663" s="42"/>
      <c r="RBH2663" s="116"/>
      <c r="RBI2663" s="42"/>
      <c r="RBJ2663" s="116"/>
      <c r="RBK2663" s="42"/>
      <c r="RBL2663" s="116"/>
      <c r="RBM2663" s="42"/>
      <c r="RBN2663" s="116"/>
      <c r="RBO2663" s="42"/>
      <c r="RBP2663" s="116"/>
      <c r="RBQ2663" s="42"/>
      <c r="RBR2663" s="116"/>
      <c r="RBS2663" s="42"/>
      <c r="RBT2663" s="116"/>
      <c r="RBU2663" s="42"/>
      <c r="RBV2663" s="116"/>
      <c r="RBW2663" s="42"/>
      <c r="RBX2663" s="116"/>
      <c r="RBY2663" s="42"/>
      <c r="RBZ2663" s="116"/>
      <c r="RCA2663" s="42"/>
      <c r="RCB2663" s="116"/>
      <c r="RCC2663" s="42"/>
      <c r="RCD2663" s="116"/>
      <c r="RCE2663" s="42"/>
      <c r="RCF2663" s="116"/>
      <c r="RCG2663" s="42"/>
      <c r="RCH2663" s="116"/>
      <c r="RCI2663" s="42"/>
      <c r="RCJ2663" s="116"/>
      <c r="RCK2663" s="42"/>
      <c r="RCL2663" s="116"/>
      <c r="RCM2663" s="42"/>
      <c r="RCN2663" s="116"/>
      <c r="RCO2663" s="42"/>
      <c r="RCP2663" s="116"/>
      <c r="RCQ2663" s="42"/>
      <c r="RCR2663" s="116"/>
      <c r="RCS2663" s="42"/>
      <c r="RCT2663" s="116"/>
      <c r="RCU2663" s="42"/>
      <c r="RCV2663" s="116"/>
      <c r="RCW2663" s="42"/>
      <c r="RCX2663" s="116"/>
      <c r="RCY2663" s="42"/>
      <c r="RCZ2663" s="116"/>
      <c r="RDA2663" s="42"/>
      <c r="RDB2663" s="116"/>
      <c r="RDC2663" s="42"/>
      <c r="RDD2663" s="116"/>
      <c r="RDE2663" s="42"/>
      <c r="RDF2663" s="116"/>
      <c r="RDG2663" s="42"/>
      <c r="RDH2663" s="116"/>
      <c r="RDI2663" s="42"/>
      <c r="RDJ2663" s="116"/>
      <c r="RDK2663" s="42"/>
      <c r="RDL2663" s="116"/>
      <c r="RDM2663" s="42"/>
      <c r="RDN2663" s="116"/>
      <c r="RDO2663" s="42"/>
      <c r="RDP2663" s="116"/>
      <c r="RDQ2663" s="42"/>
      <c r="RDR2663" s="116"/>
      <c r="RDS2663" s="42"/>
      <c r="RDT2663" s="116"/>
      <c r="RDU2663" s="42"/>
      <c r="RDV2663" s="116"/>
      <c r="RDW2663" s="42"/>
      <c r="RDX2663" s="116"/>
      <c r="RDY2663" s="42"/>
      <c r="RDZ2663" s="116"/>
      <c r="REA2663" s="42"/>
      <c r="REB2663" s="116"/>
      <c r="REC2663" s="42"/>
      <c r="RED2663" s="116"/>
      <c r="REE2663" s="42"/>
      <c r="REF2663" s="116"/>
      <c r="REG2663" s="42"/>
      <c r="REH2663" s="116"/>
      <c r="REI2663" s="42"/>
      <c r="REJ2663" s="116"/>
      <c r="REK2663" s="42"/>
      <c r="REL2663" s="116"/>
      <c r="REM2663" s="42"/>
      <c r="REN2663" s="116"/>
      <c r="REO2663" s="42"/>
      <c r="REP2663" s="116"/>
      <c r="REQ2663" s="42"/>
      <c r="RER2663" s="116"/>
      <c r="RES2663" s="42"/>
      <c r="RET2663" s="116"/>
      <c r="REU2663" s="42"/>
      <c r="REV2663" s="116"/>
      <c r="REW2663" s="42"/>
      <c r="REX2663" s="116"/>
      <c r="REY2663" s="42"/>
      <c r="REZ2663" s="116"/>
      <c r="RFA2663" s="42"/>
      <c r="RFB2663" s="116"/>
      <c r="RFC2663" s="42"/>
      <c r="RFD2663" s="116"/>
      <c r="RFE2663" s="42"/>
      <c r="RFF2663" s="116"/>
      <c r="RFG2663" s="42"/>
      <c r="RFH2663" s="116"/>
      <c r="RFI2663" s="42"/>
      <c r="RFJ2663" s="116"/>
      <c r="RFK2663" s="42"/>
      <c r="RFL2663" s="116"/>
      <c r="RFM2663" s="42"/>
      <c r="RFN2663" s="116"/>
      <c r="RFO2663" s="42"/>
      <c r="RFP2663" s="116"/>
      <c r="RFQ2663" s="42"/>
      <c r="RFR2663" s="116"/>
      <c r="RFS2663" s="42"/>
      <c r="RFT2663" s="116"/>
      <c r="RFU2663" s="42"/>
      <c r="RFV2663" s="116"/>
      <c r="RFW2663" s="42"/>
      <c r="RFX2663" s="116"/>
      <c r="RFY2663" s="42"/>
      <c r="RFZ2663" s="116"/>
      <c r="RGA2663" s="42"/>
      <c r="RGB2663" s="116"/>
      <c r="RGC2663" s="42"/>
      <c r="RGD2663" s="116"/>
      <c r="RGE2663" s="42"/>
      <c r="RGF2663" s="116"/>
      <c r="RGG2663" s="42"/>
      <c r="RGH2663" s="116"/>
      <c r="RGI2663" s="42"/>
      <c r="RGJ2663" s="116"/>
      <c r="RGK2663" s="42"/>
      <c r="RGL2663" s="116"/>
      <c r="RGM2663" s="42"/>
      <c r="RGN2663" s="116"/>
      <c r="RGO2663" s="42"/>
      <c r="RGP2663" s="116"/>
      <c r="RGQ2663" s="42"/>
      <c r="RGR2663" s="116"/>
      <c r="RGS2663" s="42"/>
      <c r="RGT2663" s="116"/>
      <c r="RGU2663" s="42"/>
      <c r="RGV2663" s="116"/>
      <c r="RGW2663" s="42"/>
      <c r="RGX2663" s="116"/>
      <c r="RGY2663" s="42"/>
      <c r="RGZ2663" s="116"/>
      <c r="RHA2663" s="42"/>
      <c r="RHB2663" s="116"/>
      <c r="RHC2663" s="42"/>
      <c r="RHD2663" s="116"/>
      <c r="RHE2663" s="42"/>
      <c r="RHF2663" s="116"/>
      <c r="RHG2663" s="42"/>
      <c r="RHH2663" s="116"/>
      <c r="RHI2663" s="42"/>
      <c r="RHJ2663" s="116"/>
      <c r="RHK2663" s="42"/>
      <c r="RHL2663" s="116"/>
      <c r="RHM2663" s="42"/>
      <c r="RHN2663" s="116"/>
      <c r="RHO2663" s="42"/>
      <c r="RHP2663" s="116"/>
      <c r="RHQ2663" s="42"/>
      <c r="RHR2663" s="116"/>
      <c r="RHS2663" s="42"/>
      <c r="RHT2663" s="116"/>
      <c r="RHU2663" s="42"/>
      <c r="RHV2663" s="116"/>
      <c r="RHW2663" s="42"/>
      <c r="RHX2663" s="116"/>
      <c r="RHY2663" s="42"/>
      <c r="RHZ2663" s="116"/>
      <c r="RIA2663" s="42"/>
      <c r="RIB2663" s="116"/>
      <c r="RIC2663" s="42"/>
      <c r="RID2663" s="116"/>
      <c r="RIE2663" s="42"/>
      <c r="RIF2663" s="116"/>
      <c r="RIG2663" s="42"/>
      <c r="RIH2663" s="116"/>
      <c r="RII2663" s="42"/>
      <c r="RIJ2663" s="116"/>
      <c r="RIK2663" s="42"/>
      <c r="RIL2663" s="116"/>
      <c r="RIM2663" s="42"/>
      <c r="RIN2663" s="116"/>
      <c r="RIO2663" s="42"/>
      <c r="RIP2663" s="116"/>
      <c r="RIQ2663" s="42"/>
      <c r="RIR2663" s="116"/>
      <c r="RIS2663" s="42"/>
      <c r="RIT2663" s="116"/>
      <c r="RIU2663" s="42"/>
      <c r="RIV2663" s="116"/>
      <c r="RIW2663" s="42"/>
      <c r="RIX2663" s="116"/>
      <c r="RIY2663" s="42"/>
      <c r="RIZ2663" s="116"/>
      <c r="RJA2663" s="42"/>
      <c r="RJB2663" s="116"/>
      <c r="RJC2663" s="42"/>
      <c r="RJD2663" s="116"/>
      <c r="RJE2663" s="42"/>
      <c r="RJF2663" s="116"/>
      <c r="RJG2663" s="42"/>
      <c r="RJH2663" s="116"/>
      <c r="RJI2663" s="42"/>
      <c r="RJJ2663" s="116"/>
      <c r="RJK2663" s="42"/>
      <c r="RJL2663" s="116"/>
      <c r="RJM2663" s="42"/>
      <c r="RJN2663" s="116"/>
      <c r="RJO2663" s="42"/>
      <c r="RJP2663" s="116"/>
      <c r="RJQ2663" s="42"/>
      <c r="RJR2663" s="116"/>
      <c r="RJS2663" s="42"/>
      <c r="RJT2663" s="116"/>
      <c r="RJU2663" s="42"/>
      <c r="RJV2663" s="116"/>
      <c r="RJW2663" s="42"/>
      <c r="RJX2663" s="116"/>
      <c r="RJY2663" s="42"/>
      <c r="RJZ2663" s="116"/>
      <c r="RKA2663" s="42"/>
      <c r="RKB2663" s="116"/>
      <c r="RKC2663" s="42"/>
      <c r="RKD2663" s="116"/>
      <c r="RKE2663" s="42"/>
      <c r="RKF2663" s="116"/>
      <c r="RKG2663" s="42"/>
      <c r="RKH2663" s="116"/>
      <c r="RKI2663" s="42"/>
      <c r="RKJ2663" s="116"/>
      <c r="RKK2663" s="42"/>
      <c r="RKL2663" s="116"/>
      <c r="RKM2663" s="42"/>
      <c r="RKN2663" s="116"/>
      <c r="RKO2663" s="42"/>
      <c r="RKP2663" s="116"/>
      <c r="RKQ2663" s="42"/>
      <c r="RKR2663" s="116"/>
      <c r="RKS2663" s="42"/>
      <c r="RKT2663" s="116"/>
      <c r="RKU2663" s="42"/>
      <c r="RKV2663" s="116"/>
      <c r="RKW2663" s="42"/>
      <c r="RKX2663" s="116"/>
      <c r="RKY2663" s="42"/>
      <c r="RKZ2663" s="116"/>
      <c r="RLA2663" s="42"/>
      <c r="RLB2663" s="116"/>
      <c r="RLC2663" s="42"/>
      <c r="RLD2663" s="116"/>
      <c r="RLE2663" s="42"/>
      <c r="RLF2663" s="116"/>
      <c r="RLG2663" s="42"/>
      <c r="RLH2663" s="116"/>
      <c r="RLI2663" s="42"/>
      <c r="RLJ2663" s="116"/>
      <c r="RLK2663" s="42"/>
      <c r="RLL2663" s="116"/>
      <c r="RLM2663" s="42"/>
      <c r="RLN2663" s="116"/>
      <c r="RLO2663" s="42"/>
      <c r="RLP2663" s="116"/>
      <c r="RLQ2663" s="42"/>
      <c r="RLR2663" s="116"/>
      <c r="RLS2663" s="42"/>
      <c r="RLT2663" s="116"/>
      <c r="RLU2663" s="42"/>
      <c r="RLV2663" s="116"/>
      <c r="RLW2663" s="42"/>
      <c r="RLX2663" s="116"/>
      <c r="RLY2663" s="42"/>
      <c r="RLZ2663" s="116"/>
      <c r="RMA2663" s="42"/>
      <c r="RMB2663" s="116"/>
      <c r="RMC2663" s="42"/>
      <c r="RMD2663" s="116"/>
      <c r="RME2663" s="42"/>
      <c r="RMF2663" s="116"/>
      <c r="RMG2663" s="42"/>
      <c r="RMH2663" s="116"/>
      <c r="RMI2663" s="42"/>
      <c r="RMJ2663" s="116"/>
      <c r="RMK2663" s="42"/>
      <c r="RML2663" s="116"/>
      <c r="RMM2663" s="42"/>
      <c r="RMN2663" s="116"/>
      <c r="RMO2663" s="42"/>
      <c r="RMP2663" s="116"/>
      <c r="RMQ2663" s="42"/>
      <c r="RMR2663" s="116"/>
      <c r="RMS2663" s="42"/>
      <c r="RMT2663" s="116"/>
      <c r="RMU2663" s="42"/>
      <c r="RMV2663" s="116"/>
      <c r="RMW2663" s="42"/>
      <c r="RMX2663" s="116"/>
      <c r="RMY2663" s="42"/>
      <c r="RMZ2663" s="116"/>
      <c r="RNA2663" s="42"/>
      <c r="RNB2663" s="116"/>
      <c r="RNC2663" s="42"/>
      <c r="RND2663" s="116"/>
      <c r="RNE2663" s="42"/>
      <c r="RNF2663" s="116"/>
      <c r="RNG2663" s="42"/>
      <c r="RNH2663" s="116"/>
      <c r="RNI2663" s="42"/>
      <c r="RNJ2663" s="116"/>
      <c r="RNK2663" s="42"/>
      <c r="RNL2663" s="116"/>
      <c r="RNM2663" s="42"/>
      <c r="RNN2663" s="116"/>
      <c r="RNO2663" s="42"/>
      <c r="RNP2663" s="116"/>
      <c r="RNQ2663" s="42"/>
      <c r="RNR2663" s="116"/>
      <c r="RNS2663" s="42"/>
      <c r="RNT2663" s="116"/>
      <c r="RNU2663" s="42"/>
      <c r="RNV2663" s="116"/>
      <c r="RNW2663" s="42"/>
      <c r="RNX2663" s="116"/>
      <c r="RNY2663" s="42"/>
      <c r="RNZ2663" s="116"/>
      <c r="ROA2663" s="42"/>
      <c r="ROB2663" s="116"/>
      <c r="ROC2663" s="42"/>
      <c r="ROD2663" s="116"/>
      <c r="ROE2663" s="42"/>
      <c r="ROF2663" s="116"/>
      <c r="ROG2663" s="42"/>
      <c r="ROH2663" s="116"/>
      <c r="ROI2663" s="42"/>
      <c r="ROJ2663" s="116"/>
      <c r="ROK2663" s="42"/>
      <c r="ROL2663" s="116"/>
      <c r="ROM2663" s="42"/>
      <c r="RON2663" s="116"/>
      <c r="ROO2663" s="42"/>
      <c r="ROP2663" s="116"/>
      <c r="ROQ2663" s="42"/>
      <c r="ROR2663" s="116"/>
      <c r="ROS2663" s="42"/>
      <c r="ROT2663" s="116"/>
      <c r="ROU2663" s="42"/>
      <c r="ROV2663" s="116"/>
      <c r="ROW2663" s="42"/>
      <c r="ROX2663" s="116"/>
      <c r="ROY2663" s="42"/>
      <c r="ROZ2663" s="116"/>
      <c r="RPA2663" s="42"/>
      <c r="RPB2663" s="116"/>
      <c r="RPC2663" s="42"/>
      <c r="RPD2663" s="116"/>
      <c r="RPE2663" s="42"/>
      <c r="RPF2663" s="116"/>
      <c r="RPG2663" s="42"/>
      <c r="RPH2663" s="116"/>
      <c r="RPI2663" s="42"/>
      <c r="RPJ2663" s="116"/>
      <c r="RPK2663" s="42"/>
      <c r="RPL2663" s="116"/>
      <c r="RPM2663" s="42"/>
      <c r="RPN2663" s="116"/>
      <c r="RPO2663" s="42"/>
      <c r="RPP2663" s="116"/>
      <c r="RPQ2663" s="42"/>
      <c r="RPR2663" s="116"/>
      <c r="RPS2663" s="42"/>
      <c r="RPT2663" s="116"/>
      <c r="RPU2663" s="42"/>
      <c r="RPV2663" s="116"/>
      <c r="RPW2663" s="42"/>
      <c r="RPX2663" s="116"/>
      <c r="RPY2663" s="42"/>
      <c r="RPZ2663" s="116"/>
      <c r="RQA2663" s="42"/>
      <c r="RQB2663" s="116"/>
      <c r="RQC2663" s="42"/>
      <c r="RQD2663" s="116"/>
      <c r="RQE2663" s="42"/>
      <c r="RQF2663" s="116"/>
      <c r="RQG2663" s="42"/>
      <c r="RQH2663" s="116"/>
      <c r="RQI2663" s="42"/>
      <c r="RQJ2663" s="116"/>
      <c r="RQK2663" s="42"/>
      <c r="RQL2663" s="116"/>
      <c r="RQM2663" s="42"/>
      <c r="RQN2663" s="116"/>
      <c r="RQO2663" s="42"/>
      <c r="RQP2663" s="116"/>
      <c r="RQQ2663" s="42"/>
      <c r="RQR2663" s="116"/>
      <c r="RQS2663" s="42"/>
      <c r="RQT2663" s="116"/>
      <c r="RQU2663" s="42"/>
      <c r="RQV2663" s="116"/>
      <c r="RQW2663" s="42"/>
      <c r="RQX2663" s="116"/>
      <c r="RQY2663" s="42"/>
      <c r="RQZ2663" s="116"/>
      <c r="RRA2663" s="42"/>
      <c r="RRB2663" s="116"/>
      <c r="RRC2663" s="42"/>
      <c r="RRD2663" s="116"/>
      <c r="RRE2663" s="42"/>
      <c r="RRF2663" s="116"/>
      <c r="RRG2663" s="42"/>
      <c r="RRH2663" s="116"/>
      <c r="RRI2663" s="42"/>
      <c r="RRJ2663" s="116"/>
      <c r="RRK2663" s="42"/>
      <c r="RRL2663" s="116"/>
      <c r="RRM2663" s="42"/>
      <c r="RRN2663" s="116"/>
      <c r="RRO2663" s="42"/>
      <c r="RRP2663" s="116"/>
      <c r="RRQ2663" s="42"/>
      <c r="RRR2663" s="116"/>
      <c r="RRS2663" s="42"/>
      <c r="RRT2663" s="116"/>
      <c r="RRU2663" s="42"/>
      <c r="RRV2663" s="116"/>
      <c r="RRW2663" s="42"/>
      <c r="RRX2663" s="116"/>
      <c r="RRY2663" s="42"/>
      <c r="RRZ2663" s="116"/>
      <c r="RSA2663" s="42"/>
      <c r="RSB2663" s="116"/>
      <c r="RSC2663" s="42"/>
      <c r="RSD2663" s="116"/>
      <c r="RSE2663" s="42"/>
      <c r="RSF2663" s="116"/>
      <c r="RSG2663" s="42"/>
      <c r="RSH2663" s="116"/>
      <c r="RSI2663" s="42"/>
      <c r="RSJ2663" s="116"/>
      <c r="RSK2663" s="42"/>
      <c r="RSL2663" s="116"/>
      <c r="RSM2663" s="42"/>
      <c r="RSN2663" s="116"/>
      <c r="RSO2663" s="42"/>
      <c r="RSP2663" s="116"/>
      <c r="RSQ2663" s="42"/>
      <c r="RSR2663" s="116"/>
      <c r="RSS2663" s="42"/>
      <c r="RST2663" s="116"/>
      <c r="RSU2663" s="42"/>
      <c r="RSV2663" s="116"/>
      <c r="RSW2663" s="42"/>
      <c r="RSX2663" s="116"/>
      <c r="RSY2663" s="42"/>
      <c r="RSZ2663" s="116"/>
      <c r="RTA2663" s="42"/>
      <c r="RTB2663" s="116"/>
      <c r="RTC2663" s="42"/>
      <c r="RTD2663" s="116"/>
      <c r="RTE2663" s="42"/>
      <c r="RTF2663" s="116"/>
      <c r="RTG2663" s="42"/>
      <c r="RTH2663" s="116"/>
      <c r="RTI2663" s="42"/>
      <c r="RTJ2663" s="116"/>
      <c r="RTK2663" s="42"/>
      <c r="RTL2663" s="116"/>
      <c r="RTM2663" s="42"/>
      <c r="RTN2663" s="116"/>
      <c r="RTO2663" s="42"/>
      <c r="RTP2663" s="116"/>
      <c r="RTQ2663" s="42"/>
      <c r="RTR2663" s="116"/>
      <c r="RTS2663" s="42"/>
      <c r="RTT2663" s="116"/>
      <c r="RTU2663" s="42"/>
      <c r="RTV2663" s="116"/>
      <c r="RTW2663" s="42"/>
      <c r="RTX2663" s="116"/>
      <c r="RTY2663" s="42"/>
      <c r="RTZ2663" s="116"/>
      <c r="RUA2663" s="42"/>
      <c r="RUB2663" s="116"/>
      <c r="RUC2663" s="42"/>
      <c r="RUD2663" s="116"/>
      <c r="RUE2663" s="42"/>
      <c r="RUF2663" s="116"/>
      <c r="RUG2663" s="42"/>
      <c r="RUH2663" s="116"/>
      <c r="RUI2663" s="42"/>
      <c r="RUJ2663" s="116"/>
      <c r="RUK2663" s="42"/>
      <c r="RUL2663" s="116"/>
      <c r="RUM2663" s="42"/>
      <c r="RUN2663" s="116"/>
      <c r="RUO2663" s="42"/>
      <c r="RUP2663" s="116"/>
      <c r="RUQ2663" s="42"/>
      <c r="RUR2663" s="116"/>
      <c r="RUS2663" s="42"/>
      <c r="RUT2663" s="116"/>
      <c r="RUU2663" s="42"/>
      <c r="RUV2663" s="116"/>
      <c r="RUW2663" s="42"/>
      <c r="RUX2663" s="116"/>
      <c r="RUY2663" s="42"/>
      <c r="RUZ2663" s="116"/>
      <c r="RVA2663" s="42"/>
      <c r="RVB2663" s="116"/>
      <c r="RVC2663" s="42"/>
      <c r="RVD2663" s="116"/>
      <c r="RVE2663" s="42"/>
      <c r="RVF2663" s="116"/>
      <c r="RVG2663" s="42"/>
      <c r="RVH2663" s="116"/>
      <c r="RVI2663" s="42"/>
      <c r="RVJ2663" s="116"/>
      <c r="RVK2663" s="42"/>
      <c r="RVL2663" s="116"/>
      <c r="RVM2663" s="42"/>
      <c r="RVN2663" s="116"/>
      <c r="RVO2663" s="42"/>
      <c r="RVP2663" s="116"/>
      <c r="RVQ2663" s="42"/>
      <c r="RVR2663" s="116"/>
      <c r="RVS2663" s="42"/>
      <c r="RVT2663" s="116"/>
      <c r="RVU2663" s="42"/>
      <c r="RVV2663" s="116"/>
      <c r="RVW2663" s="42"/>
      <c r="RVX2663" s="116"/>
      <c r="RVY2663" s="42"/>
      <c r="RVZ2663" s="116"/>
      <c r="RWA2663" s="42"/>
      <c r="RWB2663" s="116"/>
      <c r="RWC2663" s="42"/>
      <c r="RWD2663" s="116"/>
      <c r="RWE2663" s="42"/>
      <c r="RWF2663" s="116"/>
      <c r="RWG2663" s="42"/>
      <c r="RWH2663" s="116"/>
      <c r="RWI2663" s="42"/>
      <c r="RWJ2663" s="116"/>
      <c r="RWK2663" s="42"/>
      <c r="RWL2663" s="116"/>
      <c r="RWM2663" s="42"/>
      <c r="RWN2663" s="116"/>
      <c r="RWO2663" s="42"/>
      <c r="RWP2663" s="116"/>
      <c r="RWQ2663" s="42"/>
      <c r="RWR2663" s="116"/>
      <c r="RWS2663" s="42"/>
      <c r="RWT2663" s="116"/>
      <c r="RWU2663" s="42"/>
      <c r="RWV2663" s="116"/>
      <c r="RWW2663" s="42"/>
      <c r="RWX2663" s="116"/>
      <c r="RWY2663" s="42"/>
      <c r="RWZ2663" s="116"/>
      <c r="RXA2663" s="42"/>
      <c r="RXB2663" s="116"/>
      <c r="RXC2663" s="42"/>
      <c r="RXD2663" s="116"/>
      <c r="RXE2663" s="42"/>
      <c r="RXF2663" s="116"/>
      <c r="RXG2663" s="42"/>
      <c r="RXH2663" s="116"/>
      <c r="RXI2663" s="42"/>
      <c r="RXJ2663" s="116"/>
      <c r="RXK2663" s="42"/>
      <c r="RXL2663" s="116"/>
      <c r="RXM2663" s="42"/>
      <c r="RXN2663" s="116"/>
      <c r="RXO2663" s="42"/>
      <c r="RXP2663" s="116"/>
      <c r="RXQ2663" s="42"/>
      <c r="RXR2663" s="116"/>
      <c r="RXS2663" s="42"/>
      <c r="RXT2663" s="116"/>
      <c r="RXU2663" s="42"/>
      <c r="RXV2663" s="116"/>
      <c r="RXW2663" s="42"/>
      <c r="RXX2663" s="116"/>
      <c r="RXY2663" s="42"/>
      <c r="RXZ2663" s="116"/>
      <c r="RYA2663" s="42"/>
      <c r="RYB2663" s="116"/>
      <c r="RYC2663" s="42"/>
      <c r="RYD2663" s="116"/>
      <c r="RYE2663" s="42"/>
      <c r="RYF2663" s="116"/>
      <c r="RYG2663" s="42"/>
      <c r="RYH2663" s="116"/>
      <c r="RYI2663" s="42"/>
      <c r="RYJ2663" s="116"/>
      <c r="RYK2663" s="42"/>
      <c r="RYL2663" s="116"/>
      <c r="RYM2663" s="42"/>
      <c r="RYN2663" s="116"/>
      <c r="RYO2663" s="42"/>
      <c r="RYP2663" s="116"/>
      <c r="RYQ2663" s="42"/>
      <c r="RYR2663" s="116"/>
      <c r="RYS2663" s="42"/>
      <c r="RYT2663" s="116"/>
      <c r="RYU2663" s="42"/>
      <c r="RYV2663" s="116"/>
      <c r="RYW2663" s="42"/>
      <c r="RYX2663" s="116"/>
      <c r="RYY2663" s="42"/>
      <c r="RYZ2663" s="116"/>
      <c r="RZA2663" s="42"/>
      <c r="RZB2663" s="116"/>
      <c r="RZC2663" s="42"/>
      <c r="RZD2663" s="116"/>
      <c r="RZE2663" s="42"/>
      <c r="RZF2663" s="116"/>
      <c r="RZG2663" s="42"/>
      <c r="RZH2663" s="116"/>
      <c r="RZI2663" s="42"/>
      <c r="RZJ2663" s="116"/>
      <c r="RZK2663" s="42"/>
      <c r="RZL2663" s="116"/>
      <c r="RZM2663" s="42"/>
      <c r="RZN2663" s="116"/>
      <c r="RZO2663" s="42"/>
      <c r="RZP2663" s="116"/>
      <c r="RZQ2663" s="42"/>
      <c r="RZR2663" s="116"/>
      <c r="RZS2663" s="42"/>
      <c r="RZT2663" s="116"/>
      <c r="RZU2663" s="42"/>
      <c r="RZV2663" s="116"/>
      <c r="RZW2663" s="42"/>
      <c r="RZX2663" s="116"/>
      <c r="RZY2663" s="42"/>
      <c r="RZZ2663" s="116"/>
      <c r="SAA2663" s="42"/>
      <c r="SAB2663" s="116"/>
      <c r="SAC2663" s="42"/>
      <c r="SAD2663" s="116"/>
      <c r="SAE2663" s="42"/>
      <c r="SAF2663" s="116"/>
      <c r="SAG2663" s="42"/>
      <c r="SAH2663" s="116"/>
      <c r="SAI2663" s="42"/>
      <c r="SAJ2663" s="116"/>
      <c r="SAK2663" s="42"/>
      <c r="SAL2663" s="116"/>
      <c r="SAM2663" s="42"/>
      <c r="SAN2663" s="116"/>
      <c r="SAO2663" s="42"/>
      <c r="SAP2663" s="116"/>
      <c r="SAQ2663" s="42"/>
      <c r="SAR2663" s="116"/>
      <c r="SAS2663" s="42"/>
      <c r="SAT2663" s="116"/>
      <c r="SAU2663" s="42"/>
      <c r="SAV2663" s="116"/>
      <c r="SAW2663" s="42"/>
      <c r="SAX2663" s="116"/>
      <c r="SAY2663" s="42"/>
      <c r="SAZ2663" s="116"/>
      <c r="SBA2663" s="42"/>
      <c r="SBB2663" s="116"/>
      <c r="SBC2663" s="42"/>
      <c r="SBD2663" s="116"/>
      <c r="SBE2663" s="42"/>
      <c r="SBF2663" s="116"/>
      <c r="SBG2663" s="42"/>
      <c r="SBH2663" s="116"/>
      <c r="SBI2663" s="42"/>
      <c r="SBJ2663" s="116"/>
      <c r="SBK2663" s="42"/>
      <c r="SBL2663" s="116"/>
      <c r="SBM2663" s="42"/>
      <c r="SBN2663" s="116"/>
      <c r="SBO2663" s="42"/>
      <c r="SBP2663" s="116"/>
      <c r="SBQ2663" s="42"/>
      <c r="SBR2663" s="116"/>
      <c r="SBS2663" s="42"/>
      <c r="SBT2663" s="116"/>
      <c r="SBU2663" s="42"/>
      <c r="SBV2663" s="116"/>
      <c r="SBW2663" s="42"/>
      <c r="SBX2663" s="116"/>
      <c r="SBY2663" s="42"/>
      <c r="SBZ2663" s="116"/>
      <c r="SCA2663" s="42"/>
      <c r="SCB2663" s="116"/>
      <c r="SCC2663" s="42"/>
      <c r="SCD2663" s="116"/>
      <c r="SCE2663" s="42"/>
      <c r="SCF2663" s="116"/>
      <c r="SCG2663" s="42"/>
      <c r="SCH2663" s="116"/>
      <c r="SCI2663" s="42"/>
      <c r="SCJ2663" s="116"/>
      <c r="SCK2663" s="42"/>
      <c r="SCL2663" s="116"/>
      <c r="SCM2663" s="42"/>
      <c r="SCN2663" s="116"/>
      <c r="SCO2663" s="42"/>
      <c r="SCP2663" s="116"/>
      <c r="SCQ2663" s="42"/>
      <c r="SCR2663" s="116"/>
      <c r="SCS2663" s="42"/>
      <c r="SCT2663" s="116"/>
      <c r="SCU2663" s="42"/>
      <c r="SCV2663" s="116"/>
      <c r="SCW2663" s="42"/>
      <c r="SCX2663" s="116"/>
      <c r="SCY2663" s="42"/>
      <c r="SCZ2663" s="116"/>
      <c r="SDA2663" s="42"/>
      <c r="SDB2663" s="116"/>
      <c r="SDC2663" s="42"/>
      <c r="SDD2663" s="116"/>
      <c r="SDE2663" s="42"/>
      <c r="SDF2663" s="116"/>
      <c r="SDG2663" s="42"/>
      <c r="SDH2663" s="116"/>
      <c r="SDI2663" s="42"/>
      <c r="SDJ2663" s="116"/>
      <c r="SDK2663" s="42"/>
      <c r="SDL2663" s="116"/>
      <c r="SDM2663" s="42"/>
      <c r="SDN2663" s="116"/>
      <c r="SDO2663" s="42"/>
      <c r="SDP2663" s="116"/>
      <c r="SDQ2663" s="42"/>
      <c r="SDR2663" s="116"/>
      <c r="SDS2663" s="42"/>
      <c r="SDT2663" s="116"/>
      <c r="SDU2663" s="42"/>
      <c r="SDV2663" s="116"/>
      <c r="SDW2663" s="42"/>
      <c r="SDX2663" s="116"/>
      <c r="SDY2663" s="42"/>
      <c r="SDZ2663" s="116"/>
      <c r="SEA2663" s="42"/>
      <c r="SEB2663" s="116"/>
      <c r="SEC2663" s="42"/>
      <c r="SED2663" s="116"/>
      <c r="SEE2663" s="42"/>
      <c r="SEF2663" s="116"/>
      <c r="SEG2663" s="42"/>
      <c r="SEH2663" s="116"/>
      <c r="SEI2663" s="42"/>
      <c r="SEJ2663" s="116"/>
      <c r="SEK2663" s="42"/>
      <c r="SEL2663" s="116"/>
      <c r="SEM2663" s="42"/>
      <c r="SEN2663" s="116"/>
      <c r="SEO2663" s="42"/>
      <c r="SEP2663" s="116"/>
      <c r="SEQ2663" s="42"/>
      <c r="SER2663" s="116"/>
      <c r="SES2663" s="42"/>
      <c r="SET2663" s="116"/>
      <c r="SEU2663" s="42"/>
      <c r="SEV2663" s="116"/>
      <c r="SEW2663" s="42"/>
      <c r="SEX2663" s="116"/>
      <c r="SEY2663" s="42"/>
      <c r="SEZ2663" s="116"/>
      <c r="SFA2663" s="42"/>
      <c r="SFB2663" s="116"/>
      <c r="SFC2663" s="42"/>
      <c r="SFD2663" s="116"/>
      <c r="SFE2663" s="42"/>
      <c r="SFF2663" s="116"/>
      <c r="SFG2663" s="42"/>
      <c r="SFH2663" s="116"/>
      <c r="SFI2663" s="42"/>
      <c r="SFJ2663" s="116"/>
      <c r="SFK2663" s="42"/>
      <c r="SFL2663" s="116"/>
      <c r="SFM2663" s="42"/>
      <c r="SFN2663" s="116"/>
      <c r="SFO2663" s="42"/>
      <c r="SFP2663" s="116"/>
      <c r="SFQ2663" s="42"/>
      <c r="SFR2663" s="116"/>
      <c r="SFS2663" s="42"/>
      <c r="SFT2663" s="116"/>
      <c r="SFU2663" s="42"/>
      <c r="SFV2663" s="116"/>
      <c r="SFW2663" s="42"/>
      <c r="SFX2663" s="116"/>
      <c r="SFY2663" s="42"/>
      <c r="SFZ2663" s="116"/>
      <c r="SGA2663" s="42"/>
      <c r="SGB2663" s="116"/>
      <c r="SGC2663" s="42"/>
      <c r="SGD2663" s="116"/>
      <c r="SGE2663" s="42"/>
      <c r="SGF2663" s="116"/>
      <c r="SGG2663" s="42"/>
      <c r="SGH2663" s="116"/>
      <c r="SGI2663" s="42"/>
      <c r="SGJ2663" s="116"/>
      <c r="SGK2663" s="42"/>
      <c r="SGL2663" s="116"/>
      <c r="SGM2663" s="42"/>
      <c r="SGN2663" s="116"/>
      <c r="SGO2663" s="42"/>
      <c r="SGP2663" s="116"/>
      <c r="SGQ2663" s="42"/>
      <c r="SGR2663" s="116"/>
      <c r="SGS2663" s="42"/>
      <c r="SGT2663" s="116"/>
      <c r="SGU2663" s="42"/>
      <c r="SGV2663" s="116"/>
      <c r="SGW2663" s="42"/>
      <c r="SGX2663" s="116"/>
      <c r="SGY2663" s="42"/>
      <c r="SGZ2663" s="116"/>
      <c r="SHA2663" s="42"/>
      <c r="SHB2663" s="116"/>
      <c r="SHC2663" s="42"/>
      <c r="SHD2663" s="116"/>
      <c r="SHE2663" s="42"/>
      <c r="SHF2663" s="116"/>
      <c r="SHG2663" s="42"/>
      <c r="SHH2663" s="116"/>
      <c r="SHI2663" s="42"/>
      <c r="SHJ2663" s="116"/>
      <c r="SHK2663" s="42"/>
      <c r="SHL2663" s="116"/>
      <c r="SHM2663" s="42"/>
      <c r="SHN2663" s="116"/>
      <c r="SHO2663" s="42"/>
      <c r="SHP2663" s="116"/>
      <c r="SHQ2663" s="42"/>
      <c r="SHR2663" s="116"/>
      <c r="SHS2663" s="42"/>
      <c r="SHT2663" s="116"/>
      <c r="SHU2663" s="42"/>
      <c r="SHV2663" s="116"/>
      <c r="SHW2663" s="42"/>
      <c r="SHX2663" s="116"/>
      <c r="SHY2663" s="42"/>
      <c r="SHZ2663" s="116"/>
      <c r="SIA2663" s="42"/>
      <c r="SIB2663" s="116"/>
      <c r="SIC2663" s="42"/>
      <c r="SID2663" s="116"/>
      <c r="SIE2663" s="42"/>
      <c r="SIF2663" s="116"/>
      <c r="SIG2663" s="42"/>
      <c r="SIH2663" s="116"/>
      <c r="SII2663" s="42"/>
      <c r="SIJ2663" s="116"/>
      <c r="SIK2663" s="42"/>
      <c r="SIL2663" s="116"/>
      <c r="SIM2663" s="42"/>
      <c r="SIN2663" s="116"/>
      <c r="SIO2663" s="42"/>
      <c r="SIP2663" s="116"/>
      <c r="SIQ2663" s="42"/>
      <c r="SIR2663" s="116"/>
      <c r="SIS2663" s="42"/>
      <c r="SIT2663" s="116"/>
      <c r="SIU2663" s="42"/>
      <c r="SIV2663" s="116"/>
      <c r="SIW2663" s="42"/>
      <c r="SIX2663" s="116"/>
      <c r="SIY2663" s="42"/>
      <c r="SIZ2663" s="116"/>
      <c r="SJA2663" s="42"/>
      <c r="SJB2663" s="116"/>
      <c r="SJC2663" s="42"/>
      <c r="SJD2663" s="116"/>
      <c r="SJE2663" s="42"/>
      <c r="SJF2663" s="116"/>
      <c r="SJG2663" s="42"/>
      <c r="SJH2663" s="116"/>
      <c r="SJI2663" s="42"/>
      <c r="SJJ2663" s="116"/>
      <c r="SJK2663" s="42"/>
      <c r="SJL2663" s="116"/>
      <c r="SJM2663" s="42"/>
      <c r="SJN2663" s="116"/>
      <c r="SJO2663" s="42"/>
      <c r="SJP2663" s="116"/>
      <c r="SJQ2663" s="42"/>
      <c r="SJR2663" s="116"/>
      <c r="SJS2663" s="42"/>
      <c r="SJT2663" s="116"/>
      <c r="SJU2663" s="42"/>
      <c r="SJV2663" s="116"/>
      <c r="SJW2663" s="42"/>
      <c r="SJX2663" s="116"/>
      <c r="SJY2663" s="42"/>
      <c r="SJZ2663" s="116"/>
      <c r="SKA2663" s="42"/>
      <c r="SKB2663" s="116"/>
      <c r="SKC2663" s="42"/>
      <c r="SKD2663" s="116"/>
      <c r="SKE2663" s="42"/>
      <c r="SKF2663" s="116"/>
      <c r="SKG2663" s="42"/>
      <c r="SKH2663" s="116"/>
      <c r="SKI2663" s="42"/>
      <c r="SKJ2663" s="116"/>
      <c r="SKK2663" s="42"/>
      <c r="SKL2663" s="116"/>
      <c r="SKM2663" s="42"/>
      <c r="SKN2663" s="116"/>
      <c r="SKO2663" s="42"/>
      <c r="SKP2663" s="116"/>
      <c r="SKQ2663" s="42"/>
      <c r="SKR2663" s="116"/>
      <c r="SKS2663" s="42"/>
      <c r="SKT2663" s="116"/>
      <c r="SKU2663" s="42"/>
      <c r="SKV2663" s="116"/>
      <c r="SKW2663" s="42"/>
      <c r="SKX2663" s="116"/>
      <c r="SKY2663" s="42"/>
      <c r="SKZ2663" s="116"/>
      <c r="SLA2663" s="42"/>
      <c r="SLB2663" s="116"/>
      <c r="SLC2663" s="42"/>
      <c r="SLD2663" s="116"/>
      <c r="SLE2663" s="42"/>
      <c r="SLF2663" s="116"/>
      <c r="SLG2663" s="42"/>
      <c r="SLH2663" s="116"/>
      <c r="SLI2663" s="42"/>
      <c r="SLJ2663" s="116"/>
      <c r="SLK2663" s="42"/>
      <c r="SLL2663" s="116"/>
      <c r="SLM2663" s="42"/>
      <c r="SLN2663" s="116"/>
      <c r="SLO2663" s="42"/>
      <c r="SLP2663" s="116"/>
      <c r="SLQ2663" s="42"/>
      <c r="SLR2663" s="116"/>
      <c r="SLS2663" s="42"/>
      <c r="SLT2663" s="116"/>
      <c r="SLU2663" s="42"/>
      <c r="SLV2663" s="116"/>
      <c r="SLW2663" s="42"/>
      <c r="SLX2663" s="116"/>
      <c r="SLY2663" s="42"/>
      <c r="SLZ2663" s="116"/>
      <c r="SMA2663" s="42"/>
      <c r="SMB2663" s="116"/>
      <c r="SMC2663" s="42"/>
      <c r="SMD2663" s="116"/>
      <c r="SME2663" s="42"/>
      <c r="SMF2663" s="116"/>
      <c r="SMG2663" s="42"/>
      <c r="SMH2663" s="116"/>
      <c r="SMI2663" s="42"/>
      <c r="SMJ2663" s="116"/>
      <c r="SMK2663" s="42"/>
      <c r="SML2663" s="116"/>
      <c r="SMM2663" s="42"/>
      <c r="SMN2663" s="116"/>
      <c r="SMO2663" s="42"/>
      <c r="SMP2663" s="116"/>
      <c r="SMQ2663" s="42"/>
      <c r="SMR2663" s="116"/>
      <c r="SMS2663" s="42"/>
      <c r="SMT2663" s="116"/>
      <c r="SMU2663" s="42"/>
      <c r="SMV2663" s="116"/>
      <c r="SMW2663" s="42"/>
      <c r="SMX2663" s="116"/>
      <c r="SMY2663" s="42"/>
      <c r="SMZ2663" s="116"/>
      <c r="SNA2663" s="42"/>
      <c r="SNB2663" s="116"/>
      <c r="SNC2663" s="42"/>
      <c r="SND2663" s="116"/>
      <c r="SNE2663" s="42"/>
      <c r="SNF2663" s="116"/>
      <c r="SNG2663" s="42"/>
      <c r="SNH2663" s="116"/>
      <c r="SNI2663" s="42"/>
      <c r="SNJ2663" s="116"/>
      <c r="SNK2663" s="42"/>
      <c r="SNL2663" s="116"/>
      <c r="SNM2663" s="42"/>
      <c r="SNN2663" s="116"/>
      <c r="SNO2663" s="42"/>
      <c r="SNP2663" s="116"/>
      <c r="SNQ2663" s="42"/>
      <c r="SNR2663" s="116"/>
      <c r="SNS2663" s="42"/>
      <c r="SNT2663" s="116"/>
      <c r="SNU2663" s="42"/>
      <c r="SNV2663" s="116"/>
      <c r="SNW2663" s="42"/>
      <c r="SNX2663" s="116"/>
      <c r="SNY2663" s="42"/>
      <c r="SNZ2663" s="116"/>
      <c r="SOA2663" s="42"/>
      <c r="SOB2663" s="116"/>
      <c r="SOC2663" s="42"/>
      <c r="SOD2663" s="116"/>
      <c r="SOE2663" s="42"/>
      <c r="SOF2663" s="116"/>
      <c r="SOG2663" s="42"/>
      <c r="SOH2663" s="116"/>
      <c r="SOI2663" s="42"/>
      <c r="SOJ2663" s="116"/>
      <c r="SOK2663" s="42"/>
      <c r="SOL2663" s="116"/>
      <c r="SOM2663" s="42"/>
      <c r="SON2663" s="116"/>
      <c r="SOO2663" s="42"/>
      <c r="SOP2663" s="116"/>
      <c r="SOQ2663" s="42"/>
      <c r="SOR2663" s="116"/>
      <c r="SOS2663" s="42"/>
      <c r="SOT2663" s="116"/>
      <c r="SOU2663" s="42"/>
      <c r="SOV2663" s="116"/>
      <c r="SOW2663" s="42"/>
      <c r="SOX2663" s="116"/>
      <c r="SOY2663" s="42"/>
      <c r="SOZ2663" s="116"/>
      <c r="SPA2663" s="42"/>
      <c r="SPB2663" s="116"/>
      <c r="SPC2663" s="42"/>
      <c r="SPD2663" s="116"/>
      <c r="SPE2663" s="42"/>
      <c r="SPF2663" s="116"/>
      <c r="SPG2663" s="42"/>
      <c r="SPH2663" s="116"/>
      <c r="SPI2663" s="42"/>
      <c r="SPJ2663" s="116"/>
      <c r="SPK2663" s="42"/>
      <c r="SPL2663" s="116"/>
      <c r="SPM2663" s="42"/>
      <c r="SPN2663" s="116"/>
      <c r="SPO2663" s="42"/>
      <c r="SPP2663" s="116"/>
      <c r="SPQ2663" s="42"/>
      <c r="SPR2663" s="116"/>
      <c r="SPS2663" s="42"/>
      <c r="SPT2663" s="116"/>
      <c r="SPU2663" s="42"/>
      <c r="SPV2663" s="116"/>
      <c r="SPW2663" s="42"/>
      <c r="SPX2663" s="116"/>
      <c r="SPY2663" s="42"/>
      <c r="SPZ2663" s="116"/>
      <c r="SQA2663" s="42"/>
      <c r="SQB2663" s="116"/>
      <c r="SQC2663" s="42"/>
      <c r="SQD2663" s="116"/>
      <c r="SQE2663" s="42"/>
      <c r="SQF2663" s="116"/>
      <c r="SQG2663" s="42"/>
      <c r="SQH2663" s="116"/>
      <c r="SQI2663" s="42"/>
      <c r="SQJ2663" s="116"/>
      <c r="SQK2663" s="42"/>
      <c r="SQL2663" s="116"/>
      <c r="SQM2663" s="42"/>
      <c r="SQN2663" s="116"/>
      <c r="SQO2663" s="42"/>
      <c r="SQP2663" s="116"/>
      <c r="SQQ2663" s="42"/>
      <c r="SQR2663" s="116"/>
      <c r="SQS2663" s="42"/>
      <c r="SQT2663" s="116"/>
      <c r="SQU2663" s="42"/>
      <c r="SQV2663" s="116"/>
      <c r="SQW2663" s="42"/>
      <c r="SQX2663" s="116"/>
      <c r="SQY2663" s="42"/>
      <c r="SQZ2663" s="116"/>
      <c r="SRA2663" s="42"/>
      <c r="SRB2663" s="116"/>
      <c r="SRC2663" s="42"/>
      <c r="SRD2663" s="116"/>
      <c r="SRE2663" s="42"/>
      <c r="SRF2663" s="116"/>
      <c r="SRG2663" s="42"/>
      <c r="SRH2663" s="116"/>
      <c r="SRI2663" s="42"/>
      <c r="SRJ2663" s="116"/>
      <c r="SRK2663" s="42"/>
      <c r="SRL2663" s="116"/>
      <c r="SRM2663" s="42"/>
      <c r="SRN2663" s="116"/>
      <c r="SRO2663" s="42"/>
      <c r="SRP2663" s="116"/>
      <c r="SRQ2663" s="42"/>
      <c r="SRR2663" s="116"/>
      <c r="SRS2663" s="42"/>
      <c r="SRT2663" s="116"/>
      <c r="SRU2663" s="42"/>
      <c r="SRV2663" s="116"/>
      <c r="SRW2663" s="42"/>
      <c r="SRX2663" s="116"/>
      <c r="SRY2663" s="42"/>
      <c r="SRZ2663" s="116"/>
      <c r="SSA2663" s="42"/>
      <c r="SSB2663" s="116"/>
      <c r="SSC2663" s="42"/>
      <c r="SSD2663" s="116"/>
      <c r="SSE2663" s="42"/>
      <c r="SSF2663" s="116"/>
      <c r="SSG2663" s="42"/>
      <c r="SSH2663" s="116"/>
      <c r="SSI2663" s="42"/>
      <c r="SSJ2663" s="116"/>
      <c r="SSK2663" s="42"/>
      <c r="SSL2663" s="116"/>
      <c r="SSM2663" s="42"/>
      <c r="SSN2663" s="116"/>
      <c r="SSO2663" s="42"/>
      <c r="SSP2663" s="116"/>
      <c r="SSQ2663" s="42"/>
      <c r="SSR2663" s="116"/>
      <c r="SSS2663" s="42"/>
      <c r="SST2663" s="116"/>
      <c r="SSU2663" s="42"/>
      <c r="SSV2663" s="116"/>
      <c r="SSW2663" s="42"/>
      <c r="SSX2663" s="116"/>
      <c r="SSY2663" s="42"/>
      <c r="SSZ2663" s="116"/>
      <c r="STA2663" s="42"/>
      <c r="STB2663" s="116"/>
      <c r="STC2663" s="42"/>
      <c r="STD2663" s="116"/>
      <c r="STE2663" s="42"/>
      <c r="STF2663" s="116"/>
      <c r="STG2663" s="42"/>
      <c r="STH2663" s="116"/>
      <c r="STI2663" s="42"/>
      <c r="STJ2663" s="116"/>
      <c r="STK2663" s="42"/>
      <c r="STL2663" s="116"/>
      <c r="STM2663" s="42"/>
      <c r="STN2663" s="116"/>
      <c r="STO2663" s="42"/>
      <c r="STP2663" s="116"/>
      <c r="STQ2663" s="42"/>
      <c r="STR2663" s="116"/>
      <c r="STS2663" s="42"/>
      <c r="STT2663" s="116"/>
      <c r="STU2663" s="42"/>
      <c r="STV2663" s="116"/>
      <c r="STW2663" s="42"/>
      <c r="STX2663" s="116"/>
      <c r="STY2663" s="42"/>
      <c r="STZ2663" s="116"/>
      <c r="SUA2663" s="42"/>
      <c r="SUB2663" s="116"/>
      <c r="SUC2663" s="42"/>
      <c r="SUD2663" s="116"/>
      <c r="SUE2663" s="42"/>
      <c r="SUF2663" s="116"/>
      <c r="SUG2663" s="42"/>
      <c r="SUH2663" s="116"/>
      <c r="SUI2663" s="42"/>
      <c r="SUJ2663" s="116"/>
      <c r="SUK2663" s="42"/>
      <c r="SUL2663" s="116"/>
      <c r="SUM2663" s="42"/>
      <c r="SUN2663" s="116"/>
      <c r="SUO2663" s="42"/>
      <c r="SUP2663" s="116"/>
      <c r="SUQ2663" s="42"/>
      <c r="SUR2663" s="116"/>
      <c r="SUS2663" s="42"/>
      <c r="SUT2663" s="116"/>
      <c r="SUU2663" s="42"/>
      <c r="SUV2663" s="116"/>
      <c r="SUW2663" s="42"/>
      <c r="SUX2663" s="116"/>
      <c r="SUY2663" s="42"/>
      <c r="SUZ2663" s="116"/>
      <c r="SVA2663" s="42"/>
      <c r="SVB2663" s="116"/>
      <c r="SVC2663" s="42"/>
      <c r="SVD2663" s="116"/>
      <c r="SVE2663" s="42"/>
      <c r="SVF2663" s="116"/>
      <c r="SVG2663" s="42"/>
      <c r="SVH2663" s="116"/>
      <c r="SVI2663" s="42"/>
      <c r="SVJ2663" s="116"/>
      <c r="SVK2663" s="42"/>
      <c r="SVL2663" s="116"/>
      <c r="SVM2663" s="42"/>
      <c r="SVN2663" s="116"/>
      <c r="SVO2663" s="42"/>
      <c r="SVP2663" s="116"/>
      <c r="SVQ2663" s="42"/>
      <c r="SVR2663" s="116"/>
      <c r="SVS2663" s="42"/>
      <c r="SVT2663" s="116"/>
      <c r="SVU2663" s="42"/>
      <c r="SVV2663" s="116"/>
      <c r="SVW2663" s="42"/>
      <c r="SVX2663" s="116"/>
      <c r="SVY2663" s="42"/>
      <c r="SVZ2663" s="116"/>
      <c r="SWA2663" s="42"/>
      <c r="SWB2663" s="116"/>
      <c r="SWC2663" s="42"/>
      <c r="SWD2663" s="116"/>
      <c r="SWE2663" s="42"/>
      <c r="SWF2663" s="116"/>
      <c r="SWG2663" s="42"/>
      <c r="SWH2663" s="116"/>
      <c r="SWI2663" s="42"/>
      <c r="SWJ2663" s="116"/>
      <c r="SWK2663" s="42"/>
      <c r="SWL2663" s="116"/>
      <c r="SWM2663" s="42"/>
      <c r="SWN2663" s="116"/>
      <c r="SWO2663" s="42"/>
      <c r="SWP2663" s="116"/>
      <c r="SWQ2663" s="42"/>
      <c r="SWR2663" s="116"/>
      <c r="SWS2663" s="42"/>
      <c r="SWT2663" s="116"/>
      <c r="SWU2663" s="42"/>
      <c r="SWV2663" s="116"/>
      <c r="SWW2663" s="42"/>
      <c r="SWX2663" s="116"/>
      <c r="SWY2663" s="42"/>
      <c r="SWZ2663" s="116"/>
      <c r="SXA2663" s="42"/>
      <c r="SXB2663" s="116"/>
      <c r="SXC2663" s="42"/>
      <c r="SXD2663" s="116"/>
      <c r="SXE2663" s="42"/>
      <c r="SXF2663" s="116"/>
      <c r="SXG2663" s="42"/>
      <c r="SXH2663" s="116"/>
      <c r="SXI2663" s="42"/>
      <c r="SXJ2663" s="116"/>
      <c r="SXK2663" s="42"/>
      <c r="SXL2663" s="116"/>
      <c r="SXM2663" s="42"/>
      <c r="SXN2663" s="116"/>
      <c r="SXO2663" s="42"/>
      <c r="SXP2663" s="116"/>
      <c r="SXQ2663" s="42"/>
      <c r="SXR2663" s="116"/>
      <c r="SXS2663" s="42"/>
      <c r="SXT2663" s="116"/>
      <c r="SXU2663" s="42"/>
      <c r="SXV2663" s="116"/>
      <c r="SXW2663" s="42"/>
      <c r="SXX2663" s="116"/>
      <c r="SXY2663" s="42"/>
      <c r="SXZ2663" s="116"/>
      <c r="SYA2663" s="42"/>
      <c r="SYB2663" s="116"/>
      <c r="SYC2663" s="42"/>
      <c r="SYD2663" s="116"/>
      <c r="SYE2663" s="42"/>
      <c r="SYF2663" s="116"/>
      <c r="SYG2663" s="42"/>
      <c r="SYH2663" s="116"/>
      <c r="SYI2663" s="42"/>
      <c r="SYJ2663" s="116"/>
      <c r="SYK2663" s="42"/>
      <c r="SYL2663" s="116"/>
      <c r="SYM2663" s="42"/>
      <c r="SYN2663" s="116"/>
      <c r="SYO2663" s="42"/>
      <c r="SYP2663" s="116"/>
      <c r="SYQ2663" s="42"/>
      <c r="SYR2663" s="116"/>
      <c r="SYS2663" s="42"/>
      <c r="SYT2663" s="116"/>
      <c r="SYU2663" s="42"/>
      <c r="SYV2663" s="116"/>
      <c r="SYW2663" s="42"/>
      <c r="SYX2663" s="116"/>
      <c r="SYY2663" s="42"/>
      <c r="SYZ2663" s="116"/>
      <c r="SZA2663" s="42"/>
      <c r="SZB2663" s="116"/>
      <c r="SZC2663" s="42"/>
      <c r="SZD2663" s="116"/>
      <c r="SZE2663" s="42"/>
      <c r="SZF2663" s="116"/>
      <c r="SZG2663" s="42"/>
      <c r="SZH2663" s="116"/>
      <c r="SZI2663" s="42"/>
      <c r="SZJ2663" s="116"/>
      <c r="SZK2663" s="42"/>
      <c r="SZL2663" s="116"/>
      <c r="SZM2663" s="42"/>
      <c r="SZN2663" s="116"/>
      <c r="SZO2663" s="42"/>
      <c r="SZP2663" s="116"/>
      <c r="SZQ2663" s="42"/>
      <c r="SZR2663" s="116"/>
      <c r="SZS2663" s="42"/>
      <c r="SZT2663" s="116"/>
      <c r="SZU2663" s="42"/>
      <c r="SZV2663" s="116"/>
      <c r="SZW2663" s="42"/>
      <c r="SZX2663" s="116"/>
      <c r="SZY2663" s="42"/>
      <c r="SZZ2663" s="116"/>
      <c r="TAA2663" s="42"/>
      <c r="TAB2663" s="116"/>
      <c r="TAC2663" s="42"/>
      <c r="TAD2663" s="116"/>
      <c r="TAE2663" s="42"/>
      <c r="TAF2663" s="116"/>
      <c r="TAG2663" s="42"/>
      <c r="TAH2663" s="116"/>
      <c r="TAI2663" s="42"/>
      <c r="TAJ2663" s="116"/>
      <c r="TAK2663" s="42"/>
      <c r="TAL2663" s="116"/>
      <c r="TAM2663" s="42"/>
      <c r="TAN2663" s="116"/>
      <c r="TAO2663" s="42"/>
      <c r="TAP2663" s="116"/>
      <c r="TAQ2663" s="42"/>
      <c r="TAR2663" s="116"/>
      <c r="TAS2663" s="42"/>
      <c r="TAT2663" s="116"/>
      <c r="TAU2663" s="42"/>
      <c r="TAV2663" s="116"/>
      <c r="TAW2663" s="42"/>
      <c r="TAX2663" s="116"/>
      <c r="TAY2663" s="42"/>
      <c r="TAZ2663" s="116"/>
      <c r="TBA2663" s="42"/>
      <c r="TBB2663" s="116"/>
      <c r="TBC2663" s="42"/>
      <c r="TBD2663" s="116"/>
      <c r="TBE2663" s="42"/>
      <c r="TBF2663" s="116"/>
      <c r="TBG2663" s="42"/>
      <c r="TBH2663" s="116"/>
      <c r="TBI2663" s="42"/>
      <c r="TBJ2663" s="116"/>
      <c r="TBK2663" s="42"/>
      <c r="TBL2663" s="116"/>
      <c r="TBM2663" s="42"/>
      <c r="TBN2663" s="116"/>
      <c r="TBO2663" s="42"/>
      <c r="TBP2663" s="116"/>
      <c r="TBQ2663" s="42"/>
      <c r="TBR2663" s="116"/>
      <c r="TBS2663" s="42"/>
      <c r="TBT2663" s="116"/>
      <c r="TBU2663" s="42"/>
      <c r="TBV2663" s="116"/>
      <c r="TBW2663" s="42"/>
      <c r="TBX2663" s="116"/>
      <c r="TBY2663" s="42"/>
      <c r="TBZ2663" s="116"/>
      <c r="TCA2663" s="42"/>
      <c r="TCB2663" s="116"/>
      <c r="TCC2663" s="42"/>
      <c r="TCD2663" s="116"/>
      <c r="TCE2663" s="42"/>
      <c r="TCF2663" s="116"/>
      <c r="TCG2663" s="42"/>
      <c r="TCH2663" s="116"/>
      <c r="TCI2663" s="42"/>
      <c r="TCJ2663" s="116"/>
      <c r="TCK2663" s="42"/>
      <c r="TCL2663" s="116"/>
      <c r="TCM2663" s="42"/>
      <c r="TCN2663" s="116"/>
      <c r="TCO2663" s="42"/>
      <c r="TCP2663" s="116"/>
      <c r="TCQ2663" s="42"/>
      <c r="TCR2663" s="116"/>
      <c r="TCS2663" s="42"/>
      <c r="TCT2663" s="116"/>
      <c r="TCU2663" s="42"/>
      <c r="TCV2663" s="116"/>
      <c r="TCW2663" s="42"/>
      <c r="TCX2663" s="116"/>
      <c r="TCY2663" s="42"/>
      <c r="TCZ2663" s="116"/>
      <c r="TDA2663" s="42"/>
      <c r="TDB2663" s="116"/>
      <c r="TDC2663" s="42"/>
      <c r="TDD2663" s="116"/>
      <c r="TDE2663" s="42"/>
      <c r="TDF2663" s="116"/>
      <c r="TDG2663" s="42"/>
      <c r="TDH2663" s="116"/>
      <c r="TDI2663" s="42"/>
      <c r="TDJ2663" s="116"/>
      <c r="TDK2663" s="42"/>
      <c r="TDL2663" s="116"/>
      <c r="TDM2663" s="42"/>
      <c r="TDN2663" s="116"/>
      <c r="TDO2663" s="42"/>
      <c r="TDP2663" s="116"/>
      <c r="TDQ2663" s="42"/>
      <c r="TDR2663" s="116"/>
      <c r="TDS2663" s="42"/>
      <c r="TDT2663" s="116"/>
      <c r="TDU2663" s="42"/>
      <c r="TDV2663" s="116"/>
      <c r="TDW2663" s="42"/>
      <c r="TDX2663" s="116"/>
      <c r="TDY2663" s="42"/>
      <c r="TDZ2663" s="116"/>
      <c r="TEA2663" s="42"/>
      <c r="TEB2663" s="116"/>
      <c r="TEC2663" s="42"/>
      <c r="TED2663" s="116"/>
      <c r="TEE2663" s="42"/>
      <c r="TEF2663" s="116"/>
      <c r="TEG2663" s="42"/>
      <c r="TEH2663" s="116"/>
      <c r="TEI2663" s="42"/>
      <c r="TEJ2663" s="116"/>
      <c r="TEK2663" s="42"/>
      <c r="TEL2663" s="116"/>
      <c r="TEM2663" s="42"/>
      <c r="TEN2663" s="116"/>
      <c r="TEO2663" s="42"/>
      <c r="TEP2663" s="116"/>
      <c r="TEQ2663" s="42"/>
      <c r="TER2663" s="116"/>
      <c r="TES2663" s="42"/>
      <c r="TET2663" s="116"/>
      <c r="TEU2663" s="42"/>
      <c r="TEV2663" s="116"/>
      <c r="TEW2663" s="42"/>
      <c r="TEX2663" s="116"/>
      <c r="TEY2663" s="42"/>
      <c r="TEZ2663" s="116"/>
      <c r="TFA2663" s="42"/>
      <c r="TFB2663" s="116"/>
      <c r="TFC2663" s="42"/>
      <c r="TFD2663" s="116"/>
      <c r="TFE2663" s="42"/>
      <c r="TFF2663" s="116"/>
      <c r="TFG2663" s="42"/>
      <c r="TFH2663" s="116"/>
      <c r="TFI2663" s="42"/>
      <c r="TFJ2663" s="116"/>
      <c r="TFK2663" s="42"/>
      <c r="TFL2663" s="116"/>
      <c r="TFM2663" s="42"/>
      <c r="TFN2663" s="116"/>
      <c r="TFO2663" s="42"/>
      <c r="TFP2663" s="116"/>
      <c r="TFQ2663" s="42"/>
      <c r="TFR2663" s="116"/>
      <c r="TFS2663" s="42"/>
      <c r="TFT2663" s="116"/>
      <c r="TFU2663" s="42"/>
      <c r="TFV2663" s="116"/>
      <c r="TFW2663" s="42"/>
      <c r="TFX2663" s="116"/>
      <c r="TFY2663" s="42"/>
      <c r="TFZ2663" s="116"/>
      <c r="TGA2663" s="42"/>
      <c r="TGB2663" s="116"/>
      <c r="TGC2663" s="42"/>
      <c r="TGD2663" s="116"/>
      <c r="TGE2663" s="42"/>
      <c r="TGF2663" s="116"/>
      <c r="TGG2663" s="42"/>
      <c r="TGH2663" s="116"/>
      <c r="TGI2663" s="42"/>
      <c r="TGJ2663" s="116"/>
      <c r="TGK2663" s="42"/>
      <c r="TGL2663" s="116"/>
      <c r="TGM2663" s="42"/>
      <c r="TGN2663" s="116"/>
      <c r="TGO2663" s="42"/>
      <c r="TGP2663" s="116"/>
      <c r="TGQ2663" s="42"/>
      <c r="TGR2663" s="116"/>
      <c r="TGS2663" s="42"/>
      <c r="TGT2663" s="116"/>
      <c r="TGU2663" s="42"/>
      <c r="TGV2663" s="116"/>
      <c r="TGW2663" s="42"/>
      <c r="TGX2663" s="116"/>
      <c r="TGY2663" s="42"/>
      <c r="TGZ2663" s="116"/>
      <c r="THA2663" s="42"/>
      <c r="THB2663" s="116"/>
      <c r="THC2663" s="42"/>
      <c r="THD2663" s="116"/>
      <c r="THE2663" s="42"/>
      <c r="THF2663" s="116"/>
      <c r="THG2663" s="42"/>
      <c r="THH2663" s="116"/>
      <c r="THI2663" s="42"/>
      <c r="THJ2663" s="116"/>
      <c r="THK2663" s="42"/>
      <c r="THL2663" s="116"/>
      <c r="THM2663" s="42"/>
      <c r="THN2663" s="116"/>
      <c r="THO2663" s="42"/>
      <c r="THP2663" s="116"/>
      <c r="THQ2663" s="42"/>
      <c r="THR2663" s="116"/>
      <c r="THS2663" s="42"/>
      <c r="THT2663" s="116"/>
      <c r="THU2663" s="42"/>
      <c r="THV2663" s="116"/>
      <c r="THW2663" s="42"/>
      <c r="THX2663" s="116"/>
      <c r="THY2663" s="42"/>
      <c r="THZ2663" s="116"/>
      <c r="TIA2663" s="42"/>
      <c r="TIB2663" s="116"/>
      <c r="TIC2663" s="42"/>
      <c r="TID2663" s="116"/>
      <c r="TIE2663" s="42"/>
      <c r="TIF2663" s="116"/>
      <c r="TIG2663" s="42"/>
      <c r="TIH2663" s="116"/>
      <c r="TII2663" s="42"/>
      <c r="TIJ2663" s="116"/>
      <c r="TIK2663" s="42"/>
      <c r="TIL2663" s="116"/>
      <c r="TIM2663" s="42"/>
      <c r="TIN2663" s="116"/>
      <c r="TIO2663" s="42"/>
      <c r="TIP2663" s="116"/>
      <c r="TIQ2663" s="42"/>
      <c r="TIR2663" s="116"/>
      <c r="TIS2663" s="42"/>
      <c r="TIT2663" s="116"/>
      <c r="TIU2663" s="42"/>
      <c r="TIV2663" s="116"/>
      <c r="TIW2663" s="42"/>
      <c r="TIX2663" s="116"/>
      <c r="TIY2663" s="42"/>
      <c r="TIZ2663" s="116"/>
      <c r="TJA2663" s="42"/>
      <c r="TJB2663" s="116"/>
      <c r="TJC2663" s="42"/>
      <c r="TJD2663" s="116"/>
      <c r="TJE2663" s="42"/>
      <c r="TJF2663" s="116"/>
      <c r="TJG2663" s="42"/>
      <c r="TJH2663" s="116"/>
      <c r="TJI2663" s="42"/>
      <c r="TJJ2663" s="116"/>
      <c r="TJK2663" s="42"/>
      <c r="TJL2663" s="116"/>
      <c r="TJM2663" s="42"/>
      <c r="TJN2663" s="116"/>
      <c r="TJO2663" s="42"/>
      <c r="TJP2663" s="116"/>
      <c r="TJQ2663" s="42"/>
      <c r="TJR2663" s="116"/>
      <c r="TJS2663" s="42"/>
      <c r="TJT2663" s="116"/>
      <c r="TJU2663" s="42"/>
      <c r="TJV2663" s="116"/>
      <c r="TJW2663" s="42"/>
      <c r="TJX2663" s="116"/>
      <c r="TJY2663" s="42"/>
      <c r="TJZ2663" s="116"/>
      <c r="TKA2663" s="42"/>
      <c r="TKB2663" s="116"/>
      <c r="TKC2663" s="42"/>
      <c r="TKD2663" s="116"/>
      <c r="TKE2663" s="42"/>
      <c r="TKF2663" s="116"/>
      <c r="TKG2663" s="42"/>
      <c r="TKH2663" s="116"/>
      <c r="TKI2663" s="42"/>
      <c r="TKJ2663" s="116"/>
      <c r="TKK2663" s="42"/>
      <c r="TKL2663" s="116"/>
      <c r="TKM2663" s="42"/>
      <c r="TKN2663" s="116"/>
      <c r="TKO2663" s="42"/>
      <c r="TKP2663" s="116"/>
      <c r="TKQ2663" s="42"/>
      <c r="TKR2663" s="116"/>
      <c r="TKS2663" s="42"/>
      <c r="TKT2663" s="116"/>
      <c r="TKU2663" s="42"/>
      <c r="TKV2663" s="116"/>
      <c r="TKW2663" s="42"/>
      <c r="TKX2663" s="116"/>
      <c r="TKY2663" s="42"/>
      <c r="TKZ2663" s="116"/>
      <c r="TLA2663" s="42"/>
      <c r="TLB2663" s="116"/>
      <c r="TLC2663" s="42"/>
      <c r="TLD2663" s="116"/>
      <c r="TLE2663" s="42"/>
      <c r="TLF2663" s="116"/>
      <c r="TLG2663" s="42"/>
      <c r="TLH2663" s="116"/>
      <c r="TLI2663" s="42"/>
      <c r="TLJ2663" s="116"/>
      <c r="TLK2663" s="42"/>
      <c r="TLL2663" s="116"/>
      <c r="TLM2663" s="42"/>
      <c r="TLN2663" s="116"/>
      <c r="TLO2663" s="42"/>
      <c r="TLP2663" s="116"/>
      <c r="TLQ2663" s="42"/>
      <c r="TLR2663" s="116"/>
      <c r="TLS2663" s="42"/>
      <c r="TLT2663" s="116"/>
      <c r="TLU2663" s="42"/>
      <c r="TLV2663" s="116"/>
      <c r="TLW2663" s="42"/>
      <c r="TLX2663" s="116"/>
      <c r="TLY2663" s="42"/>
      <c r="TLZ2663" s="116"/>
      <c r="TMA2663" s="42"/>
      <c r="TMB2663" s="116"/>
      <c r="TMC2663" s="42"/>
      <c r="TMD2663" s="116"/>
      <c r="TME2663" s="42"/>
      <c r="TMF2663" s="116"/>
      <c r="TMG2663" s="42"/>
      <c r="TMH2663" s="116"/>
      <c r="TMI2663" s="42"/>
      <c r="TMJ2663" s="116"/>
      <c r="TMK2663" s="42"/>
      <c r="TML2663" s="116"/>
      <c r="TMM2663" s="42"/>
      <c r="TMN2663" s="116"/>
      <c r="TMO2663" s="42"/>
      <c r="TMP2663" s="116"/>
      <c r="TMQ2663" s="42"/>
      <c r="TMR2663" s="116"/>
      <c r="TMS2663" s="42"/>
      <c r="TMT2663" s="116"/>
      <c r="TMU2663" s="42"/>
      <c r="TMV2663" s="116"/>
      <c r="TMW2663" s="42"/>
      <c r="TMX2663" s="116"/>
      <c r="TMY2663" s="42"/>
      <c r="TMZ2663" s="116"/>
      <c r="TNA2663" s="42"/>
      <c r="TNB2663" s="116"/>
      <c r="TNC2663" s="42"/>
      <c r="TND2663" s="116"/>
      <c r="TNE2663" s="42"/>
      <c r="TNF2663" s="116"/>
      <c r="TNG2663" s="42"/>
      <c r="TNH2663" s="116"/>
      <c r="TNI2663" s="42"/>
      <c r="TNJ2663" s="116"/>
      <c r="TNK2663" s="42"/>
      <c r="TNL2663" s="116"/>
      <c r="TNM2663" s="42"/>
      <c r="TNN2663" s="116"/>
      <c r="TNO2663" s="42"/>
      <c r="TNP2663" s="116"/>
      <c r="TNQ2663" s="42"/>
      <c r="TNR2663" s="116"/>
      <c r="TNS2663" s="42"/>
      <c r="TNT2663" s="116"/>
      <c r="TNU2663" s="42"/>
      <c r="TNV2663" s="116"/>
      <c r="TNW2663" s="42"/>
      <c r="TNX2663" s="116"/>
      <c r="TNY2663" s="42"/>
      <c r="TNZ2663" s="116"/>
      <c r="TOA2663" s="42"/>
      <c r="TOB2663" s="116"/>
      <c r="TOC2663" s="42"/>
      <c r="TOD2663" s="116"/>
      <c r="TOE2663" s="42"/>
      <c r="TOF2663" s="116"/>
      <c r="TOG2663" s="42"/>
      <c r="TOH2663" s="116"/>
      <c r="TOI2663" s="42"/>
      <c r="TOJ2663" s="116"/>
      <c r="TOK2663" s="42"/>
      <c r="TOL2663" s="116"/>
      <c r="TOM2663" s="42"/>
      <c r="TON2663" s="116"/>
      <c r="TOO2663" s="42"/>
      <c r="TOP2663" s="116"/>
      <c r="TOQ2663" s="42"/>
      <c r="TOR2663" s="116"/>
      <c r="TOS2663" s="42"/>
      <c r="TOT2663" s="116"/>
      <c r="TOU2663" s="42"/>
      <c r="TOV2663" s="116"/>
      <c r="TOW2663" s="42"/>
      <c r="TOX2663" s="116"/>
      <c r="TOY2663" s="42"/>
      <c r="TOZ2663" s="116"/>
      <c r="TPA2663" s="42"/>
      <c r="TPB2663" s="116"/>
      <c r="TPC2663" s="42"/>
      <c r="TPD2663" s="116"/>
      <c r="TPE2663" s="42"/>
      <c r="TPF2663" s="116"/>
      <c r="TPG2663" s="42"/>
      <c r="TPH2663" s="116"/>
      <c r="TPI2663" s="42"/>
      <c r="TPJ2663" s="116"/>
      <c r="TPK2663" s="42"/>
      <c r="TPL2663" s="116"/>
      <c r="TPM2663" s="42"/>
      <c r="TPN2663" s="116"/>
      <c r="TPO2663" s="42"/>
      <c r="TPP2663" s="116"/>
      <c r="TPQ2663" s="42"/>
      <c r="TPR2663" s="116"/>
      <c r="TPS2663" s="42"/>
      <c r="TPT2663" s="116"/>
      <c r="TPU2663" s="42"/>
      <c r="TPV2663" s="116"/>
      <c r="TPW2663" s="42"/>
      <c r="TPX2663" s="116"/>
      <c r="TPY2663" s="42"/>
      <c r="TPZ2663" s="116"/>
      <c r="TQA2663" s="42"/>
      <c r="TQB2663" s="116"/>
      <c r="TQC2663" s="42"/>
      <c r="TQD2663" s="116"/>
      <c r="TQE2663" s="42"/>
      <c r="TQF2663" s="116"/>
      <c r="TQG2663" s="42"/>
      <c r="TQH2663" s="116"/>
      <c r="TQI2663" s="42"/>
      <c r="TQJ2663" s="116"/>
      <c r="TQK2663" s="42"/>
      <c r="TQL2663" s="116"/>
      <c r="TQM2663" s="42"/>
      <c r="TQN2663" s="116"/>
      <c r="TQO2663" s="42"/>
      <c r="TQP2663" s="116"/>
      <c r="TQQ2663" s="42"/>
      <c r="TQR2663" s="116"/>
      <c r="TQS2663" s="42"/>
      <c r="TQT2663" s="116"/>
      <c r="TQU2663" s="42"/>
      <c r="TQV2663" s="116"/>
      <c r="TQW2663" s="42"/>
      <c r="TQX2663" s="116"/>
      <c r="TQY2663" s="42"/>
      <c r="TQZ2663" s="116"/>
      <c r="TRA2663" s="42"/>
      <c r="TRB2663" s="116"/>
      <c r="TRC2663" s="42"/>
      <c r="TRD2663" s="116"/>
      <c r="TRE2663" s="42"/>
      <c r="TRF2663" s="116"/>
      <c r="TRG2663" s="42"/>
      <c r="TRH2663" s="116"/>
      <c r="TRI2663" s="42"/>
      <c r="TRJ2663" s="116"/>
      <c r="TRK2663" s="42"/>
      <c r="TRL2663" s="116"/>
      <c r="TRM2663" s="42"/>
      <c r="TRN2663" s="116"/>
      <c r="TRO2663" s="42"/>
      <c r="TRP2663" s="116"/>
      <c r="TRQ2663" s="42"/>
      <c r="TRR2663" s="116"/>
      <c r="TRS2663" s="42"/>
      <c r="TRT2663" s="116"/>
      <c r="TRU2663" s="42"/>
      <c r="TRV2663" s="116"/>
      <c r="TRW2663" s="42"/>
      <c r="TRX2663" s="116"/>
      <c r="TRY2663" s="42"/>
      <c r="TRZ2663" s="116"/>
      <c r="TSA2663" s="42"/>
      <c r="TSB2663" s="116"/>
      <c r="TSC2663" s="42"/>
      <c r="TSD2663" s="116"/>
      <c r="TSE2663" s="42"/>
      <c r="TSF2663" s="116"/>
      <c r="TSG2663" s="42"/>
      <c r="TSH2663" s="116"/>
      <c r="TSI2663" s="42"/>
      <c r="TSJ2663" s="116"/>
      <c r="TSK2663" s="42"/>
      <c r="TSL2663" s="116"/>
      <c r="TSM2663" s="42"/>
      <c r="TSN2663" s="116"/>
      <c r="TSO2663" s="42"/>
      <c r="TSP2663" s="116"/>
      <c r="TSQ2663" s="42"/>
      <c r="TSR2663" s="116"/>
      <c r="TSS2663" s="42"/>
      <c r="TST2663" s="116"/>
      <c r="TSU2663" s="42"/>
      <c r="TSV2663" s="116"/>
      <c r="TSW2663" s="42"/>
      <c r="TSX2663" s="116"/>
      <c r="TSY2663" s="42"/>
      <c r="TSZ2663" s="116"/>
      <c r="TTA2663" s="42"/>
      <c r="TTB2663" s="116"/>
      <c r="TTC2663" s="42"/>
      <c r="TTD2663" s="116"/>
      <c r="TTE2663" s="42"/>
      <c r="TTF2663" s="116"/>
      <c r="TTG2663" s="42"/>
      <c r="TTH2663" s="116"/>
      <c r="TTI2663" s="42"/>
      <c r="TTJ2663" s="116"/>
      <c r="TTK2663" s="42"/>
      <c r="TTL2663" s="116"/>
      <c r="TTM2663" s="42"/>
      <c r="TTN2663" s="116"/>
      <c r="TTO2663" s="42"/>
      <c r="TTP2663" s="116"/>
      <c r="TTQ2663" s="42"/>
      <c r="TTR2663" s="116"/>
      <c r="TTS2663" s="42"/>
      <c r="TTT2663" s="116"/>
      <c r="TTU2663" s="42"/>
      <c r="TTV2663" s="116"/>
      <c r="TTW2663" s="42"/>
      <c r="TTX2663" s="116"/>
      <c r="TTY2663" s="42"/>
      <c r="TTZ2663" s="116"/>
      <c r="TUA2663" s="42"/>
      <c r="TUB2663" s="116"/>
      <c r="TUC2663" s="42"/>
      <c r="TUD2663" s="116"/>
      <c r="TUE2663" s="42"/>
      <c r="TUF2663" s="116"/>
      <c r="TUG2663" s="42"/>
      <c r="TUH2663" s="116"/>
      <c r="TUI2663" s="42"/>
      <c r="TUJ2663" s="116"/>
      <c r="TUK2663" s="42"/>
      <c r="TUL2663" s="116"/>
      <c r="TUM2663" s="42"/>
      <c r="TUN2663" s="116"/>
      <c r="TUO2663" s="42"/>
      <c r="TUP2663" s="116"/>
      <c r="TUQ2663" s="42"/>
      <c r="TUR2663" s="116"/>
      <c r="TUS2663" s="42"/>
      <c r="TUT2663" s="116"/>
      <c r="TUU2663" s="42"/>
      <c r="TUV2663" s="116"/>
      <c r="TUW2663" s="42"/>
      <c r="TUX2663" s="116"/>
      <c r="TUY2663" s="42"/>
      <c r="TUZ2663" s="116"/>
      <c r="TVA2663" s="42"/>
      <c r="TVB2663" s="116"/>
      <c r="TVC2663" s="42"/>
      <c r="TVD2663" s="116"/>
      <c r="TVE2663" s="42"/>
      <c r="TVF2663" s="116"/>
      <c r="TVG2663" s="42"/>
      <c r="TVH2663" s="116"/>
      <c r="TVI2663" s="42"/>
      <c r="TVJ2663" s="116"/>
      <c r="TVK2663" s="42"/>
      <c r="TVL2663" s="116"/>
      <c r="TVM2663" s="42"/>
      <c r="TVN2663" s="116"/>
      <c r="TVO2663" s="42"/>
      <c r="TVP2663" s="116"/>
      <c r="TVQ2663" s="42"/>
      <c r="TVR2663" s="116"/>
      <c r="TVS2663" s="42"/>
      <c r="TVT2663" s="116"/>
      <c r="TVU2663" s="42"/>
      <c r="TVV2663" s="116"/>
      <c r="TVW2663" s="42"/>
      <c r="TVX2663" s="116"/>
      <c r="TVY2663" s="42"/>
      <c r="TVZ2663" s="116"/>
      <c r="TWA2663" s="42"/>
      <c r="TWB2663" s="116"/>
      <c r="TWC2663" s="42"/>
      <c r="TWD2663" s="116"/>
      <c r="TWE2663" s="42"/>
      <c r="TWF2663" s="116"/>
      <c r="TWG2663" s="42"/>
      <c r="TWH2663" s="116"/>
      <c r="TWI2663" s="42"/>
      <c r="TWJ2663" s="116"/>
      <c r="TWK2663" s="42"/>
      <c r="TWL2663" s="116"/>
      <c r="TWM2663" s="42"/>
      <c r="TWN2663" s="116"/>
      <c r="TWO2663" s="42"/>
      <c r="TWP2663" s="116"/>
      <c r="TWQ2663" s="42"/>
      <c r="TWR2663" s="116"/>
      <c r="TWS2663" s="42"/>
      <c r="TWT2663" s="116"/>
      <c r="TWU2663" s="42"/>
      <c r="TWV2663" s="116"/>
      <c r="TWW2663" s="42"/>
      <c r="TWX2663" s="116"/>
      <c r="TWY2663" s="42"/>
      <c r="TWZ2663" s="116"/>
      <c r="TXA2663" s="42"/>
      <c r="TXB2663" s="116"/>
      <c r="TXC2663" s="42"/>
      <c r="TXD2663" s="116"/>
      <c r="TXE2663" s="42"/>
      <c r="TXF2663" s="116"/>
      <c r="TXG2663" s="42"/>
      <c r="TXH2663" s="116"/>
      <c r="TXI2663" s="42"/>
      <c r="TXJ2663" s="116"/>
      <c r="TXK2663" s="42"/>
      <c r="TXL2663" s="116"/>
      <c r="TXM2663" s="42"/>
      <c r="TXN2663" s="116"/>
      <c r="TXO2663" s="42"/>
      <c r="TXP2663" s="116"/>
      <c r="TXQ2663" s="42"/>
      <c r="TXR2663" s="116"/>
      <c r="TXS2663" s="42"/>
      <c r="TXT2663" s="116"/>
      <c r="TXU2663" s="42"/>
      <c r="TXV2663" s="116"/>
      <c r="TXW2663" s="42"/>
      <c r="TXX2663" s="116"/>
      <c r="TXY2663" s="42"/>
      <c r="TXZ2663" s="116"/>
      <c r="TYA2663" s="42"/>
      <c r="TYB2663" s="116"/>
      <c r="TYC2663" s="42"/>
      <c r="TYD2663" s="116"/>
      <c r="TYE2663" s="42"/>
      <c r="TYF2663" s="116"/>
      <c r="TYG2663" s="42"/>
      <c r="TYH2663" s="116"/>
      <c r="TYI2663" s="42"/>
      <c r="TYJ2663" s="116"/>
      <c r="TYK2663" s="42"/>
      <c r="TYL2663" s="116"/>
      <c r="TYM2663" s="42"/>
      <c r="TYN2663" s="116"/>
      <c r="TYO2663" s="42"/>
      <c r="TYP2663" s="116"/>
      <c r="TYQ2663" s="42"/>
      <c r="TYR2663" s="116"/>
      <c r="TYS2663" s="42"/>
      <c r="TYT2663" s="116"/>
      <c r="TYU2663" s="42"/>
      <c r="TYV2663" s="116"/>
      <c r="TYW2663" s="42"/>
      <c r="TYX2663" s="116"/>
      <c r="TYY2663" s="42"/>
      <c r="TYZ2663" s="116"/>
      <c r="TZA2663" s="42"/>
      <c r="TZB2663" s="116"/>
      <c r="TZC2663" s="42"/>
      <c r="TZD2663" s="116"/>
      <c r="TZE2663" s="42"/>
      <c r="TZF2663" s="116"/>
      <c r="TZG2663" s="42"/>
      <c r="TZH2663" s="116"/>
      <c r="TZI2663" s="42"/>
      <c r="TZJ2663" s="116"/>
      <c r="TZK2663" s="42"/>
      <c r="TZL2663" s="116"/>
      <c r="TZM2663" s="42"/>
      <c r="TZN2663" s="116"/>
      <c r="TZO2663" s="42"/>
      <c r="TZP2663" s="116"/>
      <c r="TZQ2663" s="42"/>
      <c r="TZR2663" s="116"/>
      <c r="TZS2663" s="42"/>
      <c r="TZT2663" s="116"/>
      <c r="TZU2663" s="42"/>
      <c r="TZV2663" s="116"/>
      <c r="TZW2663" s="42"/>
      <c r="TZX2663" s="116"/>
      <c r="TZY2663" s="42"/>
      <c r="TZZ2663" s="116"/>
      <c r="UAA2663" s="42"/>
      <c r="UAB2663" s="116"/>
      <c r="UAC2663" s="42"/>
      <c r="UAD2663" s="116"/>
      <c r="UAE2663" s="42"/>
      <c r="UAF2663" s="116"/>
      <c r="UAG2663" s="42"/>
      <c r="UAH2663" s="116"/>
      <c r="UAI2663" s="42"/>
      <c r="UAJ2663" s="116"/>
      <c r="UAK2663" s="42"/>
      <c r="UAL2663" s="116"/>
      <c r="UAM2663" s="42"/>
      <c r="UAN2663" s="116"/>
      <c r="UAO2663" s="42"/>
      <c r="UAP2663" s="116"/>
      <c r="UAQ2663" s="42"/>
      <c r="UAR2663" s="116"/>
      <c r="UAS2663" s="42"/>
      <c r="UAT2663" s="116"/>
      <c r="UAU2663" s="42"/>
      <c r="UAV2663" s="116"/>
      <c r="UAW2663" s="42"/>
      <c r="UAX2663" s="116"/>
      <c r="UAY2663" s="42"/>
      <c r="UAZ2663" s="116"/>
      <c r="UBA2663" s="42"/>
      <c r="UBB2663" s="116"/>
      <c r="UBC2663" s="42"/>
      <c r="UBD2663" s="116"/>
      <c r="UBE2663" s="42"/>
      <c r="UBF2663" s="116"/>
      <c r="UBG2663" s="42"/>
      <c r="UBH2663" s="116"/>
      <c r="UBI2663" s="42"/>
      <c r="UBJ2663" s="116"/>
      <c r="UBK2663" s="42"/>
      <c r="UBL2663" s="116"/>
      <c r="UBM2663" s="42"/>
      <c r="UBN2663" s="116"/>
      <c r="UBO2663" s="42"/>
      <c r="UBP2663" s="116"/>
      <c r="UBQ2663" s="42"/>
      <c r="UBR2663" s="116"/>
      <c r="UBS2663" s="42"/>
      <c r="UBT2663" s="116"/>
      <c r="UBU2663" s="42"/>
      <c r="UBV2663" s="116"/>
      <c r="UBW2663" s="42"/>
      <c r="UBX2663" s="116"/>
      <c r="UBY2663" s="42"/>
      <c r="UBZ2663" s="116"/>
      <c r="UCA2663" s="42"/>
      <c r="UCB2663" s="116"/>
      <c r="UCC2663" s="42"/>
      <c r="UCD2663" s="116"/>
      <c r="UCE2663" s="42"/>
      <c r="UCF2663" s="116"/>
      <c r="UCG2663" s="42"/>
      <c r="UCH2663" s="116"/>
      <c r="UCI2663" s="42"/>
      <c r="UCJ2663" s="116"/>
      <c r="UCK2663" s="42"/>
      <c r="UCL2663" s="116"/>
      <c r="UCM2663" s="42"/>
      <c r="UCN2663" s="116"/>
      <c r="UCO2663" s="42"/>
      <c r="UCP2663" s="116"/>
      <c r="UCQ2663" s="42"/>
      <c r="UCR2663" s="116"/>
      <c r="UCS2663" s="42"/>
      <c r="UCT2663" s="116"/>
      <c r="UCU2663" s="42"/>
      <c r="UCV2663" s="116"/>
      <c r="UCW2663" s="42"/>
      <c r="UCX2663" s="116"/>
      <c r="UCY2663" s="42"/>
      <c r="UCZ2663" s="116"/>
      <c r="UDA2663" s="42"/>
      <c r="UDB2663" s="116"/>
      <c r="UDC2663" s="42"/>
      <c r="UDD2663" s="116"/>
      <c r="UDE2663" s="42"/>
      <c r="UDF2663" s="116"/>
      <c r="UDG2663" s="42"/>
      <c r="UDH2663" s="116"/>
      <c r="UDI2663" s="42"/>
      <c r="UDJ2663" s="116"/>
      <c r="UDK2663" s="42"/>
      <c r="UDL2663" s="116"/>
      <c r="UDM2663" s="42"/>
      <c r="UDN2663" s="116"/>
      <c r="UDO2663" s="42"/>
      <c r="UDP2663" s="116"/>
      <c r="UDQ2663" s="42"/>
      <c r="UDR2663" s="116"/>
      <c r="UDS2663" s="42"/>
      <c r="UDT2663" s="116"/>
      <c r="UDU2663" s="42"/>
      <c r="UDV2663" s="116"/>
      <c r="UDW2663" s="42"/>
      <c r="UDX2663" s="116"/>
      <c r="UDY2663" s="42"/>
      <c r="UDZ2663" s="116"/>
      <c r="UEA2663" s="42"/>
      <c r="UEB2663" s="116"/>
      <c r="UEC2663" s="42"/>
      <c r="UED2663" s="116"/>
      <c r="UEE2663" s="42"/>
      <c r="UEF2663" s="116"/>
      <c r="UEG2663" s="42"/>
      <c r="UEH2663" s="116"/>
      <c r="UEI2663" s="42"/>
      <c r="UEJ2663" s="116"/>
      <c r="UEK2663" s="42"/>
      <c r="UEL2663" s="116"/>
      <c r="UEM2663" s="42"/>
      <c r="UEN2663" s="116"/>
      <c r="UEO2663" s="42"/>
      <c r="UEP2663" s="116"/>
      <c r="UEQ2663" s="42"/>
      <c r="UER2663" s="116"/>
      <c r="UES2663" s="42"/>
      <c r="UET2663" s="116"/>
      <c r="UEU2663" s="42"/>
      <c r="UEV2663" s="116"/>
      <c r="UEW2663" s="42"/>
      <c r="UEX2663" s="116"/>
      <c r="UEY2663" s="42"/>
      <c r="UEZ2663" s="116"/>
      <c r="UFA2663" s="42"/>
      <c r="UFB2663" s="116"/>
      <c r="UFC2663" s="42"/>
      <c r="UFD2663" s="116"/>
      <c r="UFE2663" s="42"/>
      <c r="UFF2663" s="116"/>
      <c r="UFG2663" s="42"/>
      <c r="UFH2663" s="116"/>
      <c r="UFI2663" s="42"/>
      <c r="UFJ2663" s="116"/>
      <c r="UFK2663" s="42"/>
      <c r="UFL2663" s="116"/>
      <c r="UFM2663" s="42"/>
      <c r="UFN2663" s="116"/>
      <c r="UFO2663" s="42"/>
      <c r="UFP2663" s="116"/>
      <c r="UFQ2663" s="42"/>
      <c r="UFR2663" s="116"/>
      <c r="UFS2663" s="42"/>
      <c r="UFT2663" s="116"/>
      <c r="UFU2663" s="42"/>
      <c r="UFV2663" s="116"/>
      <c r="UFW2663" s="42"/>
      <c r="UFX2663" s="116"/>
      <c r="UFY2663" s="42"/>
      <c r="UFZ2663" s="116"/>
      <c r="UGA2663" s="42"/>
      <c r="UGB2663" s="116"/>
      <c r="UGC2663" s="42"/>
      <c r="UGD2663" s="116"/>
      <c r="UGE2663" s="42"/>
      <c r="UGF2663" s="116"/>
      <c r="UGG2663" s="42"/>
      <c r="UGH2663" s="116"/>
      <c r="UGI2663" s="42"/>
      <c r="UGJ2663" s="116"/>
      <c r="UGK2663" s="42"/>
      <c r="UGL2663" s="116"/>
      <c r="UGM2663" s="42"/>
      <c r="UGN2663" s="116"/>
      <c r="UGO2663" s="42"/>
      <c r="UGP2663" s="116"/>
      <c r="UGQ2663" s="42"/>
      <c r="UGR2663" s="116"/>
      <c r="UGS2663" s="42"/>
      <c r="UGT2663" s="116"/>
      <c r="UGU2663" s="42"/>
      <c r="UGV2663" s="116"/>
      <c r="UGW2663" s="42"/>
      <c r="UGX2663" s="116"/>
      <c r="UGY2663" s="42"/>
      <c r="UGZ2663" s="116"/>
      <c r="UHA2663" s="42"/>
      <c r="UHB2663" s="116"/>
      <c r="UHC2663" s="42"/>
      <c r="UHD2663" s="116"/>
      <c r="UHE2663" s="42"/>
      <c r="UHF2663" s="116"/>
      <c r="UHG2663" s="42"/>
      <c r="UHH2663" s="116"/>
      <c r="UHI2663" s="42"/>
      <c r="UHJ2663" s="116"/>
      <c r="UHK2663" s="42"/>
      <c r="UHL2663" s="116"/>
      <c r="UHM2663" s="42"/>
      <c r="UHN2663" s="116"/>
      <c r="UHO2663" s="42"/>
      <c r="UHP2663" s="116"/>
      <c r="UHQ2663" s="42"/>
      <c r="UHR2663" s="116"/>
      <c r="UHS2663" s="42"/>
      <c r="UHT2663" s="116"/>
      <c r="UHU2663" s="42"/>
      <c r="UHV2663" s="116"/>
      <c r="UHW2663" s="42"/>
      <c r="UHX2663" s="116"/>
      <c r="UHY2663" s="42"/>
      <c r="UHZ2663" s="116"/>
      <c r="UIA2663" s="42"/>
      <c r="UIB2663" s="116"/>
      <c r="UIC2663" s="42"/>
      <c r="UID2663" s="116"/>
      <c r="UIE2663" s="42"/>
      <c r="UIF2663" s="116"/>
      <c r="UIG2663" s="42"/>
      <c r="UIH2663" s="116"/>
      <c r="UII2663" s="42"/>
      <c r="UIJ2663" s="116"/>
      <c r="UIK2663" s="42"/>
      <c r="UIL2663" s="116"/>
      <c r="UIM2663" s="42"/>
      <c r="UIN2663" s="116"/>
      <c r="UIO2663" s="42"/>
      <c r="UIP2663" s="116"/>
      <c r="UIQ2663" s="42"/>
      <c r="UIR2663" s="116"/>
      <c r="UIS2663" s="42"/>
      <c r="UIT2663" s="116"/>
      <c r="UIU2663" s="42"/>
      <c r="UIV2663" s="116"/>
      <c r="UIW2663" s="42"/>
      <c r="UIX2663" s="116"/>
      <c r="UIY2663" s="42"/>
      <c r="UIZ2663" s="116"/>
      <c r="UJA2663" s="42"/>
      <c r="UJB2663" s="116"/>
      <c r="UJC2663" s="42"/>
      <c r="UJD2663" s="116"/>
      <c r="UJE2663" s="42"/>
      <c r="UJF2663" s="116"/>
      <c r="UJG2663" s="42"/>
      <c r="UJH2663" s="116"/>
      <c r="UJI2663" s="42"/>
      <c r="UJJ2663" s="116"/>
      <c r="UJK2663" s="42"/>
      <c r="UJL2663" s="116"/>
      <c r="UJM2663" s="42"/>
      <c r="UJN2663" s="116"/>
      <c r="UJO2663" s="42"/>
      <c r="UJP2663" s="116"/>
      <c r="UJQ2663" s="42"/>
      <c r="UJR2663" s="116"/>
      <c r="UJS2663" s="42"/>
      <c r="UJT2663" s="116"/>
      <c r="UJU2663" s="42"/>
      <c r="UJV2663" s="116"/>
      <c r="UJW2663" s="42"/>
      <c r="UJX2663" s="116"/>
      <c r="UJY2663" s="42"/>
      <c r="UJZ2663" s="116"/>
      <c r="UKA2663" s="42"/>
      <c r="UKB2663" s="116"/>
      <c r="UKC2663" s="42"/>
      <c r="UKD2663" s="116"/>
      <c r="UKE2663" s="42"/>
      <c r="UKF2663" s="116"/>
      <c r="UKG2663" s="42"/>
      <c r="UKH2663" s="116"/>
      <c r="UKI2663" s="42"/>
      <c r="UKJ2663" s="116"/>
      <c r="UKK2663" s="42"/>
      <c r="UKL2663" s="116"/>
      <c r="UKM2663" s="42"/>
      <c r="UKN2663" s="116"/>
      <c r="UKO2663" s="42"/>
      <c r="UKP2663" s="116"/>
      <c r="UKQ2663" s="42"/>
      <c r="UKR2663" s="116"/>
      <c r="UKS2663" s="42"/>
      <c r="UKT2663" s="116"/>
      <c r="UKU2663" s="42"/>
      <c r="UKV2663" s="116"/>
      <c r="UKW2663" s="42"/>
      <c r="UKX2663" s="116"/>
      <c r="UKY2663" s="42"/>
      <c r="UKZ2663" s="116"/>
      <c r="ULA2663" s="42"/>
      <c r="ULB2663" s="116"/>
      <c r="ULC2663" s="42"/>
      <c r="ULD2663" s="116"/>
      <c r="ULE2663" s="42"/>
      <c r="ULF2663" s="116"/>
      <c r="ULG2663" s="42"/>
      <c r="ULH2663" s="116"/>
      <c r="ULI2663" s="42"/>
      <c r="ULJ2663" s="116"/>
      <c r="ULK2663" s="42"/>
      <c r="ULL2663" s="116"/>
      <c r="ULM2663" s="42"/>
      <c r="ULN2663" s="116"/>
      <c r="ULO2663" s="42"/>
      <c r="ULP2663" s="116"/>
      <c r="ULQ2663" s="42"/>
      <c r="ULR2663" s="116"/>
      <c r="ULS2663" s="42"/>
      <c r="ULT2663" s="116"/>
      <c r="ULU2663" s="42"/>
      <c r="ULV2663" s="116"/>
      <c r="ULW2663" s="42"/>
      <c r="ULX2663" s="116"/>
      <c r="ULY2663" s="42"/>
      <c r="ULZ2663" s="116"/>
      <c r="UMA2663" s="42"/>
      <c r="UMB2663" s="116"/>
      <c r="UMC2663" s="42"/>
      <c r="UMD2663" s="116"/>
      <c r="UME2663" s="42"/>
      <c r="UMF2663" s="116"/>
      <c r="UMG2663" s="42"/>
      <c r="UMH2663" s="116"/>
      <c r="UMI2663" s="42"/>
      <c r="UMJ2663" s="116"/>
      <c r="UMK2663" s="42"/>
      <c r="UML2663" s="116"/>
      <c r="UMM2663" s="42"/>
      <c r="UMN2663" s="116"/>
      <c r="UMO2663" s="42"/>
      <c r="UMP2663" s="116"/>
      <c r="UMQ2663" s="42"/>
      <c r="UMR2663" s="116"/>
      <c r="UMS2663" s="42"/>
      <c r="UMT2663" s="116"/>
      <c r="UMU2663" s="42"/>
      <c r="UMV2663" s="116"/>
      <c r="UMW2663" s="42"/>
      <c r="UMX2663" s="116"/>
      <c r="UMY2663" s="42"/>
      <c r="UMZ2663" s="116"/>
      <c r="UNA2663" s="42"/>
      <c r="UNB2663" s="116"/>
      <c r="UNC2663" s="42"/>
      <c r="UND2663" s="116"/>
      <c r="UNE2663" s="42"/>
      <c r="UNF2663" s="116"/>
      <c r="UNG2663" s="42"/>
      <c r="UNH2663" s="116"/>
      <c r="UNI2663" s="42"/>
      <c r="UNJ2663" s="116"/>
      <c r="UNK2663" s="42"/>
      <c r="UNL2663" s="116"/>
      <c r="UNM2663" s="42"/>
      <c r="UNN2663" s="116"/>
      <c r="UNO2663" s="42"/>
      <c r="UNP2663" s="116"/>
      <c r="UNQ2663" s="42"/>
      <c r="UNR2663" s="116"/>
      <c r="UNS2663" s="42"/>
      <c r="UNT2663" s="116"/>
      <c r="UNU2663" s="42"/>
      <c r="UNV2663" s="116"/>
      <c r="UNW2663" s="42"/>
      <c r="UNX2663" s="116"/>
      <c r="UNY2663" s="42"/>
      <c r="UNZ2663" s="116"/>
      <c r="UOA2663" s="42"/>
      <c r="UOB2663" s="116"/>
      <c r="UOC2663" s="42"/>
      <c r="UOD2663" s="116"/>
      <c r="UOE2663" s="42"/>
      <c r="UOF2663" s="116"/>
      <c r="UOG2663" s="42"/>
      <c r="UOH2663" s="116"/>
      <c r="UOI2663" s="42"/>
      <c r="UOJ2663" s="116"/>
      <c r="UOK2663" s="42"/>
      <c r="UOL2663" s="116"/>
      <c r="UOM2663" s="42"/>
      <c r="UON2663" s="116"/>
      <c r="UOO2663" s="42"/>
      <c r="UOP2663" s="116"/>
      <c r="UOQ2663" s="42"/>
      <c r="UOR2663" s="116"/>
      <c r="UOS2663" s="42"/>
      <c r="UOT2663" s="116"/>
      <c r="UOU2663" s="42"/>
      <c r="UOV2663" s="116"/>
      <c r="UOW2663" s="42"/>
      <c r="UOX2663" s="116"/>
      <c r="UOY2663" s="42"/>
      <c r="UOZ2663" s="116"/>
      <c r="UPA2663" s="42"/>
      <c r="UPB2663" s="116"/>
      <c r="UPC2663" s="42"/>
      <c r="UPD2663" s="116"/>
      <c r="UPE2663" s="42"/>
      <c r="UPF2663" s="116"/>
      <c r="UPG2663" s="42"/>
      <c r="UPH2663" s="116"/>
      <c r="UPI2663" s="42"/>
      <c r="UPJ2663" s="116"/>
      <c r="UPK2663" s="42"/>
      <c r="UPL2663" s="116"/>
      <c r="UPM2663" s="42"/>
      <c r="UPN2663" s="116"/>
      <c r="UPO2663" s="42"/>
      <c r="UPP2663" s="116"/>
      <c r="UPQ2663" s="42"/>
      <c r="UPR2663" s="116"/>
      <c r="UPS2663" s="42"/>
      <c r="UPT2663" s="116"/>
      <c r="UPU2663" s="42"/>
      <c r="UPV2663" s="116"/>
      <c r="UPW2663" s="42"/>
      <c r="UPX2663" s="116"/>
      <c r="UPY2663" s="42"/>
      <c r="UPZ2663" s="116"/>
      <c r="UQA2663" s="42"/>
      <c r="UQB2663" s="116"/>
      <c r="UQC2663" s="42"/>
      <c r="UQD2663" s="116"/>
      <c r="UQE2663" s="42"/>
      <c r="UQF2663" s="116"/>
      <c r="UQG2663" s="42"/>
      <c r="UQH2663" s="116"/>
      <c r="UQI2663" s="42"/>
      <c r="UQJ2663" s="116"/>
      <c r="UQK2663" s="42"/>
      <c r="UQL2663" s="116"/>
      <c r="UQM2663" s="42"/>
      <c r="UQN2663" s="116"/>
      <c r="UQO2663" s="42"/>
      <c r="UQP2663" s="116"/>
      <c r="UQQ2663" s="42"/>
      <c r="UQR2663" s="116"/>
      <c r="UQS2663" s="42"/>
      <c r="UQT2663" s="116"/>
      <c r="UQU2663" s="42"/>
      <c r="UQV2663" s="116"/>
      <c r="UQW2663" s="42"/>
      <c r="UQX2663" s="116"/>
      <c r="UQY2663" s="42"/>
      <c r="UQZ2663" s="116"/>
      <c r="URA2663" s="42"/>
      <c r="URB2663" s="116"/>
      <c r="URC2663" s="42"/>
      <c r="URD2663" s="116"/>
      <c r="URE2663" s="42"/>
      <c r="URF2663" s="116"/>
      <c r="URG2663" s="42"/>
      <c r="URH2663" s="116"/>
      <c r="URI2663" s="42"/>
      <c r="URJ2663" s="116"/>
      <c r="URK2663" s="42"/>
      <c r="URL2663" s="116"/>
      <c r="URM2663" s="42"/>
      <c r="URN2663" s="116"/>
      <c r="URO2663" s="42"/>
      <c r="URP2663" s="116"/>
      <c r="URQ2663" s="42"/>
      <c r="URR2663" s="116"/>
      <c r="URS2663" s="42"/>
      <c r="URT2663" s="116"/>
      <c r="URU2663" s="42"/>
      <c r="URV2663" s="116"/>
      <c r="URW2663" s="42"/>
      <c r="URX2663" s="116"/>
      <c r="URY2663" s="42"/>
      <c r="URZ2663" s="116"/>
      <c r="USA2663" s="42"/>
      <c r="USB2663" s="116"/>
      <c r="USC2663" s="42"/>
      <c r="USD2663" s="116"/>
      <c r="USE2663" s="42"/>
      <c r="USF2663" s="116"/>
      <c r="USG2663" s="42"/>
      <c r="USH2663" s="116"/>
      <c r="USI2663" s="42"/>
      <c r="USJ2663" s="116"/>
      <c r="USK2663" s="42"/>
      <c r="USL2663" s="116"/>
      <c r="USM2663" s="42"/>
      <c r="USN2663" s="116"/>
      <c r="USO2663" s="42"/>
      <c r="USP2663" s="116"/>
      <c r="USQ2663" s="42"/>
      <c r="USR2663" s="116"/>
      <c r="USS2663" s="42"/>
      <c r="UST2663" s="116"/>
      <c r="USU2663" s="42"/>
      <c r="USV2663" s="116"/>
      <c r="USW2663" s="42"/>
      <c r="USX2663" s="116"/>
      <c r="USY2663" s="42"/>
      <c r="USZ2663" s="116"/>
      <c r="UTA2663" s="42"/>
      <c r="UTB2663" s="116"/>
      <c r="UTC2663" s="42"/>
      <c r="UTD2663" s="116"/>
      <c r="UTE2663" s="42"/>
      <c r="UTF2663" s="116"/>
      <c r="UTG2663" s="42"/>
      <c r="UTH2663" s="116"/>
      <c r="UTI2663" s="42"/>
      <c r="UTJ2663" s="116"/>
      <c r="UTK2663" s="42"/>
      <c r="UTL2663" s="116"/>
      <c r="UTM2663" s="42"/>
      <c r="UTN2663" s="116"/>
      <c r="UTO2663" s="42"/>
      <c r="UTP2663" s="116"/>
      <c r="UTQ2663" s="42"/>
      <c r="UTR2663" s="116"/>
      <c r="UTS2663" s="42"/>
      <c r="UTT2663" s="116"/>
      <c r="UTU2663" s="42"/>
      <c r="UTV2663" s="116"/>
      <c r="UTW2663" s="42"/>
      <c r="UTX2663" s="116"/>
      <c r="UTY2663" s="42"/>
      <c r="UTZ2663" s="116"/>
      <c r="UUA2663" s="42"/>
      <c r="UUB2663" s="116"/>
      <c r="UUC2663" s="42"/>
      <c r="UUD2663" s="116"/>
      <c r="UUE2663" s="42"/>
      <c r="UUF2663" s="116"/>
      <c r="UUG2663" s="42"/>
      <c r="UUH2663" s="116"/>
      <c r="UUI2663" s="42"/>
      <c r="UUJ2663" s="116"/>
      <c r="UUK2663" s="42"/>
      <c r="UUL2663" s="116"/>
      <c r="UUM2663" s="42"/>
      <c r="UUN2663" s="116"/>
      <c r="UUO2663" s="42"/>
      <c r="UUP2663" s="116"/>
      <c r="UUQ2663" s="42"/>
      <c r="UUR2663" s="116"/>
      <c r="UUS2663" s="42"/>
      <c r="UUT2663" s="116"/>
      <c r="UUU2663" s="42"/>
      <c r="UUV2663" s="116"/>
      <c r="UUW2663" s="42"/>
      <c r="UUX2663" s="116"/>
      <c r="UUY2663" s="42"/>
      <c r="UUZ2663" s="116"/>
      <c r="UVA2663" s="42"/>
      <c r="UVB2663" s="116"/>
      <c r="UVC2663" s="42"/>
      <c r="UVD2663" s="116"/>
      <c r="UVE2663" s="42"/>
      <c r="UVF2663" s="116"/>
      <c r="UVG2663" s="42"/>
      <c r="UVH2663" s="116"/>
      <c r="UVI2663" s="42"/>
      <c r="UVJ2663" s="116"/>
      <c r="UVK2663" s="42"/>
      <c r="UVL2663" s="116"/>
      <c r="UVM2663" s="42"/>
      <c r="UVN2663" s="116"/>
      <c r="UVO2663" s="42"/>
      <c r="UVP2663" s="116"/>
      <c r="UVQ2663" s="42"/>
      <c r="UVR2663" s="116"/>
      <c r="UVS2663" s="42"/>
      <c r="UVT2663" s="116"/>
      <c r="UVU2663" s="42"/>
      <c r="UVV2663" s="116"/>
      <c r="UVW2663" s="42"/>
      <c r="UVX2663" s="116"/>
      <c r="UVY2663" s="42"/>
      <c r="UVZ2663" s="116"/>
      <c r="UWA2663" s="42"/>
      <c r="UWB2663" s="116"/>
      <c r="UWC2663" s="42"/>
      <c r="UWD2663" s="116"/>
      <c r="UWE2663" s="42"/>
      <c r="UWF2663" s="116"/>
      <c r="UWG2663" s="42"/>
      <c r="UWH2663" s="116"/>
      <c r="UWI2663" s="42"/>
      <c r="UWJ2663" s="116"/>
      <c r="UWK2663" s="42"/>
      <c r="UWL2663" s="116"/>
      <c r="UWM2663" s="42"/>
      <c r="UWN2663" s="116"/>
      <c r="UWO2663" s="42"/>
      <c r="UWP2663" s="116"/>
      <c r="UWQ2663" s="42"/>
      <c r="UWR2663" s="116"/>
      <c r="UWS2663" s="42"/>
      <c r="UWT2663" s="116"/>
      <c r="UWU2663" s="42"/>
      <c r="UWV2663" s="116"/>
      <c r="UWW2663" s="42"/>
      <c r="UWX2663" s="116"/>
      <c r="UWY2663" s="42"/>
      <c r="UWZ2663" s="116"/>
      <c r="UXA2663" s="42"/>
      <c r="UXB2663" s="116"/>
      <c r="UXC2663" s="42"/>
      <c r="UXD2663" s="116"/>
      <c r="UXE2663" s="42"/>
      <c r="UXF2663" s="116"/>
      <c r="UXG2663" s="42"/>
      <c r="UXH2663" s="116"/>
      <c r="UXI2663" s="42"/>
      <c r="UXJ2663" s="116"/>
      <c r="UXK2663" s="42"/>
      <c r="UXL2663" s="116"/>
      <c r="UXM2663" s="42"/>
      <c r="UXN2663" s="116"/>
      <c r="UXO2663" s="42"/>
      <c r="UXP2663" s="116"/>
      <c r="UXQ2663" s="42"/>
      <c r="UXR2663" s="116"/>
      <c r="UXS2663" s="42"/>
      <c r="UXT2663" s="116"/>
      <c r="UXU2663" s="42"/>
      <c r="UXV2663" s="116"/>
      <c r="UXW2663" s="42"/>
      <c r="UXX2663" s="116"/>
      <c r="UXY2663" s="42"/>
      <c r="UXZ2663" s="116"/>
      <c r="UYA2663" s="42"/>
      <c r="UYB2663" s="116"/>
      <c r="UYC2663" s="42"/>
      <c r="UYD2663" s="116"/>
      <c r="UYE2663" s="42"/>
      <c r="UYF2663" s="116"/>
      <c r="UYG2663" s="42"/>
      <c r="UYH2663" s="116"/>
      <c r="UYI2663" s="42"/>
      <c r="UYJ2663" s="116"/>
      <c r="UYK2663" s="42"/>
      <c r="UYL2663" s="116"/>
      <c r="UYM2663" s="42"/>
      <c r="UYN2663" s="116"/>
      <c r="UYO2663" s="42"/>
      <c r="UYP2663" s="116"/>
      <c r="UYQ2663" s="42"/>
      <c r="UYR2663" s="116"/>
      <c r="UYS2663" s="42"/>
      <c r="UYT2663" s="116"/>
      <c r="UYU2663" s="42"/>
      <c r="UYV2663" s="116"/>
      <c r="UYW2663" s="42"/>
      <c r="UYX2663" s="116"/>
      <c r="UYY2663" s="42"/>
      <c r="UYZ2663" s="116"/>
      <c r="UZA2663" s="42"/>
      <c r="UZB2663" s="116"/>
      <c r="UZC2663" s="42"/>
      <c r="UZD2663" s="116"/>
      <c r="UZE2663" s="42"/>
      <c r="UZF2663" s="116"/>
      <c r="UZG2663" s="42"/>
      <c r="UZH2663" s="116"/>
      <c r="UZI2663" s="42"/>
      <c r="UZJ2663" s="116"/>
      <c r="UZK2663" s="42"/>
      <c r="UZL2663" s="116"/>
      <c r="UZM2663" s="42"/>
      <c r="UZN2663" s="116"/>
      <c r="UZO2663" s="42"/>
      <c r="UZP2663" s="116"/>
      <c r="UZQ2663" s="42"/>
      <c r="UZR2663" s="116"/>
      <c r="UZS2663" s="42"/>
      <c r="UZT2663" s="116"/>
      <c r="UZU2663" s="42"/>
      <c r="UZV2663" s="116"/>
      <c r="UZW2663" s="42"/>
      <c r="UZX2663" s="116"/>
      <c r="UZY2663" s="42"/>
      <c r="UZZ2663" s="116"/>
      <c r="VAA2663" s="42"/>
      <c r="VAB2663" s="116"/>
      <c r="VAC2663" s="42"/>
      <c r="VAD2663" s="116"/>
      <c r="VAE2663" s="42"/>
      <c r="VAF2663" s="116"/>
      <c r="VAG2663" s="42"/>
      <c r="VAH2663" s="116"/>
      <c r="VAI2663" s="42"/>
      <c r="VAJ2663" s="116"/>
      <c r="VAK2663" s="42"/>
      <c r="VAL2663" s="116"/>
      <c r="VAM2663" s="42"/>
      <c r="VAN2663" s="116"/>
      <c r="VAO2663" s="42"/>
      <c r="VAP2663" s="116"/>
      <c r="VAQ2663" s="42"/>
      <c r="VAR2663" s="116"/>
      <c r="VAS2663" s="42"/>
      <c r="VAT2663" s="116"/>
      <c r="VAU2663" s="42"/>
      <c r="VAV2663" s="116"/>
      <c r="VAW2663" s="42"/>
      <c r="VAX2663" s="116"/>
      <c r="VAY2663" s="42"/>
      <c r="VAZ2663" s="116"/>
      <c r="VBA2663" s="42"/>
      <c r="VBB2663" s="116"/>
      <c r="VBC2663" s="42"/>
      <c r="VBD2663" s="116"/>
      <c r="VBE2663" s="42"/>
      <c r="VBF2663" s="116"/>
      <c r="VBG2663" s="42"/>
      <c r="VBH2663" s="116"/>
      <c r="VBI2663" s="42"/>
      <c r="VBJ2663" s="116"/>
      <c r="VBK2663" s="42"/>
      <c r="VBL2663" s="116"/>
      <c r="VBM2663" s="42"/>
      <c r="VBN2663" s="116"/>
      <c r="VBO2663" s="42"/>
      <c r="VBP2663" s="116"/>
      <c r="VBQ2663" s="42"/>
      <c r="VBR2663" s="116"/>
      <c r="VBS2663" s="42"/>
      <c r="VBT2663" s="116"/>
      <c r="VBU2663" s="42"/>
      <c r="VBV2663" s="116"/>
      <c r="VBW2663" s="42"/>
      <c r="VBX2663" s="116"/>
      <c r="VBY2663" s="42"/>
      <c r="VBZ2663" s="116"/>
      <c r="VCA2663" s="42"/>
      <c r="VCB2663" s="116"/>
      <c r="VCC2663" s="42"/>
      <c r="VCD2663" s="116"/>
      <c r="VCE2663" s="42"/>
      <c r="VCF2663" s="116"/>
      <c r="VCG2663" s="42"/>
      <c r="VCH2663" s="116"/>
      <c r="VCI2663" s="42"/>
      <c r="VCJ2663" s="116"/>
      <c r="VCK2663" s="42"/>
      <c r="VCL2663" s="116"/>
      <c r="VCM2663" s="42"/>
      <c r="VCN2663" s="116"/>
      <c r="VCO2663" s="42"/>
      <c r="VCP2663" s="116"/>
      <c r="VCQ2663" s="42"/>
      <c r="VCR2663" s="116"/>
      <c r="VCS2663" s="42"/>
      <c r="VCT2663" s="116"/>
      <c r="VCU2663" s="42"/>
      <c r="VCV2663" s="116"/>
      <c r="VCW2663" s="42"/>
      <c r="VCX2663" s="116"/>
      <c r="VCY2663" s="42"/>
      <c r="VCZ2663" s="116"/>
      <c r="VDA2663" s="42"/>
      <c r="VDB2663" s="116"/>
      <c r="VDC2663" s="42"/>
      <c r="VDD2663" s="116"/>
      <c r="VDE2663" s="42"/>
      <c r="VDF2663" s="116"/>
      <c r="VDG2663" s="42"/>
      <c r="VDH2663" s="116"/>
      <c r="VDI2663" s="42"/>
      <c r="VDJ2663" s="116"/>
      <c r="VDK2663" s="42"/>
      <c r="VDL2663" s="116"/>
      <c r="VDM2663" s="42"/>
      <c r="VDN2663" s="116"/>
      <c r="VDO2663" s="42"/>
      <c r="VDP2663" s="116"/>
      <c r="VDQ2663" s="42"/>
      <c r="VDR2663" s="116"/>
      <c r="VDS2663" s="42"/>
      <c r="VDT2663" s="116"/>
      <c r="VDU2663" s="42"/>
      <c r="VDV2663" s="116"/>
      <c r="VDW2663" s="42"/>
      <c r="VDX2663" s="116"/>
      <c r="VDY2663" s="42"/>
      <c r="VDZ2663" s="116"/>
      <c r="VEA2663" s="42"/>
      <c r="VEB2663" s="116"/>
      <c r="VEC2663" s="42"/>
      <c r="VED2663" s="116"/>
      <c r="VEE2663" s="42"/>
      <c r="VEF2663" s="116"/>
      <c r="VEG2663" s="42"/>
      <c r="VEH2663" s="116"/>
      <c r="VEI2663" s="42"/>
      <c r="VEJ2663" s="116"/>
      <c r="VEK2663" s="42"/>
      <c r="VEL2663" s="116"/>
      <c r="VEM2663" s="42"/>
      <c r="VEN2663" s="116"/>
      <c r="VEO2663" s="42"/>
      <c r="VEP2663" s="116"/>
      <c r="VEQ2663" s="42"/>
      <c r="VER2663" s="116"/>
      <c r="VES2663" s="42"/>
      <c r="VET2663" s="116"/>
      <c r="VEU2663" s="42"/>
      <c r="VEV2663" s="116"/>
      <c r="VEW2663" s="42"/>
      <c r="VEX2663" s="116"/>
      <c r="VEY2663" s="42"/>
      <c r="VEZ2663" s="116"/>
      <c r="VFA2663" s="42"/>
      <c r="VFB2663" s="116"/>
      <c r="VFC2663" s="42"/>
      <c r="VFD2663" s="116"/>
      <c r="VFE2663" s="42"/>
      <c r="VFF2663" s="116"/>
      <c r="VFG2663" s="42"/>
      <c r="VFH2663" s="116"/>
      <c r="VFI2663" s="42"/>
      <c r="VFJ2663" s="116"/>
      <c r="VFK2663" s="42"/>
      <c r="VFL2663" s="116"/>
      <c r="VFM2663" s="42"/>
      <c r="VFN2663" s="116"/>
      <c r="VFO2663" s="42"/>
      <c r="VFP2663" s="116"/>
      <c r="VFQ2663" s="42"/>
      <c r="VFR2663" s="116"/>
      <c r="VFS2663" s="42"/>
      <c r="VFT2663" s="116"/>
      <c r="VFU2663" s="42"/>
      <c r="VFV2663" s="116"/>
      <c r="VFW2663" s="42"/>
      <c r="VFX2663" s="116"/>
      <c r="VFY2663" s="42"/>
      <c r="VFZ2663" s="116"/>
      <c r="VGA2663" s="42"/>
      <c r="VGB2663" s="116"/>
      <c r="VGC2663" s="42"/>
      <c r="VGD2663" s="116"/>
      <c r="VGE2663" s="42"/>
      <c r="VGF2663" s="116"/>
      <c r="VGG2663" s="42"/>
      <c r="VGH2663" s="116"/>
      <c r="VGI2663" s="42"/>
      <c r="VGJ2663" s="116"/>
      <c r="VGK2663" s="42"/>
      <c r="VGL2663" s="116"/>
      <c r="VGM2663" s="42"/>
      <c r="VGN2663" s="116"/>
      <c r="VGO2663" s="42"/>
      <c r="VGP2663" s="116"/>
      <c r="VGQ2663" s="42"/>
      <c r="VGR2663" s="116"/>
      <c r="VGS2663" s="42"/>
      <c r="VGT2663" s="116"/>
      <c r="VGU2663" s="42"/>
      <c r="VGV2663" s="116"/>
      <c r="VGW2663" s="42"/>
      <c r="VGX2663" s="116"/>
      <c r="VGY2663" s="42"/>
      <c r="VGZ2663" s="116"/>
      <c r="VHA2663" s="42"/>
      <c r="VHB2663" s="116"/>
      <c r="VHC2663" s="42"/>
      <c r="VHD2663" s="116"/>
      <c r="VHE2663" s="42"/>
      <c r="VHF2663" s="116"/>
      <c r="VHG2663" s="42"/>
      <c r="VHH2663" s="116"/>
      <c r="VHI2663" s="42"/>
      <c r="VHJ2663" s="116"/>
      <c r="VHK2663" s="42"/>
      <c r="VHL2663" s="116"/>
      <c r="VHM2663" s="42"/>
      <c r="VHN2663" s="116"/>
      <c r="VHO2663" s="42"/>
      <c r="VHP2663" s="116"/>
      <c r="VHQ2663" s="42"/>
      <c r="VHR2663" s="116"/>
      <c r="VHS2663" s="42"/>
      <c r="VHT2663" s="116"/>
      <c r="VHU2663" s="42"/>
      <c r="VHV2663" s="116"/>
      <c r="VHW2663" s="42"/>
      <c r="VHX2663" s="116"/>
      <c r="VHY2663" s="42"/>
      <c r="VHZ2663" s="116"/>
      <c r="VIA2663" s="42"/>
      <c r="VIB2663" s="116"/>
      <c r="VIC2663" s="42"/>
      <c r="VID2663" s="116"/>
      <c r="VIE2663" s="42"/>
      <c r="VIF2663" s="116"/>
      <c r="VIG2663" s="42"/>
      <c r="VIH2663" s="116"/>
      <c r="VII2663" s="42"/>
      <c r="VIJ2663" s="116"/>
      <c r="VIK2663" s="42"/>
      <c r="VIL2663" s="116"/>
      <c r="VIM2663" s="42"/>
      <c r="VIN2663" s="116"/>
      <c r="VIO2663" s="42"/>
      <c r="VIP2663" s="116"/>
      <c r="VIQ2663" s="42"/>
      <c r="VIR2663" s="116"/>
      <c r="VIS2663" s="42"/>
      <c r="VIT2663" s="116"/>
      <c r="VIU2663" s="42"/>
      <c r="VIV2663" s="116"/>
      <c r="VIW2663" s="42"/>
      <c r="VIX2663" s="116"/>
      <c r="VIY2663" s="42"/>
      <c r="VIZ2663" s="116"/>
      <c r="VJA2663" s="42"/>
      <c r="VJB2663" s="116"/>
      <c r="VJC2663" s="42"/>
      <c r="VJD2663" s="116"/>
      <c r="VJE2663" s="42"/>
      <c r="VJF2663" s="116"/>
      <c r="VJG2663" s="42"/>
      <c r="VJH2663" s="116"/>
      <c r="VJI2663" s="42"/>
      <c r="VJJ2663" s="116"/>
      <c r="VJK2663" s="42"/>
      <c r="VJL2663" s="116"/>
      <c r="VJM2663" s="42"/>
      <c r="VJN2663" s="116"/>
      <c r="VJO2663" s="42"/>
      <c r="VJP2663" s="116"/>
      <c r="VJQ2663" s="42"/>
      <c r="VJR2663" s="116"/>
      <c r="VJS2663" s="42"/>
      <c r="VJT2663" s="116"/>
      <c r="VJU2663" s="42"/>
      <c r="VJV2663" s="116"/>
      <c r="VJW2663" s="42"/>
      <c r="VJX2663" s="116"/>
      <c r="VJY2663" s="42"/>
      <c r="VJZ2663" s="116"/>
      <c r="VKA2663" s="42"/>
      <c r="VKB2663" s="116"/>
      <c r="VKC2663" s="42"/>
      <c r="VKD2663" s="116"/>
      <c r="VKE2663" s="42"/>
      <c r="VKF2663" s="116"/>
      <c r="VKG2663" s="42"/>
      <c r="VKH2663" s="116"/>
      <c r="VKI2663" s="42"/>
      <c r="VKJ2663" s="116"/>
      <c r="VKK2663" s="42"/>
      <c r="VKL2663" s="116"/>
      <c r="VKM2663" s="42"/>
      <c r="VKN2663" s="116"/>
      <c r="VKO2663" s="42"/>
      <c r="VKP2663" s="116"/>
      <c r="VKQ2663" s="42"/>
      <c r="VKR2663" s="116"/>
      <c r="VKS2663" s="42"/>
      <c r="VKT2663" s="116"/>
      <c r="VKU2663" s="42"/>
      <c r="VKV2663" s="116"/>
      <c r="VKW2663" s="42"/>
      <c r="VKX2663" s="116"/>
      <c r="VKY2663" s="42"/>
      <c r="VKZ2663" s="116"/>
      <c r="VLA2663" s="42"/>
      <c r="VLB2663" s="116"/>
      <c r="VLC2663" s="42"/>
      <c r="VLD2663" s="116"/>
      <c r="VLE2663" s="42"/>
      <c r="VLF2663" s="116"/>
      <c r="VLG2663" s="42"/>
      <c r="VLH2663" s="116"/>
      <c r="VLI2663" s="42"/>
      <c r="VLJ2663" s="116"/>
      <c r="VLK2663" s="42"/>
      <c r="VLL2663" s="116"/>
      <c r="VLM2663" s="42"/>
      <c r="VLN2663" s="116"/>
      <c r="VLO2663" s="42"/>
      <c r="VLP2663" s="116"/>
      <c r="VLQ2663" s="42"/>
      <c r="VLR2663" s="116"/>
      <c r="VLS2663" s="42"/>
      <c r="VLT2663" s="116"/>
      <c r="VLU2663" s="42"/>
      <c r="VLV2663" s="116"/>
      <c r="VLW2663" s="42"/>
      <c r="VLX2663" s="116"/>
      <c r="VLY2663" s="42"/>
      <c r="VLZ2663" s="116"/>
      <c r="VMA2663" s="42"/>
      <c r="VMB2663" s="116"/>
      <c r="VMC2663" s="42"/>
      <c r="VMD2663" s="116"/>
      <c r="VME2663" s="42"/>
      <c r="VMF2663" s="116"/>
      <c r="VMG2663" s="42"/>
      <c r="VMH2663" s="116"/>
      <c r="VMI2663" s="42"/>
      <c r="VMJ2663" s="116"/>
      <c r="VMK2663" s="42"/>
      <c r="VML2663" s="116"/>
      <c r="VMM2663" s="42"/>
      <c r="VMN2663" s="116"/>
      <c r="VMO2663" s="42"/>
      <c r="VMP2663" s="116"/>
      <c r="VMQ2663" s="42"/>
      <c r="VMR2663" s="116"/>
      <c r="VMS2663" s="42"/>
      <c r="VMT2663" s="116"/>
      <c r="VMU2663" s="42"/>
      <c r="VMV2663" s="116"/>
      <c r="VMW2663" s="42"/>
      <c r="VMX2663" s="116"/>
      <c r="VMY2663" s="42"/>
      <c r="VMZ2663" s="116"/>
      <c r="VNA2663" s="42"/>
      <c r="VNB2663" s="116"/>
      <c r="VNC2663" s="42"/>
      <c r="VND2663" s="116"/>
      <c r="VNE2663" s="42"/>
      <c r="VNF2663" s="116"/>
      <c r="VNG2663" s="42"/>
      <c r="VNH2663" s="116"/>
      <c r="VNI2663" s="42"/>
      <c r="VNJ2663" s="116"/>
      <c r="VNK2663" s="42"/>
      <c r="VNL2663" s="116"/>
      <c r="VNM2663" s="42"/>
      <c r="VNN2663" s="116"/>
      <c r="VNO2663" s="42"/>
      <c r="VNP2663" s="116"/>
      <c r="VNQ2663" s="42"/>
      <c r="VNR2663" s="116"/>
      <c r="VNS2663" s="42"/>
      <c r="VNT2663" s="116"/>
      <c r="VNU2663" s="42"/>
      <c r="VNV2663" s="116"/>
      <c r="VNW2663" s="42"/>
      <c r="VNX2663" s="116"/>
      <c r="VNY2663" s="42"/>
      <c r="VNZ2663" s="116"/>
      <c r="VOA2663" s="42"/>
      <c r="VOB2663" s="116"/>
      <c r="VOC2663" s="42"/>
      <c r="VOD2663" s="116"/>
      <c r="VOE2663" s="42"/>
      <c r="VOF2663" s="116"/>
      <c r="VOG2663" s="42"/>
      <c r="VOH2663" s="116"/>
      <c r="VOI2663" s="42"/>
      <c r="VOJ2663" s="116"/>
      <c r="VOK2663" s="42"/>
      <c r="VOL2663" s="116"/>
      <c r="VOM2663" s="42"/>
      <c r="VON2663" s="116"/>
      <c r="VOO2663" s="42"/>
      <c r="VOP2663" s="116"/>
      <c r="VOQ2663" s="42"/>
      <c r="VOR2663" s="116"/>
      <c r="VOS2663" s="42"/>
      <c r="VOT2663" s="116"/>
      <c r="VOU2663" s="42"/>
      <c r="VOV2663" s="116"/>
      <c r="VOW2663" s="42"/>
      <c r="VOX2663" s="116"/>
      <c r="VOY2663" s="42"/>
      <c r="VOZ2663" s="116"/>
      <c r="VPA2663" s="42"/>
      <c r="VPB2663" s="116"/>
      <c r="VPC2663" s="42"/>
      <c r="VPD2663" s="116"/>
      <c r="VPE2663" s="42"/>
      <c r="VPF2663" s="116"/>
      <c r="VPG2663" s="42"/>
      <c r="VPH2663" s="116"/>
      <c r="VPI2663" s="42"/>
      <c r="VPJ2663" s="116"/>
      <c r="VPK2663" s="42"/>
      <c r="VPL2663" s="116"/>
      <c r="VPM2663" s="42"/>
      <c r="VPN2663" s="116"/>
      <c r="VPO2663" s="42"/>
      <c r="VPP2663" s="116"/>
      <c r="VPQ2663" s="42"/>
      <c r="VPR2663" s="116"/>
      <c r="VPS2663" s="42"/>
      <c r="VPT2663" s="116"/>
      <c r="VPU2663" s="42"/>
      <c r="VPV2663" s="116"/>
      <c r="VPW2663" s="42"/>
      <c r="VPX2663" s="116"/>
      <c r="VPY2663" s="42"/>
      <c r="VPZ2663" s="116"/>
      <c r="VQA2663" s="42"/>
      <c r="VQB2663" s="116"/>
      <c r="VQC2663" s="42"/>
      <c r="VQD2663" s="116"/>
      <c r="VQE2663" s="42"/>
      <c r="VQF2663" s="116"/>
      <c r="VQG2663" s="42"/>
      <c r="VQH2663" s="116"/>
      <c r="VQI2663" s="42"/>
      <c r="VQJ2663" s="116"/>
      <c r="VQK2663" s="42"/>
      <c r="VQL2663" s="116"/>
      <c r="VQM2663" s="42"/>
      <c r="VQN2663" s="116"/>
      <c r="VQO2663" s="42"/>
      <c r="VQP2663" s="116"/>
      <c r="VQQ2663" s="42"/>
      <c r="VQR2663" s="116"/>
      <c r="VQS2663" s="42"/>
      <c r="VQT2663" s="116"/>
      <c r="VQU2663" s="42"/>
      <c r="VQV2663" s="116"/>
      <c r="VQW2663" s="42"/>
      <c r="VQX2663" s="116"/>
      <c r="VQY2663" s="42"/>
      <c r="VQZ2663" s="116"/>
      <c r="VRA2663" s="42"/>
      <c r="VRB2663" s="116"/>
      <c r="VRC2663" s="42"/>
      <c r="VRD2663" s="116"/>
      <c r="VRE2663" s="42"/>
      <c r="VRF2663" s="116"/>
      <c r="VRG2663" s="42"/>
      <c r="VRH2663" s="116"/>
      <c r="VRI2663" s="42"/>
      <c r="VRJ2663" s="116"/>
      <c r="VRK2663" s="42"/>
      <c r="VRL2663" s="116"/>
      <c r="VRM2663" s="42"/>
      <c r="VRN2663" s="116"/>
      <c r="VRO2663" s="42"/>
      <c r="VRP2663" s="116"/>
      <c r="VRQ2663" s="42"/>
      <c r="VRR2663" s="116"/>
      <c r="VRS2663" s="42"/>
      <c r="VRT2663" s="116"/>
      <c r="VRU2663" s="42"/>
      <c r="VRV2663" s="116"/>
      <c r="VRW2663" s="42"/>
      <c r="VRX2663" s="116"/>
      <c r="VRY2663" s="42"/>
      <c r="VRZ2663" s="116"/>
      <c r="VSA2663" s="42"/>
      <c r="VSB2663" s="116"/>
      <c r="VSC2663" s="42"/>
      <c r="VSD2663" s="116"/>
      <c r="VSE2663" s="42"/>
      <c r="VSF2663" s="116"/>
      <c r="VSG2663" s="42"/>
      <c r="VSH2663" s="116"/>
      <c r="VSI2663" s="42"/>
      <c r="VSJ2663" s="116"/>
      <c r="VSK2663" s="42"/>
      <c r="VSL2663" s="116"/>
      <c r="VSM2663" s="42"/>
      <c r="VSN2663" s="116"/>
      <c r="VSO2663" s="42"/>
      <c r="VSP2663" s="116"/>
      <c r="VSQ2663" s="42"/>
      <c r="VSR2663" s="116"/>
      <c r="VSS2663" s="42"/>
      <c r="VST2663" s="116"/>
      <c r="VSU2663" s="42"/>
      <c r="VSV2663" s="116"/>
      <c r="VSW2663" s="42"/>
      <c r="VSX2663" s="116"/>
      <c r="VSY2663" s="42"/>
      <c r="VSZ2663" s="116"/>
      <c r="VTA2663" s="42"/>
      <c r="VTB2663" s="116"/>
      <c r="VTC2663" s="42"/>
      <c r="VTD2663" s="116"/>
      <c r="VTE2663" s="42"/>
      <c r="VTF2663" s="116"/>
      <c r="VTG2663" s="42"/>
      <c r="VTH2663" s="116"/>
      <c r="VTI2663" s="42"/>
      <c r="VTJ2663" s="116"/>
      <c r="VTK2663" s="42"/>
      <c r="VTL2663" s="116"/>
      <c r="VTM2663" s="42"/>
      <c r="VTN2663" s="116"/>
      <c r="VTO2663" s="42"/>
      <c r="VTP2663" s="116"/>
      <c r="VTQ2663" s="42"/>
      <c r="VTR2663" s="116"/>
      <c r="VTS2663" s="42"/>
      <c r="VTT2663" s="116"/>
      <c r="VTU2663" s="42"/>
      <c r="VTV2663" s="116"/>
      <c r="VTW2663" s="42"/>
      <c r="VTX2663" s="116"/>
      <c r="VTY2663" s="42"/>
      <c r="VTZ2663" s="116"/>
      <c r="VUA2663" s="42"/>
      <c r="VUB2663" s="116"/>
      <c r="VUC2663" s="42"/>
      <c r="VUD2663" s="116"/>
      <c r="VUE2663" s="42"/>
      <c r="VUF2663" s="116"/>
      <c r="VUG2663" s="42"/>
      <c r="VUH2663" s="116"/>
      <c r="VUI2663" s="42"/>
      <c r="VUJ2663" s="116"/>
      <c r="VUK2663" s="42"/>
      <c r="VUL2663" s="116"/>
      <c r="VUM2663" s="42"/>
      <c r="VUN2663" s="116"/>
      <c r="VUO2663" s="42"/>
      <c r="VUP2663" s="116"/>
      <c r="VUQ2663" s="42"/>
      <c r="VUR2663" s="116"/>
      <c r="VUS2663" s="42"/>
      <c r="VUT2663" s="116"/>
      <c r="VUU2663" s="42"/>
      <c r="VUV2663" s="116"/>
      <c r="VUW2663" s="42"/>
      <c r="VUX2663" s="116"/>
      <c r="VUY2663" s="42"/>
      <c r="VUZ2663" s="116"/>
      <c r="VVA2663" s="42"/>
      <c r="VVB2663" s="116"/>
      <c r="VVC2663" s="42"/>
      <c r="VVD2663" s="116"/>
      <c r="VVE2663" s="42"/>
      <c r="VVF2663" s="116"/>
      <c r="VVG2663" s="42"/>
      <c r="VVH2663" s="116"/>
      <c r="VVI2663" s="42"/>
      <c r="VVJ2663" s="116"/>
      <c r="VVK2663" s="42"/>
      <c r="VVL2663" s="116"/>
      <c r="VVM2663" s="42"/>
      <c r="VVN2663" s="116"/>
      <c r="VVO2663" s="42"/>
      <c r="VVP2663" s="116"/>
      <c r="VVQ2663" s="42"/>
      <c r="VVR2663" s="116"/>
      <c r="VVS2663" s="42"/>
      <c r="VVT2663" s="116"/>
      <c r="VVU2663" s="42"/>
      <c r="VVV2663" s="116"/>
      <c r="VVW2663" s="42"/>
      <c r="VVX2663" s="116"/>
      <c r="VVY2663" s="42"/>
      <c r="VVZ2663" s="116"/>
      <c r="VWA2663" s="42"/>
      <c r="VWB2663" s="116"/>
      <c r="VWC2663" s="42"/>
      <c r="VWD2663" s="116"/>
      <c r="VWE2663" s="42"/>
      <c r="VWF2663" s="116"/>
      <c r="VWG2663" s="42"/>
      <c r="VWH2663" s="116"/>
      <c r="VWI2663" s="42"/>
      <c r="VWJ2663" s="116"/>
      <c r="VWK2663" s="42"/>
      <c r="VWL2663" s="116"/>
      <c r="VWM2663" s="42"/>
      <c r="VWN2663" s="116"/>
      <c r="VWO2663" s="42"/>
      <c r="VWP2663" s="116"/>
      <c r="VWQ2663" s="42"/>
      <c r="VWR2663" s="116"/>
      <c r="VWS2663" s="42"/>
      <c r="VWT2663" s="116"/>
      <c r="VWU2663" s="42"/>
      <c r="VWV2663" s="116"/>
      <c r="VWW2663" s="42"/>
      <c r="VWX2663" s="116"/>
      <c r="VWY2663" s="42"/>
      <c r="VWZ2663" s="116"/>
      <c r="VXA2663" s="42"/>
      <c r="VXB2663" s="116"/>
      <c r="VXC2663" s="42"/>
      <c r="VXD2663" s="116"/>
      <c r="VXE2663" s="42"/>
      <c r="VXF2663" s="116"/>
      <c r="VXG2663" s="42"/>
      <c r="VXH2663" s="116"/>
      <c r="VXI2663" s="42"/>
      <c r="VXJ2663" s="116"/>
      <c r="VXK2663" s="42"/>
      <c r="VXL2663" s="116"/>
      <c r="VXM2663" s="42"/>
      <c r="VXN2663" s="116"/>
      <c r="VXO2663" s="42"/>
      <c r="VXP2663" s="116"/>
      <c r="VXQ2663" s="42"/>
      <c r="VXR2663" s="116"/>
      <c r="VXS2663" s="42"/>
      <c r="VXT2663" s="116"/>
      <c r="VXU2663" s="42"/>
      <c r="VXV2663" s="116"/>
      <c r="VXW2663" s="42"/>
      <c r="VXX2663" s="116"/>
      <c r="VXY2663" s="42"/>
      <c r="VXZ2663" s="116"/>
      <c r="VYA2663" s="42"/>
      <c r="VYB2663" s="116"/>
      <c r="VYC2663" s="42"/>
      <c r="VYD2663" s="116"/>
      <c r="VYE2663" s="42"/>
      <c r="VYF2663" s="116"/>
      <c r="VYG2663" s="42"/>
      <c r="VYH2663" s="116"/>
      <c r="VYI2663" s="42"/>
      <c r="VYJ2663" s="116"/>
      <c r="VYK2663" s="42"/>
      <c r="VYL2663" s="116"/>
      <c r="VYM2663" s="42"/>
      <c r="VYN2663" s="116"/>
      <c r="VYO2663" s="42"/>
      <c r="VYP2663" s="116"/>
      <c r="VYQ2663" s="42"/>
      <c r="VYR2663" s="116"/>
      <c r="VYS2663" s="42"/>
      <c r="VYT2663" s="116"/>
      <c r="VYU2663" s="42"/>
      <c r="VYV2663" s="116"/>
      <c r="VYW2663" s="42"/>
      <c r="VYX2663" s="116"/>
      <c r="VYY2663" s="42"/>
      <c r="VYZ2663" s="116"/>
      <c r="VZA2663" s="42"/>
      <c r="VZB2663" s="116"/>
      <c r="VZC2663" s="42"/>
      <c r="VZD2663" s="116"/>
      <c r="VZE2663" s="42"/>
      <c r="VZF2663" s="116"/>
      <c r="VZG2663" s="42"/>
      <c r="VZH2663" s="116"/>
      <c r="VZI2663" s="42"/>
      <c r="VZJ2663" s="116"/>
      <c r="VZK2663" s="42"/>
      <c r="VZL2663" s="116"/>
      <c r="VZM2663" s="42"/>
      <c r="VZN2663" s="116"/>
      <c r="VZO2663" s="42"/>
      <c r="VZP2663" s="116"/>
      <c r="VZQ2663" s="42"/>
      <c r="VZR2663" s="116"/>
      <c r="VZS2663" s="42"/>
      <c r="VZT2663" s="116"/>
      <c r="VZU2663" s="42"/>
      <c r="VZV2663" s="116"/>
      <c r="VZW2663" s="42"/>
      <c r="VZX2663" s="116"/>
      <c r="VZY2663" s="42"/>
      <c r="VZZ2663" s="116"/>
      <c r="WAA2663" s="42"/>
      <c r="WAB2663" s="116"/>
      <c r="WAC2663" s="42"/>
      <c r="WAD2663" s="116"/>
      <c r="WAE2663" s="42"/>
      <c r="WAF2663" s="116"/>
      <c r="WAG2663" s="42"/>
      <c r="WAH2663" s="116"/>
      <c r="WAI2663" s="42"/>
      <c r="WAJ2663" s="116"/>
      <c r="WAK2663" s="42"/>
      <c r="WAL2663" s="116"/>
      <c r="WAM2663" s="42"/>
      <c r="WAN2663" s="116"/>
      <c r="WAO2663" s="42"/>
      <c r="WAP2663" s="116"/>
      <c r="WAQ2663" s="42"/>
      <c r="WAR2663" s="116"/>
      <c r="WAS2663" s="42"/>
      <c r="WAT2663" s="116"/>
      <c r="WAU2663" s="42"/>
      <c r="WAV2663" s="116"/>
      <c r="WAW2663" s="42"/>
      <c r="WAX2663" s="116"/>
      <c r="WAY2663" s="42"/>
      <c r="WAZ2663" s="116"/>
      <c r="WBA2663" s="42"/>
      <c r="WBB2663" s="116"/>
      <c r="WBC2663" s="42"/>
      <c r="WBD2663" s="116"/>
      <c r="WBE2663" s="42"/>
      <c r="WBF2663" s="116"/>
      <c r="WBG2663" s="42"/>
      <c r="WBH2663" s="116"/>
      <c r="WBI2663" s="42"/>
      <c r="WBJ2663" s="116"/>
      <c r="WBK2663" s="42"/>
      <c r="WBL2663" s="116"/>
      <c r="WBM2663" s="42"/>
      <c r="WBN2663" s="116"/>
      <c r="WBO2663" s="42"/>
      <c r="WBP2663" s="116"/>
      <c r="WBQ2663" s="42"/>
      <c r="WBR2663" s="116"/>
      <c r="WBS2663" s="42"/>
      <c r="WBT2663" s="116"/>
      <c r="WBU2663" s="42"/>
      <c r="WBV2663" s="116"/>
      <c r="WBW2663" s="42"/>
      <c r="WBX2663" s="116"/>
      <c r="WBY2663" s="42"/>
      <c r="WBZ2663" s="116"/>
      <c r="WCA2663" s="42"/>
      <c r="WCB2663" s="116"/>
      <c r="WCC2663" s="42"/>
      <c r="WCD2663" s="116"/>
      <c r="WCE2663" s="42"/>
      <c r="WCF2663" s="116"/>
      <c r="WCG2663" s="42"/>
      <c r="WCH2663" s="116"/>
      <c r="WCI2663" s="42"/>
      <c r="WCJ2663" s="116"/>
      <c r="WCK2663" s="42"/>
      <c r="WCL2663" s="116"/>
      <c r="WCM2663" s="42"/>
      <c r="WCN2663" s="116"/>
      <c r="WCO2663" s="42"/>
      <c r="WCP2663" s="116"/>
      <c r="WCQ2663" s="42"/>
      <c r="WCR2663" s="116"/>
      <c r="WCS2663" s="42"/>
      <c r="WCT2663" s="116"/>
      <c r="WCU2663" s="42"/>
      <c r="WCV2663" s="116"/>
      <c r="WCW2663" s="42"/>
      <c r="WCX2663" s="116"/>
      <c r="WCY2663" s="42"/>
      <c r="WCZ2663" s="116"/>
      <c r="WDA2663" s="42"/>
      <c r="WDB2663" s="116"/>
      <c r="WDC2663" s="42"/>
      <c r="WDD2663" s="116"/>
      <c r="WDE2663" s="42"/>
      <c r="WDF2663" s="116"/>
      <c r="WDG2663" s="42"/>
      <c r="WDH2663" s="116"/>
      <c r="WDI2663" s="42"/>
      <c r="WDJ2663" s="116"/>
      <c r="WDK2663" s="42"/>
      <c r="WDL2663" s="116"/>
      <c r="WDM2663" s="42"/>
      <c r="WDN2663" s="116"/>
      <c r="WDO2663" s="42"/>
      <c r="WDP2663" s="116"/>
      <c r="WDQ2663" s="42"/>
      <c r="WDR2663" s="116"/>
      <c r="WDS2663" s="42"/>
      <c r="WDT2663" s="116"/>
      <c r="WDU2663" s="42"/>
      <c r="WDV2663" s="116"/>
      <c r="WDW2663" s="42"/>
      <c r="WDX2663" s="116"/>
      <c r="WDY2663" s="42"/>
      <c r="WDZ2663" s="116"/>
      <c r="WEA2663" s="42"/>
      <c r="WEB2663" s="116"/>
      <c r="WEC2663" s="42"/>
      <c r="WED2663" s="116"/>
      <c r="WEE2663" s="42"/>
      <c r="WEF2663" s="116"/>
      <c r="WEG2663" s="42"/>
      <c r="WEH2663" s="116"/>
      <c r="WEI2663" s="42"/>
      <c r="WEJ2663" s="116"/>
      <c r="WEK2663" s="42"/>
      <c r="WEL2663" s="116"/>
      <c r="WEM2663" s="42"/>
      <c r="WEN2663" s="116"/>
      <c r="WEO2663" s="42"/>
      <c r="WEP2663" s="116"/>
      <c r="WEQ2663" s="42"/>
      <c r="WER2663" s="116"/>
      <c r="WES2663" s="42"/>
      <c r="WET2663" s="116"/>
      <c r="WEU2663" s="42"/>
      <c r="WEV2663" s="116"/>
      <c r="WEW2663" s="42"/>
      <c r="WEX2663" s="116"/>
      <c r="WEY2663" s="42"/>
      <c r="WEZ2663" s="116"/>
      <c r="WFA2663" s="42"/>
      <c r="WFB2663" s="116"/>
      <c r="WFC2663" s="42"/>
      <c r="WFD2663" s="116"/>
      <c r="WFE2663" s="42"/>
      <c r="WFF2663" s="116"/>
      <c r="WFG2663" s="42"/>
      <c r="WFH2663" s="116"/>
      <c r="WFI2663" s="42"/>
      <c r="WFJ2663" s="116"/>
      <c r="WFK2663" s="42"/>
      <c r="WFL2663" s="116"/>
      <c r="WFM2663" s="42"/>
      <c r="WFN2663" s="116"/>
      <c r="WFO2663" s="42"/>
      <c r="WFP2663" s="116"/>
      <c r="WFQ2663" s="42"/>
      <c r="WFR2663" s="116"/>
      <c r="WFS2663" s="42"/>
      <c r="WFT2663" s="116"/>
      <c r="WFU2663" s="42"/>
      <c r="WFV2663" s="116"/>
      <c r="WFW2663" s="42"/>
      <c r="WFX2663" s="116"/>
      <c r="WFY2663" s="42"/>
      <c r="WFZ2663" s="116"/>
      <c r="WGA2663" s="42"/>
      <c r="WGB2663" s="116"/>
      <c r="WGC2663" s="42"/>
      <c r="WGD2663" s="116"/>
      <c r="WGE2663" s="42"/>
      <c r="WGF2663" s="116"/>
      <c r="WGG2663" s="42"/>
      <c r="WGH2663" s="116"/>
      <c r="WGI2663" s="42"/>
      <c r="WGJ2663" s="116"/>
      <c r="WGK2663" s="42"/>
      <c r="WGL2663" s="116"/>
      <c r="WGM2663" s="42"/>
      <c r="WGN2663" s="116"/>
      <c r="WGO2663" s="42"/>
      <c r="WGP2663" s="116"/>
      <c r="WGQ2663" s="42"/>
      <c r="WGR2663" s="116"/>
      <c r="WGS2663" s="42"/>
      <c r="WGT2663" s="116"/>
      <c r="WGU2663" s="42"/>
      <c r="WGV2663" s="116"/>
      <c r="WGW2663" s="42"/>
      <c r="WGX2663" s="116"/>
      <c r="WGY2663" s="42"/>
      <c r="WGZ2663" s="116"/>
      <c r="WHA2663" s="42"/>
      <c r="WHB2663" s="116"/>
      <c r="WHC2663" s="42"/>
      <c r="WHD2663" s="116"/>
      <c r="WHE2663" s="42"/>
      <c r="WHF2663" s="116"/>
      <c r="WHG2663" s="42"/>
      <c r="WHH2663" s="116"/>
      <c r="WHI2663" s="42"/>
      <c r="WHJ2663" s="116"/>
      <c r="WHK2663" s="42"/>
      <c r="WHL2663" s="116"/>
      <c r="WHM2663" s="42"/>
      <c r="WHN2663" s="116"/>
      <c r="WHO2663" s="42"/>
      <c r="WHP2663" s="116"/>
      <c r="WHQ2663" s="42"/>
      <c r="WHR2663" s="116"/>
      <c r="WHS2663" s="42"/>
      <c r="WHT2663" s="116"/>
      <c r="WHU2663" s="42"/>
      <c r="WHV2663" s="116"/>
      <c r="WHW2663" s="42"/>
      <c r="WHX2663" s="116"/>
      <c r="WHY2663" s="42"/>
      <c r="WHZ2663" s="116"/>
      <c r="WIA2663" s="42"/>
      <c r="WIB2663" s="116"/>
      <c r="WIC2663" s="42"/>
      <c r="WID2663" s="116"/>
      <c r="WIE2663" s="42"/>
      <c r="WIF2663" s="116"/>
      <c r="WIG2663" s="42"/>
      <c r="WIH2663" s="116"/>
      <c r="WII2663" s="42"/>
      <c r="WIJ2663" s="116"/>
      <c r="WIK2663" s="42"/>
      <c r="WIL2663" s="116"/>
      <c r="WIM2663" s="42"/>
      <c r="WIN2663" s="116"/>
      <c r="WIO2663" s="42"/>
      <c r="WIP2663" s="116"/>
      <c r="WIQ2663" s="42"/>
      <c r="WIR2663" s="116"/>
      <c r="WIS2663" s="42"/>
      <c r="WIT2663" s="116"/>
      <c r="WIU2663" s="42"/>
      <c r="WIV2663" s="116"/>
      <c r="WIW2663" s="42"/>
      <c r="WIX2663" s="116"/>
      <c r="WIY2663" s="42"/>
      <c r="WIZ2663" s="116"/>
      <c r="WJA2663" s="42"/>
      <c r="WJB2663" s="116"/>
      <c r="WJC2663" s="42"/>
      <c r="WJD2663" s="116"/>
      <c r="WJE2663" s="42"/>
      <c r="WJF2663" s="116"/>
      <c r="WJG2663" s="42"/>
      <c r="WJH2663" s="116"/>
      <c r="WJI2663" s="42"/>
      <c r="WJJ2663" s="116"/>
      <c r="WJK2663" s="42"/>
      <c r="WJL2663" s="116"/>
      <c r="WJM2663" s="42"/>
      <c r="WJN2663" s="116"/>
      <c r="WJO2663" s="42"/>
      <c r="WJP2663" s="116"/>
      <c r="WJQ2663" s="42"/>
      <c r="WJR2663" s="116"/>
      <c r="WJS2663" s="42"/>
      <c r="WJT2663" s="116"/>
      <c r="WJU2663" s="42"/>
      <c r="WJV2663" s="116"/>
      <c r="WJW2663" s="42"/>
      <c r="WJX2663" s="116"/>
      <c r="WJY2663" s="42"/>
      <c r="WJZ2663" s="116"/>
      <c r="WKA2663" s="42"/>
      <c r="WKB2663" s="116"/>
      <c r="WKC2663" s="42"/>
      <c r="WKD2663" s="116"/>
      <c r="WKE2663" s="42"/>
      <c r="WKF2663" s="116"/>
      <c r="WKG2663" s="42"/>
      <c r="WKH2663" s="116"/>
      <c r="WKI2663" s="42"/>
      <c r="WKJ2663" s="116"/>
      <c r="WKK2663" s="42"/>
      <c r="WKL2663" s="116"/>
      <c r="WKM2663" s="42"/>
      <c r="WKN2663" s="116"/>
      <c r="WKO2663" s="42"/>
      <c r="WKP2663" s="116"/>
      <c r="WKQ2663" s="42"/>
      <c r="WKR2663" s="116"/>
      <c r="WKS2663" s="42"/>
      <c r="WKT2663" s="116"/>
      <c r="WKU2663" s="42"/>
      <c r="WKV2663" s="116"/>
      <c r="WKW2663" s="42"/>
      <c r="WKX2663" s="116"/>
      <c r="WKY2663" s="42"/>
      <c r="WKZ2663" s="116"/>
      <c r="WLA2663" s="42"/>
      <c r="WLB2663" s="116"/>
      <c r="WLC2663" s="42"/>
      <c r="WLD2663" s="116"/>
      <c r="WLE2663" s="42"/>
      <c r="WLF2663" s="116"/>
      <c r="WLG2663" s="42"/>
      <c r="WLH2663" s="116"/>
      <c r="WLI2663" s="42"/>
      <c r="WLJ2663" s="116"/>
      <c r="WLK2663" s="42"/>
      <c r="WLL2663" s="116"/>
      <c r="WLM2663" s="42"/>
      <c r="WLN2663" s="116"/>
      <c r="WLO2663" s="42"/>
      <c r="WLP2663" s="116"/>
      <c r="WLQ2663" s="42"/>
      <c r="WLR2663" s="116"/>
      <c r="WLS2663" s="42"/>
      <c r="WLT2663" s="116"/>
      <c r="WLU2663" s="42"/>
      <c r="WLV2663" s="116"/>
      <c r="WLW2663" s="42"/>
      <c r="WLX2663" s="116"/>
      <c r="WLY2663" s="42"/>
      <c r="WLZ2663" s="116"/>
      <c r="WMA2663" s="42"/>
      <c r="WMB2663" s="116"/>
      <c r="WMC2663" s="42"/>
      <c r="WMD2663" s="116"/>
      <c r="WME2663" s="42"/>
      <c r="WMF2663" s="116"/>
      <c r="WMG2663" s="42"/>
      <c r="WMH2663" s="116"/>
      <c r="WMI2663" s="42"/>
      <c r="WMJ2663" s="116"/>
      <c r="WMK2663" s="42"/>
      <c r="WML2663" s="116"/>
      <c r="WMM2663" s="42"/>
      <c r="WMN2663" s="116"/>
      <c r="WMO2663" s="42"/>
      <c r="WMP2663" s="116"/>
      <c r="WMQ2663" s="42"/>
      <c r="WMR2663" s="116"/>
      <c r="WMS2663" s="42"/>
      <c r="WMT2663" s="116"/>
      <c r="WMU2663" s="42"/>
      <c r="WMV2663" s="116"/>
      <c r="WMW2663" s="42"/>
      <c r="WMX2663" s="116"/>
      <c r="WMY2663" s="42"/>
      <c r="WMZ2663" s="116"/>
      <c r="WNA2663" s="42"/>
      <c r="WNB2663" s="116"/>
      <c r="WNC2663" s="42"/>
      <c r="WND2663" s="116"/>
      <c r="WNE2663" s="42"/>
      <c r="WNF2663" s="116"/>
      <c r="WNG2663" s="42"/>
      <c r="WNH2663" s="116"/>
      <c r="WNI2663" s="42"/>
      <c r="WNJ2663" s="116"/>
      <c r="WNK2663" s="42"/>
      <c r="WNL2663" s="116"/>
      <c r="WNM2663" s="42"/>
      <c r="WNN2663" s="116"/>
      <c r="WNO2663" s="42"/>
      <c r="WNP2663" s="116"/>
      <c r="WNQ2663" s="42"/>
      <c r="WNR2663" s="116"/>
      <c r="WNS2663" s="42"/>
      <c r="WNT2663" s="116"/>
      <c r="WNU2663" s="42"/>
      <c r="WNV2663" s="116"/>
      <c r="WNW2663" s="42"/>
      <c r="WNX2663" s="116"/>
      <c r="WNY2663" s="42"/>
      <c r="WNZ2663" s="116"/>
      <c r="WOA2663" s="42"/>
      <c r="WOB2663" s="116"/>
      <c r="WOC2663" s="42"/>
      <c r="WOD2663" s="116"/>
      <c r="WOE2663" s="42"/>
      <c r="WOF2663" s="116"/>
      <c r="WOG2663" s="42"/>
      <c r="WOH2663" s="116"/>
      <c r="WOI2663" s="42"/>
      <c r="WOJ2663" s="116"/>
      <c r="WOK2663" s="42"/>
      <c r="WOL2663" s="116"/>
      <c r="WOM2663" s="42"/>
      <c r="WON2663" s="116"/>
      <c r="WOO2663" s="42"/>
      <c r="WOP2663" s="116"/>
      <c r="WOQ2663" s="42"/>
      <c r="WOR2663" s="116"/>
      <c r="WOS2663" s="42"/>
      <c r="WOT2663" s="116"/>
      <c r="WOU2663" s="42"/>
      <c r="WOV2663" s="116"/>
      <c r="WOW2663" s="42"/>
      <c r="WOX2663" s="116"/>
      <c r="WOY2663" s="42"/>
      <c r="WOZ2663" s="116"/>
      <c r="WPA2663" s="42"/>
      <c r="WPB2663" s="116"/>
      <c r="WPC2663" s="42"/>
      <c r="WPD2663" s="116"/>
      <c r="WPE2663" s="42"/>
      <c r="WPF2663" s="116"/>
      <c r="WPG2663" s="42"/>
      <c r="WPH2663" s="116"/>
      <c r="WPI2663" s="42"/>
      <c r="WPJ2663" s="116"/>
      <c r="WPK2663" s="42"/>
      <c r="WPL2663" s="116"/>
      <c r="WPM2663" s="42"/>
      <c r="WPN2663" s="116"/>
      <c r="WPO2663" s="42"/>
      <c r="WPP2663" s="116"/>
      <c r="WPQ2663" s="42"/>
      <c r="WPR2663" s="116"/>
      <c r="WPS2663" s="42"/>
      <c r="WPT2663" s="116"/>
      <c r="WPU2663" s="42"/>
      <c r="WPV2663" s="116"/>
      <c r="WPW2663" s="42"/>
      <c r="WPX2663" s="116"/>
      <c r="WPY2663" s="42"/>
      <c r="WPZ2663" s="116"/>
      <c r="WQA2663" s="42"/>
      <c r="WQB2663" s="116"/>
      <c r="WQC2663" s="42"/>
      <c r="WQD2663" s="116"/>
      <c r="WQE2663" s="42"/>
      <c r="WQF2663" s="116"/>
      <c r="WQG2663" s="42"/>
      <c r="WQH2663" s="116"/>
      <c r="WQI2663" s="42"/>
      <c r="WQJ2663" s="116"/>
      <c r="WQK2663" s="42"/>
      <c r="WQL2663" s="116"/>
      <c r="WQM2663" s="42"/>
      <c r="WQN2663" s="116"/>
      <c r="WQO2663" s="42"/>
      <c r="WQP2663" s="116"/>
      <c r="WQQ2663" s="42"/>
      <c r="WQR2663" s="116"/>
      <c r="WQS2663" s="42"/>
      <c r="WQT2663" s="116"/>
      <c r="WQU2663" s="42"/>
      <c r="WQV2663" s="116"/>
      <c r="WQW2663" s="42"/>
      <c r="WQX2663" s="116"/>
      <c r="WQY2663" s="42"/>
      <c r="WQZ2663" s="116"/>
      <c r="WRA2663" s="42"/>
      <c r="WRB2663" s="116"/>
      <c r="WRC2663" s="42"/>
      <c r="WRD2663" s="116"/>
      <c r="WRE2663" s="42"/>
      <c r="WRF2663" s="116"/>
      <c r="WRG2663" s="42"/>
      <c r="WRH2663" s="116"/>
      <c r="WRI2663" s="42"/>
      <c r="WRJ2663" s="116"/>
      <c r="WRK2663" s="42"/>
      <c r="WRL2663" s="116"/>
      <c r="WRM2663" s="42"/>
      <c r="WRN2663" s="116"/>
      <c r="WRO2663" s="42"/>
      <c r="WRP2663" s="116"/>
      <c r="WRQ2663" s="42"/>
      <c r="WRR2663" s="116"/>
      <c r="WRS2663" s="42"/>
      <c r="WRT2663" s="116"/>
      <c r="WRU2663" s="42"/>
      <c r="WRV2663" s="116"/>
      <c r="WRW2663" s="42"/>
      <c r="WRX2663" s="116"/>
      <c r="WRY2663" s="42"/>
      <c r="WRZ2663" s="116"/>
      <c r="WSA2663" s="42"/>
      <c r="WSB2663" s="116"/>
      <c r="WSC2663" s="42"/>
      <c r="WSD2663" s="116"/>
      <c r="WSE2663" s="42"/>
      <c r="WSF2663" s="116"/>
      <c r="WSG2663" s="42"/>
      <c r="WSH2663" s="116"/>
      <c r="WSI2663" s="42"/>
      <c r="WSJ2663" s="116"/>
      <c r="WSK2663" s="42"/>
      <c r="WSL2663" s="116"/>
      <c r="WSM2663" s="42"/>
      <c r="WSN2663" s="116"/>
      <c r="WSO2663" s="42"/>
      <c r="WSP2663" s="116"/>
      <c r="WSQ2663" s="42"/>
      <c r="WSR2663" s="116"/>
      <c r="WSS2663" s="42"/>
      <c r="WST2663" s="116"/>
      <c r="WSU2663" s="42"/>
      <c r="WSV2663" s="116"/>
      <c r="WSW2663" s="42"/>
      <c r="WSX2663" s="116"/>
      <c r="WSY2663" s="42"/>
      <c r="WSZ2663" s="116"/>
      <c r="WTA2663" s="42"/>
      <c r="WTB2663" s="116"/>
      <c r="WTC2663" s="42"/>
      <c r="WTD2663" s="116"/>
      <c r="WTE2663" s="42"/>
      <c r="WTF2663" s="116"/>
      <c r="WTG2663" s="42"/>
      <c r="WTH2663" s="116"/>
      <c r="WTI2663" s="42"/>
      <c r="WTJ2663" s="116"/>
      <c r="WTK2663" s="42"/>
      <c r="WTL2663" s="116"/>
      <c r="WTM2663" s="42"/>
      <c r="WTN2663" s="116"/>
      <c r="WTO2663" s="42"/>
      <c r="WTP2663" s="116"/>
      <c r="WTQ2663" s="42"/>
      <c r="WTR2663" s="116"/>
      <c r="WTS2663" s="42"/>
      <c r="WTT2663" s="116"/>
      <c r="WTU2663" s="42"/>
      <c r="WTV2663" s="116"/>
      <c r="WTW2663" s="42"/>
      <c r="WTX2663" s="116"/>
      <c r="WTY2663" s="42"/>
      <c r="WTZ2663" s="116"/>
      <c r="WUA2663" s="42"/>
      <c r="WUB2663" s="116"/>
      <c r="WUC2663" s="42"/>
      <c r="WUD2663" s="116"/>
      <c r="WUE2663" s="42"/>
      <c r="WUF2663" s="116"/>
      <c r="WUG2663" s="42"/>
      <c r="WUH2663" s="116"/>
      <c r="WUI2663" s="42"/>
      <c r="WUJ2663" s="116"/>
      <c r="WUK2663" s="42"/>
      <c r="WUL2663" s="116"/>
      <c r="WUM2663" s="42"/>
      <c r="WUN2663" s="116"/>
      <c r="WUO2663" s="42"/>
      <c r="WUP2663" s="116"/>
      <c r="WUQ2663" s="42"/>
      <c r="WUR2663" s="116"/>
      <c r="WUS2663" s="42"/>
      <c r="WUT2663" s="116"/>
      <c r="WUU2663" s="42"/>
      <c r="WUV2663" s="116"/>
      <c r="WUW2663" s="42"/>
      <c r="WUX2663" s="116"/>
      <c r="WUY2663" s="42"/>
      <c r="WUZ2663" s="116"/>
      <c r="WVA2663" s="42"/>
      <c r="WVB2663" s="116"/>
      <c r="WVC2663" s="42"/>
      <c r="WVD2663" s="116"/>
      <c r="WVE2663" s="42"/>
      <c r="WVF2663" s="116"/>
      <c r="WVG2663" s="42"/>
      <c r="WVH2663" s="116"/>
      <c r="WVI2663" s="42"/>
      <c r="WVJ2663" s="116"/>
      <c r="WVK2663" s="42"/>
      <c r="WVL2663" s="116"/>
      <c r="WVM2663" s="42"/>
      <c r="WVN2663" s="116"/>
      <c r="WVO2663" s="42"/>
      <c r="WVP2663" s="116"/>
      <c r="WVQ2663" s="42"/>
      <c r="WVR2663" s="116"/>
      <c r="WVS2663" s="42"/>
      <c r="WVT2663" s="116"/>
      <c r="WVU2663" s="42"/>
      <c r="WVV2663" s="116"/>
      <c r="WVW2663" s="42"/>
      <c r="WVX2663" s="116"/>
      <c r="WVY2663" s="42"/>
      <c r="WVZ2663" s="116"/>
      <c r="WWA2663" s="42"/>
      <c r="WWB2663" s="116"/>
      <c r="WWC2663" s="42"/>
      <c r="WWD2663" s="116"/>
      <c r="WWE2663" s="42"/>
      <c r="WWF2663" s="116"/>
      <c r="WWG2663" s="42"/>
      <c r="WWH2663" s="116"/>
      <c r="WWI2663" s="42"/>
      <c r="WWJ2663" s="116"/>
      <c r="WWK2663" s="42"/>
      <c r="WWL2663" s="116"/>
      <c r="WWM2663" s="42"/>
      <c r="WWN2663" s="116"/>
      <c r="WWO2663" s="42"/>
      <c r="WWP2663" s="116"/>
      <c r="WWQ2663" s="42"/>
      <c r="WWR2663" s="116"/>
      <c r="WWS2663" s="42"/>
      <c r="WWT2663" s="116"/>
      <c r="WWU2663" s="42"/>
      <c r="WWV2663" s="116"/>
      <c r="WWW2663" s="42"/>
      <c r="WWX2663" s="116"/>
      <c r="WWY2663" s="42"/>
      <c r="WWZ2663" s="116"/>
      <c r="WXA2663" s="42"/>
      <c r="WXB2663" s="116"/>
      <c r="WXC2663" s="42"/>
      <c r="WXD2663" s="116"/>
      <c r="WXE2663" s="42"/>
      <c r="WXF2663" s="116"/>
      <c r="WXG2663" s="42"/>
      <c r="WXH2663" s="116"/>
      <c r="WXI2663" s="42"/>
      <c r="WXJ2663" s="116"/>
      <c r="WXK2663" s="42"/>
      <c r="WXL2663" s="116"/>
      <c r="WXM2663" s="42"/>
      <c r="WXN2663" s="116"/>
      <c r="WXO2663" s="42"/>
      <c r="WXP2663" s="116"/>
      <c r="WXQ2663" s="42"/>
      <c r="WXR2663" s="116"/>
      <c r="WXS2663" s="42"/>
      <c r="WXT2663" s="116"/>
      <c r="WXU2663" s="42"/>
      <c r="WXV2663" s="116"/>
      <c r="WXW2663" s="42"/>
      <c r="WXX2663" s="116"/>
      <c r="WXY2663" s="42"/>
      <c r="WXZ2663" s="116"/>
      <c r="WYA2663" s="42"/>
      <c r="WYB2663" s="116"/>
      <c r="WYC2663" s="42"/>
      <c r="WYD2663" s="116"/>
      <c r="WYE2663" s="42"/>
      <c r="WYF2663" s="116"/>
      <c r="WYG2663" s="42"/>
      <c r="WYH2663" s="116"/>
      <c r="WYI2663" s="42"/>
      <c r="WYJ2663" s="116"/>
      <c r="WYK2663" s="42"/>
      <c r="WYL2663" s="116"/>
      <c r="WYM2663" s="42"/>
      <c r="WYN2663" s="116"/>
      <c r="WYO2663" s="42"/>
      <c r="WYP2663" s="116"/>
      <c r="WYQ2663" s="42"/>
      <c r="WYR2663" s="116"/>
      <c r="WYS2663" s="42"/>
      <c r="WYT2663" s="116"/>
      <c r="WYU2663" s="42"/>
      <c r="WYV2663" s="116"/>
      <c r="WYW2663" s="42"/>
      <c r="WYX2663" s="116"/>
      <c r="WYY2663" s="42"/>
      <c r="WYZ2663" s="116"/>
      <c r="WZA2663" s="42"/>
      <c r="WZB2663" s="116"/>
      <c r="WZC2663" s="42"/>
      <c r="WZD2663" s="116"/>
      <c r="WZE2663" s="42"/>
      <c r="WZF2663" s="116"/>
      <c r="WZG2663" s="42"/>
      <c r="WZH2663" s="116"/>
      <c r="WZI2663" s="42"/>
      <c r="WZJ2663" s="116"/>
      <c r="WZK2663" s="42"/>
      <c r="WZL2663" s="116"/>
      <c r="WZM2663" s="42"/>
      <c r="WZN2663" s="116"/>
      <c r="WZO2663" s="42"/>
      <c r="WZP2663" s="116"/>
      <c r="WZQ2663" s="42"/>
      <c r="WZR2663" s="116"/>
      <c r="WZS2663" s="42"/>
      <c r="WZT2663" s="116"/>
      <c r="WZU2663" s="42"/>
      <c r="WZV2663" s="116"/>
      <c r="WZW2663" s="42"/>
      <c r="WZX2663" s="116"/>
      <c r="WZY2663" s="42"/>
      <c r="WZZ2663" s="116"/>
      <c r="XAA2663" s="42"/>
      <c r="XAB2663" s="116"/>
      <c r="XAC2663" s="42"/>
      <c r="XAD2663" s="116"/>
      <c r="XAE2663" s="42"/>
      <c r="XAF2663" s="116"/>
      <c r="XAG2663" s="42"/>
      <c r="XAH2663" s="116"/>
      <c r="XAI2663" s="42"/>
      <c r="XAJ2663" s="116"/>
      <c r="XAK2663" s="42"/>
      <c r="XAL2663" s="116"/>
      <c r="XAM2663" s="42"/>
      <c r="XAN2663" s="116"/>
      <c r="XAO2663" s="42"/>
      <c r="XAP2663" s="116"/>
      <c r="XAQ2663" s="42"/>
      <c r="XAR2663" s="116"/>
      <c r="XAS2663" s="42"/>
      <c r="XAT2663" s="116"/>
      <c r="XAU2663" s="42"/>
      <c r="XAV2663" s="116"/>
      <c r="XAW2663" s="42"/>
      <c r="XAX2663" s="116"/>
      <c r="XAY2663" s="42"/>
      <c r="XAZ2663" s="116"/>
      <c r="XBA2663" s="42"/>
      <c r="XBB2663" s="116"/>
      <c r="XBC2663" s="42"/>
      <c r="XBD2663" s="116"/>
      <c r="XBE2663" s="42"/>
      <c r="XBF2663" s="116"/>
      <c r="XBG2663" s="42"/>
      <c r="XBH2663" s="116"/>
      <c r="XBI2663" s="42"/>
      <c r="XBJ2663" s="116"/>
      <c r="XBK2663" s="42"/>
      <c r="XBL2663" s="116"/>
      <c r="XBM2663" s="42"/>
      <c r="XBN2663" s="116"/>
      <c r="XBO2663" s="42"/>
      <c r="XBP2663" s="116"/>
      <c r="XBQ2663" s="42"/>
      <c r="XBR2663" s="116"/>
      <c r="XBS2663" s="42"/>
      <c r="XBT2663" s="116"/>
      <c r="XBU2663" s="42"/>
      <c r="XBV2663" s="116"/>
      <c r="XBW2663" s="42"/>
      <c r="XBX2663" s="116"/>
      <c r="XBY2663" s="42"/>
      <c r="XBZ2663" s="116"/>
      <c r="XCA2663" s="42"/>
      <c r="XCB2663" s="116"/>
      <c r="XCC2663" s="42"/>
      <c r="XCD2663" s="116"/>
      <c r="XCE2663" s="42"/>
      <c r="XCF2663" s="116"/>
      <c r="XCG2663" s="42"/>
      <c r="XCH2663" s="116"/>
      <c r="XCI2663" s="42"/>
      <c r="XCJ2663" s="116"/>
      <c r="XCK2663" s="42"/>
      <c r="XCL2663" s="116"/>
      <c r="XCM2663" s="42"/>
      <c r="XCN2663" s="116"/>
      <c r="XCO2663" s="42"/>
      <c r="XCP2663" s="116"/>
      <c r="XCQ2663" s="42"/>
      <c r="XCR2663" s="116"/>
      <c r="XCS2663" s="42"/>
      <c r="XCT2663" s="116"/>
      <c r="XCU2663" s="42"/>
      <c r="XCV2663" s="116"/>
      <c r="XCW2663" s="42"/>
      <c r="XCX2663" s="116"/>
      <c r="XCY2663" s="42"/>
      <c r="XCZ2663" s="116"/>
      <c r="XDA2663" s="42"/>
      <c r="XDB2663" s="116"/>
      <c r="XDC2663" s="42"/>
      <c r="XDD2663" s="116"/>
      <c r="XDE2663" s="42"/>
      <c r="XDF2663" s="116"/>
      <c r="XDG2663" s="42"/>
      <c r="XDH2663" s="116"/>
      <c r="XDI2663" s="42"/>
      <c r="XDJ2663" s="116"/>
      <c r="XDK2663" s="42"/>
      <c r="XDL2663" s="116"/>
      <c r="XDM2663" s="42"/>
      <c r="XDN2663" s="116"/>
      <c r="XDO2663" s="42"/>
      <c r="XDP2663" s="116"/>
      <c r="XDQ2663" s="42"/>
      <c r="XDR2663" s="116"/>
      <c r="XDS2663" s="42"/>
      <c r="XDT2663" s="116"/>
      <c r="XDU2663" s="42"/>
      <c r="XDV2663" s="116"/>
      <c r="XDW2663" s="42"/>
      <c r="XDX2663" s="116"/>
      <c r="XDY2663" s="42"/>
      <c r="XDZ2663" s="116"/>
      <c r="XEA2663" s="42"/>
      <c r="XEB2663" s="116"/>
      <c r="XEC2663" s="42"/>
      <c r="XED2663" s="116"/>
      <c r="XEE2663" s="42"/>
      <c r="XEF2663" s="116"/>
      <c r="XEG2663" s="42"/>
      <c r="XEH2663" s="116"/>
      <c r="XEI2663" s="42"/>
      <c r="XEJ2663" s="116"/>
      <c r="XEK2663" s="42"/>
      <c r="XEL2663" s="116"/>
      <c r="XEM2663" s="42"/>
      <c r="XEN2663" s="116"/>
      <c r="XEO2663" s="42"/>
    </row>
    <row r="2664" spans="1:16369" s="85" customFormat="1" hidden="1" x14ac:dyDescent="0.25">
      <c r="A2664" s="177"/>
      <c r="B2664" s="19"/>
      <c r="C2664" s="38"/>
      <c r="D2664" s="116"/>
      <c r="E2664" s="42"/>
      <c r="F2664" s="116"/>
      <c r="G2664" s="42"/>
      <c r="H2664" s="116"/>
      <c r="I2664" s="42"/>
      <c r="J2664" s="116"/>
      <c r="K2664" s="42"/>
      <c r="L2664" s="116"/>
      <c r="M2664" s="42"/>
      <c r="N2664" s="116"/>
      <c r="O2664" s="42"/>
      <c r="P2664" s="116"/>
      <c r="Q2664" s="42"/>
      <c r="R2664" s="116"/>
      <c r="S2664" s="42"/>
      <c r="T2664" s="116"/>
      <c r="U2664" s="42"/>
      <c r="V2664" s="116"/>
      <c r="W2664" s="42"/>
      <c r="X2664" s="116"/>
      <c r="Y2664" s="42"/>
      <c r="Z2664" s="116"/>
      <c r="AA2664" s="42"/>
      <c r="AB2664" s="116"/>
      <c r="AC2664" s="42"/>
      <c r="AD2664" s="116"/>
      <c r="AE2664" s="42"/>
      <c r="AF2664" s="116"/>
      <c r="AG2664" s="42"/>
      <c r="AH2664" s="116"/>
      <c r="AI2664" s="42"/>
      <c r="AJ2664" s="116"/>
      <c r="AK2664" s="42"/>
      <c r="AL2664" s="116"/>
      <c r="AM2664" s="42"/>
      <c r="AN2664" s="116"/>
      <c r="AO2664" s="42"/>
      <c r="AP2664" s="116"/>
      <c r="AQ2664" s="42"/>
      <c r="AR2664" s="116"/>
      <c r="AS2664" s="42"/>
      <c r="AT2664" s="116"/>
      <c r="AU2664" s="42"/>
      <c r="AV2664" s="116"/>
      <c r="AW2664" s="42"/>
      <c r="AX2664" s="116"/>
      <c r="AY2664" s="42"/>
      <c r="AZ2664" s="116"/>
      <c r="BA2664" s="42"/>
      <c r="BB2664" s="116"/>
      <c r="BC2664" s="42"/>
      <c r="BD2664" s="116"/>
      <c r="BE2664" s="42"/>
      <c r="BF2664" s="116"/>
      <c r="BG2664" s="42"/>
      <c r="BH2664" s="116"/>
      <c r="BI2664" s="42"/>
      <c r="BJ2664" s="116"/>
      <c r="BK2664" s="42"/>
      <c r="BL2664" s="116"/>
      <c r="BM2664" s="42"/>
      <c r="BN2664" s="116"/>
      <c r="BO2664" s="42"/>
      <c r="BP2664" s="116"/>
      <c r="BQ2664" s="42"/>
      <c r="BR2664" s="116"/>
      <c r="BS2664" s="42"/>
      <c r="BT2664" s="116"/>
      <c r="BU2664" s="42"/>
      <c r="BV2664" s="116"/>
      <c r="BW2664" s="42"/>
      <c r="BX2664" s="116"/>
      <c r="BY2664" s="42"/>
      <c r="BZ2664" s="116"/>
      <c r="CA2664" s="42"/>
      <c r="CB2664" s="116"/>
      <c r="CC2664" s="42"/>
      <c r="CD2664" s="116"/>
      <c r="CE2664" s="42"/>
      <c r="CF2664" s="116"/>
      <c r="CG2664" s="42"/>
      <c r="CH2664" s="116"/>
      <c r="CI2664" s="42"/>
      <c r="CJ2664" s="116"/>
      <c r="CK2664" s="42"/>
      <c r="CL2664" s="116"/>
      <c r="CM2664" s="42"/>
      <c r="CN2664" s="116"/>
      <c r="CO2664" s="42"/>
      <c r="CP2664" s="116"/>
      <c r="CQ2664" s="42"/>
      <c r="CR2664" s="116"/>
      <c r="CS2664" s="42"/>
      <c r="CT2664" s="116"/>
      <c r="CU2664" s="42"/>
      <c r="CV2664" s="116"/>
      <c r="CW2664" s="42"/>
      <c r="CX2664" s="116"/>
      <c r="CY2664" s="42"/>
      <c r="CZ2664" s="116"/>
      <c r="DA2664" s="42"/>
      <c r="DB2664" s="116"/>
      <c r="DC2664" s="42"/>
      <c r="DD2664" s="116"/>
      <c r="DE2664" s="42"/>
      <c r="DF2664" s="116"/>
      <c r="DG2664" s="42"/>
      <c r="DH2664" s="116"/>
      <c r="DI2664" s="42"/>
      <c r="DJ2664" s="116"/>
      <c r="DK2664" s="42"/>
      <c r="DL2664" s="116"/>
      <c r="DM2664" s="42"/>
      <c r="DN2664" s="116"/>
      <c r="DO2664" s="42"/>
      <c r="DP2664" s="116"/>
      <c r="DQ2664" s="42"/>
      <c r="DR2664" s="116"/>
      <c r="DS2664" s="42"/>
      <c r="DT2664" s="116"/>
      <c r="DU2664" s="42"/>
      <c r="DV2664" s="116"/>
      <c r="DW2664" s="42"/>
      <c r="DX2664" s="116"/>
      <c r="DY2664" s="42"/>
      <c r="DZ2664" s="116"/>
      <c r="EA2664" s="42"/>
      <c r="EB2664" s="116"/>
      <c r="EC2664" s="42"/>
      <c r="ED2664" s="116"/>
      <c r="EE2664" s="42"/>
      <c r="EF2664" s="116"/>
      <c r="EG2664" s="42"/>
      <c r="EH2664" s="116"/>
      <c r="EI2664" s="42"/>
      <c r="EJ2664" s="116"/>
      <c r="EK2664" s="42"/>
      <c r="EL2664" s="116"/>
      <c r="EM2664" s="42"/>
      <c r="EN2664" s="116"/>
      <c r="EO2664" s="42"/>
      <c r="EP2664" s="116"/>
      <c r="EQ2664" s="42"/>
      <c r="ER2664" s="116"/>
      <c r="ES2664" s="42"/>
      <c r="ET2664" s="116"/>
      <c r="EU2664" s="42"/>
      <c r="EV2664" s="116"/>
      <c r="EW2664" s="42"/>
      <c r="EX2664" s="116"/>
      <c r="EY2664" s="42"/>
      <c r="EZ2664" s="116"/>
      <c r="FA2664" s="42"/>
      <c r="FB2664" s="116"/>
      <c r="FC2664" s="42"/>
      <c r="FD2664" s="116"/>
      <c r="FE2664" s="42"/>
      <c r="FF2664" s="116"/>
      <c r="FG2664" s="42"/>
      <c r="FH2664" s="116"/>
      <c r="FI2664" s="42"/>
      <c r="FJ2664" s="116"/>
      <c r="FK2664" s="42"/>
      <c r="FL2664" s="116"/>
      <c r="FM2664" s="42"/>
      <c r="FN2664" s="116"/>
      <c r="FO2664" s="42"/>
      <c r="FP2664" s="116"/>
      <c r="FQ2664" s="42"/>
      <c r="FR2664" s="116"/>
      <c r="FS2664" s="42"/>
      <c r="FT2664" s="116"/>
      <c r="FU2664" s="42"/>
      <c r="FV2664" s="116"/>
      <c r="FW2664" s="42"/>
      <c r="FX2664" s="116"/>
      <c r="FY2664" s="42"/>
      <c r="FZ2664" s="116"/>
      <c r="GA2664" s="42"/>
      <c r="GB2664" s="116"/>
      <c r="GC2664" s="42"/>
      <c r="GD2664" s="116"/>
      <c r="GE2664" s="42"/>
      <c r="GF2664" s="116"/>
      <c r="GG2664" s="42"/>
      <c r="GH2664" s="116"/>
      <c r="GI2664" s="42"/>
      <c r="GJ2664" s="116"/>
      <c r="GK2664" s="42"/>
      <c r="GL2664" s="116"/>
      <c r="GM2664" s="42"/>
      <c r="GN2664" s="116"/>
      <c r="GO2664" s="42"/>
      <c r="GP2664" s="116"/>
      <c r="GQ2664" s="42"/>
      <c r="GR2664" s="116"/>
      <c r="GS2664" s="42"/>
      <c r="GT2664" s="116"/>
      <c r="GU2664" s="42"/>
      <c r="GV2664" s="116"/>
      <c r="GW2664" s="42"/>
      <c r="GX2664" s="116"/>
      <c r="GY2664" s="42"/>
      <c r="GZ2664" s="116"/>
      <c r="HA2664" s="42"/>
      <c r="HB2664" s="116"/>
      <c r="HC2664" s="42"/>
      <c r="HD2664" s="116"/>
      <c r="HE2664" s="42"/>
      <c r="HF2664" s="116"/>
      <c r="HG2664" s="42"/>
      <c r="HH2664" s="116"/>
      <c r="HI2664" s="42"/>
      <c r="HJ2664" s="116"/>
      <c r="HK2664" s="42"/>
      <c r="HL2664" s="116"/>
      <c r="HM2664" s="42"/>
      <c r="HN2664" s="116"/>
      <c r="HO2664" s="42"/>
      <c r="HP2664" s="116"/>
      <c r="HQ2664" s="42"/>
      <c r="HR2664" s="116"/>
      <c r="HS2664" s="42"/>
      <c r="HT2664" s="116"/>
      <c r="HU2664" s="42"/>
      <c r="HV2664" s="116"/>
      <c r="HW2664" s="42"/>
      <c r="HX2664" s="116"/>
      <c r="HY2664" s="42"/>
      <c r="HZ2664" s="116"/>
      <c r="IA2664" s="42"/>
      <c r="IB2664" s="116"/>
      <c r="IC2664" s="42"/>
      <c r="ID2664" s="116"/>
      <c r="IE2664" s="42"/>
      <c r="IF2664" s="116"/>
      <c r="IG2664" s="42"/>
      <c r="IH2664" s="116"/>
      <c r="II2664" s="42"/>
      <c r="IJ2664" s="116"/>
      <c r="IK2664" s="42"/>
      <c r="IL2664" s="116"/>
      <c r="IM2664" s="42"/>
      <c r="IN2664" s="116"/>
      <c r="IO2664" s="42"/>
      <c r="IP2664" s="116"/>
      <c r="IQ2664" s="42"/>
      <c r="IR2664" s="116"/>
      <c r="IS2664" s="42"/>
      <c r="IT2664" s="116"/>
      <c r="IU2664" s="42"/>
      <c r="IV2664" s="116"/>
      <c r="IW2664" s="42"/>
      <c r="IX2664" s="116"/>
      <c r="IY2664" s="42"/>
      <c r="IZ2664" s="116"/>
      <c r="JA2664" s="42"/>
      <c r="JB2664" s="116"/>
      <c r="JC2664" s="42"/>
      <c r="JD2664" s="116"/>
      <c r="JE2664" s="42"/>
      <c r="JF2664" s="116"/>
      <c r="JG2664" s="42"/>
      <c r="JH2664" s="116"/>
      <c r="JI2664" s="42"/>
      <c r="JJ2664" s="116"/>
      <c r="JK2664" s="42"/>
      <c r="JL2664" s="116"/>
      <c r="JM2664" s="42"/>
      <c r="JN2664" s="116"/>
      <c r="JO2664" s="42"/>
      <c r="JP2664" s="116"/>
      <c r="JQ2664" s="42"/>
      <c r="JR2664" s="116"/>
      <c r="JS2664" s="42"/>
      <c r="JT2664" s="116"/>
      <c r="JU2664" s="42"/>
      <c r="JV2664" s="116"/>
      <c r="JW2664" s="42"/>
      <c r="JX2664" s="116"/>
      <c r="JY2664" s="42"/>
      <c r="JZ2664" s="116"/>
      <c r="KA2664" s="42"/>
      <c r="KB2664" s="116"/>
      <c r="KC2664" s="42"/>
      <c r="KD2664" s="116"/>
      <c r="KE2664" s="42"/>
      <c r="KF2664" s="116"/>
      <c r="KG2664" s="42"/>
      <c r="KH2664" s="116"/>
      <c r="KI2664" s="42"/>
      <c r="KJ2664" s="116"/>
      <c r="KK2664" s="42"/>
      <c r="KL2664" s="116"/>
      <c r="KM2664" s="42"/>
      <c r="KN2664" s="116"/>
      <c r="KO2664" s="42"/>
      <c r="KP2664" s="116"/>
      <c r="KQ2664" s="42"/>
      <c r="KR2664" s="116"/>
      <c r="KS2664" s="42"/>
      <c r="KT2664" s="116"/>
      <c r="KU2664" s="42"/>
      <c r="KV2664" s="116"/>
      <c r="KW2664" s="42"/>
      <c r="KX2664" s="116"/>
      <c r="KY2664" s="42"/>
      <c r="KZ2664" s="116"/>
      <c r="LA2664" s="42"/>
      <c r="LB2664" s="116"/>
      <c r="LC2664" s="42"/>
      <c r="LD2664" s="116"/>
      <c r="LE2664" s="42"/>
      <c r="LF2664" s="116"/>
      <c r="LG2664" s="42"/>
      <c r="LH2664" s="116"/>
      <c r="LI2664" s="42"/>
      <c r="LJ2664" s="116"/>
      <c r="LK2664" s="42"/>
      <c r="LL2664" s="116"/>
      <c r="LM2664" s="42"/>
      <c r="LN2664" s="116"/>
      <c r="LO2664" s="42"/>
      <c r="LP2664" s="116"/>
      <c r="LQ2664" s="42"/>
      <c r="LR2664" s="116"/>
      <c r="LS2664" s="42"/>
      <c r="LT2664" s="116"/>
      <c r="LU2664" s="42"/>
      <c r="LV2664" s="116"/>
      <c r="LW2664" s="42"/>
      <c r="LX2664" s="116"/>
      <c r="LY2664" s="42"/>
      <c r="LZ2664" s="116"/>
      <c r="MA2664" s="42"/>
      <c r="MB2664" s="116"/>
      <c r="MC2664" s="42"/>
      <c r="MD2664" s="116"/>
      <c r="ME2664" s="42"/>
      <c r="MF2664" s="116"/>
      <c r="MG2664" s="42"/>
      <c r="MH2664" s="116"/>
      <c r="MI2664" s="42"/>
      <c r="MJ2664" s="116"/>
      <c r="MK2664" s="42"/>
      <c r="ML2664" s="116"/>
      <c r="MM2664" s="42"/>
      <c r="MN2664" s="116"/>
      <c r="MO2664" s="42"/>
      <c r="MP2664" s="116"/>
      <c r="MQ2664" s="42"/>
      <c r="MR2664" s="116"/>
      <c r="MS2664" s="42"/>
      <c r="MT2664" s="116"/>
      <c r="MU2664" s="42"/>
      <c r="MV2664" s="116"/>
      <c r="MW2664" s="42"/>
      <c r="MX2664" s="116"/>
      <c r="MY2664" s="42"/>
      <c r="MZ2664" s="116"/>
      <c r="NA2664" s="42"/>
      <c r="NB2664" s="116"/>
      <c r="NC2664" s="42"/>
      <c r="ND2664" s="116"/>
      <c r="NE2664" s="42"/>
      <c r="NF2664" s="116"/>
      <c r="NG2664" s="42"/>
      <c r="NH2664" s="116"/>
      <c r="NI2664" s="42"/>
      <c r="NJ2664" s="116"/>
      <c r="NK2664" s="42"/>
      <c r="NL2664" s="116"/>
      <c r="NM2664" s="42"/>
      <c r="NN2664" s="116"/>
      <c r="NO2664" s="42"/>
      <c r="NP2664" s="116"/>
      <c r="NQ2664" s="42"/>
      <c r="NR2664" s="116"/>
      <c r="NS2664" s="42"/>
      <c r="NT2664" s="116"/>
      <c r="NU2664" s="42"/>
      <c r="NV2664" s="116"/>
      <c r="NW2664" s="42"/>
      <c r="NX2664" s="116"/>
      <c r="NY2664" s="42"/>
      <c r="NZ2664" s="116"/>
      <c r="OA2664" s="42"/>
      <c r="OB2664" s="116"/>
      <c r="OC2664" s="42"/>
      <c r="OD2664" s="116"/>
      <c r="OE2664" s="42"/>
      <c r="OF2664" s="116"/>
      <c r="OG2664" s="42"/>
      <c r="OH2664" s="116"/>
      <c r="OI2664" s="42"/>
      <c r="OJ2664" s="116"/>
      <c r="OK2664" s="42"/>
      <c r="OL2664" s="116"/>
      <c r="OM2664" s="42"/>
      <c r="ON2664" s="116"/>
      <c r="OO2664" s="42"/>
      <c r="OP2664" s="116"/>
      <c r="OQ2664" s="42"/>
      <c r="OR2664" s="116"/>
      <c r="OS2664" s="42"/>
      <c r="OT2664" s="116"/>
      <c r="OU2664" s="42"/>
      <c r="OV2664" s="116"/>
      <c r="OW2664" s="42"/>
      <c r="OX2664" s="116"/>
      <c r="OY2664" s="42"/>
      <c r="OZ2664" s="116"/>
      <c r="PA2664" s="42"/>
      <c r="PB2664" s="116"/>
      <c r="PC2664" s="42"/>
      <c r="PD2664" s="116"/>
      <c r="PE2664" s="42"/>
      <c r="PF2664" s="116"/>
      <c r="PG2664" s="42"/>
      <c r="PH2664" s="116"/>
      <c r="PI2664" s="42"/>
      <c r="PJ2664" s="116"/>
      <c r="PK2664" s="42"/>
      <c r="PL2664" s="116"/>
      <c r="PM2664" s="42"/>
      <c r="PN2664" s="116"/>
      <c r="PO2664" s="42"/>
      <c r="PP2664" s="116"/>
      <c r="PQ2664" s="42"/>
      <c r="PR2664" s="116"/>
      <c r="PS2664" s="42"/>
      <c r="PT2664" s="116"/>
      <c r="PU2664" s="42"/>
      <c r="PV2664" s="116"/>
      <c r="PW2664" s="42"/>
      <c r="PX2664" s="116"/>
      <c r="PY2664" s="42"/>
      <c r="PZ2664" s="116"/>
      <c r="QA2664" s="42"/>
      <c r="QB2664" s="116"/>
      <c r="QC2664" s="42"/>
      <c r="QD2664" s="116"/>
      <c r="QE2664" s="42"/>
      <c r="QF2664" s="116"/>
      <c r="QG2664" s="42"/>
      <c r="QH2664" s="116"/>
      <c r="QI2664" s="42"/>
      <c r="QJ2664" s="116"/>
      <c r="QK2664" s="42"/>
      <c r="QL2664" s="116"/>
      <c r="QM2664" s="42"/>
      <c r="QN2664" s="116"/>
      <c r="QO2664" s="42"/>
      <c r="QP2664" s="116"/>
      <c r="QQ2664" s="42"/>
      <c r="QR2664" s="116"/>
      <c r="QS2664" s="42"/>
      <c r="QT2664" s="116"/>
      <c r="QU2664" s="42"/>
      <c r="QV2664" s="116"/>
      <c r="QW2664" s="42"/>
      <c r="QX2664" s="116"/>
      <c r="QY2664" s="42"/>
      <c r="QZ2664" s="116"/>
      <c r="RA2664" s="42"/>
      <c r="RB2664" s="116"/>
      <c r="RC2664" s="42"/>
      <c r="RD2664" s="116"/>
      <c r="RE2664" s="42"/>
      <c r="RF2664" s="116"/>
      <c r="RG2664" s="42"/>
      <c r="RH2664" s="116"/>
      <c r="RI2664" s="42"/>
      <c r="RJ2664" s="116"/>
      <c r="RK2664" s="42"/>
      <c r="RL2664" s="116"/>
      <c r="RM2664" s="42"/>
      <c r="RN2664" s="116"/>
      <c r="RO2664" s="42"/>
      <c r="RP2664" s="116"/>
      <c r="RQ2664" s="42"/>
      <c r="RR2664" s="116"/>
      <c r="RS2664" s="42"/>
      <c r="RT2664" s="116"/>
      <c r="RU2664" s="42"/>
      <c r="RV2664" s="116"/>
      <c r="RW2664" s="42"/>
      <c r="RX2664" s="116"/>
      <c r="RY2664" s="42"/>
      <c r="RZ2664" s="116"/>
      <c r="SA2664" s="42"/>
      <c r="SB2664" s="116"/>
      <c r="SC2664" s="42"/>
      <c r="SD2664" s="116"/>
      <c r="SE2664" s="42"/>
      <c r="SF2664" s="116"/>
      <c r="SG2664" s="42"/>
      <c r="SH2664" s="116"/>
      <c r="SI2664" s="42"/>
      <c r="SJ2664" s="116"/>
      <c r="SK2664" s="42"/>
      <c r="SL2664" s="116"/>
      <c r="SM2664" s="42"/>
      <c r="SN2664" s="116"/>
      <c r="SO2664" s="42"/>
      <c r="SP2664" s="116"/>
      <c r="SQ2664" s="42"/>
      <c r="SR2664" s="116"/>
      <c r="SS2664" s="42"/>
      <c r="ST2664" s="116"/>
      <c r="SU2664" s="42"/>
      <c r="SV2664" s="116"/>
      <c r="SW2664" s="42"/>
      <c r="SX2664" s="116"/>
      <c r="SY2664" s="42"/>
      <c r="SZ2664" s="116"/>
      <c r="TA2664" s="42"/>
      <c r="TB2664" s="116"/>
      <c r="TC2664" s="42"/>
      <c r="TD2664" s="116"/>
      <c r="TE2664" s="42"/>
      <c r="TF2664" s="116"/>
      <c r="TG2664" s="42"/>
      <c r="TH2664" s="116"/>
      <c r="TI2664" s="42"/>
      <c r="TJ2664" s="116"/>
      <c r="TK2664" s="42"/>
      <c r="TL2664" s="116"/>
      <c r="TM2664" s="42"/>
      <c r="TN2664" s="116"/>
      <c r="TO2664" s="42"/>
      <c r="TP2664" s="116"/>
      <c r="TQ2664" s="42"/>
      <c r="TR2664" s="116"/>
      <c r="TS2664" s="42"/>
      <c r="TT2664" s="116"/>
      <c r="TU2664" s="42"/>
      <c r="TV2664" s="116"/>
      <c r="TW2664" s="42"/>
      <c r="TX2664" s="116"/>
      <c r="TY2664" s="42"/>
      <c r="TZ2664" s="116"/>
      <c r="UA2664" s="42"/>
      <c r="UB2664" s="116"/>
      <c r="UC2664" s="42"/>
      <c r="UD2664" s="116"/>
      <c r="UE2664" s="42"/>
      <c r="UF2664" s="116"/>
      <c r="UG2664" s="42"/>
      <c r="UH2664" s="116"/>
      <c r="UI2664" s="42"/>
      <c r="UJ2664" s="116"/>
      <c r="UK2664" s="42"/>
      <c r="UL2664" s="116"/>
      <c r="UM2664" s="42"/>
      <c r="UN2664" s="116"/>
      <c r="UO2664" s="42"/>
      <c r="UP2664" s="116"/>
      <c r="UQ2664" s="42"/>
      <c r="UR2664" s="116"/>
      <c r="US2664" s="42"/>
      <c r="UT2664" s="116"/>
      <c r="UU2664" s="42"/>
      <c r="UV2664" s="116"/>
      <c r="UW2664" s="42"/>
      <c r="UX2664" s="116"/>
      <c r="UY2664" s="42"/>
      <c r="UZ2664" s="116"/>
      <c r="VA2664" s="42"/>
      <c r="VB2664" s="116"/>
      <c r="VC2664" s="42"/>
      <c r="VD2664" s="116"/>
      <c r="VE2664" s="42"/>
      <c r="VF2664" s="116"/>
      <c r="VG2664" s="42"/>
      <c r="VH2664" s="116"/>
      <c r="VI2664" s="42"/>
      <c r="VJ2664" s="116"/>
      <c r="VK2664" s="42"/>
      <c r="VL2664" s="116"/>
      <c r="VM2664" s="42"/>
      <c r="VN2664" s="116"/>
      <c r="VO2664" s="42"/>
      <c r="VP2664" s="116"/>
      <c r="VQ2664" s="42"/>
      <c r="VR2664" s="116"/>
      <c r="VS2664" s="42"/>
      <c r="VT2664" s="116"/>
      <c r="VU2664" s="42"/>
      <c r="VV2664" s="116"/>
      <c r="VW2664" s="42"/>
      <c r="VX2664" s="116"/>
      <c r="VY2664" s="42"/>
      <c r="VZ2664" s="116"/>
      <c r="WA2664" s="42"/>
      <c r="WB2664" s="116"/>
      <c r="WC2664" s="42"/>
      <c r="WD2664" s="116"/>
      <c r="WE2664" s="42"/>
      <c r="WF2664" s="116"/>
      <c r="WG2664" s="42"/>
      <c r="WH2664" s="116"/>
      <c r="WI2664" s="42"/>
      <c r="WJ2664" s="116"/>
      <c r="WK2664" s="42"/>
      <c r="WL2664" s="116"/>
      <c r="WM2664" s="42"/>
      <c r="WN2664" s="116"/>
      <c r="WO2664" s="42"/>
      <c r="WP2664" s="116"/>
      <c r="WQ2664" s="42"/>
      <c r="WR2664" s="116"/>
      <c r="WS2664" s="42"/>
      <c r="WT2664" s="116"/>
      <c r="WU2664" s="42"/>
      <c r="WV2664" s="116"/>
      <c r="WW2664" s="42"/>
      <c r="WX2664" s="116"/>
      <c r="WY2664" s="42"/>
      <c r="WZ2664" s="116"/>
      <c r="XA2664" s="42"/>
      <c r="XB2664" s="116"/>
      <c r="XC2664" s="42"/>
      <c r="XD2664" s="116"/>
      <c r="XE2664" s="42"/>
      <c r="XF2664" s="116"/>
      <c r="XG2664" s="42"/>
      <c r="XH2664" s="116"/>
      <c r="XI2664" s="42"/>
      <c r="XJ2664" s="116"/>
      <c r="XK2664" s="42"/>
      <c r="XL2664" s="116"/>
      <c r="XM2664" s="42"/>
      <c r="XN2664" s="116"/>
      <c r="XO2664" s="42"/>
      <c r="XP2664" s="116"/>
      <c r="XQ2664" s="42"/>
      <c r="XR2664" s="116"/>
      <c r="XS2664" s="42"/>
      <c r="XT2664" s="116"/>
      <c r="XU2664" s="42"/>
      <c r="XV2664" s="116"/>
      <c r="XW2664" s="42"/>
      <c r="XX2664" s="116"/>
      <c r="XY2664" s="42"/>
      <c r="XZ2664" s="116"/>
      <c r="YA2664" s="42"/>
      <c r="YB2664" s="116"/>
      <c r="YC2664" s="42"/>
      <c r="YD2664" s="116"/>
      <c r="YE2664" s="42"/>
      <c r="YF2664" s="116"/>
      <c r="YG2664" s="42"/>
      <c r="YH2664" s="116"/>
      <c r="YI2664" s="42"/>
      <c r="YJ2664" s="116"/>
      <c r="YK2664" s="42"/>
      <c r="YL2664" s="116"/>
      <c r="YM2664" s="42"/>
      <c r="YN2664" s="116"/>
      <c r="YO2664" s="42"/>
      <c r="YP2664" s="116"/>
      <c r="YQ2664" s="42"/>
      <c r="YR2664" s="116"/>
      <c r="YS2664" s="42"/>
      <c r="YT2664" s="116"/>
      <c r="YU2664" s="42"/>
      <c r="YV2664" s="116"/>
      <c r="YW2664" s="42"/>
      <c r="YX2664" s="116"/>
      <c r="YY2664" s="42"/>
      <c r="YZ2664" s="116"/>
      <c r="ZA2664" s="42"/>
      <c r="ZB2664" s="116"/>
      <c r="ZC2664" s="42"/>
      <c r="ZD2664" s="116"/>
      <c r="ZE2664" s="42"/>
      <c r="ZF2664" s="116"/>
      <c r="ZG2664" s="42"/>
      <c r="ZH2664" s="116"/>
      <c r="ZI2664" s="42"/>
      <c r="ZJ2664" s="116"/>
      <c r="ZK2664" s="42"/>
      <c r="ZL2664" s="116"/>
      <c r="ZM2664" s="42"/>
      <c r="ZN2664" s="116"/>
      <c r="ZO2664" s="42"/>
      <c r="ZP2664" s="116"/>
      <c r="ZQ2664" s="42"/>
      <c r="ZR2664" s="116"/>
      <c r="ZS2664" s="42"/>
      <c r="ZT2664" s="116"/>
      <c r="ZU2664" s="42"/>
      <c r="ZV2664" s="116"/>
      <c r="ZW2664" s="42"/>
      <c r="ZX2664" s="116"/>
      <c r="ZY2664" s="42"/>
      <c r="ZZ2664" s="116"/>
      <c r="AAA2664" s="42"/>
      <c r="AAB2664" s="116"/>
      <c r="AAC2664" s="42"/>
      <c r="AAD2664" s="116"/>
      <c r="AAE2664" s="42"/>
      <c r="AAF2664" s="116"/>
      <c r="AAG2664" s="42"/>
      <c r="AAH2664" s="116"/>
      <c r="AAI2664" s="42"/>
      <c r="AAJ2664" s="116"/>
      <c r="AAK2664" s="42"/>
      <c r="AAL2664" s="116"/>
      <c r="AAM2664" s="42"/>
      <c r="AAN2664" s="116"/>
      <c r="AAO2664" s="42"/>
      <c r="AAP2664" s="116"/>
      <c r="AAQ2664" s="42"/>
      <c r="AAR2664" s="116"/>
      <c r="AAS2664" s="42"/>
      <c r="AAT2664" s="116"/>
      <c r="AAU2664" s="42"/>
      <c r="AAV2664" s="116"/>
      <c r="AAW2664" s="42"/>
      <c r="AAX2664" s="116"/>
      <c r="AAY2664" s="42"/>
      <c r="AAZ2664" s="116"/>
      <c r="ABA2664" s="42"/>
      <c r="ABB2664" s="116"/>
      <c r="ABC2664" s="42"/>
      <c r="ABD2664" s="116"/>
      <c r="ABE2664" s="42"/>
      <c r="ABF2664" s="116"/>
      <c r="ABG2664" s="42"/>
      <c r="ABH2664" s="116"/>
      <c r="ABI2664" s="42"/>
      <c r="ABJ2664" s="116"/>
      <c r="ABK2664" s="42"/>
      <c r="ABL2664" s="116"/>
      <c r="ABM2664" s="42"/>
      <c r="ABN2664" s="116"/>
      <c r="ABO2664" s="42"/>
      <c r="ABP2664" s="116"/>
      <c r="ABQ2664" s="42"/>
      <c r="ABR2664" s="116"/>
      <c r="ABS2664" s="42"/>
      <c r="ABT2664" s="116"/>
      <c r="ABU2664" s="42"/>
      <c r="ABV2664" s="116"/>
      <c r="ABW2664" s="42"/>
      <c r="ABX2664" s="116"/>
      <c r="ABY2664" s="42"/>
      <c r="ABZ2664" s="116"/>
      <c r="ACA2664" s="42"/>
      <c r="ACB2664" s="116"/>
      <c r="ACC2664" s="42"/>
      <c r="ACD2664" s="116"/>
      <c r="ACE2664" s="42"/>
      <c r="ACF2664" s="116"/>
      <c r="ACG2664" s="42"/>
      <c r="ACH2664" s="116"/>
      <c r="ACI2664" s="42"/>
      <c r="ACJ2664" s="116"/>
      <c r="ACK2664" s="42"/>
      <c r="ACL2664" s="116"/>
      <c r="ACM2664" s="42"/>
      <c r="ACN2664" s="116"/>
      <c r="ACO2664" s="42"/>
      <c r="ACP2664" s="116"/>
      <c r="ACQ2664" s="42"/>
      <c r="ACR2664" s="116"/>
      <c r="ACS2664" s="42"/>
      <c r="ACT2664" s="116"/>
      <c r="ACU2664" s="42"/>
      <c r="ACV2664" s="116"/>
      <c r="ACW2664" s="42"/>
      <c r="ACX2664" s="116"/>
      <c r="ACY2664" s="42"/>
      <c r="ACZ2664" s="116"/>
      <c r="ADA2664" s="42"/>
      <c r="ADB2664" s="116"/>
      <c r="ADC2664" s="42"/>
      <c r="ADD2664" s="116"/>
      <c r="ADE2664" s="42"/>
      <c r="ADF2664" s="116"/>
      <c r="ADG2664" s="42"/>
      <c r="ADH2664" s="116"/>
      <c r="ADI2664" s="42"/>
      <c r="ADJ2664" s="116"/>
      <c r="ADK2664" s="42"/>
      <c r="ADL2664" s="116"/>
      <c r="ADM2664" s="42"/>
      <c r="ADN2664" s="116"/>
      <c r="ADO2664" s="42"/>
      <c r="ADP2664" s="116"/>
      <c r="ADQ2664" s="42"/>
      <c r="ADR2664" s="116"/>
      <c r="ADS2664" s="42"/>
      <c r="ADT2664" s="116"/>
      <c r="ADU2664" s="42"/>
      <c r="ADV2664" s="116"/>
      <c r="ADW2664" s="42"/>
      <c r="ADX2664" s="116"/>
      <c r="ADY2664" s="42"/>
      <c r="ADZ2664" s="116"/>
      <c r="AEA2664" s="42"/>
      <c r="AEB2664" s="116"/>
      <c r="AEC2664" s="42"/>
      <c r="AED2664" s="116"/>
      <c r="AEE2664" s="42"/>
      <c r="AEF2664" s="116"/>
      <c r="AEG2664" s="42"/>
      <c r="AEH2664" s="116"/>
      <c r="AEI2664" s="42"/>
      <c r="AEJ2664" s="116"/>
      <c r="AEK2664" s="42"/>
      <c r="AEL2664" s="116"/>
      <c r="AEM2664" s="42"/>
      <c r="AEN2664" s="116"/>
      <c r="AEO2664" s="42"/>
      <c r="AEP2664" s="116"/>
      <c r="AEQ2664" s="42"/>
      <c r="AER2664" s="116"/>
      <c r="AES2664" s="42"/>
      <c r="AET2664" s="116"/>
      <c r="AEU2664" s="42"/>
      <c r="AEV2664" s="116"/>
      <c r="AEW2664" s="42"/>
      <c r="AEX2664" s="116"/>
      <c r="AEY2664" s="42"/>
      <c r="AEZ2664" s="116"/>
      <c r="AFA2664" s="42"/>
      <c r="AFB2664" s="116"/>
      <c r="AFC2664" s="42"/>
      <c r="AFD2664" s="116"/>
      <c r="AFE2664" s="42"/>
      <c r="AFF2664" s="116"/>
      <c r="AFG2664" s="42"/>
      <c r="AFH2664" s="116"/>
      <c r="AFI2664" s="42"/>
      <c r="AFJ2664" s="116"/>
      <c r="AFK2664" s="42"/>
      <c r="AFL2664" s="116"/>
      <c r="AFM2664" s="42"/>
      <c r="AFN2664" s="116"/>
      <c r="AFO2664" s="42"/>
      <c r="AFP2664" s="116"/>
      <c r="AFQ2664" s="42"/>
      <c r="AFR2664" s="116"/>
      <c r="AFS2664" s="42"/>
      <c r="AFT2664" s="116"/>
      <c r="AFU2664" s="42"/>
      <c r="AFV2664" s="116"/>
      <c r="AFW2664" s="42"/>
      <c r="AFX2664" s="116"/>
      <c r="AFY2664" s="42"/>
      <c r="AFZ2664" s="116"/>
      <c r="AGA2664" s="42"/>
      <c r="AGB2664" s="116"/>
      <c r="AGC2664" s="42"/>
      <c r="AGD2664" s="116"/>
      <c r="AGE2664" s="42"/>
      <c r="AGF2664" s="116"/>
      <c r="AGG2664" s="42"/>
      <c r="AGH2664" s="116"/>
      <c r="AGI2664" s="42"/>
      <c r="AGJ2664" s="116"/>
      <c r="AGK2664" s="42"/>
      <c r="AGL2664" s="116"/>
      <c r="AGM2664" s="42"/>
      <c r="AGN2664" s="116"/>
      <c r="AGO2664" s="42"/>
      <c r="AGP2664" s="116"/>
      <c r="AGQ2664" s="42"/>
      <c r="AGR2664" s="116"/>
      <c r="AGS2664" s="42"/>
      <c r="AGT2664" s="116"/>
      <c r="AGU2664" s="42"/>
      <c r="AGV2664" s="116"/>
      <c r="AGW2664" s="42"/>
      <c r="AGX2664" s="116"/>
      <c r="AGY2664" s="42"/>
      <c r="AGZ2664" s="116"/>
      <c r="AHA2664" s="42"/>
      <c r="AHB2664" s="116"/>
      <c r="AHC2664" s="42"/>
      <c r="AHD2664" s="116"/>
      <c r="AHE2664" s="42"/>
      <c r="AHF2664" s="116"/>
      <c r="AHG2664" s="42"/>
      <c r="AHH2664" s="116"/>
      <c r="AHI2664" s="42"/>
      <c r="AHJ2664" s="116"/>
      <c r="AHK2664" s="42"/>
      <c r="AHL2664" s="116"/>
      <c r="AHM2664" s="42"/>
      <c r="AHN2664" s="116"/>
      <c r="AHO2664" s="42"/>
      <c r="AHP2664" s="116"/>
      <c r="AHQ2664" s="42"/>
      <c r="AHR2664" s="116"/>
      <c r="AHS2664" s="42"/>
      <c r="AHT2664" s="116"/>
      <c r="AHU2664" s="42"/>
      <c r="AHV2664" s="116"/>
      <c r="AHW2664" s="42"/>
      <c r="AHX2664" s="116"/>
      <c r="AHY2664" s="42"/>
      <c r="AHZ2664" s="116"/>
      <c r="AIA2664" s="42"/>
      <c r="AIB2664" s="116"/>
      <c r="AIC2664" s="42"/>
      <c r="AID2664" s="116"/>
      <c r="AIE2664" s="42"/>
      <c r="AIF2664" s="116"/>
      <c r="AIG2664" s="42"/>
      <c r="AIH2664" s="116"/>
      <c r="AII2664" s="42"/>
      <c r="AIJ2664" s="116"/>
      <c r="AIK2664" s="42"/>
      <c r="AIL2664" s="116"/>
      <c r="AIM2664" s="42"/>
      <c r="AIN2664" s="116"/>
      <c r="AIO2664" s="42"/>
      <c r="AIP2664" s="116"/>
      <c r="AIQ2664" s="42"/>
      <c r="AIR2664" s="116"/>
      <c r="AIS2664" s="42"/>
      <c r="AIT2664" s="116"/>
      <c r="AIU2664" s="42"/>
      <c r="AIV2664" s="116"/>
      <c r="AIW2664" s="42"/>
      <c r="AIX2664" s="116"/>
      <c r="AIY2664" s="42"/>
      <c r="AIZ2664" s="116"/>
      <c r="AJA2664" s="42"/>
      <c r="AJB2664" s="116"/>
      <c r="AJC2664" s="42"/>
      <c r="AJD2664" s="116"/>
      <c r="AJE2664" s="42"/>
      <c r="AJF2664" s="116"/>
      <c r="AJG2664" s="42"/>
      <c r="AJH2664" s="116"/>
      <c r="AJI2664" s="42"/>
      <c r="AJJ2664" s="116"/>
      <c r="AJK2664" s="42"/>
      <c r="AJL2664" s="116"/>
      <c r="AJM2664" s="42"/>
      <c r="AJN2664" s="116"/>
      <c r="AJO2664" s="42"/>
      <c r="AJP2664" s="116"/>
      <c r="AJQ2664" s="42"/>
      <c r="AJR2664" s="116"/>
      <c r="AJS2664" s="42"/>
      <c r="AJT2664" s="116"/>
      <c r="AJU2664" s="42"/>
      <c r="AJV2664" s="116"/>
      <c r="AJW2664" s="42"/>
      <c r="AJX2664" s="116"/>
      <c r="AJY2664" s="42"/>
      <c r="AJZ2664" s="116"/>
      <c r="AKA2664" s="42"/>
      <c r="AKB2664" s="116"/>
      <c r="AKC2664" s="42"/>
      <c r="AKD2664" s="116"/>
      <c r="AKE2664" s="42"/>
      <c r="AKF2664" s="116"/>
      <c r="AKG2664" s="42"/>
      <c r="AKH2664" s="116"/>
      <c r="AKI2664" s="42"/>
      <c r="AKJ2664" s="116"/>
      <c r="AKK2664" s="42"/>
      <c r="AKL2664" s="116"/>
      <c r="AKM2664" s="42"/>
      <c r="AKN2664" s="116"/>
      <c r="AKO2664" s="42"/>
      <c r="AKP2664" s="116"/>
      <c r="AKQ2664" s="42"/>
      <c r="AKR2664" s="116"/>
      <c r="AKS2664" s="42"/>
      <c r="AKT2664" s="116"/>
      <c r="AKU2664" s="42"/>
      <c r="AKV2664" s="116"/>
      <c r="AKW2664" s="42"/>
      <c r="AKX2664" s="116"/>
      <c r="AKY2664" s="42"/>
      <c r="AKZ2664" s="116"/>
      <c r="ALA2664" s="42"/>
      <c r="ALB2664" s="116"/>
      <c r="ALC2664" s="42"/>
      <c r="ALD2664" s="116"/>
      <c r="ALE2664" s="42"/>
      <c r="ALF2664" s="116"/>
      <c r="ALG2664" s="42"/>
      <c r="ALH2664" s="116"/>
      <c r="ALI2664" s="42"/>
      <c r="ALJ2664" s="116"/>
      <c r="ALK2664" s="42"/>
      <c r="ALL2664" s="116"/>
      <c r="ALM2664" s="42"/>
      <c r="ALN2664" s="116"/>
      <c r="ALO2664" s="42"/>
      <c r="ALP2664" s="116"/>
      <c r="ALQ2664" s="42"/>
      <c r="ALR2664" s="116"/>
      <c r="ALS2664" s="42"/>
      <c r="ALT2664" s="116"/>
      <c r="ALU2664" s="42"/>
      <c r="ALV2664" s="116"/>
      <c r="ALW2664" s="42"/>
      <c r="ALX2664" s="116"/>
      <c r="ALY2664" s="42"/>
      <c r="ALZ2664" s="116"/>
      <c r="AMA2664" s="42"/>
      <c r="AMB2664" s="116"/>
      <c r="AMC2664" s="42"/>
      <c r="AMD2664" s="116"/>
      <c r="AME2664" s="42"/>
      <c r="AMF2664" s="116"/>
      <c r="AMG2664" s="42"/>
      <c r="AMH2664" s="116"/>
      <c r="AMI2664" s="42"/>
      <c r="AMJ2664" s="116"/>
      <c r="AMK2664" s="42"/>
      <c r="AML2664" s="116"/>
      <c r="AMM2664" s="42"/>
      <c r="AMN2664" s="116"/>
      <c r="AMO2664" s="42"/>
      <c r="AMP2664" s="116"/>
      <c r="AMQ2664" s="42"/>
      <c r="AMR2664" s="116"/>
      <c r="AMS2664" s="42"/>
      <c r="AMT2664" s="116"/>
      <c r="AMU2664" s="42"/>
      <c r="AMV2664" s="116"/>
      <c r="AMW2664" s="42"/>
      <c r="AMX2664" s="116"/>
      <c r="AMY2664" s="42"/>
      <c r="AMZ2664" s="116"/>
      <c r="ANA2664" s="42"/>
      <c r="ANB2664" s="116"/>
      <c r="ANC2664" s="42"/>
      <c r="AND2664" s="116"/>
      <c r="ANE2664" s="42"/>
      <c r="ANF2664" s="116"/>
      <c r="ANG2664" s="42"/>
      <c r="ANH2664" s="116"/>
      <c r="ANI2664" s="42"/>
      <c r="ANJ2664" s="116"/>
      <c r="ANK2664" s="42"/>
      <c r="ANL2664" s="116"/>
      <c r="ANM2664" s="42"/>
      <c r="ANN2664" s="116"/>
      <c r="ANO2664" s="42"/>
      <c r="ANP2664" s="116"/>
      <c r="ANQ2664" s="42"/>
      <c r="ANR2664" s="116"/>
      <c r="ANS2664" s="42"/>
      <c r="ANT2664" s="116"/>
      <c r="ANU2664" s="42"/>
      <c r="ANV2664" s="116"/>
      <c r="ANW2664" s="42"/>
      <c r="ANX2664" s="116"/>
      <c r="ANY2664" s="42"/>
      <c r="ANZ2664" s="116"/>
      <c r="AOA2664" s="42"/>
      <c r="AOB2664" s="116"/>
      <c r="AOC2664" s="42"/>
      <c r="AOD2664" s="116"/>
      <c r="AOE2664" s="42"/>
      <c r="AOF2664" s="116"/>
      <c r="AOG2664" s="42"/>
      <c r="AOH2664" s="116"/>
      <c r="AOI2664" s="42"/>
      <c r="AOJ2664" s="116"/>
      <c r="AOK2664" s="42"/>
      <c r="AOL2664" s="116"/>
      <c r="AOM2664" s="42"/>
      <c r="AON2664" s="116"/>
      <c r="AOO2664" s="42"/>
      <c r="AOP2664" s="116"/>
      <c r="AOQ2664" s="42"/>
      <c r="AOR2664" s="116"/>
      <c r="AOS2664" s="42"/>
      <c r="AOT2664" s="116"/>
      <c r="AOU2664" s="42"/>
      <c r="AOV2664" s="116"/>
      <c r="AOW2664" s="42"/>
      <c r="AOX2664" s="116"/>
      <c r="AOY2664" s="42"/>
      <c r="AOZ2664" s="116"/>
      <c r="APA2664" s="42"/>
      <c r="APB2664" s="116"/>
      <c r="APC2664" s="42"/>
      <c r="APD2664" s="116"/>
      <c r="APE2664" s="42"/>
      <c r="APF2664" s="116"/>
      <c r="APG2664" s="42"/>
      <c r="APH2664" s="116"/>
      <c r="API2664" s="42"/>
      <c r="APJ2664" s="116"/>
      <c r="APK2664" s="42"/>
      <c r="APL2664" s="116"/>
      <c r="APM2664" s="42"/>
      <c r="APN2664" s="116"/>
      <c r="APO2664" s="42"/>
      <c r="APP2664" s="116"/>
      <c r="APQ2664" s="42"/>
      <c r="APR2664" s="116"/>
      <c r="APS2664" s="42"/>
      <c r="APT2664" s="116"/>
      <c r="APU2664" s="42"/>
      <c r="APV2664" s="116"/>
      <c r="APW2664" s="42"/>
      <c r="APX2664" s="116"/>
      <c r="APY2664" s="42"/>
      <c r="APZ2664" s="116"/>
      <c r="AQA2664" s="42"/>
      <c r="AQB2664" s="116"/>
      <c r="AQC2664" s="42"/>
      <c r="AQD2664" s="116"/>
      <c r="AQE2664" s="42"/>
      <c r="AQF2664" s="116"/>
      <c r="AQG2664" s="42"/>
      <c r="AQH2664" s="116"/>
      <c r="AQI2664" s="42"/>
      <c r="AQJ2664" s="116"/>
      <c r="AQK2664" s="42"/>
      <c r="AQL2664" s="116"/>
      <c r="AQM2664" s="42"/>
      <c r="AQN2664" s="116"/>
      <c r="AQO2664" s="42"/>
      <c r="AQP2664" s="116"/>
      <c r="AQQ2664" s="42"/>
      <c r="AQR2664" s="116"/>
      <c r="AQS2664" s="42"/>
      <c r="AQT2664" s="116"/>
      <c r="AQU2664" s="42"/>
      <c r="AQV2664" s="116"/>
      <c r="AQW2664" s="42"/>
      <c r="AQX2664" s="116"/>
      <c r="AQY2664" s="42"/>
      <c r="AQZ2664" s="116"/>
      <c r="ARA2664" s="42"/>
      <c r="ARB2664" s="116"/>
      <c r="ARC2664" s="42"/>
      <c r="ARD2664" s="116"/>
      <c r="ARE2664" s="42"/>
      <c r="ARF2664" s="116"/>
      <c r="ARG2664" s="42"/>
      <c r="ARH2664" s="116"/>
      <c r="ARI2664" s="42"/>
      <c r="ARJ2664" s="116"/>
      <c r="ARK2664" s="42"/>
      <c r="ARL2664" s="116"/>
      <c r="ARM2664" s="42"/>
      <c r="ARN2664" s="116"/>
      <c r="ARO2664" s="42"/>
      <c r="ARP2664" s="116"/>
      <c r="ARQ2664" s="42"/>
      <c r="ARR2664" s="116"/>
      <c r="ARS2664" s="42"/>
      <c r="ART2664" s="116"/>
      <c r="ARU2664" s="42"/>
      <c r="ARV2664" s="116"/>
      <c r="ARW2664" s="42"/>
      <c r="ARX2664" s="116"/>
      <c r="ARY2664" s="42"/>
      <c r="ARZ2664" s="116"/>
      <c r="ASA2664" s="42"/>
      <c r="ASB2664" s="116"/>
      <c r="ASC2664" s="42"/>
      <c r="ASD2664" s="116"/>
      <c r="ASE2664" s="42"/>
      <c r="ASF2664" s="116"/>
      <c r="ASG2664" s="42"/>
      <c r="ASH2664" s="116"/>
      <c r="ASI2664" s="42"/>
      <c r="ASJ2664" s="116"/>
      <c r="ASK2664" s="42"/>
      <c r="ASL2664" s="116"/>
      <c r="ASM2664" s="42"/>
      <c r="ASN2664" s="116"/>
      <c r="ASO2664" s="42"/>
      <c r="ASP2664" s="116"/>
      <c r="ASQ2664" s="42"/>
      <c r="ASR2664" s="116"/>
      <c r="ASS2664" s="42"/>
      <c r="AST2664" s="116"/>
      <c r="ASU2664" s="42"/>
      <c r="ASV2664" s="116"/>
      <c r="ASW2664" s="42"/>
      <c r="ASX2664" s="116"/>
      <c r="ASY2664" s="42"/>
      <c r="ASZ2664" s="116"/>
      <c r="ATA2664" s="42"/>
      <c r="ATB2664" s="116"/>
      <c r="ATC2664" s="42"/>
      <c r="ATD2664" s="116"/>
      <c r="ATE2664" s="42"/>
      <c r="ATF2664" s="116"/>
      <c r="ATG2664" s="42"/>
      <c r="ATH2664" s="116"/>
      <c r="ATI2664" s="42"/>
      <c r="ATJ2664" s="116"/>
      <c r="ATK2664" s="42"/>
      <c r="ATL2664" s="116"/>
      <c r="ATM2664" s="42"/>
      <c r="ATN2664" s="116"/>
      <c r="ATO2664" s="42"/>
      <c r="ATP2664" s="116"/>
      <c r="ATQ2664" s="42"/>
      <c r="ATR2664" s="116"/>
      <c r="ATS2664" s="42"/>
      <c r="ATT2664" s="116"/>
      <c r="ATU2664" s="42"/>
      <c r="ATV2664" s="116"/>
      <c r="ATW2664" s="42"/>
      <c r="ATX2664" s="116"/>
      <c r="ATY2664" s="42"/>
      <c r="ATZ2664" s="116"/>
      <c r="AUA2664" s="42"/>
      <c r="AUB2664" s="116"/>
      <c r="AUC2664" s="42"/>
      <c r="AUD2664" s="116"/>
      <c r="AUE2664" s="42"/>
      <c r="AUF2664" s="116"/>
      <c r="AUG2664" s="42"/>
      <c r="AUH2664" s="116"/>
      <c r="AUI2664" s="42"/>
      <c r="AUJ2664" s="116"/>
      <c r="AUK2664" s="42"/>
      <c r="AUL2664" s="116"/>
      <c r="AUM2664" s="42"/>
      <c r="AUN2664" s="116"/>
      <c r="AUO2664" s="42"/>
      <c r="AUP2664" s="116"/>
      <c r="AUQ2664" s="42"/>
      <c r="AUR2664" s="116"/>
      <c r="AUS2664" s="42"/>
      <c r="AUT2664" s="116"/>
      <c r="AUU2664" s="42"/>
      <c r="AUV2664" s="116"/>
      <c r="AUW2664" s="42"/>
      <c r="AUX2664" s="116"/>
      <c r="AUY2664" s="42"/>
      <c r="AUZ2664" s="116"/>
      <c r="AVA2664" s="42"/>
      <c r="AVB2664" s="116"/>
      <c r="AVC2664" s="42"/>
      <c r="AVD2664" s="116"/>
      <c r="AVE2664" s="42"/>
      <c r="AVF2664" s="116"/>
      <c r="AVG2664" s="42"/>
      <c r="AVH2664" s="116"/>
      <c r="AVI2664" s="42"/>
      <c r="AVJ2664" s="116"/>
      <c r="AVK2664" s="42"/>
      <c r="AVL2664" s="116"/>
      <c r="AVM2664" s="42"/>
      <c r="AVN2664" s="116"/>
      <c r="AVO2664" s="42"/>
      <c r="AVP2664" s="116"/>
      <c r="AVQ2664" s="42"/>
      <c r="AVR2664" s="116"/>
      <c r="AVS2664" s="42"/>
      <c r="AVT2664" s="116"/>
      <c r="AVU2664" s="42"/>
      <c r="AVV2664" s="116"/>
      <c r="AVW2664" s="42"/>
      <c r="AVX2664" s="116"/>
      <c r="AVY2664" s="42"/>
      <c r="AVZ2664" s="116"/>
      <c r="AWA2664" s="42"/>
      <c r="AWB2664" s="116"/>
      <c r="AWC2664" s="42"/>
      <c r="AWD2664" s="116"/>
      <c r="AWE2664" s="42"/>
      <c r="AWF2664" s="116"/>
      <c r="AWG2664" s="42"/>
      <c r="AWH2664" s="116"/>
      <c r="AWI2664" s="42"/>
      <c r="AWJ2664" s="116"/>
      <c r="AWK2664" s="42"/>
      <c r="AWL2664" s="116"/>
      <c r="AWM2664" s="42"/>
      <c r="AWN2664" s="116"/>
      <c r="AWO2664" s="42"/>
      <c r="AWP2664" s="116"/>
      <c r="AWQ2664" s="42"/>
      <c r="AWR2664" s="116"/>
      <c r="AWS2664" s="42"/>
      <c r="AWT2664" s="116"/>
      <c r="AWU2664" s="42"/>
      <c r="AWV2664" s="116"/>
      <c r="AWW2664" s="42"/>
      <c r="AWX2664" s="116"/>
      <c r="AWY2664" s="42"/>
      <c r="AWZ2664" s="116"/>
      <c r="AXA2664" s="42"/>
      <c r="AXB2664" s="116"/>
      <c r="AXC2664" s="42"/>
      <c r="AXD2664" s="116"/>
      <c r="AXE2664" s="42"/>
      <c r="AXF2664" s="116"/>
      <c r="AXG2664" s="42"/>
      <c r="AXH2664" s="116"/>
      <c r="AXI2664" s="42"/>
      <c r="AXJ2664" s="116"/>
      <c r="AXK2664" s="42"/>
      <c r="AXL2664" s="116"/>
      <c r="AXM2664" s="42"/>
      <c r="AXN2664" s="116"/>
      <c r="AXO2664" s="42"/>
      <c r="AXP2664" s="116"/>
      <c r="AXQ2664" s="42"/>
      <c r="AXR2664" s="116"/>
      <c r="AXS2664" s="42"/>
      <c r="AXT2664" s="116"/>
      <c r="AXU2664" s="42"/>
      <c r="AXV2664" s="116"/>
      <c r="AXW2664" s="42"/>
      <c r="AXX2664" s="116"/>
      <c r="AXY2664" s="42"/>
      <c r="AXZ2664" s="116"/>
      <c r="AYA2664" s="42"/>
      <c r="AYB2664" s="116"/>
      <c r="AYC2664" s="42"/>
      <c r="AYD2664" s="116"/>
      <c r="AYE2664" s="42"/>
      <c r="AYF2664" s="116"/>
      <c r="AYG2664" s="42"/>
      <c r="AYH2664" s="116"/>
      <c r="AYI2664" s="42"/>
      <c r="AYJ2664" s="116"/>
      <c r="AYK2664" s="42"/>
      <c r="AYL2664" s="116"/>
      <c r="AYM2664" s="42"/>
      <c r="AYN2664" s="116"/>
      <c r="AYO2664" s="42"/>
      <c r="AYP2664" s="116"/>
      <c r="AYQ2664" s="42"/>
      <c r="AYR2664" s="116"/>
      <c r="AYS2664" s="42"/>
      <c r="AYT2664" s="116"/>
      <c r="AYU2664" s="42"/>
      <c r="AYV2664" s="116"/>
      <c r="AYW2664" s="42"/>
      <c r="AYX2664" s="116"/>
      <c r="AYY2664" s="42"/>
      <c r="AYZ2664" s="116"/>
      <c r="AZA2664" s="42"/>
      <c r="AZB2664" s="116"/>
      <c r="AZC2664" s="42"/>
      <c r="AZD2664" s="116"/>
      <c r="AZE2664" s="42"/>
      <c r="AZF2664" s="116"/>
      <c r="AZG2664" s="42"/>
      <c r="AZH2664" s="116"/>
      <c r="AZI2664" s="42"/>
      <c r="AZJ2664" s="116"/>
      <c r="AZK2664" s="42"/>
      <c r="AZL2664" s="116"/>
      <c r="AZM2664" s="42"/>
      <c r="AZN2664" s="116"/>
      <c r="AZO2664" s="42"/>
      <c r="AZP2664" s="116"/>
      <c r="AZQ2664" s="42"/>
      <c r="AZR2664" s="116"/>
      <c r="AZS2664" s="42"/>
      <c r="AZT2664" s="116"/>
      <c r="AZU2664" s="42"/>
      <c r="AZV2664" s="116"/>
      <c r="AZW2664" s="42"/>
      <c r="AZX2664" s="116"/>
      <c r="AZY2664" s="42"/>
      <c r="AZZ2664" s="116"/>
      <c r="BAA2664" s="42"/>
      <c r="BAB2664" s="116"/>
      <c r="BAC2664" s="42"/>
      <c r="BAD2664" s="116"/>
      <c r="BAE2664" s="42"/>
      <c r="BAF2664" s="116"/>
      <c r="BAG2664" s="42"/>
      <c r="BAH2664" s="116"/>
      <c r="BAI2664" s="42"/>
      <c r="BAJ2664" s="116"/>
      <c r="BAK2664" s="42"/>
      <c r="BAL2664" s="116"/>
      <c r="BAM2664" s="42"/>
      <c r="BAN2664" s="116"/>
      <c r="BAO2664" s="42"/>
      <c r="BAP2664" s="116"/>
      <c r="BAQ2664" s="42"/>
      <c r="BAR2664" s="116"/>
      <c r="BAS2664" s="42"/>
      <c r="BAT2664" s="116"/>
      <c r="BAU2664" s="42"/>
      <c r="BAV2664" s="116"/>
      <c r="BAW2664" s="42"/>
      <c r="BAX2664" s="116"/>
      <c r="BAY2664" s="42"/>
      <c r="BAZ2664" s="116"/>
      <c r="BBA2664" s="42"/>
      <c r="BBB2664" s="116"/>
      <c r="BBC2664" s="42"/>
      <c r="BBD2664" s="116"/>
      <c r="BBE2664" s="42"/>
      <c r="BBF2664" s="116"/>
      <c r="BBG2664" s="42"/>
      <c r="BBH2664" s="116"/>
      <c r="BBI2664" s="42"/>
      <c r="BBJ2664" s="116"/>
      <c r="BBK2664" s="42"/>
      <c r="BBL2664" s="116"/>
      <c r="BBM2664" s="42"/>
      <c r="BBN2664" s="116"/>
      <c r="BBO2664" s="42"/>
      <c r="BBP2664" s="116"/>
      <c r="BBQ2664" s="42"/>
      <c r="BBR2664" s="116"/>
      <c r="BBS2664" s="42"/>
      <c r="BBT2664" s="116"/>
      <c r="BBU2664" s="42"/>
      <c r="BBV2664" s="116"/>
      <c r="BBW2664" s="42"/>
      <c r="BBX2664" s="116"/>
      <c r="BBY2664" s="42"/>
      <c r="BBZ2664" s="116"/>
      <c r="BCA2664" s="42"/>
      <c r="BCB2664" s="116"/>
      <c r="BCC2664" s="42"/>
      <c r="BCD2664" s="116"/>
      <c r="BCE2664" s="42"/>
      <c r="BCF2664" s="116"/>
      <c r="BCG2664" s="42"/>
      <c r="BCH2664" s="116"/>
      <c r="BCI2664" s="42"/>
      <c r="BCJ2664" s="116"/>
      <c r="BCK2664" s="42"/>
      <c r="BCL2664" s="116"/>
      <c r="BCM2664" s="42"/>
      <c r="BCN2664" s="116"/>
      <c r="BCO2664" s="42"/>
      <c r="BCP2664" s="116"/>
      <c r="BCQ2664" s="42"/>
      <c r="BCR2664" s="116"/>
      <c r="BCS2664" s="42"/>
      <c r="BCT2664" s="116"/>
      <c r="BCU2664" s="42"/>
      <c r="BCV2664" s="116"/>
      <c r="BCW2664" s="42"/>
      <c r="BCX2664" s="116"/>
      <c r="BCY2664" s="42"/>
      <c r="BCZ2664" s="116"/>
      <c r="BDA2664" s="42"/>
      <c r="BDB2664" s="116"/>
      <c r="BDC2664" s="42"/>
      <c r="BDD2664" s="116"/>
      <c r="BDE2664" s="42"/>
      <c r="BDF2664" s="116"/>
      <c r="BDG2664" s="42"/>
      <c r="BDH2664" s="116"/>
      <c r="BDI2664" s="42"/>
      <c r="BDJ2664" s="116"/>
      <c r="BDK2664" s="42"/>
      <c r="BDL2664" s="116"/>
      <c r="BDM2664" s="42"/>
      <c r="BDN2664" s="116"/>
      <c r="BDO2664" s="42"/>
      <c r="BDP2664" s="116"/>
      <c r="BDQ2664" s="42"/>
      <c r="BDR2664" s="116"/>
      <c r="BDS2664" s="42"/>
      <c r="BDT2664" s="116"/>
      <c r="BDU2664" s="42"/>
      <c r="BDV2664" s="116"/>
      <c r="BDW2664" s="42"/>
      <c r="BDX2664" s="116"/>
      <c r="BDY2664" s="42"/>
      <c r="BDZ2664" s="116"/>
      <c r="BEA2664" s="42"/>
      <c r="BEB2664" s="116"/>
      <c r="BEC2664" s="42"/>
      <c r="BED2664" s="116"/>
      <c r="BEE2664" s="42"/>
      <c r="BEF2664" s="116"/>
      <c r="BEG2664" s="42"/>
      <c r="BEH2664" s="116"/>
      <c r="BEI2664" s="42"/>
      <c r="BEJ2664" s="116"/>
      <c r="BEK2664" s="42"/>
      <c r="BEL2664" s="116"/>
      <c r="BEM2664" s="42"/>
      <c r="BEN2664" s="116"/>
      <c r="BEO2664" s="42"/>
      <c r="BEP2664" s="116"/>
      <c r="BEQ2664" s="42"/>
      <c r="BER2664" s="116"/>
      <c r="BES2664" s="42"/>
      <c r="BET2664" s="116"/>
      <c r="BEU2664" s="42"/>
      <c r="BEV2664" s="116"/>
      <c r="BEW2664" s="42"/>
      <c r="BEX2664" s="116"/>
      <c r="BEY2664" s="42"/>
      <c r="BEZ2664" s="116"/>
      <c r="BFA2664" s="42"/>
      <c r="BFB2664" s="116"/>
      <c r="BFC2664" s="42"/>
      <c r="BFD2664" s="116"/>
      <c r="BFE2664" s="42"/>
      <c r="BFF2664" s="116"/>
      <c r="BFG2664" s="42"/>
      <c r="BFH2664" s="116"/>
      <c r="BFI2664" s="42"/>
      <c r="BFJ2664" s="116"/>
      <c r="BFK2664" s="42"/>
      <c r="BFL2664" s="116"/>
      <c r="BFM2664" s="42"/>
      <c r="BFN2664" s="116"/>
      <c r="BFO2664" s="42"/>
      <c r="BFP2664" s="116"/>
      <c r="BFQ2664" s="42"/>
      <c r="BFR2664" s="116"/>
      <c r="BFS2664" s="42"/>
      <c r="BFT2664" s="116"/>
      <c r="BFU2664" s="42"/>
      <c r="BFV2664" s="116"/>
      <c r="BFW2664" s="42"/>
      <c r="BFX2664" s="116"/>
      <c r="BFY2664" s="42"/>
      <c r="BFZ2664" s="116"/>
      <c r="BGA2664" s="42"/>
      <c r="BGB2664" s="116"/>
      <c r="BGC2664" s="42"/>
      <c r="BGD2664" s="116"/>
      <c r="BGE2664" s="42"/>
      <c r="BGF2664" s="116"/>
      <c r="BGG2664" s="42"/>
      <c r="BGH2664" s="116"/>
      <c r="BGI2664" s="42"/>
      <c r="BGJ2664" s="116"/>
      <c r="BGK2664" s="42"/>
      <c r="BGL2664" s="116"/>
      <c r="BGM2664" s="42"/>
      <c r="BGN2664" s="116"/>
      <c r="BGO2664" s="42"/>
      <c r="BGP2664" s="116"/>
      <c r="BGQ2664" s="42"/>
      <c r="BGR2664" s="116"/>
      <c r="BGS2664" s="42"/>
      <c r="BGT2664" s="116"/>
      <c r="BGU2664" s="42"/>
      <c r="BGV2664" s="116"/>
      <c r="BGW2664" s="42"/>
      <c r="BGX2664" s="116"/>
      <c r="BGY2664" s="42"/>
      <c r="BGZ2664" s="116"/>
      <c r="BHA2664" s="42"/>
      <c r="BHB2664" s="116"/>
      <c r="BHC2664" s="42"/>
      <c r="BHD2664" s="116"/>
      <c r="BHE2664" s="42"/>
      <c r="BHF2664" s="116"/>
      <c r="BHG2664" s="42"/>
      <c r="BHH2664" s="116"/>
      <c r="BHI2664" s="42"/>
      <c r="BHJ2664" s="116"/>
      <c r="BHK2664" s="42"/>
      <c r="BHL2664" s="116"/>
      <c r="BHM2664" s="42"/>
      <c r="BHN2664" s="116"/>
      <c r="BHO2664" s="42"/>
      <c r="BHP2664" s="116"/>
      <c r="BHQ2664" s="42"/>
      <c r="BHR2664" s="116"/>
      <c r="BHS2664" s="42"/>
      <c r="BHT2664" s="116"/>
      <c r="BHU2664" s="42"/>
      <c r="BHV2664" s="116"/>
      <c r="BHW2664" s="42"/>
      <c r="BHX2664" s="116"/>
      <c r="BHY2664" s="42"/>
      <c r="BHZ2664" s="116"/>
      <c r="BIA2664" s="42"/>
      <c r="BIB2664" s="116"/>
      <c r="BIC2664" s="42"/>
      <c r="BID2664" s="116"/>
      <c r="BIE2664" s="42"/>
      <c r="BIF2664" s="116"/>
      <c r="BIG2664" s="42"/>
      <c r="BIH2664" s="116"/>
      <c r="BII2664" s="42"/>
      <c r="BIJ2664" s="116"/>
      <c r="BIK2664" s="42"/>
      <c r="BIL2664" s="116"/>
      <c r="BIM2664" s="42"/>
      <c r="BIN2664" s="116"/>
      <c r="BIO2664" s="42"/>
      <c r="BIP2664" s="116"/>
      <c r="BIQ2664" s="42"/>
      <c r="BIR2664" s="116"/>
      <c r="BIS2664" s="42"/>
      <c r="BIT2664" s="116"/>
      <c r="BIU2664" s="42"/>
      <c r="BIV2664" s="116"/>
      <c r="BIW2664" s="42"/>
      <c r="BIX2664" s="116"/>
      <c r="BIY2664" s="42"/>
      <c r="BIZ2664" s="116"/>
      <c r="BJA2664" s="42"/>
      <c r="BJB2664" s="116"/>
      <c r="BJC2664" s="42"/>
      <c r="BJD2664" s="116"/>
      <c r="BJE2664" s="42"/>
      <c r="BJF2664" s="116"/>
      <c r="BJG2664" s="42"/>
      <c r="BJH2664" s="116"/>
      <c r="BJI2664" s="42"/>
      <c r="BJJ2664" s="116"/>
      <c r="BJK2664" s="42"/>
      <c r="BJL2664" s="116"/>
      <c r="BJM2664" s="42"/>
      <c r="BJN2664" s="116"/>
      <c r="BJO2664" s="42"/>
      <c r="BJP2664" s="116"/>
      <c r="BJQ2664" s="42"/>
      <c r="BJR2664" s="116"/>
      <c r="BJS2664" s="42"/>
      <c r="BJT2664" s="116"/>
      <c r="BJU2664" s="42"/>
      <c r="BJV2664" s="116"/>
      <c r="BJW2664" s="42"/>
      <c r="BJX2664" s="116"/>
      <c r="BJY2664" s="42"/>
      <c r="BJZ2664" s="116"/>
      <c r="BKA2664" s="42"/>
      <c r="BKB2664" s="116"/>
      <c r="BKC2664" s="42"/>
      <c r="BKD2664" s="116"/>
      <c r="BKE2664" s="42"/>
      <c r="BKF2664" s="116"/>
      <c r="BKG2664" s="42"/>
      <c r="BKH2664" s="116"/>
      <c r="BKI2664" s="42"/>
      <c r="BKJ2664" s="116"/>
      <c r="BKK2664" s="42"/>
      <c r="BKL2664" s="116"/>
      <c r="BKM2664" s="42"/>
      <c r="BKN2664" s="116"/>
      <c r="BKO2664" s="42"/>
      <c r="BKP2664" s="116"/>
      <c r="BKQ2664" s="42"/>
      <c r="BKR2664" s="116"/>
      <c r="BKS2664" s="42"/>
      <c r="BKT2664" s="116"/>
      <c r="BKU2664" s="42"/>
      <c r="BKV2664" s="116"/>
      <c r="BKW2664" s="42"/>
      <c r="BKX2664" s="116"/>
      <c r="BKY2664" s="42"/>
      <c r="BKZ2664" s="116"/>
      <c r="BLA2664" s="42"/>
      <c r="BLB2664" s="116"/>
      <c r="BLC2664" s="42"/>
      <c r="BLD2664" s="116"/>
      <c r="BLE2664" s="42"/>
      <c r="BLF2664" s="116"/>
      <c r="BLG2664" s="42"/>
      <c r="BLH2664" s="116"/>
      <c r="BLI2664" s="42"/>
      <c r="BLJ2664" s="116"/>
      <c r="BLK2664" s="42"/>
      <c r="BLL2664" s="116"/>
      <c r="BLM2664" s="42"/>
      <c r="BLN2664" s="116"/>
      <c r="BLO2664" s="42"/>
      <c r="BLP2664" s="116"/>
      <c r="BLQ2664" s="42"/>
      <c r="BLR2664" s="116"/>
      <c r="BLS2664" s="42"/>
      <c r="BLT2664" s="116"/>
      <c r="BLU2664" s="42"/>
      <c r="BLV2664" s="116"/>
      <c r="BLW2664" s="42"/>
      <c r="BLX2664" s="116"/>
      <c r="BLY2664" s="42"/>
      <c r="BLZ2664" s="116"/>
      <c r="BMA2664" s="42"/>
      <c r="BMB2664" s="116"/>
      <c r="BMC2664" s="42"/>
      <c r="BMD2664" s="116"/>
      <c r="BME2664" s="42"/>
      <c r="BMF2664" s="116"/>
      <c r="BMG2664" s="42"/>
      <c r="BMH2664" s="116"/>
      <c r="BMI2664" s="42"/>
      <c r="BMJ2664" s="116"/>
      <c r="BMK2664" s="42"/>
      <c r="BML2664" s="116"/>
      <c r="BMM2664" s="42"/>
      <c r="BMN2664" s="116"/>
      <c r="BMO2664" s="42"/>
      <c r="BMP2664" s="116"/>
      <c r="BMQ2664" s="42"/>
      <c r="BMR2664" s="116"/>
      <c r="BMS2664" s="42"/>
      <c r="BMT2664" s="116"/>
      <c r="BMU2664" s="42"/>
      <c r="BMV2664" s="116"/>
      <c r="BMW2664" s="42"/>
      <c r="BMX2664" s="116"/>
      <c r="BMY2664" s="42"/>
      <c r="BMZ2664" s="116"/>
      <c r="BNA2664" s="42"/>
      <c r="BNB2664" s="116"/>
      <c r="BNC2664" s="42"/>
      <c r="BND2664" s="116"/>
      <c r="BNE2664" s="42"/>
      <c r="BNF2664" s="116"/>
      <c r="BNG2664" s="42"/>
      <c r="BNH2664" s="116"/>
      <c r="BNI2664" s="42"/>
      <c r="BNJ2664" s="116"/>
      <c r="BNK2664" s="42"/>
      <c r="BNL2664" s="116"/>
      <c r="BNM2664" s="42"/>
      <c r="BNN2664" s="116"/>
      <c r="BNO2664" s="42"/>
      <c r="BNP2664" s="116"/>
      <c r="BNQ2664" s="42"/>
      <c r="BNR2664" s="116"/>
      <c r="BNS2664" s="42"/>
      <c r="BNT2664" s="116"/>
      <c r="BNU2664" s="42"/>
      <c r="BNV2664" s="116"/>
      <c r="BNW2664" s="42"/>
      <c r="BNX2664" s="116"/>
      <c r="BNY2664" s="42"/>
      <c r="BNZ2664" s="116"/>
      <c r="BOA2664" s="42"/>
      <c r="BOB2664" s="116"/>
      <c r="BOC2664" s="42"/>
      <c r="BOD2664" s="116"/>
      <c r="BOE2664" s="42"/>
      <c r="BOF2664" s="116"/>
      <c r="BOG2664" s="42"/>
      <c r="BOH2664" s="116"/>
      <c r="BOI2664" s="42"/>
      <c r="BOJ2664" s="116"/>
      <c r="BOK2664" s="42"/>
      <c r="BOL2664" s="116"/>
      <c r="BOM2664" s="42"/>
      <c r="BON2664" s="116"/>
      <c r="BOO2664" s="42"/>
      <c r="BOP2664" s="116"/>
      <c r="BOQ2664" s="42"/>
      <c r="BOR2664" s="116"/>
      <c r="BOS2664" s="42"/>
      <c r="BOT2664" s="116"/>
      <c r="BOU2664" s="42"/>
      <c r="BOV2664" s="116"/>
      <c r="BOW2664" s="42"/>
      <c r="BOX2664" s="116"/>
      <c r="BOY2664" s="42"/>
      <c r="BOZ2664" s="116"/>
      <c r="BPA2664" s="42"/>
      <c r="BPB2664" s="116"/>
      <c r="BPC2664" s="42"/>
      <c r="BPD2664" s="116"/>
      <c r="BPE2664" s="42"/>
      <c r="BPF2664" s="116"/>
      <c r="BPG2664" s="42"/>
      <c r="BPH2664" s="116"/>
      <c r="BPI2664" s="42"/>
      <c r="BPJ2664" s="116"/>
      <c r="BPK2664" s="42"/>
      <c r="BPL2664" s="116"/>
      <c r="BPM2664" s="42"/>
      <c r="BPN2664" s="116"/>
      <c r="BPO2664" s="42"/>
      <c r="BPP2664" s="116"/>
      <c r="BPQ2664" s="42"/>
      <c r="BPR2664" s="116"/>
      <c r="BPS2664" s="42"/>
      <c r="BPT2664" s="116"/>
      <c r="BPU2664" s="42"/>
      <c r="BPV2664" s="116"/>
      <c r="BPW2664" s="42"/>
      <c r="BPX2664" s="116"/>
      <c r="BPY2664" s="42"/>
      <c r="BPZ2664" s="116"/>
      <c r="BQA2664" s="42"/>
      <c r="BQB2664" s="116"/>
      <c r="BQC2664" s="42"/>
      <c r="BQD2664" s="116"/>
      <c r="BQE2664" s="42"/>
      <c r="BQF2664" s="116"/>
      <c r="BQG2664" s="42"/>
      <c r="BQH2664" s="116"/>
      <c r="BQI2664" s="42"/>
      <c r="BQJ2664" s="116"/>
      <c r="BQK2664" s="42"/>
      <c r="BQL2664" s="116"/>
      <c r="BQM2664" s="42"/>
      <c r="BQN2664" s="116"/>
      <c r="BQO2664" s="42"/>
      <c r="BQP2664" s="116"/>
      <c r="BQQ2664" s="42"/>
      <c r="BQR2664" s="116"/>
      <c r="BQS2664" s="42"/>
      <c r="BQT2664" s="116"/>
      <c r="BQU2664" s="42"/>
      <c r="BQV2664" s="116"/>
      <c r="BQW2664" s="42"/>
      <c r="BQX2664" s="116"/>
      <c r="BQY2664" s="42"/>
      <c r="BQZ2664" s="116"/>
      <c r="BRA2664" s="42"/>
      <c r="BRB2664" s="116"/>
      <c r="BRC2664" s="42"/>
      <c r="BRD2664" s="116"/>
      <c r="BRE2664" s="42"/>
      <c r="BRF2664" s="116"/>
      <c r="BRG2664" s="42"/>
      <c r="BRH2664" s="116"/>
      <c r="BRI2664" s="42"/>
      <c r="BRJ2664" s="116"/>
      <c r="BRK2664" s="42"/>
      <c r="BRL2664" s="116"/>
      <c r="BRM2664" s="42"/>
      <c r="BRN2664" s="116"/>
      <c r="BRO2664" s="42"/>
      <c r="BRP2664" s="116"/>
      <c r="BRQ2664" s="42"/>
      <c r="BRR2664" s="116"/>
      <c r="BRS2664" s="42"/>
      <c r="BRT2664" s="116"/>
      <c r="BRU2664" s="42"/>
      <c r="BRV2664" s="116"/>
      <c r="BRW2664" s="42"/>
      <c r="BRX2664" s="116"/>
      <c r="BRY2664" s="42"/>
      <c r="BRZ2664" s="116"/>
      <c r="BSA2664" s="42"/>
      <c r="BSB2664" s="116"/>
      <c r="BSC2664" s="42"/>
      <c r="BSD2664" s="116"/>
      <c r="BSE2664" s="42"/>
      <c r="BSF2664" s="116"/>
      <c r="BSG2664" s="42"/>
      <c r="BSH2664" s="116"/>
      <c r="BSI2664" s="42"/>
      <c r="BSJ2664" s="116"/>
      <c r="BSK2664" s="42"/>
      <c r="BSL2664" s="116"/>
      <c r="BSM2664" s="42"/>
      <c r="BSN2664" s="116"/>
      <c r="BSO2664" s="42"/>
      <c r="BSP2664" s="116"/>
      <c r="BSQ2664" s="42"/>
      <c r="BSR2664" s="116"/>
      <c r="BSS2664" s="42"/>
      <c r="BST2664" s="116"/>
      <c r="BSU2664" s="42"/>
      <c r="BSV2664" s="116"/>
      <c r="BSW2664" s="42"/>
      <c r="BSX2664" s="116"/>
      <c r="BSY2664" s="42"/>
      <c r="BSZ2664" s="116"/>
      <c r="BTA2664" s="42"/>
      <c r="BTB2664" s="116"/>
      <c r="BTC2664" s="42"/>
      <c r="BTD2664" s="116"/>
      <c r="BTE2664" s="42"/>
      <c r="BTF2664" s="116"/>
      <c r="BTG2664" s="42"/>
      <c r="BTH2664" s="116"/>
      <c r="BTI2664" s="42"/>
      <c r="BTJ2664" s="116"/>
      <c r="BTK2664" s="42"/>
      <c r="BTL2664" s="116"/>
      <c r="BTM2664" s="42"/>
      <c r="BTN2664" s="116"/>
      <c r="BTO2664" s="42"/>
      <c r="BTP2664" s="116"/>
      <c r="BTQ2664" s="42"/>
      <c r="BTR2664" s="116"/>
      <c r="BTS2664" s="42"/>
      <c r="BTT2664" s="116"/>
      <c r="BTU2664" s="42"/>
      <c r="BTV2664" s="116"/>
      <c r="BTW2664" s="42"/>
      <c r="BTX2664" s="116"/>
      <c r="BTY2664" s="42"/>
      <c r="BTZ2664" s="116"/>
      <c r="BUA2664" s="42"/>
      <c r="BUB2664" s="116"/>
      <c r="BUC2664" s="42"/>
      <c r="BUD2664" s="116"/>
      <c r="BUE2664" s="42"/>
      <c r="BUF2664" s="116"/>
      <c r="BUG2664" s="42"/>
      <c r="BUH2664" s="116"/>
      <c r="BUI2664" s="42"/>
      <c r="BUJ2664" s="116"/>
      <c r="BUK2664" s="42"/>
      <c r="BUL2664" s="116"/>
      <c r="BUM2664" s="42"/>
      <c r="BUN2664" s="116"/>
      <c r="BUO2664" s="42"/>
      <c r="BUP2664" s="116"/>
      <c r="BUQ2664" s="42"/>
      <c r="BUR2664" s="116"/>
      <c r="BUS2664" s="42"/>
      <c r="BUT2664" s="116"/>
      <c r="BUU2664" s="42"/>
      <c r="BUV2664" s="116"/>
      <c r="BUW2664" s="42"/>
      <c r="BUX2664" s="116"/>
      <c r="BUY2664" s="42"/>
      <c r="BUZ2664" s="116"/>
      <c r="BVA2664" s="42"/>
      <c r="BVB2664" s="116"/>
      <c r="BVC2664" s="42"/>
      <c r="BVD2664" s="116"/>
      <c r="BVE2664" s="42"/>
      <c r="BVF2664" s="116"/>
      <c r="BVG2664" s="42"/>
      <c r="BVH2664" s="116"/>
      <c r="BVI2664" s="42"/>
      <c r="BVJ2664" s="116"/>
      <c r="BVK2664" s="42"/>
      <c r="BVL2664" s="116"/>
      <c r="BVM2664" s="42"/>
      <c r="BVN2664" s="116"/>
      <c r="BVO2664" s="42"/>
      <c r="BVP2664" s="116"/>
      <c r="BVQ2664" s="42"/>
      <c r="BVR2664" s="116"/>
      <c r="BVS2664" s="42"/>
      <c r="BVT2664" s="116"/>
      <c r="BVU2664" s="42"/>
      <c r="BVV2664" s="116"/>
      <c r="BVW2664" s="42"/>
      <c r="BVX2664" s="116"/>
      <c r="BVY2664" s="42"/>
      <c r="BVZ2664" s="116"/>
      <c r="BWA2664" s="42"/>
      <c r="BWB2664" s="116"/>
      <c r="BWC2664" s="42"/>
      <c r="BWD2664" s="116"/>
      <c r="BWE2664" s="42"/>
      <c r="BWF2664" s="116"/>
      <c r="BWG2664" s="42"/>
      <c r="BWH2664" s="116"/>
      <c r="BWI2664" s="42"/>
      <c r="BWJ2664" s="116"/>
      <c r="BWK2664" s="42"/>
      <c r="BWL2664" s="116"/>
      <c r="BWM2664" s="42"/>
      <c r="BWN2664" s="116"/>
      <c r="BWO2664" s="42"/>
      <c r="BWP2664" s="116"/>
      <c r="BWQ2664" s="42"/>
      <c r="BWR2664" s="116"/>
      <c r="BWS2664" s="42"/>
      <c r="BWT2664" s="116"/>
      <c r="BWU2664" s="42"/>
      <c r="BWV2664" s="116"/>
      <c r="BWW2664" s="42"/>
      <c r="BWX2664" s="116"/>
      <c r="BWY2664" s="42"/>
      <c r="BWZ2664" s="116"/>
      <c r="BXA2664" s="42"/>
      <c r="BXB2664" s="116"/>
      <c r="BXC2664" s="42"/>
      <c r="BXD2664" s="116"/>
      <c r="BXE2664" s="42"/>
      <c r="BXF2664" s="116"/>
      <c r="BXG2664" s="42"/>
      <c r="BXH2664" s="116"/>
      <c r="BXI2664" s="42"/>
      <c r="BXJ2664" s="116"/>
      <c r="BXK2664" s="42"/>
      <c r="BXL2664" s="116"/>
      <c r="BXM2664" s="42"/>
      <c r="BXN2664" s="116"/>
      <c r="BXO2664" s="42"/>
      <c r="BXP2664" s="116"/>
      <c r="BXQ2664" s="42"/>
      <c r="BXR2664" s="116"/>
      <c r="BXS2664" s="42"/>
      <c r="BXT2664" s="116"/>
      <c r="BXU2664" s="42"/>
      <c r="BXV2664" s="116"/>
      <c r="BXW2664" s="42"/>
      <c r="BXX2664" s="116"/>
      <c r="BXY2664" s="42"/>
      <c r="BXZ2664" s="116"/>
      <c r="BYA2664" s="42"/>
      <c r="BYB2664" s="116"/>
      <c r="BYC2664" s="42"/>
      <c r="BYD2664" s="116"/>
      <c r="BYE2664" s="42"/>
      <c r="BYF2664" s="116"/>
      <c r="BYG2664" s="42"/>
      <c r="BYH2664" s="116"/>
      <c r="BYI2664" s="42"/>
      <c r="BYJ2664" s="116"/>
      <c r="BYK2664" s="42"/>
      <c r="BYL2664" s="116"/>
      <c r="BYM2664" s="42"/>
      <c r="BYN2664" s="116"/>
      <c r="BYO2664" s="42"/>
      <c r="BYP2664" s="116"/>
      <c r="BYQ2664" s="42"/>
      <c r="BYR2664" s="116"/>
      <c r="BYS2664" s="42"/>
      <c r="BYT2664" s="116"/>
      <c r="BYU2664" s="42"/>
      <c r="BYV2664" s="116"/>
      <c r="BYW2664" s="42"/>
      <c r="BYX2664" s="116"/>
      <c r="BYY2664" s="42"/>
      <c r="BYZ2664" s="116"/>
      <c r="BZA2664" s="42"/>
      <c r="BZB2664" s="116"/>
      <c r="BZC2664" s="42"/>
      <c r="BZD2664" s="116"/>
      <c r="BZE2664" s="42"/>
      <c r="BZF2664" s="116"/>
      <c r="BZG2664" s="42"/>
      <c r="BZH2664" s="116"/>
      <c r="BZI2664" s="42"/>
      <c r="BZJ2664" s="116"/>
      <c r="BZK2664" s="42"/>
      <c r="BZL2664" s="116"/>
      <c r="BZM2664" s="42"/>
      <c r="BZN2664" s="116"/>
      <c r="BZO2664" s="42"/>
      <c r="BZP2664" s="116"/>
      <c r="BZQ2664" s="42"/>
      <c r="BZR2664" s="116"/>
      <c r="BZS2664" s="42"/>
      <c r="BZT2664" s="116"/>
      <c r="BZU2664" s="42"/>
      <c r="BZV2664" s="116"/>
      <c r="BZW2664" s="42"/>
      <c r="BZX2664" s="116"/>
      <c r="BZY2664" s="42"/>
      <c r="BZZ2664" s="116"/>
      <c r="CAA2664" s="42"/>
      <c r="CAB2664" s="116"/>
      <c r="CAC2664" s="42"/>
      <c r="CAD2664" s="116"/>
      <c r="CAE2664" s="42"/>
      <c r="CAF2664" s="116"/>
      <c r="CAG2664" s="42"/>
      <c r="CAH2664" s="116"/>
      <c r="CAI2664" s="42"/>
      <c r="CAJ2664" s="116"/>
      <c r="CAK2664" s="42"/>
      <c r="CAL2664" s="116"/>
      <c r="CAM2664" s="42"/>
      <c r="CAN2664" s="116"/>
      <c r="CAO2664" s="42"/>
      <c r="CAP2664" s="116"/>
      <c r="CAQ2664" s="42"/>
      <c r="CAR2664" s="116"/>
      <c r="CAS2664" s="42"/>
      <c r="CAT2664" s="116"/>
      <c r="CAU2664" s="42"/>
      <c r="CAV2664" s="116"/>
      <c r="CAW2664" s="42"/>
      <c r="CAX2664" s="116"/>
      <c r="CAY2664" s="42"/>
      <c r="CAZ2664" s="116"/>
      <c r="CBA2664" s="42"/>
      <c r="CBB2664" s="116"/>
      <c r="CBC2664" s="42"/>
      <c r="CBD2664" s="116"/>
      <c r="CBE2664" s="42"/>
      <c r="CBF2664" s="116"/>
      <c r="CBG2664" s="42"/>
      <c r="CBH2664" s="116"/>
      <c r="CBI2664" s="42"/>
      <c r="CBJ2664" s="116"/>
      <c r="CBK2664" s="42"/>
      <c r="CBL2664" s="116"/>
      <c r="CBM2664" s="42"/>
      <c r="CBN2664" s="116"/>
      <c r="CBO2664" s="42"/>
      <c r="CBP2664" s="116"/>
      <c r="CBQ2664" s="42"/>
      <c r="CBR2664" s="116"/>
      <c r="CBS2664" s="42"/>
      <c r="CBT2664" s="116"/>
      <c r="CBU2664" s="42"/>
      <c r="CBV2664" s="116"/>
      <c r="CBW2664" s="42"/>
      <c r="CBX2664" s="116"/>
      <c r="CBY2664" s="42"/>
      <c r="CBZ2664" s="116"/>
      <c r="CCA2664" s="42"/>
      <c r="CCB2664" s="116"/>
      <c r="CCC2664" s="42"/>
      <c r="CCD2664" s="116"/>
      <c r="CCE2664" s="42"/>
      <c r="CCF2664" s="116"/>
      <c r="CCG2664" s="42"/>
      <c r="CCH2664" s="116"/>
      <c r="CCI2664" s="42"/>
      <c r="CCJ2664" s="116"/>
      <c r="CCK2664" s="42"/>
      <c r="CCL2664" s="116"/>
      <c r="CCM2664" s="42"/>
      <c r="CCN2664" s="116"/>
      <c r="CCO2664" s="42"/>
      <c r="CCP2664" s="116"/>
      <c r="CCQ2664" s="42"/>
      <c r="CCR2664" s="116"/>
      <c r="CCS2664" s="42"/>
      <c r="CCT2664" s="116"/>
      <c r="CCU2664" s="42"/>
      <c r="CCV2664" s="116"/>
      <c r="CCW2664" s="42"/>
      <c r="CCX2664" s="116"/>
      <c r="CCY2664" s="42"/>
      <c r="CCZ2664" s="116"/>
      <c r="CDA2664" s="42"/>
      <c r="CDB2664" s="116"/>
      <c r="CDC2664" s="42"/>
      <c r="CDD2664" s="116"/>
      <c r="CDE2664" s="42"/>
      <c r="CDF2664" s="116"/>
      <c r="CDG2664" s="42"/>
      <c r="CDH2664" s="116"/>
      <c r="CDI2664" s="42"/>
      <c r="CDJ2664" s="116"/>
      <c r="CDK2664" s="42"/>
      <c r="CDL2664" s="116"/>
      <c r="CDM2664" s="42"/>
      <c r="CDN2664" s="116"/>
      <c r="CDO2664" s="42"/>
      <c r="CDP2664" s="116"/>
      <c r="CDQ2664" s="42"/>
      <c r="CDR2664" s="116"/>
      <c r="CDS2664" s="42"/>
      <c r="CDT2664" s="116"/>
      <c r="CDU2664" s="42"/>
      <c r="CDV2664" s="116"/>
      <c r="CDW2664" s="42"/>
      <c r="CDX2664" s="116"/>
      <c r="CDY2664" s="42"/>
      <c r="CDZ2664" s="116"/>
      <c r="CEA2664" s="42"/>
      <c r="CEB2664" s="116"/>
      <c r="CEC2664" s="42"/>
      <c r="CED2664" s="116"/>
      <c r="CEE2664" s="42"/>
      <c r="CEF2664" s="116"/>
      <c r="CEG2664" s="42"/>
      <c r="CEH2664" s="116"/>
      <c r="CEI2664" s="42"/>
      <c r="CEJ2664" s="116"/>
      <c r="CEK2664" s="42"/>
      <c r="CEL2664" s="116"/>
      <c r="CEM2664" s="42"/>
      <c r="CEN2664" s="116"/>
      <c r="CEO2664" s="42"/>
      <c r="CEP2664" s="116"/>
      <c r="CEQ2664" s="42"/>
      <c r="CER2664" s="116"/>
      <c r="CES2664" s="42"/>
      <c r="CET2664" s="116"/>
      <c r="CEU2664" s="42"/>
      <c r="CEV2664" s="116"/>
      <c r="CEW2664" s="42"/>
      <c r="CEX2664" s="116"/>
      <c r="CEY2664" s="42"/>
      <c r="CEZ2664" s="116"/>
      <c r="CFA2664" s="42"/>
      <c r="CFB2664" s="116"/>
      <c r="CFC2664" s="42"/>
      <c r="CFD2664" s="116"/>
      <c r="CFE2664" s="42"/>
      <c r="CFF2664" s="116"/>
      <c r="CFG2664" s="42"/>
      <c r="CFH2664" s="116"/>
      <c r="CFI2664" s="42"/>
      <c r="CFJ2664" s="116"/>
      <c r="CFK2664" s="42"/>
      <c r="CFL2664" s="116"/>
      <c r="CFM2664" s="42"/>
      <c r="CFN2664" s="116"/>
      <c r="CFO2664" s="42"/>
      <c r="CFP2664" s="116"/>
      <c r="CFQ2664" s="42"/>
      <c r="CFR2664" s="116"/>
      <c r="CFS2664" s="42"/>
      <c r="CFT2664" s="116"/>
      <c r="CFU2664" s="42"/>
      <c r="CFV2664" s="116"/>
      <c r="CFW2664" s="42"/>
      <c r="CFX2664" s="116"/>
      <c r="CFY2664" s="42"/>
      <c r="CFZ2664" s="116"/>
      <c r="CGA2664" s="42"/>
      <c r="CGB2664" s="116"/>
      <c r="CGC2664" s="42"/>
      <c r="CGD2664" s="116"/>
      <c r="CGE2664" s="42"/>
      <c r="CGF2664" s="116"/>
      <c r="CGG2664" s="42"/>
      <c r="CGH2664" s="116"/>
      <c r="CGI2664" s="42"/>
      <c r="CGJ2664" s="116"/>
      <c r="CGK2664" s="42"/>
      <c r="CGL2664" s="116"/>
      <c r="CGM2664" s="42"/>
      <c r="CGN2664" s="116"/>
      <c r="CGO2664" s="42"/>
      <c r="CGP2664" s="116"/>
      <c r="CGQ2664" s="42"/>
      <c r="CGR2664" s="116"/>
      <c r="CGS2664" s="42"/>
      <c r="CGT2664" s="116"/>
      <c r="CGU2664" s="42"/>
      <c r="CGV2664" s="116"/>
      <c r="CGW2664" s="42"/>
      <c r="CGX2664" s="116"/>
      <c r="CGY2664" s="42"/>
      <c r="CGZ2664" s="116"/>
      <c r="CHA2664" s="42"/>
      <c r="CHB2664" s="116"/>
      <c r="CHC2664" s="42"/>
      <c r="CHD2664" s="116"/>
      <c r="CHE2664" s="42"/>
      <c r="CHF2664" s="116"/>
      <c r="CHG2664" s="42"/>
      <c r="CHH2664" s="116"/>
      <c r="CHI2664" s="42"/>
      <c r="CHJ2664" s="116"/>
      <c r="CHK2664" s="42"/>
      <c r="CHL2664" s="116"/>
      <c r="CHM2664" s="42"/>
      <c r="CHN2664" s="116"/>
      <c r="CHO2664" s="42"/>
      <c r="CHP2664" s="116"/>
      <c r="CHQ2664" s="42"/>
      <c r="CHR2664" s="116"/>
      <c r="CHS2664" s="42"/>
      <c r="CHT2664" s="116"/>
      <c r="CHU2664" s="42"/>
      <c r="CHV2664" s="116"/>
      <c r="CHW2664" s="42"/>
      <c r="CHX2664" s="116"/>
      <c r="CHY2664" s="42"/>
      <c r="CHZ2664" s="116"/>
      <c r="CIA2664" s="42"/>
      <c r="CIB2664" s="116"/>
      <c r="CIC2664" s="42"/>
      <c r="CID2664" s="116"/>
      <c r="CIE2664" s="42"/>
      <c r="CIF2664" s="116"/>
      <c r="CIG2664" s="42"/>
      <c r="CIH2664" s="116"/>
      <c r="CII2664" s="42"/>
      <c r="CIJ2664" s="116"/>
      <c r="CIK2664" s="42"/>
      <c r="CIL2664" s="116"/>
      <c r="CIM2664" s="42"/>
      <c r="CIN2664" s="116"/>
      <c r="CIO2664" s="42"/>
      <c r="CIP2664" s="116"/>
      <c r="CIQ2664" s="42"/>
      <c r="CIR2664" s="116"/>
      <c r="CIS2664" s="42"/>
      <c r="CIT2664" s="116"/>
      <c r="CIU2664" s="42"/>
      <c r="CIV2664" s="116"/>
      <c r="CIW2664" s="42"/>
      <c r="CIX2664" s="116"/>
      <c r="CIY2664" s="42"/>
      <c r="CIZ2664" s="116"/>
      <c r="CJA2664" s="42"/>
      <c r="CJB2664" s="116"/>
      <c r="CJC2664" s="42"/>
      <c r="CJD2664" s="116"/>
      <c r="CJE2664" s="42"/>
      <c r="CJF2664" s="116"/>
      <c r="CJG2664" s="42"/>
      <c r="CJH2664" s="116"/>
      <c r="CJI2664" s="42"/>
      <c r="CJJ2664" s="116"/>
      <c r="CJK2664" s="42"/>
      <c r="CJL2664" s="116"/>
      <c r="CJM2664" s="42"/>
      <c r="CJN2664" s="116"/>
      <c r="CJO2664" s="42"/>
      <c r="CJP2664" s="116"/>
      <c r="CJQ2664" s="42"/>
      <c r="CJR2664" s="116"/>
      <c r="CJS2664" s="42"/>
      <c r="CJT2664" s="116"/>
      <c r="CJU2664" s="42"/>
      <c r="CJV2664" s="116"/>
      <c r="CJW2664" s="42"/>
      <c r="CJX2664" s="116"/>
      <c r="CJY2664" s="42"/>
      <c r="CJZ2664" s="116"/>
      <c r="CKA2664" s="42"/>
      <c r="CKB2664" s="116"/>
      <c r="CKC2664" s="42"/>
      <c r="CKD2664" s="116"/>
      <c r="CKE2664" s="42"/>
      <c r="CKF2664" s="116"/>
      <c r="CKG2664" s="42"/>
      <c r="CKH2664" s="116"/>
      <c r="CKI2664" s="42"/>
      <c r="CKJ2664" s="116"/>
      <c r="CKK2664" s="42"/>
      <c r="CKL2664" s="116"/>
      <c r="CKM2664" s="42"/>
      <c r="CKN2664" s="116"/>
      <c r="CKO2664" s="42"/>
      <c r="CKP2664" s="116"/>
      <c r="CKQ2664" s="42"/>
      <c r="CKR2664" s="116"/>
      <c r="CKS2664" s="42"/>
      <c r="CKT2664" s="116"/>
      <c r="CKU2664" s="42"/>
      <c r="CKV2664" s="116"/>
      <c r="CKW2664" s="42"/>
      <c r="CKX2664" s="116"/>
      <c r="CKY2664" s="42"/>
      <c r="CKZ2664" s="116"/>
      <c r="CLA2664" s="42"/>
      <c r="CLB2664" s="116"/>
      <c r="CLC2664" s="42"/>
      <c r="CLD2664" s="116"/>
      <c r="CLE2664" s="42"/>
      <c r="CLF2664" s="116"/>
      <c r="CLG2664" s="42"/>
      <c r="CLH2664" s="116"/>
      <c r="CLI2664" s="42"/>
      <c r="CLJ2664" s="116"/>
      <c r="CLK2664" s="42"/>
      <c r="CLL2664" s="116"/>
      <c r="CLM2664" s="42"/>
      <c r="CLN2664" s="116"/>
      <c r="CLO2664" s="42"/>
      <c r="CLP2664" s="116"/>
      <c r="CLQ2664" s="42"/>
      <c r="CLR2664" s="116"/>
      <c r="CLS2664" s="42"/>
      <c r="CLT2664" s="116"/>
      <c r="CLU2664" s="42"/>
      <c r="CLV2664" s="116"/>
      <c r="CLW2664" s="42"/>
      <c r="CLX2664" s="116"/>
      <c r="CLY2664" s="42"/>
      <c r="CLZ2664" s="116"/>
      <c r="CMA2664" s="42"/>
      <c r="CMB2664" s="116"/>
      <c r="CMC2664" s="42"/>
      <c r="CMD2664" s="116"/>
      <c r="CME2664" s="42"/>
      <c r="CMF2664" s="116"/>
      <c r="CMG2664" s="42"/>
      <c r="CMH2664" s="116"/>
      <c r="CMI2664" s="42"/>
      <c r="CMJ2664" s="116"/>
      <c r="CMK2664" s="42"/>
      <c r="CML2664" s="116"/>
      <c r="CMM2664" s="42"/>
      <c r="CMN2664" s="116"/>
      <c r="CMO2664" s="42"/>
      <c r="CMP2664" s="116"/>
      <c r="CMQ2664" s="42"/>
      <c r="CMR2664" s="116"/>
      <c r="CMS2664" s="42"/>
      <c r="CMT2664" s="116"/>
      <c r="CMU2664" s="42"/>
      <c r="CMV2664" s="116"/>
      <c r="CMW2664" s="42"/>
      <c r="CMX2664" s="116"/>
      <c r="CMY2664" s="42"/>
      <c r="CMZ2664" s="116"/>
      <c r="CNA2664" s="42"/>
      <c r="CNB2664" s="116"/>
      <c r="CNC2664" s="42"/>
      <c r="CND2664" s="116"/>
      <c r="CNE2664" s="42"/>
      <c r="CNF2664" s="116"/>
      <c r="CNG2664" s="42"/>
      <c r="CNH2664" s="116"/>
      <c r="CNI2664" s="42"/>
      <c r="CNJ2664" s="116"/>
      <c r="CNK2664" s="42"/>
      <c r="CNL2664" s="116"/>
      <c r="CNM2664" s="42"/>
      <c r="CNN2664" s="116"/>
      <c r="CNO2664" s="42"/>
      <c r="CNP2664" s="116"/>
      <c r="CNQ2664" s="42"/>
      <c r="CNR2664" s="116"/>
      <c r="CNS2664" s="42"/>
      <c r="CNT2664" s="116"/>
      <c r="CNU2664" s="42"/>
      <c r="CNV2664" s="116"/>
      <c r="CNW2664" s="42"/>
      <c r="CNX2664" s="116"/>
      <c r="CNY2664" s="42"/>
      <c r="CNZ2664" s="116"/>
      <c r="COA2664" s="42"/>
      <c r="COB2664" s="116"/>
      <c r="COC2664" s="42"/>
      <c r="COD2664" s="116"/>
      <c r="COE2664" s="42"/>
      <c r="COF2664" s="116"/>
      <c r="COG2664" s="42"/>
      <c r="COH2664" s="116"/>
      <c r="COI2664" s="42"/>
      <c r="COJ2664" s="116"/>
      <c r="COK2664" s="42"/>
      <c r="COL2664" s="116"/>
      <c r="COM2664" s="42"/>
      <c r="CON2664" s="116"/>
      <c r="COO2664" s="42"/>
      <c r="COP2664" s="116"/>
      <c r="COQ2664" s="42"/>
      <c r="COR2664" s="116"/>
      <c r="COS2664" s="42"/>
      <c r="COT2664" s="116"/>
      <c r="COU2664" s="42"/>
      <c r="COV2664" s="116"/>
      <c r="COW2664" s="42"/>
      <c r="COX2664" s="116"/>
      <c r="COY2664" s="42"/>
      <c r="COZ2664" s="116"/>
      <c r="CPA2664" s="42"/>
      <c r="CPB2664" s="116"/>
      <c r="CPC2664" s="42"/>
      <c r="CPD2664" s="116"/>
      <c r="CPE2664" s="42"/>
      <c r="CPF2664" s="116"/>
      <c r="CPG2664" s="42"/>
      <c r="CPH2664" s="116"/>
      <c r="CPI2664" s="42"/>
      <c r="CPJ2664" s="116"/>
      <c r="CPK2664" s="42"/>
      <c r="CPL2664" s="116"/>
      <c r="CPM2664" s="42"/>
      <c r="CPN2664" s="116"/>
      <c r="CPO2664" s="42"/>
      <c r="CPP2664" s="116"/>
      <c r="CPQ2664" s="42"/>
      <c r="CPR2664" s="116"/>
      <c r="CPS2664" s="42"/>
      <c r="CPT2664" s="116"/>
      <c r="CPU2664" s="42"/>
      <c r="CPV2664" s="116"/>
      <c r="CPW2664" s="42"/>
      <c r="CPX2664" s="116"/>
      <c r="CPY2664" s="42"/>
      <c r="CPZ2664" s="116"/>
      <c r="CQA2664" s="42"/>
      <c r="CQB2664" s="116"/>
      <c r="CQC2664" s="42"/>
      <c r="CQD2664" s="116"/>
      <c r="CQE2664" s="42"/>
      <c r="CQF2664" s="116"/>
      <c r="CQG2664" s="42"/>
      <c r="CQH2664" s="116"/>
      <c r="CQI2664" s="42"/>
      <c r="CQJ2664" s="116"/>
      <c r="CQK2664" s="42"/>
      <c r="CQL2664" s="116"/>
      <c r="CQM2664" s="42"/>
      <c r="CQN2664" s="116"/>
      <c r="CQO2664" s="42"/>
      <c r="CQP2664" s="116"/>
      <c r="CQQ2664" s="42"/>
      <c r="CQR2664" s="116"/>
      <c r="CQS2664" s="42"/>
      <c r="CQT2664" s="116"/>
      <c r="CQU2664" s="42"/>
      <c r="CQV2664" s="116"/>
      <c r="CQW2664" s="42"/>
      <c r="CQX2664" s="116"/>
      <c r="CQY2664" s="42"/>
      <c r="CQZ2664" s="116"/>
      <c r="CRA2664" s="42"/>
      <c r="CRB2664" s="116"/>
      <c r="CRC2664" s="42"/>
      <c r="CRD2664" s="116"/>
      <c r="CRE2664" s="42"/>
      <c r="CRF2664" s="116"/>
      <c r="CRG2664" s="42"/>
      <c r="CRH2664" s="116"/>
      <c r="CRI2664" s="42"/>
      <c r="CRJ2664" s="116"/>
      <c r="CRK2664" s="42"/>
      <c r="CRL2664" s="116"/>
      <c r="CRM2664" s="42"/>
      <c r="CRN2664" s="116"/>
      <c r="CRO2664" s="42"/>
      <c r="CRP2664" s="116"/>
      <c r="CRQ2664" s="42"/>
      <c r="CRR2664" s="116"/>
      <c r="CRS2664" s="42"/>
      <c r="CRT2664" s="116"/>
      <c r="CRU2664" s="42"/>
      <c r="CRV2664" s="116"/>
      <c r="CRW2664" s="42"/>
      <c r="CRX2664" s="116"/>
      <c r="CRY2664" s="42"/>
      <c r="CRZ2664" s="116"/>
      <c r="CSA2664" s="42"/>
      <c r="CSB2664" s="116"/>
      <c r="CSC2664" s="42"/>
      <c r="CSD2664" s="116"/>
      <c r="CSE2664" s="42"/>
      <c r="CSF2664" s="116"/>
      <c r="CSG2664" s="42"/>
      <c r="CSH2664" s="116"/>
      <c r="CSI2664" s="42"/>
      <c r="CSJ2664" s="116"/>
      <c r="CSK2664" s="42"/>
      <c r="CSL2664" s="116"/>
      <c r="CSM2664" s="42"/>
      <c r="CSN2664" s="116"/>
      <c r="CSO2664" s="42"/>
      <c r="CSP2664" s="116"/>
      <c r="CSQ2664" s="42"/>
      <c r="CSR2664" s="116"/>
      <c r="CSS2664" s="42"/>
      <c r="CST2664" s="116"/>
      <c r="CSU2664" s="42"/>
      <c r="CSV2664" s="116"/>
      <c r="CSW2664" s="42"/>
      <c r="CSX2664" s="116"/>
      <c r="CSY2664" s="42"/>
      <c r="CSZ2664" s="116"/>
      <c r="CTA2664" s="42"/>
      <c r="CTB2664" s="116"/>
      <c r="CTC2664" s="42"/>
      <c r="CTD2664" s="116"/>
      <c r="CTE2664" s="42"/>
      <c r="CTF2664" s="116"/>
      <c r="CTG2664" s="42"/>
      <c r="CTH2664" s="116"/>
      <c r="CTI2664" s="42"/>
      <c r="CTJ2664" s="116"/>
      <c r="CTK2664" s="42"/>
      <c r="CTL2664" s="116"/>
      <c r="CTM2664" s="42"/>
      <c r="CTN2664" s="116"/>
      <c r="CTO2664" s="42"/>
      <c r="CTP2664" s="116"/>
      <c r="CTQ2664" s="42"/>
      <c r="CTR2664" s="116"/>
      <c r="CTS2664" s="42"/>
      <c r="CTT2664" s="116"/>
      <c r="CTU2664" s="42"/>
      <c r="CTV2664" s="116"/>
      <c r="CTW2664" s="42"/>
      <c r="CTX2664" s="116"/>
      <c r="CTY2664" s="42"/>
      <c r="CTZ2664" s="116"/>
      <c r="CUA2664" s="42"/>
      <c r="CUB2664" s="116"/>
      <c r="CUC2664" s="42"/>
      <c r="CUD2664" s="116"/>
      <c r="CUE2664" s="42"/>
      <c r="CUF2664" s="116"/>
      <c r="CUG2664" s="42"/>
      <c r="CUH2664" s="116"/>
      <c r="CUI2664" s="42"/>
      <c r="CUJ2664" s="116"/>
      <c r="CUK2664" s="42"/>
      <c r="CUL2664" s="116"/>
      <c r="CUM2664" s="42"/>
      <c r="CUN2664" s="116"/>
      <c r="CUO2664" s="42"/>
      <c r="CUP2664" s="116"/>
      <c r="CUQ2664" s="42"/>
      <c r="CUR2664" s="116"/>
      <c r="CUS2664" s="42"/>
      <c r="CUT2664" s="116"/>
      <c r="CUU2664" s="42"/>
      <c r="CUV2664" s="116"/>
      <c r="CUW2664" s="42"/>
      <c r="CUX2664" s="116"/>
      <c r="CUY2664" s="42"/>
      <c r="CUZ2664" s="116"/>
      <c r="CVA2664" s="42"/>
      <c r="CVB2664" s="116"/>
      <c r="CVC2664" s="42"/>
      <c r="CVD2664" s="116"/>
      <c r="CVE2664" s="42"/>
      <c r="CVF2664" s="116"/>
      <c r="CVG2664" s="42"/>
      <c r="CVH2664" s="116"/>
      <c r="CVI2664" s="42"/>
      <c r="CVJ2664" s="116"/>
      <c r="CVK2664" s="42"/>
      <c r="CVL2664" s="116"/>
      <c r="CVM2664" s="42"/>
      <c r="CVN2664" s="116"/>
      <c r="CVO2664" s="42"/>
      <c r="CVP2664" s="116"/>
      <c r="CVQ2664" s="42"/>
      <c r="CVR2664" s="116"/>
      <c r="CVS2664" s="42"/>
      <c r="CVT2664" s="116"/>
      <c r="CVU2664" s="42"/>
      <c r="CVV2664" s="116"/>
      <c r="CVW2664" s="42"/>
      <c r="CVX2664" s="116"/>
      <c r="CVY2664" s="42"/>
      <c r="CVZ2664" s="116"/>
      <c r="CWA2664" s="42"/>
      <c r="CWB2664" s="116"/>
      <c r="CWC2664" s="42"/>
      <c r="CWD2664" s="116"/>
      <c r="CWE2664" s="42"/>
      <c r="CWF2664" s="116"/>
      <c r="CWG2664" s="42"/>
      <c r="CWH2664" s="116"/>
      <c r="CWI2664" s="42"/>
      <c r="CWJ2664" s="116"/>
      <c r="CWK2664" s="42"/>
      <c r="CWL2664" s="116"/>
      <c r="CWM2664" s="42"/>
      <c r="CWN2664" s="116"/>
      <c r="CWO2664" s="42"/>
      <c r="CWP2664" s="116"/>
      <c r="CWQ2664" s="42"/>
      <c r="CWR2664" s="116"/>
      <c r="CWS2664" s="42"/>
      <c r="CWT2664" s="116"/>
      <c r="CWU2664" s="42"/>
      <c r="CWV2664" s="116"/>
      <c r="CWW2664" s="42"/>
      <c r="CWX2664" s="116"/>
      <c r="CWY2664" s="42"/>
      <c r="CWZ2664" s="116"/>
      <c r="CXA2664" s="42"/>
      <c r="CXB2664" s="116"/>
      <c r="CXC2664" s="42"/>
      <c r="CXD2664" s="116"/>
      <c r="CXE2664" s="42"/>
      <c r="CXF2664" s="116"/>
      <c r="CXG2664" s="42"/>
      <c r="CXH2664" s="116"/>
      <c r="CXI2664" s="42"/>
      <c r="CXJ2664" s="116"/>
      <c r="CXK2664" s="42"/>
      <c r="CXL2664" s="116"/>
      <c r="CXM2664" s="42"/>
      <c r="CXN2664" s="116"/>
      <c r="CXO2664" s="42"/>
      <c r="CXP2664" s="116"/>
      <c r="CXQ2664" s="42"/>
      <c r="CXR2664" s="116"/>
      <c r="CXS2664" s="42"/>
      <c r="CXT2664" s="116"/>
      <c r="CXU2664" s="42"/>
      <c r="CXV2664" s="116"/>
      <c r="CXW2664" s="42"/>
      <c r="CXX2664" s="116"/>
      <c r="CXY2664" s="42"/>
      <c r="CXZ2664" s="116"/>
      <c r="CYA2664" s="42"/>
      <c r="CYB2664" s="116"/>
      <c r="CYC2664" s="42"/>
      <c r="CYD2664" s="116"/>
      <c r="CYE2664" s="42"/>
      <c r="CYF2664" s="116"/>
      <c r="CYG2664" s="42"/>
      <c r="CYH2664" s="116"/>
      <c r="CYI2664" s="42"/>
      <c r="CYJ2664" s="116"/>
      <c r="CYK2664" s="42"/>
      <c r="CYL2664" s="116"/>
      <c r="CYM2664" s="42"/>
      <c r="CYN2664" s="116"/>
      <c r="CYO2664" s="42"/>
      <c r="CYP2664" s="116"/>
      <c r="CYQ2664" s="42"/>
      <c r="CYR2664" s="116"/>
      <c r="CYS2664" s="42"/>
      <c r="CYT2664" s="116"/>
      <c r="CYU2664" s="42"/>
      <c r="CYV2664" s="116"/>
      <c r="CYW2664" s="42"/>
      <c r="CYX2664" s="116"/>
      <c r="CYY2664" s="42"/>
      <c r="CYZ2664" s="116"/>
      <c r="CZA2664" s="42"/>
      <c r="CZB2664" s="116"/>
      <c r="CZC2664" s="42"/>
      <c r="CZD2664" s="116"/>
      <c r="CZE2664" s="42"/>
      <c r="CZF2664" s="116"/>
      <c r="CZG2664" s="42"/>
      <c r="CZH2664" s="116"/>
      <c r="CZI2664" s="42"/>
      <c r="CZJ2664" s="116"/>
      <c r="CZK2664" s="42"/>
      <c r="CZL2664" s="116"/>
      <c r="CZM2664" s="42"/>
      <c r="CZN2664" s="116"/>
      <c r="CZO2664" s="42"/>
      <c r="CZP2664" s="116"/>
      <c r="CZQ2664" s="42"/>
      <c r="CZR2664" s="116"/>
      <c r="CZS2664" s="42"/>
      <c r="CZT2664" s="116"/>
      <c r="CZU2664" s="42"/>
      <c r="CZV2664" s="116"/>
      <c r="CZW2664" s="42"/>
      <c r="CZX2664" s="116"/>
      <c r="CZY2664" s="42"/>
      <c r="CZZ2664" s="116"/>
      <c r="DAA2664" s="42"/>
      <c r="DAB2664" s="116"/>
      <c r="DAC2664" s="42"/>
      <c r="DAD2664" s="116"/>
      <c r="DAE2664" s="42"/>
      <c r="DAF2664" s="116"/>
      <c r="DAG2664" s="42"/>
      <c r="DAH2664" s="116"/>
      <c r="DAI2664" s="42"/>
      <c r="DAJ2664" s="116"/>
      <c r="DAK2664" s="42"/>
      <c r="DAL2664" s="116"/>
      <c r="DAM2664" s="42"/>
      <c r="DAN2664" s="116"/>
      <c r="DAO2664" s="42"/>
      <c r="DAP2664" s="116"/>
      <c r="DAQ2664" s="42"/>
      <c r="DAR2664" s="116"/>
      <c r="DAS2664" s="42"/>
      <c r="DAT2664" s="116"/>
      <c r="DAU2664" s="42"/>
      <c r="DAV2664" s="116"/>
      <c r="DAW2664" s="42"/>
      <c r="DAX2664" s="116"/>
      <c r="DAY2664" s="42"/>
      <c r="DAZ2664" s="116"/>
      <c r="DBA2664" s="42"/>
      <c r="DBB2664" s="116"/>
      <c r="DBC2664" s="42"/>
      <c r="DBD2664" s="116"/>
      <c r="DBE2664" s="42"/>
      <c r="DBF2664" s="116"/>
      <c r="DBG2664" s="42"/>
      <c r="DBH2664" s="116"/>
      <c r="DBI2664" s="42"/>
      <c r="DBJ2664" s="116"/>
      <c r="DBK2664" s="42"/>
      <c r="DBL2664" s="116"/>
      <c r="DBM2664" s="42"/>
      <c r="DBN2664" s="116"/>
      <c r="DBO2664" s="42"/>
      <c r="DBP2664" s="116"/>
      <c r="DBQ2664" s="42"/>
      <c r="DBR2664" s="116"/>
      <c r="DBS2664" s="42"/>
      <c r="DBT2664" s="116"/>
      <c r="DBU2664" s="42"/>
      <c r="DBV2664" s="116"/>
      <c r="DBW2664" s="42"/>
      <c r="DBX2664" s="116"/>
      <c r="DBY2664" s="42"/>
      <c r="DBZ2664" s="116"/>
      <c r="DCA2664" s="42"/>
      <c r="DCB2664" s="116"/>
      <c r="DCC2664" s="42"/>
      <c r="DCD2664" s="116"/>
      <c r="DCE2664" s="42"/>
      <c r="DCF2664" s="116"/>
      <c r="DCG2664" s="42"/>
      <c r="DCH2664" s="116"/>
      <c r="DCI2664" s="42"/>
      <c r="DCJ2664" s="116"/>
      <c r="DCK2664" s="42"/>
      <c r="DCL2664" s="116"/>
      <c r="DCM2664" s="42"/>
      <c r="DCN2664" s="116"/>
      <c r="DCO2664" s="42"/>
      <c r="DCP2664" s="116"/>
      <c r="DCQ2664" s="42"/>
      <c r="DCR2664" s="116"/>
      <c r="DCS2664" s="42"/>
      <c r="DCT2664" s="116"/>
      <c r="DCU2664" s="42"/>
      <c r="DCV2664" s="116"/>
      <c r="DCW2664" s="42"/>
      <c r="DCX2664" s="116"/>
      <c r="DCY2664" s="42"/>
      <c r="DCZ2664" s="116"/>
      <c r="DDA2664" s="42"/>
      <c r="DDB2664" s="116"/>
      <c r="DDC2664" s="42"/>
      <c r="DDD2664" s="116"/>
      <c r="DDE2664" s="42"/>
      <c r="DDF2664" s="116"/>
      <c r="DDG2664" s="42"/>
      <c r="DDH2664" s="116"/>
      <c r="DDI2664" s="42"/>
      <c r="DDJ2664" s="116"/>
      <c r="DDK2664" s="42"/>
      <c r="DDL2664" s="116"/>
      <c r="DDM2664" s="42"/>
      <c r="DDN2664" s="116"/>
      <c r="DDO2664" s="42"/>
      <c r="DDP2664" s="116"/>
      <c r="DDQ2664" s="42"/>
      <c r="DDR2664" s="116"/>
      <c r="DDS2664" s="42"/>
      <c r="DDT2664" s="116"/>
      <c r="DDU2664" s="42"/>
      <c r="DDV2664" s="116"/>
      <c r="DDW2664" s="42"/>
      <c r="DDX2664" s="116"/>
      <c r="DDY2664" s="42"/>
      <c r="DDZ2664" s="116"/>
      <c r="DEA2664" s="42"/>
      <c r="DEB2664" s="116"/>
      <c r="DEC2664" s="42"/>
      <c r="DED2664" s="116"/>
      <c r="DEE2664" s="42"/>
      <c r="DEF2664" s="116"/>
      <c r="DEG2664" s="42"/>
      <c r="DEH2664" s="116"/>
      <c r="DEI2664" s="42"/>
      <c r="DEJ2664" s="116"/>
      <c r="DEK2664" s="42"/>
      <c r="DEL2664" s="116"/>
      <c r="DEM2664" s="42"/>
      <c r="DEN2664" s="116"/>
      <c r="DEO2664" s="42"/>
      <c r="DEP2664" s="116"/>
      <c r="DEQ2664" s="42"/>
      <c r="DER2664" s="116"/>
      <c r="DES2664" s="42"/>
      <c r="DET2664" s="116"/>
      <c r="DEU2664" s="42"/>
      <c r="DEV2664" s="116"/>
      <c r="DEW2664" s="42"/>
      <c r="DEX2664" s="116"/>
      <c r="DEY2664" s="42"/>
      <c r="DEZ2664" s="116"/>
      <c r="DFA2664" s="42"/>
      <c r="DFB2664" s="116"/>
      <c r="DFC2664" s="42"/>
      <c r="DFD2664" s="116"/>
      <c r="DFE2664" s="42"/>
      <c r="DFF2664" s="116"/>
      <c r="DFG2664" s="42"/>
      <c r="DFH2664" s="116"/>
      <c r="DFI2664" s="42"/>
      <c r="DFJ2664" s="116"/>
      <c r="DFK2664" s="42"/>
      <c r="DFL2664" s="116"/>
      <c r="DFM2664" s="42"/>
      <c r="DFN2664" s="116"/>
      <c r="DFO2664" s="42"/>
      <c r="DFP2664" s="116"/>
      <c r="DFQ2664" s="42"/>
      <c r="DFR2664" s="116"/>
      <c r="DFS2664" s="42"/>
      <c r="DFT2664" s="116"/>
      <c r="DFU2664" s="42"/>
      <c r="DFV2664" s="116"/>
      <c r="DFW2664" s="42"/>
      <c r="DFX2664" s="116"/>
      <c r="DFY2664" s="42"/>
      <c r="DFZ2664" s="116"/>
      <c r="DGA2664" s="42"/>
      <c r="DGB2664" s="116"/>
      <c r="DGC2664" s="42"/>
      <c r="DGD2664" s="116"/>
      <c r="DGE2664" s="42"/>
      <c r="DGF2664" s="116"/>
      <c r="DGG2664" s="42"/>
      <c r="DGH2664" s="116"/>
      <c r="DGI2664" s="42"/>
      <c r="DGJ2664" s="116"/>
      <c r="DGK2664" s="42"/>
      <c r="DGL2664" s="116"/>
      <c r="DGM2664" s="42"/>
      <c r="DGN2664" s="116"/>
      <c r="DGO2664" s="42"/>
      <c r="DGP2664" s="116"/>
      <c r="DGQ2664" s="42"/>
      <c r="DGR2664" s="116"/>
      <c r="DGS2664" s="42"/>
      <c r="DGT2664" s="116"/>
      <c r="DGU2664" s="42"/>
      <c r="DGV2664" s="116"/>
      <c r="DGW2664" s="42"/>
      <c r="DGX2664" s="116"/>
      <c r="DGY2664" s="42"/>
      <c r="DGZ2664" s="116"/>
      <c r="DHA2664" s="42"/>
      <c r="DHB2664" s="116"/>
      <c r="DHC2664" s="42"/>
      <c r="DHD2664" s="116"/>
      <c r="DHE2664" s="42"/>
      <c r="DHF2664" s="116"/>
      <c r="DHG2664" s="42"/>
      <c r="DHH2664" s="116"/>
      <c r="DHI2664" s="42"/>
      <c r="DHJ2664" s="116"/>
      <c r="DHK2664" s="42"/>
      <c r="DHL2664" s="116"/>
      <c r="DHM2664" s="42"/>
      <c r="DHN2664" s="116"/>
      <c r="DHO2664" s="42"/>
      <c r="DHP2664" s="116"/>
      <c r="DHQ2664" s="42"/>
      <c r="DHR2664" s="116"/>
      <c r="DHS2664" s="42"/>
      <c r="DHT2664" s="116"/>
      <c r="DHU2664" s="42"/>
      <c r="DHV2664" s="116"/>
      <c r="DHW2664" s="42"/>
      <c r="DHX2664" s="116"/>
      <c r="DHY2664" s="42"/>
      <c r="DHZ2664" s="116"/>
      <c r="DIA2664" s="42"/>
      <c r="DIB2664" s="116"/>
      <c r="DIC2664" s="42"/>
      <c r="DID2664" s="116"/>
      <c r="DIE2664" s="42"/>
      <c r="DIF2664" s="116"/>
      <c r="DIG2664" s="42"/>
      <c r="DIH2664" s="116"/>
      <c r="DII2664" s="42"/>
      <c r="DIJ2664" s="116"/>
      <c r="DIK2664" s="42"/>
      <c r="DIL2664" s="116"/>
      <c r="DIM2664" s="42"/>
      <c r="DIN2664" s="116"/>
      <c r="DIO2664" s="42"/>
      <c r="DIP2664" s="116"/>
      <c r="DIQ2664" s="42"/>
      <c r="DIR2664" s="116"/>
      <c r="DIS2664" s="42"/>
      <c r="DIT2664" s="116"/>
      <c r="DIU2664" s="42"/>
      <c r="DIV2664" s="116"/>
      <c r="DIW2664" s="42"/>
      <c r="DIX2664" s="116"/>
      <c r="DIY2664" s="42"/>
      <c r="DIZ2664" s="116"/>
      <c r="DJA2664" s="42"/>
      <c r="DJB2664" s="116"/>
      <c r="DJC2664" s="42"/>
      <c r="DJD2664" s="116"/>
      <c r="DJE2664" s="42"/>
      <c r="DJF2664" s="116"/>
      <c r="DJG2664" s="42"/>
      <c r="DJH2664" s="116"/>
      <c r="DJI2664" s="42"/>
      <c r="DJJ2664" s="116"/>
      <c r="DJK2664" s="42"/>
      <c r="DJL2664" s="116"/>
      <c r="DJM2664" s="42"/>
      <c r="DJN2664" s="116"/>
      <c r="DJO2664" s="42"/>
      <c r="DJP2664" s="116"/>
      <c r="DJQ2664" s="42"/>
      <c r="DJR2664" s="116"/>
      <c r="DJS2664" s="42"/>
      <c r="DJT2664" s="116"/>
      <c r="DJU2664" s="42"/>
      <c r="DJV2664" s="116"/>
      <c r="DJW2664" s="42"/>
      <c r="DJX2664" s="116"/>
      <c r="DJY2664" s="42"/>
      <c r="DJZ2664" s="116"/>
      <c r="DKA2664" s="42"/>
      <c r="DKB2664" s="116"/>
      <c r="DKC2664" s="42"/>
      <c r="DKD2664" s="116"/>
      <c r="DKE2664" s="42"/>
      <c r="DKF2664" s="116"/>
      <c r="DKG2664" s="42"/>
      <c r="DKH2664" s="116"/>
      <c r="DKI2664" s="42"/>
      <c r="DKJ2664" s="116"/>
      <c r="DKK2664" s="42"/>
      <c r="DKL2664" s="116"/>
      <c r="DKM2664" s="42"/>
      <c r="DKN2664" s="116"/>
      <c r="DKO2664" s="42"/>
      <c r="DKP2664" s="116"/>
      <c r="DKQ2664" s="42"/>
      <c r="DKR2664" s="116"/>
      <c r="DKS2664" s="42"/>
      <c r="DKT2664" s="116"/>
      <c r="DKU2664" s="42"/>
      <c r="DKV2664" s="116"/>
      <c r="DKW2664" s="42"/>
      <c r="DKX2664" s="116"/>
      <c r="DKY2664" s="42"/>
      <c r="DKZ2664" s="116"/>
      <c r="DLA2664" s="42"/>
      <c r="DLB2664" s="116"/>
      <c r="DLC2664" s="42"/>
      <c r="DLD2664" s="116"/>
      <c r="DLE2664" s="42"/>
      <c r="DLF2664" s="116"/>
      <c r="DLG2664" s="42"/>
      <c r="DLH2664" s="116"/>
      <c r="DLI2664" s="42"/>
      <c r="DLJ2664" s="116"/>
      <c r="DLK2664" s="42"/>
      <c r="DLL2664" s="116"/>
      <c r="DLM2664" s="42"/>
      <c r="DLN2664" s="116"/>
      <c r="DLO2664" s="42"/>
      <c r="DLP2664" s="116"/>
      <c r="DLQ2664" s="42"/>
      <c r="DLR2664" s="116"/>
      <c r="DLS2664" s="42"/>
      <c r="DLT2664" s="116"/>
      <c r="DLU2664" s="42"/>
      <c r="DLV2664" s="116"/>
      <c r="DLW2664" s="42"/>
      <c r="DLX2664" s="116"/>
      <c r="DLY2664" s="42"/>
      <c r="DLZ2664" s="116"/>
      <c r="DMA2664" s="42"/>
      <c r="DMB2664" s="116"/>
      <c r="DMC2664" s="42"/>
      <c r="DMD2664" s="116"/>
      <c r="DME2664" s="42"/>
      <c r="DMF2664" s="116"/>
      <c r="DMG2664" s="42"/>
      <c r="DMH2664" s="116"/>
      <c r="DMI2664" s="42"/>
      <c r="DMJ2664" s="116"/>
      <c r="DMK2664" s="42"/>
      <c r="DML2664" s="116"/>
      <c r="DMM2664" s="42"/>
      <c r="DMN2664" s="116"/>
      <c r="DMO2664" s="42"/>
      <c r="DMP2664" s="116"/>
      <c r="DMQ2664" s="42"/>
      <c r="DMR2664" s="116"/>
      <c r="DMS2664" s="42"/>
      <c r="DMT2664" s="116"/>
      <c r="DMU2664" s="42"/>
      <c r="DMV2664" s="116"/>
      <c r="DMW2664" s="42"/>
      <c r="DMX2664" s="116"/>
      <c r="DMY2664" s="42"/>
      <c r="DMZ2664" s="116"/>
      <c r="DNA2664" s="42"/>
      <c r="DNB2664" s="116"/>
      <c r="DNC2664" s="42"/>
      <c r="DND2664" s="116"/>
      <c r="DNE2664" s="42"/>
      <c r="DNF2664" s="116"/>
      <c r="DNG2664" s="42"/>
      <c r="DNH2664" s="116"/>
      <c r="DNI2664" s="42"/>
      <c r="DNJ2664" s="116"/>
      <c r="DNK2664" s="42"/>
      <c r="DNL2664" s="116"/>
      <c r="DNM2664" s="42"/>
      <c r="DNN2664" s="116"/>
      <c r="DNO2664" s="42"/>
      <c r="DNP2664" s="116"/>
      <c r="DNQ2664" s="42"/>
      <c r="DNR2664" s="116"/>
      <c r="DNS2664" s="42"/>
      <c r="DNT2664" s="116"/>
      <c r="DNU2664" s="42"/>
      <c r="DNV2664" s="116"/>
      <c r="DNW2664" s="42"/>
      <c r="DNX2664" s="116"/>
      <c r="DNY2664" s="42"/>
      <c r="DNZ2664" s="116"/>
      <c r="DOA2664" s="42"/>
      <c r="DOB2664" s="116"/>
      <c r="DOC2664" s="42"/>
      <c r="DOD2664" s="116"/>
      <c r="DOE2664" s="42"/>
      <c r="DOF2664" s="116"/>
      <c r="DOG2664" s="42"/>
      <c r="DOH2664" s="116"/>
      <c r="DOI2664" s="42"/>
      <c r="DOJ2664" s="116"/>
      <c r="DOK2664" s="42"/>
      <c r="DOL2664" s="116"/>
      <c r="DOM2664" s="42"/>
      <c r="DON2664" s="116"/>
      <c r="DOO2664" s="42"/>
      <c r="DOP2664" s="116"/>
      <c r="DOQ2664" s="42"/>
      <c r="DOR2664" s="116"/>
      <c r="DOS2664" s="42"/>
      <c r="DOT2664" s="116"/>
      <c r="DOU2664" s="42"/>
      <c r="DOV2664" s="116"/>
      <c r="DOW2664" s="42"/>
      <c r="DOX2664" s="116"/>
      <c r="DOY2664" s="42"/>
      <c r="DOZ2664" s="116"/>
      <c r="DPA2664" s="42"/>
      <c r="DPB2664" s="116"/>
      <c r="DPC2664" s="42"/>
      <c r="DPD2664" s="116"/>
      <c r="DPE2664" s="42"/>
      <c r="DPF2664" s="116"/>
      <c r="DPG2664" s="42"/>
      <c r="DPH2664" s="116"/>
      <c r="DPI2664" s="42"/>
      <c r="DPJ2664" s="116"/>
      <c r="DPK2664" s="42"/>
      <c r="DPL2664" s="116"/>
      <c r="DPM2664" s="42"/>
      <c r="DPN2664" s="116"/>
      <c r="DPO2664" s="42"/>
      <c r="DPP2664" s="116"/>
      <c r="DPQ2664" s="42"/>
      <c r="DPR2664" s="116"/>
      <c r="DPS2664" s="42"/>
      <c r="DPT2664" s="116"/>
      <c r="DPU2664" s="42"/>
      <c r="DPV2664" s="116"/>
      <c r="DPW2664" s="42"/>
      <c r="DPX2664" s="116"/>
      <c r="DPY2664" s="42"/>
      <c r="DPZ2664" s="116"/>
      <c r="DQA2664" s="42"/>
      <c r="DQB2664" s="116"/>
      <c r="DQC2664" s="42"/>
      <c r="DQD2664" s="116"/>
      <c r="DQE2664" s="42"/>
      <c r="DQF2664" s="116"/>
      <c r="DQG2664" s="42"/>
      <c r="DQH2664" s="116"/>
      <c r="DQI2664" s="42"/>
      <c r="DQJ2664" s="116"/>
      <c r="DQK2664" s="42"/>
      <c r="DQL2664" s="116"/>
      <c r="DQM2664" s="42"/>
      <c r="DQN2664" s="116"/>
      <c r="DQO2664" s="42"/>
      <c r="DQP2664" s="116"/>
      <c r="DQQ2664" s="42"/>
      <c r="DQR2664" s="116"/>
      <c r="DQS2664" s="42"/>
      <c r="DQT2664" s="116"/>
      <c r="DQU2664" s="42"/>
      <c r="DQV2664" s="116"/>
      <c r="DQW2664" s="42"/>
      <c r="DQX2664" s="116"/>
      <c r="DQY2664" s="42"/>
      <c r="DQZ2664" s="116"/>
      <c r="DRA2664" s="42"/>
      <c r="DRB2664" s="116"/>
      <c r="DRC2664" s="42"/>
      <c r="DRD2664" s="116"/>
      <c r="DRE2664" s="42"/>
      <c r="DRF2664" s="116"/>
      <c r="DRG2664" s="42"/>
      <c r="DRH2664" s="116"/>
      <c r="DRI2664" s="42"/>
      <c r="DRJ2664" s="116"/>
      <c r="DRK2664" s="42"/>
      <c r="DRL2664" s="116"/>
      <c r="DRM2664" s="42"/>
      <c r="DRN2664" s="116"/>
      <c r="DRO2664" s="42"/>
      <c r="DRP2664" s="116"/>
      <c r="DRQ2664" s="42"/>
      <c r="DRR2664" s="116"/>
      <c r="DRS2664" s="42"/>
      <c r="DRT2664" s="116"/>
      <c r="DRU2664" s="42"/>
      <c r="DRV2664" s="116"/>
      <c r="DRW2664" s="42"/>
      <c r="DRX2664" s="116"/>
      <c r="DRY2664" s="42"/>
      <c r="DRZ2664" s="116"/>
      <c r="DSA2664" s="42"/>
      <c r="DSB2664" s="116"/>
      <c r="DSC2664" s="42"/>
      <c r="DSD2664" s="116"/>
      <c r="DSE2664" s="42"/>
      <c r="DSF2664" s="116"/>
      <c r="DSG2664" s="42"/>
      <c r="DSH2664" s="116"/>
      <c r="DSI2664" s="42"/>
      <c r="DSJ2664" s="116"/>
      <c r="DSK2664" s="42"/>
      <c r="DSL2664" s="116"/>
      <c r="DSM2664" s="42"/>
      <c r="DSN2664" s="116"/>
      <c r="DSO2664" s="42"/>
      <c r="DSP2664" s="116"/>
      <c r="DSQ2664" s="42"/>
      <c r="DSR2664" s="116"/>
      <c r="DSS2664" s="42"/>
      <c r="DST2664" s="116"/>
      <c r="DSU2664" s="42"/>
      <c r="DSV2664" s="116"/>
      <c r="DSW2664" s="42"/>
      <c r="DSX2664" s="116"/>
      <c r="DSY2664" s="42"/>
      <c r="DSZ2664" s="116"/>
      <c r="DTA2664" s="42"/>
      <c r="DTB2664" s="116"/>
      <c r="DTC2664" s="42"/>
      <c r="DTD2664" s="116"/>
      <c r="DTE2664" s="42"/>
      <c r="DTF2664" s="116"/>
      <c r="DTG2664" s="42"/>
      <c r="DTH2664" s="116"/>
      <c r="DTI2664" s="42"/>
      <c r="DTJ2664" s="116"/>
      <c r="DTK2664" s="42"/>
      <c r="DTL2664" s="116"/>
      <c r="DTM2664" s="42"/>
      <c r="DTN2664" s="116"/>
      <c r="DTO2664" s="42"/>
      <c r="DTP2664" s="116"/>
      <c r="DTQ2664" s="42"/>
      <c r="DTR2664" s="116"/>
      <c r="DTS2664" s="42"/>
      <c r="DTT2664" s="116"/>
      <c r="DTU2664" s="42"/>
      <c r="DTV2664" s="116"/>
      <c r="DTW2664" s="42"/>
      <c r="DTX2664" s="116"/>
      <c r="DTY2664" s="42"/>
      <c r="DTZ2664" s="116"/>
      <c r="DUA2664" s="42"/>
      <c r="DUB2664" s="116"/>
      <c r="DUC2664" s="42"/>
      <c r="DUD2664" s="116"/>
      <c r="DUE2664" s="42"/>
      <c r="DUF2664" s="116"/>
      <c r="DUG2664" s="42"/>
      <c r="DUH2664" s="116"/>
      <c r="DUI2664" s="42"/>
      <c r="DUJ2664" s="116"/>
      <c r="DUK2664" s="42"/>
      <c r="DUL2664" s="116"/>
      <c r="DUM2664" s="42"/>
      <c r="DUN2664" s="116"/>
      <c r="DUO2664" s="42"/>
      <c r="DUP2664" s="116"/>
      <c r="DUQ2664" s="42"/>
      <c r="DUR2664" s="116"/>
      <c r="DUS2664" s="42"/>
      <c r="DUT2664" s="116"/>
      <c r="DUU2664" s="42"/>
      <c r="DUV2664" s="116"/>
      <c r="DUW2664" s="42"/>
      <c r="DUX2664" s="116"/>
      <c r="DUY2664" s="42"/>
      <c r="DUZ2664" s="116"/>
      <c r="DVA2664" s="42"/>
      <c r="DVB2664" s="116"/>
      <c r="DVC2664" s="42"/>
      <c r="DVD2664" s="116"/>
      <c r="DVE2664" s="42"/>
      <c r="DVF2664" s="116"/>
      <c r="DVG2664" s="42"/>
      <c r="DVH2664" s="116"/>
      <c r="DVI2664" s="42"/>
      <c r="DVJ2664" s="116"/>
      <c r="DVK2664" s="42"/>
      <c r="DVL2664" s="116"/>
      <c r="DVM2664" s="42"/>
      <c r="DVN2664" s="116"/>
      <c r="DVO2664" s="42"/>
      <c r="DVP2664" s="116"/>
      <c r="DVQ2664" s="42"/>
      <c r="DVR2664" s="116"/>
      <c r="DVS2664" s="42"/>
      <c r="DVT2664" s="116"/>
      <c r="DVU2664" s="42"/>
      <c r="DVV2664" s="116"/>
      <c r="DVW2664" s="42"/>
      <c r="DVX2664" s="116"/>
      <c r="DVY2664" s="42"/>
      <c r="DVZ2664" s="116"/>
      <c r="DWA2664" s="42"/>
      <c r="DWB2664" s="116"/>
      <c r="DWC2664" s="42"/>
      <c r="DWD2664" s="116"/>
      <c r="DWE2664" s="42"/>
      <c r="DWF2664" s="116"/>
      <c r="DWG2664" s="42"/>
      <c r="DWH2664" s="116"/>
      <c r="DWI2664" s="42"/>
      <c r="DWJ2664" s="116"/>
      <c r="DWK2664" s="42"/>
      <c r="DWL2664" s="116"/>
      <c r="DWM2664" s="42"/>
      <c r="DWN2664" s="116"/>
      <c r="DWO2664" s="42"/>
      <c r="DWP2664" s="116"/>
      <c r="DWQ2664" s="42"/>
      <c r="DWR2664" s="116"/>
      <c r="DWS2664" s="42"/>
      <c r="DWT2664" s="116"/>
      <c r="DWU2664" s="42"/>
      <c r="DWV2664" s="116"/>
      <c r="DWW2664" s="42"/>
      <c r="DWX2664" s="116"/>
      <c r="DWY2664" s="42"/>
      <c r="DWZ2664" s="116"/>
      <c r="DXA2664" s="42"/>
      <c r="DXB2664" s="116"/>
      <c r="DXC2664" s="42"/>
      <c r="DXD2664" s="116"/>
      <c r="DXE2664" s="42"/>
      <c r="DXF2664" s="116"/>
      <c r="DXG2664" s="42"/>
      <c r="DXH2664" s="116"/>
      <c r="DXI2664" s="42"/>
      <c r="DXJ2664" s="116"/>
      <c r="DXK2664" s="42"/>
      <c r="DXL2664" s="116"/>
      <c r="DXM2664" s="42"/>
      <c r="DXN2664" s="116"/>
      <c r="DXO2664" s="42"/>
      <c r="DXP2664" s="116"/>
      <c r="DXQ2664" s="42"/>
      <c r="DXR2664" s="116"/>
      <c r="DXS2664" s="42"/>
      <c r="DXT2664" s="116"/>
      <c r="DXU2664" s="42"/>
      <c r="DXV2664" s="116"/>
      <c r="DXW2664" s="42"/>
      <c r="DXX2664" s="116"/>
      <c r="DXY2664" s="42"/>
      <c r="DXZ2664" s="116"/>
      <c r="DYA2664" s="42"/>
      <c r="DYB2664" s="116"/>
      <c r="DYC2664" s="42"/>
      <c r="DYD2664" s="116"/>
      <c r="DYE2664" s="42"/>
      <c r="DYF2664" s="116"/>
      <c r="DYG2664" s="42"/>
      <c r="DYH2664" s="116"/>
      <c r="DYI2664" s="42"/>
      <c r="DYJ2664" s="116"/>
      <c r="DYK2664" s="42"/>
      <c r="DYL2664" s="116"/>
      <c r="DYM2664" s="42"/>
      <c r="DYN2664" s="116"/>
      <c r="DYO2664" s="42"/>
      <c r="DYP2664" s="116"/>
      <c r="DYQ2664" s="42"/>
      <c r="DYR2664" s="116"/>
      <c r="DYS2664" s="42"/>
      <c r="DYT2664" s="116"/>
      <c r="DYU2664" s="42"/>
      <c r="DYV2664" s="116"/>
      <c r="DYW2664" s="42"/>
      <c r="DYX2664" s="116"/>
      <c r="DYY2664" s="42"/>
      <c r="DYZ2664" s="116"/>
      <c r="DZA2664" s="42"/>
      <c r="DZB2664" s="116"/>
      <c r="DZC2664" s="42"/>
      <c r="DZD2664" s="116"/>
      <c r="DZE2664" s="42"/>
      <c r="DZF2664" s="116"/>
      <c r="DZG2664" s="42"/>
      <c r="DZH2664" s="116"/>
      <c r="DZI2664" s="42"/>
      <c r="DZJ2664" s="116"/>
      <c r="DZK2664" s="42"/>
      <c r="DZL2664" s="116"/>
      <c r="DZM2664" s="42"/>
      <c r="DZN2664" s="116"/>
      <c r="DZO2664" s="42"/>
      <c r="DZP2664" s="116"/>
      <c r="DZQ2664" s="42"/>
      <c r="DZR2664" s="116"/>
      <c r="DZS2664" s="42"/>
      <c r="DZT2664" s="116"/>
      <c r="DZU2664" s="42"/>
      <c r="DZV2664" s="116"/>
      <c r="DZW2664" s="42"/>
      <c r="DZX2664" s="116"/>
      <c r="DZY2664" s="42"/>
      <c r="DZZ2664" s="116"/>
      <c r="EAA2664" s="42"/>
      <c r="EAB2664" s="116"/>
      <c r="EAC2664" s="42"/>
      <c r="EAD2664" s="116"/>
      <c r="EAE2664" s="42"/>
      <c r="EAF2664" s="116"/>
      <c r="EAG2664" s="42"/>
      <c r="EAH2664" s="116"/>
      <c r="EAI2664" s="42"/>
      <c r="EAJ2664" s="116"/>
      <c r="EAK2664" s="42"/>
      <c r="EAL2664" s="116"/>
      <c r="EAM2664" s="42"/>
      <c r="EAN2664" s="116"/>
      <c r="EAO2664" s="42"/>
      <c r="EAP2664" s="116"/>
      <c r="EAQ2664" s="42"/>
      <c r="EAR2664" s="116"/>
      <c r="EAS2664" s="42"/>
      <c r="EAT2664" s="116"/>
      <c r="EAU2664" s="42"/>
      <c r="EAV2664" s="116"/>
      <c r="EAW2664" s="42"/>
      <c r="EAX2664" s="116"/>
      <c r="EAY2664" s="42"/>
      <c r="EAZ2664" s="116"/>
      <c r="EBA2664" s="42"/>
      <c r="EBB2664" s="116"/>
      <c r="EBC2664" s="42"/>
      <c r="EBD2664" s="116"/>
      <c r="EBE2664" s="42"/>
      <c r="EBF2664" s="116"/>
      <c r="EBG2664" s="42"/>
      <c r="EBH2664" s="116"/>
      <c r="EBI2664" s="42"/>
      <c r="EBJ2664" s="116"/>
      <c r="EBK2664" s="42"/>
      <c r="EBL2664" s="116"/>
      <c r="EBM2664" s="42"/>
      <c r="EBN2664" s="116"/>
      <c r="EBO2664" s="42"/>
      <c r="EBP2664" s="116"/>
      <c r="EBQ2664" s="42"/>
      <c r="EBR2664" s="116"/>
      <c r="EBS2664" s="42"/>
      <c r="EBT2664" s="116"/>
      <c r="EBU2664" s="42"/>
      <c r="EBV2664" s="116"/>
      <c r="EBW2664" s="42"/>
      <c r="EBX2664" s="116"/>
      <c r="EBY2664" s="42"/>
      <c r="EBZ2664" s="116"/>
      <c r="ECA2664" s="42"/>
      <c r="ECB2664" s="116"/>
      <c r="ECC2664" s="42"/>
      <c r="ECD2664" s="116"/>
      <c r="ECE2664" s="42"/>
      <c r="ECF2664" s="116"/>
      <c r="ECG2664" s="42"/>
      <c r="ECH2664" s="116"/>
      <c r="ECI2664" s="42"/>
      <c r="ECJ2664" s="116"/>
      <c r="ECK2664" s="42"/>
      <c r="ECL2664" s="116"/>
      <c r="ECM2664" s="42"/>
      <c r="ECN2664" s="116"/>
      <c r="ECO2664" s="42"/>
      <c r="ECP2664" s="116"/>
      <c r="ECQ2664" s="42"/>
      <c r="ECR2664" s="116"/>
      <c r="ECS2664" s="42"/>
      <c r="ECT2664" s="116"/>
      <c r="ECU2664" s="42"/>
      <c r="ECV2664" s="116"/>
      <c r="ECW2664" s="42"/>
      <c r="ECX2664" s="116"/>
      <c r="ECY2664" s="42"/>
      <c r="ECZ2664" s="116"/>
      <c r="EDA2664" s="42"/>
      <c r="EDB2664" s="116"/>
      <c r="EDC2664" s="42"/>
      <c r="EDD2664" s="116"/>
      <c r="EDE2664" s="42"/>
      <c r="EDF2664" s="116"/>
      <c r="EDG2664" s="42"/>
      <c r="EDH2664" s="116"/>
      <c r="EDI2664" s="42"/>
      <c r="EDJ2664" s="116"/>
      <c r="EDK2664" s="42"/>
      <c r="EDL2664" s="116"/>
      <c r="EDM2664" s="42"/>
      <c r="EDN2664" s="116"/>
      <c r="EDO2664" s="42"/>
      <c r="EDP2664" s="116"/>
      <c r="EDQ2664" s="42"/>
      <c r="EDR2664" s="116"/>
      <c r="EDS2664" s="42"/>
      <c r="EDT2664" s="116"/>
      <c r="EDU2664" s="42"/>
      <c r="EDV2664" s="116"/>
      <c r="EDW2664" s="42"/>
      <c r="EDX2664" s="116"/>
      <c r="EDY2664" s="42"/>
      <c r="EDZ2664" s="116"/>
      <c r="EEA2664" s="42"/>
      <c r="EEB2664" s="116"/>
      <c r="EEC2664" s="42"/>
      <c r="EED2664" s="116"/>
      <c r="EEE2664" s="42"/>
      <c r="EEF2664" s="116"/>
      <c r="EEG2664" s="42"/>
      <c r="EEH2664" s="116"/>
      <c r="EEI2664" s="42"/>
      <c r="EEJ2664" s="116"/>
      <c r="EEK2664" s="42"/>
      <c r="EEL2664" s="116"/>
      <c r="EEM2664" s="42"/>
      <c r="EEN2664" s="116"/>
      <c r="EEO2664" s="42"/>
      <c r="EEP2664" s="116"/>
      <c r="EEQ2664" s="42"/>
      <c r="EER2664" s="116"/>
      <c r="EES2664" s="42"/>
      <c r="EET2664" s="116"/>
      <c r="EEU2664" s="42"/>
      <c r="EEV2664" s="116"/>
      <c r="EEW2664" s="42"/>
      <c r="EEX2664" s="116"/>
      <c r="EEY2664" s="42"/>
      <c r="EEZ2664" s="116"/>
      <c r="EFA2664" s="42"/>
      <c r="EFB2664" s="116"/>
      <c r="EFC2664" s="42"/>
      <c r="EFD2664" s="116"/>
      <c r="EFE2664" s="42"/>
      <c r="EFF2664" s="116"/>
      <c r="EFG2664" s="42"/>
      <c r="EFH2664" s="116"/>
      <c r="EFI2664" s="42"/>
      <c r="EFJ2664" s="116"/>
      <c r="EFK2664" s="42"/>
      <c r="EFL2664" s="116"/>
      <c r="EFM2664" s="42"/>
      <c r="EFN2664" s="116"/>
      <c r="EFO2664" s="42"/>
      <c r="EFP2664" s="116"/>
      <c r="EFQ2664" s="42"/>
      <c r="EFR2664" s="116"/>
      <c r="EFS2664" s="42"/>
      <c r="EFT2664" s="116"/>
      <c r="EFU2664" s="42"/>
      <c r="EFV2664" s="116"/>
      <c r="EFW2664" s="42"/>
      <c r="EFX2664" s="116"/>
      <c r="EFY2664" s="42"/>
      <c r="EFZ2664" s="116"/>
      <c r="EGA2664" s="42"/>
      <c r="EGB2664" s="116"/>
      <c r="EGC2664" s="42"/>
      <c r="EGD2664" s="116"/>
      <c r="EGE2664" s="42"/>
      <c r="EGF2664" s="116"/>
      <c r="EGG2664" s="42"/>
      <c r="EGH2664" s="116"/>
      <c r="EGI2664" s="42"/>
      <c r="EGJ2664" s="116"/>
      <c r="EGK2664" s="42"/>
      <c r="EGL2664" s="116"/>
      <c r="EGM2664" s="42"/>
      <c r="EGN2664" s="116"/>
      <c r="EGO2664" s="42"/>
      <c r="EGP2664" s="116"/>
      <c r="EGQ2664" s="42"/>
      <c r="EGR2664" s="116"/>
      <c r="EGS2664" s="42"/>
      <c r="EGT2664" s="116"/>
      <c r="EGU2664" s="42"/>
      <c r="EGV2664" s="116"/>
      <c r="EGW2664" s="42"/>
      <c r="EGX2664" s="116"/>
      <c r="EGY2664" s="42"/>
      <c r="EGZ2664" s="116"/>
      <c r="EHA2664" s="42"/>
      <c r="EHB2664" s="116"/>
      <c r="EHC2664" s="42"/>
      <c r="EHD2664" s="116"/>
      <c r="EHE2664" s="42"/>
      <c r="EHF2664" s="116"/>
      <c r="EHG2664" s="42"/>
      <c r="EHH2664" s="116"/>
      <c r="EHI2664" s="42"/>
      <c r="EHJ2664" s="116"/>
      <c r="EHK2664" s="42"/>
      <c r="EHL2664" s="116"/>
      <c r="EHM2664" s="42"/>
      <c r="EHN2664" s="116"/>
      <c r="EHO2664" s="42"/>
      <c r="EHP2664" s="116"/>
      <c r="EHQ2664" s="42"/>
      <c r="EHR2664" s="116"/>
      <c r="EHS2664" s="42"/>
      <c r="EHT2664" s="116"/>
      <c r="EHU2664" s="42"/>
      <c r="EHV2664" s="116"/>
      <c r="EHW2664" s="42"/>
      <c r="EHX2664" s="116"/>
      <c r="EHY2664" s="42"/>
      <c r="EHZ2664" s="116"/>
      <c r="EIA2664" s="42"/>
      <c r="EIB2664" s="116"/>
      <c r="EIC2664" s="42"/>
      <c r="EID2664" s="116"/>
      <c r="EIE2664" s="42"/>
      <c r="EIF2664" s="116"/>
      <c r="EIG2664" s="42"/>
      <c r="EIH2664" s="116"/>
      <c r="EII2664" s="42"/>
      <c r="EIJ2664" s="116"/>
      <c r="EIK2664" s="42"/>
      <c r="EIL2664" s="116"/>
      <c r="EIM2664" s="42"/>
      <c r="EIN2664" s="116"/>
      <c r="EIO2664" s="42"/>
      <c r="EIP2664" s="116"/>
      <c r="EIQ2664" s="42"/>
      <c r="EIR2664" s="116"/>
      <c r="EIS2664" s="42"/>
      <c r="EIT2664" s="116"/>
      <c r="EIU2664" s="42"/>
      <c r="EIV2664" s="116"/>
      <c r="EIW2664" s="42"/>
      <c r="EIX2664" s="116"/>
      <c r="EIY2664" s="42"/>
      <c r="EIZ2664" s="116"/>
      <c r="EJA2664" s="42"/>
      <c r="EJB2664" s="116"/>
      <c r="EJC2664" s="42"/>
      <c r="EJD2664" s="116"/>
      <c r="EJE2664" s="42"/>
      <c r="EJF2664" s="116"/>
      <c r="EJG2664" s="42"/>
      <c r="EJH2664" s="116"/>
      <c r="EJI2664" s="42"/>
      <c r="EJJ2664" s="116"/>
      <c r="EJK2664" s="42"/>
      <c r="EJL2664" s="116"/>
      <c r="EJM2664" s="42"/>
      <c r="EJN2664" s="116"/>
      <c r="EJO2664" s="42"/>
      <c r="EJP2664" s="116"/>
      <c r="EJQ2664" s="42"/>
      <c r="EJR2664" s="116"/>
      <c r="EJS2664" s="42"/>
      <c r="EJT2664" s="116"/>
      <c r="EJU2664" s="42"/>
      <c r="EJV2664" s="116"/>
      <c r="EJW2664" s="42"/>
      <c r="EJX2664" s="116"/>
      <c r="EJY2664" s="42"/>
      <c r="EJZ2664" s="116"/>
      <c r="EKA2664" s="42"/>
      <c r="EKB2664" s="116"/>
      <c r="EKC2664" s="42"/>
      <c r="EKD2664" s="116"/>
      <c r="EKE2664" s="42"/>
      <c r="EKF2664" s="116"/>
      <c r="EKG2664" s="42"/>
      <c r="EKH2664" s="116"/>
      <c r="EKI2664" s="42"/>
      <c r="EKJ2664" s="116"/>
      <c r="EKK2664" s="42"/>
      <c r="EKL2664" s="116"/>
      <c r="EKM2664" s="42"/>
      <c r="EKN2664" s="116"/>
      <c r="EKO2664" s="42"/>
      <c r="EKP2664" s="116"/>
      <c r="EKQ2664" s="42"/>
      <c r="EKR2664" s="116"/>
      <c r="EKS2664" s="42"/>
      <c r="EKT2664" s="116"/>
      <c r="EKU2664" s="42"/>
      <c r="EKV2664" s="116"/>
      <c r="EKW2664" s="42"/>
      <c r="EKX2664" s="116"/>
      <c r="EKY2664" s="42"/>
      <c r="EKZ2664" s="116"/>
      <c r="ELA2664" s="42"/>
      <c r="ELB2664" s="116"/>
      <c r="ELC2664" s="42"/>
      <c r="ELD2664" s="116"/>
      <c r="ELE2664" s="42"/>
      <c r="ELF2664" s="116"/>
      <c r="ELG2664" s="42"/>
      <c r="ELH2664" s="116"/>
      <c r="ELI2664" s="42"/>
      <c r="ELJ2664" s="116"/>
      <c r="ELK2664" s="42"/>
      <c r="ELL2664" s="116"/>
      <c r="ELM2664" s="42"/>
      <c r="ELN2664" s="116"/>
      <c r="ELO2664" s="42"/>
      <c r="ELP2664" s="116"/>
      <c r="ELQ2664" s="42"/>
      <c r="ELR2664" s="116"/>
      <c r="ELS2664" s="42"/>
      <c r="ELT2664" s="116"/>
      <c r="ELU2664" s="42"/>
      <c r="ELV2664" s="116"/>
      <c r="ELW2664" s="42"/>
      <c r="ELX2664" s="116"/>
      <c r="ELY2664" s="42"/>
      <c r="ELZ2664" s="116"/>
      <c r="EMA2664" s="42"/>
      <c r="EMB2664" s="116"/>
      <c r="EMC2664" s="42"/>
      <c r="EMD2664" s="116"/>
      <c r="EME2664" s="42"/>
      <c r="EMF2664" s="116"/>
      <c r="EMG2664" s="42"/>
      <c r="EMH2664" s="116"/>
      <c r="EMI2664" s="42"/>
      <c r="EMJ2664" s="116"/>
      <c r="EMK2664" s="42"/>
      <c r="EML2664" s="116"/>
      <c r="EMM2664" s="42"/>
      <c r="EMN2664" s="116"/>
      <c r="EMO2664" s="42"/>
      <c r="EMP2664" s="116"/>
      <c r="EMQ2664" s="42"/>
      <c r="EMR2664" s="116"/>
      <c r="EMS2664" s="42"/>
      <c r="EMT2664" s="116"/>
      <c r="EMU2664" s="42"/>
      <c r="EMV2664" s="116"/>
      <c r="EMW2664" s="42"/>
      <c r="EMX2664" s="116"/>
      <c r="EMY2664" s="42"/>
      <c r="EMZ2664" s="116"/>
      <c r="ENA2664" s="42"/>
      <c r="ENB2664" s="116"/>
      <c r="ENC2664" s="42"/>
      <c r="END2664" s="116"/>
      <c r="ENE2664" s="42"/>
      <c r="ENF2664" s="116"/>
      <c r="ENG2664" s="42"/>
      <c r="ENH2664" s="116"/>
      <c r="ENI2664" s="42"/>
      <c r="ENJ2664" s="116"/>
      <c r="ENK2664" s="42"/>
      <c r="ENL2664" s="116"/>
      <c r="ENM2664" s="42"/>
      <c r="ENN2664" s="116"/>
      <c r="ENO2664" s="42"/>
      <c r="ENP2664" s="116"/>
      <c r="ENQ2664" s="42"/>
      <c r="ENR2664" s="116"/>
      <c r="ENS2664" s="42"/>
      <c r="ENT2664" s="116"/>
      <c r="ENU2664" s="42"/>
      <c r="ENV2664" s="116"/>
      <c r="ENW2664" s="42"/>
      <c r="ENX2664" s="116"/>
      <c r="ENY2664" s="42"/>
      <c r="ENZ2664" s="116"/>
      <c r="EOA2664" s="42"/>
      <c r="EOB2664" s="116"/>
      <c r="EOC2664" s="42"/>
      <c r="EOD2664" s="116"/>
      <c r="EOE2664" s="42"/>
      <c r="EOF2664" s="116"/>
      <c r="EOG2664" s="42"/>
      <c r="EOH2664" s="116"/>
      <c r="EOI2664" s="42"/>
      <c r="EOJ2664" s="116"/>
      <c r="EOK2664" s="42"/>
      <c r="EOL2664" s="116"/>
      <c r="EOM2664" s="42"/>
      <c r="EON2664" s="116"/>
      <c r="EOO2664" s="42"/>
      <c r="EOP2664" s="116"/>
      <c r="EOQ2664" s="42"/>
      <c r="EOR2664" s="116"/>
      <c r="EOS2664" s="42"/>
      <c r="EOT2664" s="116"/>
      <c r="EOU2664" s="42"/>
      <c r="EOV2664" s="116"/>
      <c r="EOW2664" s="42"/>
      <c r="EOX2664" s="116"/>
      <c r="EOY2664" s="42"/>
      <c r="EOZ2664" s="116"/>
      <c r="EPA2664" s="42"/>
      <c r="EPB2664" s="116"/>
      <c r="EPC2664" s="42"/>
      <c r="EPD2664" s="116"/>
      <c r="EPE2664" s="42"/>
      <c r="EPF2664" s="116"/>
      <c r="EPG2664" s="42"/>
      <c r="EPH2664" s="116"/>
      <c r="EPI2664" s="42"/>
      <c r="EPJ2664" s="116"/>
      <c r="EPK2664" s="42"/>
      <c r="EPL2664" s="116"/>
      <c r="EPM2664" s="42"/>
      <c r="EPN2664" s="116"/>
      <c r="EPO2664" s="42"/>
      <c r="EPP2664" s="116"/>
      <c r="EPQ2664" s="42"/>
      <c r="EPR2664" s="116"/>
      <c r="EPS2664" s="42"/>
      <c r="EPT2664" s="116"/>
      <c r="EPU2664" s="42"/>
      <c r="EPV2664" s="116"/>
      <c r="EPW2664" s="42"/>
      <c r="EPX2664" s="116"/>
      <c r="EPY2664" s="42"/>
      <c r="EPZ2664" s="116"/>
      <c r="EQA2664" s="42"/>
      <c r="EQB2664" s="116"/>
      <c r="EQC2664" s="42"/>
      <c r="EQD2664" s="116"/>
      <c r="EQE2664" s="42"/>
      <c r="EQF2664" s="116"/>
      <c r="EQG2664" s="42"/>
      <c r="EQH2664" s="116"/>
      <c r="EQI2664" s="42"/>
      <c r="EQJ2664" s="116"/>
      <c r="EQK2664" s="42"/>
      <c r="EQL2664" s="116"/>
      <c r="EQM2664" s="42"/>
      <c r="EQN2664" s="116"/>
      <c r="EQO2664" s="42"/>
      <c r="EQP2664" s="116"/>
      <c r="EQQ2664" s="42"/>
      <c r="EQR2664" s="116"/>
      <c r="EQS2664" s="42"/>
      <c r="EQT2664" s="116"/>
      <c r="EQU2664" s="42"/>
      <c r="EQV2664" s="116"/>
      <c r="EQW2664" s="42"/>
      <c r="EQX2664" s="116"/>
      <c r="EQY2664" s="42"/>
      <c r="EQZ2664" s="116"/>
      <c r="ERA2664" s="42"/>
      <c r="ERB2664" s="116"/>
      <c r="ERC2664" s="42"/>
      <c r="ERD2664" s="116"/>
      <c r="ERE2664" s="42"/>
      <c r="ERF2664" s="116"/>
      <c r="ERG2664" s="42"/>
      <c r="ERH2664" s="116"/>
      <c r="ERI2664" s="42"/>
      <c r="ERJ2664" s="116"/>
      <c r="ERK2664" s="42"/>
      <c r="ERL2664" s="116"/>
      <c r="ERM2664" s="42"/>
      <c r="ERN2664" s="116"/>
      <c r="ERO2664" s="42"/>
      <c r="ERP2664" s="116"/>
      <c r="ERQ2664" s="42"/>
      <c r="ERR2664" s="116"/>
      <c r="ERS2664" s="42"/>
      <c r="ERT2664" s="116"/>
      <c r="ERU2664" s="42"/>
      <c r="ERV2664" s="116"/>
      <c r="ERW2664" s="42"/>
      <c r="ERX2664" s="116"/>
      <c r="ERY2664" s="42"/>
      <c r="ERZ2664" s="116"/>
      <c r="ESA2664" s="42"/>
      <c r="ESB2664" s="116"/>
      <c r="ESC2664" s="42"/>
      <c r="ESD2664" s="116"/>
      <c r="ESE2664" s="42"/>
      <c r="ESF2664" s="116"/>
      <c r="ESG2664" s="42"/>
      <c r="ESH2664" s="116"/>
      <c r="ESI2664" s="42"/>
      <c r="ESJ2664" s="116"/>
      <c r="ESK2664" s="42"/>
      <c r="ESL2664" s="116"/>
      <c r="ESM2664" s="42"/>
      <c r="ESN2664" s="116"/>
      <c r="ESO2664" s="42"/>
      <c r="ESP2664" s="116"/>
      <c r="ESQ2664" s="42"/>
      <c r="ESR2664" s="116"/>
      <c r="ESS2664" s="42"/>
      <c r="EST2664" s="116"/>
      <c r="ESU2664" s="42"/>
      <c r="ESV2664" s="116"/>
      <c r="ESW2664" s="42"/>
      <c r="ESX2664" s="116"/>
      <c r="ESY2664" s="42"/>
      <c r="ESZ2664" s="116"/>
      <c r="ETA2664" s="42"/>
      <c r="ETB2664" s="116"/>
      <c r="ETC2664" s="42"/>
      <c r="ETD2664" s="116"/>
      <c r="ETE2664" s="42"/>
      <c r="ETF2664" s="116"/>
      <c r="ETG2664" s="42"/>
      <c r="ETH2664" s="116"/>
      <c r="ETI2664" s="42"/>
      <c r="ETJ2664" s="116"/>
      <c r="ETK2664" s="42"/>
      <c r="ETL2664" s="116"/>
      <c r="ETM2664" s="42"/>
      <c r="ETN2664" s="116"/>
      <c r="ETO2664" s="42"/>
      <c r="ETP2664" s="116"/>
      <c r="ETQ2664" s="42"/>
      <c r="ETR2664" s="116"/>
      <c r="ETS2664" s="42"/>
      <c r="ETT2664" s="116"/>
      <c r="ETU2664" s="42"/>
      <c r="ETV2664" s="116"/>
      <c r="ETW2664" s="42"/>
      <c r="ETX2664" s="116"/>
      <c r="ETY2664" s="42"/>
      <c r="ETZ2664" s="116"/>
      <c r="EUA2664" s="42"/>
      <c r="EUB2664" s="116"/>
      <c r="EUC2664" s="42"/>
      <c r="EUD2664" s="116"/>
      <c r="EUE2664" s="42"/>
      <c r="EUF2664" s="116"/>
      <c r="EUG2664" s="42"/>
      <c r="EUH2664" s="116"/>
      <c r="EUI2664" s="42"/>
      <c r="EUJ2664" s="116"/>
      <c r="EUK2664" s="42"/>
      <c r="EUL2664" s="116"/>
      <c r="EUM2664" s="42"/>
      <c r="EUN2664" s="116"/>
      <c r="EUO2664" s="42"/>
      <c r="EUP2664" s="116"/>
      <c r="EUQ2664" s="42"/>
      <c r="EUR2664" s="116"/>
      <c r="EUS2664" s="42"/>
      <c r="EUT2664" s="116"/>
      <c r="EUU2664" s="42"/>
      <c r="EUV2664" s="116"/>
      <c r="EUW2664" s="42"/>
      <c r="EUX2664" s="116"/>
      <c r="EUY2664" s="42"/>
      <c r="EUZ2664" s="116"/>
      <c r="EVA2664" s="42"/>
      <c r="EVB2664" s="116"/>
      <c r="EVC2664" s="42"/>
      <c r="EVD2664" s="116"/>
      <c r="EVE2664" s="42"/>
      <c r="EVF2664" s="116"/>
      <c r="EVG2664" s="42"/>
      <c r="EVH2664" s="116"/>
      <c r="EVI2664" s="42"/>
      <c r="EVJ2664" s="116"/>
      <c r="EVK2664" s="42"/>
      <c r="EVL2664" s="116"/>
      <c r="EVM2664" s="42"/>
      <c r="EVN2664" s="116"/>
      <c r="EVO2664" s="42"/>
      <c r="EVP2664" s="116"/>
      <c r="EVQ2664" s="42"/>
      <c r="EVR2664" s="116"/>
      <c r="EVS2664" s="42"/>
      <c r="EVT2664" s="116"/>
      <c r="EVU2664" s="42"/>
      <c r="EVV2664" s="116"/>
      <c r="EVW2664" s="42"/>
      <c r="EVX2664" s="116"/>
      <c r="EVY2664" s="42"/>
      <c r="EVZ2664" s="116"/>
      <c r="EWA2664" s="42"/>
      <c r="EWB2664" s="116"/>
      <c r="EWC2664" s="42"/>
      <c r="EWD2664" s="116"/>
      <c r="EWE2664" s="42"/>
      <c r="EWF2664" s="116"/>
      <c r="EWG2664" s="42"/>
      <c r="EWH2664" s="116"/>
      <c r="EWI2664" s="42"/>
      <c r="EWJ2664" s="116"/>
      <c r="EWK2664" s="42"/>
      <c r="EWL2664" s="116"/>
      <c r="EWM2664" s="42"/>
      <c r="EWN2664" s="116"/>
      <c r="EWO2664" s="42"/>
      <c r="EWP2664" s="116"/>
      <c r="EWQ2664" s="42"/>
      <c r="EWR2664" s="116"/>
      <c r="EWS2664" s="42"/>
      <c r="EWT2664" s="116"/>
      <c r="EWU2664" s="42"/>
      <c r="EWV2664" s="116"/>
      <c r="EWW2664" s="42"/>
      <c r="EWX2664" s="116"/>
      <c r="EWY2664" s="42"/>
      <c r="EWZ2664" s="116"/>
      <c r="EXA2664" s="42"/>
      <c r="EXB2664" s="116"/>
      <c r="EXC2664" s="42"/>
      <c r="EXD2664" s="116"/>
      <c r="EXE2664" s="42"/>
      <c r="EXF2664" s="116"/>
      <c r="EXG2664" s="42"/>
      <c r="EXH2664" s="116"/>
      <c r="EXI2664" s="42"/>
      <c r="EXJ2664" s="116"/>
      <c r="EXK2664" s="42"/>
      <c r="EXL2664" s="116"/>
      <c r="EXM2664" s="42"/>
      <c r="EXN2664" s="116"/>
      <c r="EXO2664" s="42"/>
      <c r="EXP2664" s="116"/>
      <c r="EXQ2664" s="42"/>
      <c r="EXR2664" s="116"/>
      <c r="EXS2664" s="42"/>
      <c r="EXT2664" s="116"/>
      <c r="EXU2664" s="42"/>
      <c r="EXV2664" s="116"/>
      <c r="EXW2664" s="42"/>
      <c r="EXX2664" s="116"/>
      <c r="EXY2664" s="42"/>
      <c r="EXZ2664" s="116"/>
      <c r="EYA2664" s="42"/>
      <c r="EYB2664" s="116"/>
      <c r="EYC2664" s="42"/>
      <c r="EYD2664" s="116"/>
      <c r="EYE2664" s="42"/>
      <c r="EYF2664" s="116"/>
      <c r="EYG2664" s="42"/>
      <c r="EYH2664" s="116"/>
      <c r="EYI2664" s="42"/>
      <c r="EYJ2664" s="116"/>
      <c r="EYK2664" s="42"/>
      <c r="EYL2664" s="116"/>
      <c r="EYM2664" s="42"/>
      <c r="EYN2664" s="116"/>
      <c r="EYO2664" s="42"/>
      <c r="EYP2664" s="116"/>
      <c r="EYQ2664" s="42"/>
      <c r="EYR2664" s="116"/>
      <c r="EYS2664" s="42"/>
      <c r="EYT2664" s="116"/>
      <c r="EYU2664" s="42"/>
      <c r="EYV2664" s="116"/>
      <c r="EYW2664" s="42"/>
      <c r="EYX2664" s="116"/>
      <c r="EYY2664" s="42"/>
      <c r="EYZ2664" s="116"/>
      <c r="EZA2664" s="42"/>
      <c r="EZB2664" s="116"/>
      <c r="EZC2664" s="42"/>
      <c r="EZD2664" s="116"/>
      <c r="EZE2664" s="42"/>
      <c r="EZF2664" s="116"/>
      <c r="EZG2664" s="42"/>
      <c r="EZH2664" s="116"/>
      <c r="EZI2664" s="42"/>
      <c r="EZJ2664" s="116"/>
      <c r="EZK2664" s="42"/>
      <c r="EZL2664" s="116"/>
      <c r="EZM2664" s="42"/>
      <c r="EZN2664" s="116"/>
      <c r="EZO2664" s="42"/>
      <c r="EZP2664" s="116"/>
      <c r="EZQ2664" s="42"/>
      <c r="EZR2664" s="116"/>
      <c r="EZS2664" s="42"/>
      <c r="EZT2664" s="116"/>
      <c r="EZU2664" s="42"/>
      <c r="EZV2664" s="116"/>
      <c r="EZW2664" s="42"/>
      <c r="EZX2664" s="116"/>
      <c r="EZY2664" s="42"/>
      <c r="EZZ2664" s="116"/>
      <c r="FAA2664" s="42"/>
      <c r="FAB2664" s="116"/>
      <c r="FAC2664" s="42"/>
      <c r="FAD2664" s="116"/>
      <c r="FAE2664" s="42"/>
      <c r="FAF2664" s="116"/>
      <c r="FAG2664" s="42"/>
      <c r="FAH2664" s="116"/>
      <c r="FAI2664" s="42"/>
      <c r="FAJ2664" s="116"/>
      <c r="FAK2664" s="42"/>
      <c r="FAL2664" s="116"/>
      <c r="FAM2664" s="42"/>
      <c r="FAN2664" s="116"/>
      <c r="FAO2664" s="42"/>
      <c r="FAP2664" s="116"/>
      <c r="FAQ2664" s="42"/>
      <c r="FAR2664" s="116"/>
      <c r="FAS2664" s="42"/>
      <c r="FAT2664" s="116"/>
      <c r="FAU2664" s="42"/>
      <c r="FAV2664" s="116"/>
      <c r="FAW2664" s="42"/>
      <c r="FAX2664" s="116"/>
      <c r="FAY2664" s="42"/>
      <c r="FAZ2664" s="116"/>
      <c r="FBA2664" s="42"/>
      <c r="FBB2664" s="116"/>
      <c r="FBC2664" s="42"/>
      <c r="FBD2664" s="116"/>
      <c r="FBE2664" s="42"/>
      <c r="FBF2664" s="116"/>
      <c r="FBG2664" s="42"/>
      <c r="FBH2664" s="116"/>
      <c r="FBI2664" s="42"/>
      <c r="FBJ2664" s="116"/>
      <c r="FBK2664" s="42"/>
      <c r="FBL2664" s="116"/>
      <c r="FBM2664" s="42"/>
      <c r="FBN2664" s="116"/>
      <c r="FBO2664" s="42"/>
      <c r="FBP2664" s="116"/>
      <c r="FBQ2664" s="42"/>
      <c r="FBR2664" s="116"/>
      <c r="FBS2664" s="42"/>
      <c r="FBT2664" s="116"/>
      <c r="FBU2664" s="42"/>
      <c r="FBV2664" s="116"/>
      <c r="FBW2664" s="42"/>
      <c r="FBX2664" s="116"/>
      <c r="FBY2664" s="42"/>
      <c r="FBZ2664" s="116"/>
      <c r="FCA2664" s="42"/>
      <c r="FCB2664" s="116"/>
      <c r="FCC2664" s="42"/>
      <c r="FCD2664" s="116"/>
      <c r="FCE2664" s="42"/>
      <c r="FCF2664" s="116"/>
      <c r="FCG2664" s="42"/>
      <c r="FCH2664" s="116"/>
      <c r="FCI2664" s="42"/>
      <c r="FCJ2664" s="116"/>
      <c r="FCK2664" s="42"/>
      <c r="FCL2664" s="116"/>
      <c r="FCM2664" s="42"/>
      <c r="FCN2664" s="116"/>
      <c r="FCO2664" s="42"/>
      <c r="FCP2664" s="116"/>
      <c r="FCQ2664" s="42"/>
      <c r="FCR2664" s="116"/>
      <c r="FCS2664" s="42"/>
      <c r="FCT2664" s="116"/>
      <c r="FCU2664" s="42"/>
      <c r="FCV2664" s="116"/>
      <c r="FCW2664" s="42"/>
      <c r="FCX2664" s="116"/>
      <c r="FCY2664" s="42"/>
      <c r="FCZ2664" s="116"/>
      <c r="FDA2664" s="42"/>
      <c r="FDB2664" s="116"/>
      <c r="FDC2664" s="42"/>
      <c r="FDD2664" s="116"/>
      <c r="FDE2664" s="42"/>
      <c r="FDF2664" s="116"/>
      <c r="FDG2664" s="42"/>
      <c r="FDH2664" s="116"/>
      <c r="FDI2664" s="42"/>
      <c r="FDJ2664" s="116"/>
      <c r="FDK2664" s="42"/>
      <c r="FDL2664" s="116"/>
      <c r="FDM2664" s="42"/>
      <c r="FDN2664" s="116"/>
      <c r="FDO2664" s="42"/>
      <c r="FDP2664" s="116"/>
      <c r="FDQ2664" s="42"/>
      <c r="FDR2664" s="116"/>
      <c r="FDS2664" s="42"/>
      <c r="FDT2664" s="116"/>
      <c r="FDU2664" s="42"/>
      <c r="FDV2664" s="116"/>
      <c r="FDW2664" s="42"/>
      <c r="FDX2664" s="116"/>
      <c r="FDY2664" s="42"/>
      <c r="FDZ2664" s="116"/>
      <c r="FEA2664" s="42"/>
      <c r="FEB2664" s="116"/>
      <c r="FEC2664" s="42"/>
      <c r="FED2664" s="116"/>
      <c r="FEE2664" s="42"/>
      <c r="FEF2664" s="116"/>
      <c r="FEG2664" s="42"/>
      <c r="FEH2664" s="116"/>
      <c r="FEI2664" s="42"/>
      <c r="FEJ2664" s="116"/>
      <c r="FEK2664" s="42"/>
      <c r="FEL2664" s="116"/>
      <c r="FEM2664" s="42"/>
      <c r="FEN2664" s="116"/>
      <c r="FEO2664" s="42"/>
      <c r="FEP2664" s="116"/>
      <c r="FEQ2664" s="42"/>
      <c r="FER2664" s="116"/>
      <c r="FES2664" s="42"/>
      <c r="FET2664" s="116"/>
      <c r="FEU2664" s="42"/>
      <c r="FEV2664" s="116"/>
      <c r="FEW2664" s="42"/>
      <c r="FEX2664" s="116"/>
      <c r="FEY2664" s="42"/>
      <c r="FEZ2664" s="116"/>
      <c r="FFA2664" s="42"/>
      <c r="FFB2664" s="116"/>
      <c r="FFC2664" s="42"/>
      <c r="FFD2664" s="116"/>
      <c r="FFE2664" s="42"/>
      <c r="FFF2664" s="116"/>
      <c r="FFG2664" s="42"/>
      <c r="FFH2664" s="116"/>
      <c r="FFI2664" s="42"/>
      <c r="FFJ2664" s="116"/>
      <c r="FFK2664" s="42"/>
      <c r="FFL2664" s="116"/>
      <c r="FFM2664" s="42"/>
      <c r="FFN2664" s="116"/>
      <c r="FFO2664" s="42"/>
      <c r="FFP2664" s="116"/>
      <c r="FFQ2664" s="42"/>
      <c r="FFR2664" s="116"/>
      <c r="FFS2664" s="42"/>
      <c r="FFT2664" s="116"/>
      <c r="FFU2664" s="42"/>
      <c r="FFV2664" s="116"/>
      <c r="FFW2664" s="42"/>
      <c r="FFX2664" s="116"/>
      <c r="FFY2664" s="42"/>
      <c r="FFZ2664" s="116"/>
      <c r="FGA2664" s="42"/>
      <c r="FGB2664" s="116"/>
      <c r="FGC2664" s="42"/>
      <c r="FGD2664" s="116"/>
      <c r="FGE2664" s="42"/>
      <c r="FGF2664" s="116"/>
      <c r="FGG2664" s="42"/>
      <c r="FGH2664" s="116"/>
      <c r="FGI2664" s="42"/>
      <c r="FGJ2664" s="116"/>
      <c r="FGK2664" s="42"/>
      <c r="FGL2664" s="116"/>
      <c r="FGM2664" s="42"/>
      <c r="FGN2664" s="116"/>
      <c r="FGO2664" s="42"/>
      <c r="FGP2664" s="116"/>
      <c r="FGQ2664" s="42"/>
      <c r="FGR2664" s="116"/>
      <c r="FGS2664" s="42"/>
      <c r="FGT2664" s="116"/>
      <c r="FGU2664" s="42"/>
      <c r="FGV2664" s="116"/>
      <c r="FGW2664" s="42"/>
      <c r="FGX2664" s="116"/>
      <c r="FGY2664" s="42"/>
      <c r="FGZ2664" s="116"/>
      <c r="FHA2664" s="42"/>
      <c r="FHB2664" s="116"/>
      <c r="FHC2664" s="42"/>
      <c r="FHD2664" s="116"/>
      <c r="FHE2664" s="42"/>
      <c r="FHF2664" s="116"/>
      <c r="FHG2664" s="42"/>
      <c r="FHH2664" s="116"/>
      <c r="FHI2664" s="42"/>
      <c r="FHJ2664" s="116"/>
      <c r="FHK2664" s="42"/>
      <c r="FHL2664" s="116"/>
      <c r="FHM2664" s="42"/>
      <c r="FHN2664" s="116"/>
      <c r="FHO2664" s="42"/>
      <c r="FHP2664" s="116"/>
      <c r="FHQ2664" s="42"/>
      <c r="FHR2664" s="116"/>
      <c r="FHS2664" s="42"/>
      <c r="FHT2664" s="116"/>
      <c r="FHU2664" s="42"/>
      <c r="FHV2664" s="116"/>
      <c r="FHW2664" s="42"/>
      <c r="FHX2664" s="116"/>
      <c r="FHY2664" s="42"/>
      <c r="FHZ2664" s="116"/>
      <c r="FIA2664" s="42"/>
      <c r="FIB2664" s="116"/>
      <c r="FIC2664" s="42"/>
      <c r="FID2664" s="116"/>
      <c r="FIE2664" s="42"/>
      <c r="FIF2664" s="116"/>
      <c r="FIG2664" s="42"/>
      <c r="FIH2664" s="116"/>
      <c r="FII2664" s="42"/>
      <c r="FIJ2664" s="116"/>
      <c r="FIK2664" s="42"/>
      <c r="FIL2664" s="116"/>
      <c r="FIM2664" s="42"/>
      <c r="FIN2664" s="116"/>
      <c r="FIO2664" s="42"/>
      <c r="FIP2664" s="116"/>
      <c r="FIQ2664" s="42"/>
      <c r="FIR2664" s="116"/>
      <c r="FIS2664" s="42"/>
      <c r="FIT2664" s="116"/>
      <c r="FIU2664" s="42"/>
      <c r="FIV2664" s="116"/>
      <c r="FIW2664" s="42"/>
      <c r="FIX2664" s="116"/>
      <c r="FIY2664" s="42"/>
      <c r="FIZ2664" s="116"/>
      <c r="FJA2664" s="42"/>
      <c r="FJB2664" s="116"/>
      <c r="FJC2664" s="42"/>
      <c r="FJD2664" s="116"/>
      <c r="FJE2664" s="42"/>
      <c r="FJF2664" s="116"/>
      <c r="FJG2664" s="42"/>
      <c r="FJH2664" s="116"/>
      <c r="FJI2664" s="42"/>
      <c r="FJJ2664" s="116"/>
      <c r="FJK2664" s="42"/>
      <c r="FJL2664" s="116"/>
      <c r="FJM2664" s="42"/>
      <c r="FJN2664" s="116"/>
      <c r="FJO2664" s="42"/>
      <c r="FJP2664" s="116"/>
      <c r="FJQ2664" s="42"/>
      <c r="FJR2664" s="116"/>
      <c r="FJS2664" s="42"/>
      <c r="FJT2664" s="116"/>
      <c r="FJU2664" s="42"/>
      <c r="FJV2664" s="116"/>
      <c r="FJW2664" s="42"/>
      <c r="FJX2664" s="116"/>
      <c r="FJY2664" s="42"/>
      <c r="FJZ2664" s="116"/>
      <c r="FKA2664" s="42"/>
      <c r="FKB2664" s="116"/>
      <c r="FKC2664" s="42"/>
      <c r="FKD2664" s="116"/>
      <c r="FKE2664" s="42"/>
      <c r="FKF2664" s="116"/>
      <c r="FKG2664" s="42"/>
      <c r="FKH2664" s="116"/>
      <c r="FKI2664" s="42"/>
      <c r="FKJ2664" s="116"/>
      <c r="FKK2664" s="42"/>
      <c r="FKL2664" s="116"/>
      <c r="FKM2664" s="42"/>
      <c r="FKN2664" s="116"/>
      <c r="FKO2664" s="42"/>
      <c r="FKP2664" s="116"/>
      <c r="FKQ2664" s="42"/>
      <c r="FKR2664" s="116"/>
      <c r="FKS2664" s="42"/>
      <c r="FKT2664" s="116"/>
      <c r="FKU2664" s="42"/>
      <c r="FKV2664" s="116"/>
      <c r="FKW2664" s="42"/>
      <c r="FKX2664" s="116"/>
      <c r="FKY2664" s="42"/>
      <c r="FKZ2664" s="116"/>
      <c r="FLA2664" s="42"/>
      <c r="FLB2664" s="116"/>
      <c r="FLC2664" s="42"/>
      <c r="FLD2664" s="116"/>
      <c r="FLE2664" s="42"/>
      <c r="FLF2664" s="116"/>
      <c r="FLG2664" s="42"/>
      <c r="FLH2664" s="116"/>
      <c r="FLI2664" s="42"/>
      <c r="FLJ2664" s="116"/>
      <c r="FLK2664" s="42"/>
      <c r="FLL2664" s="116"/>
      <c r="FLM2664" s="42"/>
      <c r="FLN2664" s="116"/>
      <c r="FLO2664" s="42"/>
      <c r="FLP2664" s="116"/>
      <c r="FLQ2664" s="42"/>
      <c r="FLR2664" s="116"/>
      <c r="FLS2664" s="42"/>
      <c r="FLT2664" s="116"/>
      <c r="FLU2664" s="42"/>
      <c r="FLV2664" s="116"/>
      <c r="FLW2664" s="42"/>
      <c r="FLX2664" s="116"/>
      <c r="FLY2664" s="42"/>
      <c r="FLZ2664" s="116"/>
      <c r="FMA2664" s="42"/>
      <c r="FMB2664" s="116"/>
      <c r="FMC2664" s="42"/>
      <c r="FMD2664" s="116"/>
      <c r="FME2664" s="42"/>
      <c r="FMF2664" s="116"/>
      <c r="FMG2664" s="42"/>
      <c r="FMH2664" s="116"/>
      <c r="FMI2664" s="42"/>
      <c r="FMJ2664" s="116"/>
      <c r="FMK2664" s="42"/>
      <c r="FML2664" s="116"/>
      <c r="FMM2664" s="42"/>
      <c r="FMN2664" s="116"/>
      <c r="FMO2664" s="42"/>
      <c r="FMP2664" s="116"/>
      <c r="FMQ2664" s="42"/>
      <c r="FMR2664" s="116"/>
      <c r="FMS2664" s="42"/>
      <c r="FMT2664" s="116"/>
      <c r="FMU2664" s="42"/>
      <c r="FMV2664" s="116"/>
      <c r="FMW2664" s="42"/>
      <c r="FMX2664" s="116"/>
      <c r="FMY2664" s="42"/>
      <c r="FMZ2664" s="116"/>
      <c r="FNA2664" s="42"/>
      <c r="FNB2664" s="116"/>
      <c r="FNC2664" s="42"/>
      <c r="FND2664" s="116"/>
      <c r="FNE2664" s="42"/>
      <c r="FNF2664" s="116"/>
      <c r="FNG2664" s="42"/>
      <c r="FNH2664" s="116"/>
      <c r="FNI2664" s="42"/>
      <c r="FNJ2664" s="116"/>
      <c r="FNK2664" s="42"/>
      <c r="FNL2664" s="116"/>
      <c r="FNM2664" s="42"/>
      <c r="FNN2664" s="116"/>
      <c r="FNO2664" s="42"/>
      <c r="FNP2664" s="116"/>
      <c r="FNQ2664" s="42"/>
      <c r="FNR2664" s="116"/>
      <c r="FNS2664" s="42"/>
      <c r="FNT2664" s="116"/>
      <c r="FNU2664" s="42"/>
      <c r="FNV2664" s="116"/>
      <c r="FNW2664" s="42"/>
      <c r="FNX2664" s="116"/>
      <c r="FNY2664" s="42"/>
      <c r="FNZ2664" s="116"/>
      <c r="FOA2664" s="42"/>
      <c r="FOB2664" s="116"/>
      <c r="FOC2664" s="42"/>
      <c r="FOD2664" s="116"/>
      <c r="FOE2664" s="42"/>
      <c r="FOF2664" s="116"/>
      <c r="FOG2664" s="42"/>
      <c r="FOH2664" s="116"/>
      <c r="FOI2664" s="42"/>
      <c r="FOJ2664" s="116"/>
      <c r="FOK2664" s="42"/>
      <c r="FOL2664" s="116"/>
      <c r="FOM2664" s="42"/>
      <c r="FON2664" s="116"/>
      <c r="FOO2664" s="42"/>
      <c r="FOP2664" s="116"/>
      <c r="FOQ2664" s="42"/>
      <c r="FOR2664" s="116"/>
      <c r="FOS2664" s="42"/>
      <c r="FOT2664" s="116"/>
      <c r="FOU2664" s="42"/>
      <c r="FOV2664" s="116"/>
      <c r="FOW2664" s="42"/>
      <c r="FOX2664" s="116"/>
      <c r="FOY2664" s="42"/>
      <c r="FOZ2664" s="116"/>
      <c r="FPA2664" s="42"/>
      <c r="FPB2664" s="116"/>
      <c r="FPC2664" s="42"/>
      <c r="FPD2664" s="116"/>
      <c r="FPE2664" s="42"/>
      <c r="FPF2664" s="116"/>
      <c r="FPG2664" s="42"/>
      <c r="FPH2664" s="116"/>
      <c r="FPI2664" s="42"/>
      <c r="FPJ2664" s="116"/>
      <c r="FPK2664" s="42"/>
      <c r="FPL2664" s="116"/>
      <c r="FPM2664" s="42"/>
      <c r="FPN2664" s="116"/>
      <c r="FPO2664" s="42"/>
      <c r="FPP2664" s="116"/>
      <c r="FPQ2664" s="42"/>
      <c r="FPR2664" s="116"/>
      <c r="FPS2664" s="42"/>
      <c r="FPT2664" s="116"/>
      <c r="FPU2664" s="42"/>
      <c r="FPV2664" s="116"/>
      <c r="FPW2664" s="42"/>
      <c r="FPX2664" s="116"/>
      <c r="FPY2664" s="42"/>
      <c r="FPZ2664" s="116"/>
      <c r="FQA2664" s="42"/>
      <c r="FQB2664" s="116"/>
      <c r="FQC2664" s="42"/>
      <c r="FQD2664" s="116"/>
      <c r="FQE2664" s="42"/>
      <c r="FQF2664" s="116"/>
      <c r="FQG2664" s="42"/>
      <c r="FQH2664" s="116"/>
      <c r="FQI2664" s="42"/>
      <c r="FQJ2664" s="116"/>
      <c r="FQK2664" s="42"/>
      <c r="FQL2664" s="116"/>
      <c r="FQM2664" s="42"/>
      <c r="FQN2664" s="116"/>
      <c r="FQO2664" s="42"/>
      <c r="FQP2664" s="116"/>
      <c r="FQQ2664" s="42"/>
      <c r="FQR2664" s="116"/>
      <c r="FQS2664" s="42"/>
      <c r="FQT2664" s="116"/>
      <c r="FQU2664" s="42"/>
      <c r="FQV2664" s="116"/>
      <c r="FQW2664" s="42"/>
      <c r="FQX2664" s="116"/>
      <c r="FQY2664" s="42"/>
      <c r="FQZ2664" s="116"/>
      <c r="FRA2664" s="42"/>
      <c r="FRB2664" s="116"/>
      <c r="FRC2664" s="42"/>
      <c r="FRD2664" s="116"/>
      <c r="FRE2664" s="42"/>
      <c r="FRF2664" s="116"/>
      <c r="FRG2664" s="42"/>
      <c r="FRH2664" s="116"/>
      <c r="FRI2664" s="42"/>
      <c r="FRJ2664" s="116"/>
      <c r="FRK2664" s="42"/>
      <c r="FRL2664" s="116"/>
      <c r="FRM2664" s="42"/>
      <c r="FRN2664" s="116"/>
      <c r="FRO2664" s="42"/>
      <c r="FRP2664" s="116"/>
      <c r="FRQ2664" s="42"/>
      <c r="FRR2664" s="116"/>
      <c r="FRS2664" s="42"/>
      <c r="FRT2664" s="116"/>
      <c r="FRU2664" s="42"/>
      <c r="FRV2664" s="116"/>
      <c r="FRW2664" s="42"/>
      <c r="FRX2664" s="116"/>
      <c r="FRY2664" s="42"/>
      <c r="FRZ2664" s="116"/>
      <c r="FSA2664" s="42"/>
      <c r="FSB2664" s="116"/>
      <c r="FSC2664" s="42"/>
      <c r="FSD2664" s="116"/>
      <c r="FSE2664" s="42"/>
      <c r="FSF2664" s="116"/>
      <c r="FSG2664" s="42"/>
      <c r="FSH2664" s="116"/>
      <c r="FSI2664" s="42"/>
      <c r="FSJ2664" s="116"/>
      <c r="FSK2664" s="42"/>
      <c r="FSL2664" s="116"/>
      <c r="FSM2664" s="42"/>
      <c r="FSN2664" s="116"/>
      <c r="FSO2664" s="42"/>
      <c r="FSP2664" s="116"/>
      <c r="FSQ2664" s="42"/>
      <c r="FSR2664" s="116"/>
      <c r="FSS2664" s="42"/>
      <c r="FST2664" s="116"/>
      <c r="FSU2664" s="42"/>
      <c r="FSV2664" s="116"/>
      <c r="FSW2664" s="42"/>
      <c r="FSX2664" s="116"/>
      <c r="FSY2664" s="42"/>
      <c r="FSZ2664" s="116"/>
      <c r="FTA2664" s="42"/>
      <c r="FTB2664" s="116"/>
      <c r="FTC2664" s="42"/>
      <c r="FTD2664" s="116"/>
      <c r="FTE2664" s="42"/>
      <c r="FTF2664" s="116"/>
      <c r="FTG2664" s="42"/>
      <c r="FTH2664" s="116"/>
      <c r="FTI2664" s="42"/>
      <c r="FTJ2664" s="116"/>
      <c r="FTK2664" s="42"/>
      <c r="FTL2664" s="116"/>
      <c r="FTM2664" s="42"/>
      <c r="FTN2664" s="116"/>
      <c r="FTO2664" s="42"/>
      <c r="FTP2664" s="116"/>
      <c r="FTQ2664" s="42"/>
      <c r="FTR2664" s="116"/>
      <c r="FTS2664" s="42"/>
      <c r="FTT2664" s="116"/>
      <c r="FTU2664" s="42"/>
      <c r="FTV2664" s="116"/>
      <c r="FTW2664" s="42"/>
      <c r="FTX2664" s="116"/>
      <c r="FTY2664" s="42"/>
      <c r="FTZ2664" s="116"/>
      <c r="FUA2664" s="42"/>
      <c r="FUB2664" s="116"/>
      <c r="FUC2664" s="42"/>
      <c r="FUD2664" s="116"/>
      <c r="FUE2664" s="42"/>
      <c r="FUF2664" s="116"/>
      <c r="FUG2664" s="42"/>
      <c r="FUH2664" s="116"/>
      <c r="FUI2664" s="42"/>
      <c r="FUJ2664" s="116"/>
      <c r="FUK2664" s="42"/>
      <c r="FUL2664" s="116"/>
      <c r="FUM2664" s="42"/>
      <c r="FUN2664" s="116"/>
      <c r="FUO2664" s="42"/>
      <c r="FUP2664" s="116"/>
      <c r="FUQ2664" s="42"/>
      <c r="FUR2664" s="116"/>
      <c r="FUS2664" s="42"/>
      <c r="FUT2664" s="116"/>
      <c r="FUU2664" s="42"/>
      <c r="FUV2664" s="116"/>
      <c r="FUW2664" s="42"/>
      <c r="FUX2664" s="116"/>
      <c r="FUY2664" s="42"/>
      <c r="FUZ2664" s="116"/>
      <c r="FVA2664" s="42"/>
      <c r="FVB2664" s="116"/>
      <c r="FVC2664" s="42"/>
      <c r="FVD2664" s="116"/>
      <c r="FVE2664" s="42"/>
      <c r="FVF2664" s="116"/>
      <c r="FVG2664" s="42"/>
      <c r="FVH2664" s="116"/>
      <c r="FVI2664" s="42"/>
      <c r="FVJ2664" s="116"/>
      <c r="FVK2664" s="42"/>
      <c r="FVL2664" s="116"/>
      <c r="FVM2664" s="42"/>
      <c r="FVN2664" s="116"/>
      <c r="FVO2664" s="42"/>
      <c r="FVP2664" s="116"/>
      <c r="FVQ2664" s="42"/>
      <c r="FVR2664" s="116"/>
      <c r="FVS2664" s="42"/>
      <c r="FVT2664" s="116"/>
      <c r="FVU2664" s="42"/>
      <c r="FVV2664" s="116"/>
      <c r="FVW2664" s="42"/>
      <c r="FVX2664" s="116"/>
      <c r="FVY2664" s="42"/>
      <c r="FVZ2664" s="116"/>
      <c r="FWA2664" s="42"/>
      <c r="FWB2664" s="116"/>
      <c r="FWC2664" s="42"/>
      <c r="FWD2664" s="116"/>
      <c r="FWE2664" s="42"/>
      <c r="FWF2664" s="116"/>
      <c r="FWG2664" s="42"/>
      <c r="FWH2664" s="116"/>
      <c r="FWI2664" s="42"/>
      <c r="FWJ2664" s="116"/>
      <c r="FWK2664" s="42"/>
      <c r="FWL2664" s="116"/>
      <c r="FWM2664" s="42"/>
      <c r="FWN2664" s="116"/>
      <c r="FWO2664" s="42"/>
      <c r="FWP2664" s="116"/>
      <c r="FWQ2664" s="42"/>
      <c r="FWR2664" s="116"/>
      <c r="FWS2664" s="42"/>
      <c r="FWT2664" s="116"/>
      <c r="FWU2664" s="42"/>
      <c r="FWV2664" s="116"/>
      <c r="FWW2664" s="42"/>
      <c r="FWX2664" s="116"/>
      <c r="FWY2664" s="42"/>
      <c r="FWZ2664" s="116"/>
      <c r="FXA2664" s="42"/>
      <c r="FXB2664" s="116"/>
      <c r="FXC2664" s="42"/>
      <c r="FXD2664" s="116"/>
      <c r="FXE2664" s="42"/>
      <c r="FXF2664" s="116"/>
      <c r="FXG2664" s="42"/>
      <c r="FXH2664" s="116"/>
      <c r="FXI2664" s="42"/>
      <c r="FXJ2664" s="116"/>
      <c r="FXK2664" s="42"/>
      <c r="FXL2664" s="116"/>
      <c r="FXM2664" s="42"/>
      <c r="FXN2664" s="116"/>
      <c r="FXO2664" s="42"/>
      <c r="FXP2664" s="116"/>
      <c r="FXQ2664" s="42"/>
      <c r="FXR2664" s="116"/>
      <c r="FXS2664" s="42"/>
      <c r="FXT2664" s="116"/>
      <c r="FXU2664" s="42"/>
      <c r="FXV2664" s="116"/>
      <c r="FXW2664" s="42"/>
      <c r="FXX2664" s="116"/>
      <c r="FXY2664" s="42"/>
      <c r="FXZ2664" s="116"/>
      <c r="FYA2664" s="42"/>
      <c r="FYB2664" s="116"/>
      <c r="FYC2664" s="42"/>
      <c r="FYD2664" s="116"/>
      <c r="FYE2664" s="42"/>
      <c r="FYF2664" s="116"/>
      <c r="FYG2664" s="42"/>
      <c r="FYH2664" s="116"/>
      <c r="FYI2664" s="42"/>
      <c r="FYJ2664" s="116"/>
      <c r="FYK2664" s="42"/>
      <c r="FYL2664" s="116"/>
      <c r="FYM2664" s="42"/>
      <c r="FYN2664" s="116"/>
      <c r="FYO2664" s="42"/>
      <c r="FYP2664" s="116"/>
      <c r="FYQ2664" s="42"/>
      <c r="FYR2664" s="116"/>
      <c r="FYS2664" s="42"/>
      <c r="FYT2664" s="116"/>
      <c r="FYU2664" s="42"/>
      <c r="FYV2664" s="116"/>
      <c r="FYW2664" s="42"/>
      <c r="FYX2664" s="116"/>
      <c r="FYY2664" s="42"/>
      <c r="FYZ2664" s="116"/>
      <c r="FZA2664" s="42"/>
      <c r="FZB2664" s="116"/>
      <c r="FZC2664" s="42"/>
      <c r="FZD2664" s="116"/>
      <c r="FZE2664" s="42"/>
      <c r="FZF2664" s="116"/>
      <c r="FZG2664" s="42"/>
      <c r="FZH2664" s="116"/>
      <c r="FZI2664" s="42"/>
      <c r="FZJ2664" s="116"/>
      <c r="FZK2664" s="42"/>
      <c r="FZL2664" s="116"/>
      <c r="FZM2664" s="42"/>
      <c r="FZN2664" s="116"/>
      <c r="FZO2664" s="42"/>
      <c r="FZP2664" s="116"/>
      <c r="FZQ2664" s="42"/>
      <c r="FZR2664" s="116"/>
      <c r="FZS2664" s="42"/>
      <c r="FZT2664" s="116"/>
      <c r="FZU2664" s="42"/>
      <c r="FZV2664" s="116"/>
      <c r="FZW2664" s="42"/>
      <c r="FZX2664" s="116"/>
      <c r="FZY2664" s="42"/>
      <c r="FZZ2664" s="116"/>
      <c r="GAA2664" s="42"/>
      <c r="GAB2664" s="116"/>
      <c r="GAC2664" s="42"/>
      <c r="GAD2664" s="116"/>
      <c r="GAE2664" s="42"/>
      <c r="GAF2664" s="116"/>
      <c r="GAG2664" s="42"/>
      <c r="GAH2664" s="116"/>
      <c r="GAI2664" s="42"/>
      <c r="GAJ2664" s="116"/>
      <c r="GAK2664" s="42"/>
      <c r="GAL2664" s="116"/>
      <c r="GAM2664" s="42"/>
      <c r="GAN2664" s="116"/>
      <c r="GAO2664" s="42"/>
      <c r="GAP2664" s="116"/>
      <c r="GAQ2664" s="42"/>
      <c r="GAR2664" s="116"/>
      <c r="GAS2664" s="42"/>
      <c r="GAT2664" s="116"/>
      <c r="GAU2664" s="42"/>
      <c r="GAV2664" s="116"/>
      <c r="GAW2664" s="42"/>
      <c r="GAX2664" s="116"/>
      <c r="GAY2664" s="42"/>
      <c r="GAZ2664" s="116"/>
      <c r="GBA2664" s="42"/>
      <c r="GBB2664" s="116"/>
      <c r="GBC2664" s="42"/>
      <c r="GBD2664" s="116"/>
      <c r="GBE2664" s="42"/>
      <c r="GBF2664" s="116"/>
      <c r="GBG2664" s="42"/>
      <c r="GBH2664" s="116"/>
      <c r="GBI2664" s="42"/>
      <c r="GBJ2664" s="116"/>
      <c r="GBK2664" s="42"/>
      <c r="GBL2664" s="116"/>
      <c r="GBM2664" s="42"/>
      <c r="GBN2664" s="116"/>
      <c r="GBO2664" s="42"/>
      <c r="GBP2664" s="116"/>
      <c r="GBQ2664" s="42"/>
      <c r="GBR2664" s="116"/>
      <c r="GBS2664" s="42"/>
      <c r="GBT2664" s="116"/>
      <c r="GBU2664" s="42"/>
      <c r="GBV2664" s="116"/>
      <c r="GBW2664" s="42"/>
      <c r="GBX2664" s="116"/>
      <c r="GBY2664" s="42"/>
      <c r="GBZ2664" s="116"/>
      <c r="GCA2664" s="42"/>
      <c r="GCB2664" s="116"/>
      <c r="GCC2664" s="42"/>
      <c r="GCD2664" s="116"/>
      <c r="GCE2664" s="42"/>
      <c r="GCF2664" s="116"/>
      <c r="GCG2664" s="42"/>
      <c r="GCH2664" s="116"/>
      <c r="GCI2664" s="42"/>
      <c r="GCJ2664" s="116"/>
      <c r="GCK2664" s="42"/>
      <c r="GCL2664" s="116"/>
      <c r="GCM2664" s="42"/>
      <c r="GCN2664" s="116"/>
      <c r="GCO2664" s="42"/>
      <c r="GCP2664" s="116"/>
      <c r="GCQ2664" s="42"/>
      <c r="GCR2664" s="116"/>
      <c r="GCS2664" s="42"/>
      <c r="GCT2664" s="116"/>
      <c r="GCU2664" s="42"/>
      <c r="GCV2664" s="116"/>
      <c r="GCW2664" s="42"/>
      <c r="GCX2664" s="116"/>
      <c r="GCY2664" s="42"/>
      <c r="GCZ2664" s="116"/>
      <c r="GDA2664" s="42"/>
      <c r="GDB2664" s="116"/>
      <c r="GDC2664" s="42"/>
      <c r="GDD2664" s="116"/>
      <c r="GDE2664" s="42"/>
      <c r="GDF2664" s="116"/>
      <c r="GDG2664" s="42"/>
      <c r="GDH2664" s="116"/>
      <c r="GDI2664" s="42"/>
      <c r="GDJ2664" s="116"/>
      <c r="GDK2664" s="42"/>
      <c r="GDL2664" s="116"/>
      <c r="GDM2664" s="42"/>
      <c r="GDN2664" s="116"/>
      <c r="GDO2664" s="42"/>
      <c r="GDP2664" s="116"/>
      <c r="GDQ2664" s="42"/>
      <c r="GDR2664" s="116"/>
      <c r="GDS2664" s="42"/>
      <c r="GDT2664" s="116"/>
      <c r="GDU2664" s="42"/>
      <c r="GDV2664" s="116"/>
      <c r="GDW2664" s="42"/>
      <c r="GDX2664" s="116"/>
      <c r="GDY2664" s="42"/>
      <c r="GDZ2664" s="116"/>
      <c r="GEA2664" s="42"/>
      <c r="GEB2664" s="116"/>
      <c r="GEC2664" s="42"/>
      <c r="GED2664" s="116"/>
      <c r="GEE2664" s="42"/>
      <c r="GEF2664" s="116"/>
      <c r="GEG2664" s="42"/>
      <c r="GEH2664" s="116"/>
      <c r="GEI2664" s="42"/>
      <c r="GEJ2664" s="116"/>
      <c r="GEK2664" s="42"/>
      <c r="GEL2664" s="116"/>
      <c r="GEM2664" s="42"/>
      <c r="GEN2664" s="116"/>
      <c r="GEO2664" s="42"/>
      <c r="GEP2664" s="116"/>
      <c r="GEQ2664" s="42"/>
      <c r="GER2664" s="116"/>
      <c r="GES2664" s="42"/>
      <c r="GET2664" s="116"/>
      <c r="GEU2664" s="42"/>
      <c r="GEV2664" s="116"/>
      <c r="GEW2664" s="42"/>
      <c r="GEX2664" s="116"/>
      <c r="GEY2664" s="42"/>
      <c r="GEZ2664" s="116"/>
      <c r="GFA2664" s="42"/>
      <c r="GFB2664" s="116"/>
      <c r="GFC2664" s="42"/>
      <c r="GFD2664" s="116"/>
      <c r="GFE2664" s="42"/>
      <c r="GFF2664" s="116"/>
      <c r="GFG2664" s="42"/>
      <c r="GFH2664" s="116"/>
      <c r="GFI2664" s="42"/>
      <c r="GFJ2664" s="116"/>
      <c r="GFK2664" s="42"/>
      <c r="GFL2664" s="116"/>
      <c r="GFM2664" s="42"/>
      <c r="GFN2664" s="116"/>
      <c r="GFO2664" s="42"/>
      <c r="GFP2664" s="116"/>
      <c r="GFQ2664" s="42"/>
      <c r="GFR2664" s="116"/>
      <c r="GFS2664" s="42"/>
      <c r="GFT2664" s="116"/>
      <c r="GFU2664" s="42"/>
      <c r="GFV2664" s="116"/>
      <c r="GFW2664" s="42"/>
      <c r="GFX2664" s="116"/>
      <c r="GFY2664" s="42"/>
      <c r="GFZ2664" s="116"/>
      <c r="GGA2664" s="42"/>
      <c r="GGB2664" s="116"/>
      <c r="GGC2664" s="42"/>
      <c r="GGD2664" s="116"/>
      <c r="GGE2664" s="42"/>
      <c r="GGF2664" s="116"/>
      <c r="GGG2664" s="42"/>
      <c r="GGH2664" s="116"/>
      <c r="GGI2664" s="42"/>
      <c r="GGJ2664" s="116"/>
      <c r="GGK2664" s="42"/>
      <c r="GGL2664" s="116"/>
      <c r="GGM2664" s="42"/>
      <c r="GGN2664" s="116"/>
      <c r="GGO2664" s="42"/>
      <c r="GGP2664" s="116"/>
      <c r="GGQ2664" s="42"/>
      <c r="GGR2664" s="116"/>
      <c r="GGS2664" s="42"/>
      <c r="GGT2664" s="116"/>
      <c r="GGU2664" s="42"/>
      <c r="GGV2664" s="116"/>
      <c r="GGW2664" s="42"/>
      <c r="GGX2664" s="116"/>
      <c r="GGY2664" s="42"/>
      <c r="GGZ2664" s="116"/>
      <c r="GHA2664" s="42"/>
      <c r="GHB2664" s="116"/>
      <c r="GHC2664" s="42"/>
      <c r="GHD2664" s="116"/>
      <c r="GHE2664" s="42"/>
      <c r="GHF2664" s="116"/>
      <c r="GHG2664" s="42"/>
      <c r="GHH2664" s="116"/>
      <c r="GHI2664" s="42"/>
      <c r="GHJ2664" s="116"/>
      <c r="GHK2664" s="42"/>
      <c r="GHL2664" s="116"/>
      <c r="GHM2664" s="42"/>
      <c r="GHN2664" s="116"/>
      <c r="GHO2664" s="42"/>
      <c r="GHP2664" s="116"/>
      <c r="GHQ2664" s="42"/>
      <c r="GHR2664" s="116"/>
      <c r="GHS2664" s="42"/>
      <c r="GHT2664" s="116"/>
      <c r="GHU2664" s="42"/>
      <c r="GHV2664" s="116"/>
      <c r="GHW2664" s="42"/>
      <c r="GHX2664" s="116"/>
      <c r="GHY2664" s="42"/>
      <c r="GHZ2664" s="116"/>
      <c r="GIA2664" s="42"/>
      <c r="GIB2664" s="116"/>
      <c r="GIC2664" s="42"/>
      <c r="GID2664" s="116"/>
      <c r="GIE2664" s="42"/>
      <c r="GIF2664" s="116"/>
      <c r="GIG2664" s="42"/>
      <c r="GIH2664" s="116"/>
      <c r="GII2664" s="42"/>
      <c r="GIJ2664" s="116"/>
      <c r="GIK2664" s="42"/>
      <c r="GIL2664" s="116"/>
      <c r="GIM2664" s="42"/>
      <c r="GIN2664" s="116"/>
      <c r="GIO2664" s="42"/>
      <c r="GIP2664" s="116"/>
      <c r="GIQ2664" s="42"/>
      <c r="GIR2664" s="116"/>
      <c r="GIS2664" s="42"/>
      <c r="GIT2664" s="116"/>
      <c r="GIU2664" s="42"/>
      <c r="GIV2664" s="116"/>
      <c r="GIW2664" s="42"/>
      <c r="GIX2664" s="116"/>
      <c r="GIY2664" s="42"/>
      <c r="GIZ2664" s="116"/>
      <c r="GJA2664" s="42"/>
      <c r="GJB2664" s="116"/>
      <c r="GJC2664" s="42"/>
      <c r="GJD2664" s="116"/>
      <c r="GJE2664" s="42"/>
      <c r="GJF2664" s="116"/>
      <c r="GJG2664" s="42"/>
      <c r="GJH2664" s="116"/>
      <c r="GJI2664" s="42"/>
      <c r="GJJ2664" s="116"/>
      <c r="GJK2664" s="42"/>
      <c r="GJL2664" s="116"/>
      <c r="GJM2664" s="42"/>
      <c r="GJN2664" s="116"/>
      <c r="GJO2664" s="42"/>
      <c r="GJP2664" s="116"/>
      <c r="GJQ2664" s="42"/>
      <c r="GJR2664" s="116"/>
      <c r="GJS2664" s="42"/>
      <c r="GJT2664" s="116"/>
      <c r="GJU2664" s="42"/>
      <c r="GJV2664" s="116"/>
      <c r="GJW2664" s="42"/>
      <c r="GJX2664" s="116"/>
      <c r="GJY2664" s="42"/>
      <c r="GJZ2664" s="116"/>
      <c r="GKA2664" s="42"/>
      <c r="GKB2664" s="116"/>
      <c r="GKC2664" s="42"/>
      <c r="GKD2664" s="116"/>
      <c r="GKE2664" s="42"/>
      <c r="GKF2664" s="116"/>
      <c r="GKG2664" s="42"/>
      <c r="GKH2664" s="116"/>
      <c r="GKI2664" s="42"/>
      <c r="GKJ2664" s="116"/>
      <c r="GKK2664" s="42"/>
      <c r="GKL2664" s="116"/>
      <c r="GKM2664" s="42"/>
      <c r="GKN2664" s="116"/>
      <c r="GKO2664" s="42"/>
      <c r="GKP2664" s="116"/>
      <c r="GKQ2664" s="42"/>
      <c r="GKR2664" s="116"/>
      <c r="GKS2664" s="42"/>
      <c r="GKT2664" s="116"/>
      <c r="GKU2664" s="42"/>
      <c r="GKV2664" s="116"/>
      <c r="GKW2664" s="42"/>
      <c r="GKX2664" s="116"/>
      <c r="GKY2664" s="42"/>
      <c r="GKZ2664" s="116"/>
      <c r="GLA2664" s="42"/>
      <c r="GLB2664" s="116"/>
      <c r="GLC2664" s="42"/>
      <c r="GLD2664" s="116"/>
      <c r="GLE2664" s="42"/>
      <c r="GLF2664" s="116"/>
      <c r="GLG2664" s="42"/>
      <c r="GLH2664" s="116"/>
      <c r="GLI2664" s="42"/>
      <c r="GLJ2664" s="116"/>
      <c r="GLK2664" s="42"/>
      <c r="GLL2664" s="116"/>
      <c r="GLM2664" s="42"/>
      <c r="GLN2664" s="116"/>
      <c r="GLO2664" s="42"/>
      <c r="GLP2664" s="116"/>
      <c r="GLQ2664" s="42"/>
      <c r="GLR2664" s="116"/>
      <c r="GLS2664" s="42"/>
      <c r="GLT2664" s="116"/>
      <c r="GLU2664" s="42"/>
      <c r="GLV2664" s="116"/>
      <c r="GLW2664" s="42"/>
      <c r="GLX2664" s="116"/>
      <c r="GLY2664" s="42"/>
      <c r="GLZ2664" s="116"/>
      <c r="GMA2664" s="42"/>
      <c r="GMB2664" s="116"/>
      <c r="GMC2664" s="42"/>
      <c r="GMD2664" s="116"/>
      <c r="GME2664" s="42"/>
      <c r="GMF2664" s="116"/>
      <c r="GMG2664" s="42"/>
      <c r="GMH2664" s="116"/>
      <c r="GMI2664" s="42"/>
      <c r="GMJ2664" s="116"/>
      <c r="GMK2664" s="42"/>
      <c r="GML2664" s="116"/>
      <c r="GMM2664" s="42"/>
      <c r="GMN2664" s="116"/>
      <c r="GMO2664" s="42"/>
      <c r="GMP2664" s="116"/>
      <c r="GMQ2664" s="42"/>
      <c r="GMR2664" s="116"/>
      <c r="GMS2664" s="42"/>
      <c r="GMT2664" s="116"/>
      <c r="GMU2664" s="42"/>
      <c r="GMV2664" s="116"/>
      <c r="GMW2664" s="42"/>
      <c r="GMX2664" s="116"/>
      <c r="GMY2664" s="42"/>
      <c r="GMZ2664" s="116"/>
      <c r="GNA2664" s="42"/>
      <c r="GNB2664" s="116"/>
      <c r="GNC2664" s="42"/>
      <c r="GND2664" s="116"/>
      <c r="GNE2664" s="42"/>
      <c r="GNF2664" s="116"/>
      <c r="GNG2664" s="42"/>
      <c r="GNH2664" s="116"/>
      <c r="GNI2664" s="42"/>
      <c r="GNJ2664" s="116"/>
      <c r="GNK2664" s="42"/>
      <c r="GNL2664" s="116"/>
      <c r="GNM2664" s="42"/>
      <c r="GNN2664" s="116"/>
      <c r="GNO2664" s="42"/>
      <c r="GNP2664" s="116"/>
      <c r="GNQ2664" s="42"/>
      <c r="GNR2664" s="116"/>
      <c r="GNS2664" s="42"/>
      <c r="GNT2664" s="116"/>
      <c r="GNU2664" s="42"/>
      <c r="GNV2664" s="116"/>
      <c r="GNW2664" s="42"/>
      <c r="GNX2664" s="116"/>
      <c r="GNY2664" s="42"/>
      <c r="GNZ2664" s="116"/>
      <c r="GOA2664" s="42"/>
      <c r="GOB2664" s="116"/>
      <c r="GOC2664" s="42"/>
      <c r="GOD2664" s="116"/>
      <c r="GOE2664" s="42"/>
      <c r="GOF2664" s="116"/>
      <c r="GOG2664" s="42"/>
      <c r="GOH2664" s="116"/>
      <c r="GOI2664" s="42"/>
      <c r="GOJ2664" s="116"/>
      <c r="GOK2664" s="42"/>
      <c r="GOL2664" s="116"/>
      <c r="GOM2664" s="42"/>
      <c r="GON2664" s="116"/>
      <c r="GOO2664" s="42"/>
      <c r="GOP2664" s="116"/>
      <c r="GOQ2664" s="42"/>
      <c r="GOR2664" s="116"/>
      <c r="GOS2664" s="42"/>
      <c r="GOT2664" s="116"/>
      <c r="GOU2664" s="42"/>
      <c r="GOV2664" s="116"/>
      <c r="GOW2664" s="42"/>
      <c r="GOX2664" s="116"/>
      <c r="GOY2664" s="42"/>
      <c r="GOZ2664" s="116"/>
      <c r="GPA2664" s="42"/>
      <c r="GPB2664" s="116"/>
      <c r="GPC2664" s="42"/>
      <c r="GPD2664" s="116"/>
      <c r="GPE2664" s="42"/>
      <c r="GPF2664" s="116"/>
      <c r="GPG2664" s="42"/>
      <c r="GPH2664" s="116"/>
      <c r="GPI2664" s="42"/>
      <c r="GPJ2664" s="116"/>
      <c r="GPK2664" s="42"/>
      <c r="GPL2664" s="116"/>
      <c r="GPM2664" s="42"/>
      <c r="GPN2664" s="116"/>
      <c r="GPO2664" s="42"/>
      <c r="GPP2664" s="116"/>
      <c r="GPQ2664" s="42"/>
      <c r="GPR2664" s="116"/>
      <c r="GPS2664" s="42"/>
      <c r="GPT2664" s="116"/>
      <c r="GPU2664" s="42"/>
      <c r="GPV2664" s="116"/>
      <c r="GPW2664" s="42"/>
      <c r="GPX2664" s="116"/>
      <c r="GPY2664" s="42"/>
      <c r="GPZ2664" s="116"/>
      <c r="GQA2664" s="42"/>
      <c r="GQB2664" s="116"/>
      <c r="GQC2664" s="42"/>
      <c r="GQD2664" s="116"/>
      <c r="GQE2664" s="42"/>
      <c r="GQF2664" s="116"/>
      <c r="GQG2664" s="42"/>
      <c r="GQH2664" s="116"/>
      <c r="GQI2664" s="42"/>
      <c r="GQJ2664" s="116"/>
      <c r="GQK2664" s="42"/>
      <c r="GQL2664" s="116"/>
      <c r="GQM2664" s="42"/>
      <c r="GQN2664" s="116"/>
      <c r="GQO2664" s="42"/>
      <c r="GQP2664" s="116"/>
      <c r="GQQ2664" s="42"/>
      <c r="GQR2664" s="116"/>
      <c r="GQS2664" s="42"/>
      <c r="GQT2664" s="116"/>
      <c r="GQU2664" s="42"/>
      <c r="GQV2664" s="116"/>
      <c r="GQW2664" s="42"/>
      <c r="GQX2664" s="116"/>
      <c r="GQY2664" s="42"/>
      <c r="GQZ2664" s="116"/>
      <c r="GRA2664" s="42"/>
      <c r="GRB2664" s="116"/>
      <c r="GRC2664" s="42"/>
      <c r="GRD2664" s="116"/>
      <c r="GRE2664" s="42"/>
      <c r="GRF2664" s="116"/>
      <c r="GRG2664" s="42"/>
      <c r="GRH2664" s="116"/>
      <c r="GRI2664" s="42"/>
      <c r="GRJ2664" s="116"/>
      <c r="GRK2664" s="42"/>
      <c r="GRL2664" s="116"/>
      <c r="GRM2664" s="42"/>
      <c r="GRN2664" s="116"/>
      <c r="GRO2664" s="42"/>
      <c r="GRP2664" s="116"/>
      <c r="GRQ2664" s="42"/>
      <c r="GRR2664" s="116"/>
      <c r="GRS2664" s="42"/>
      <c r="GRT2664" s="116"/>
      <c r="GRU2664" s="42"/>
      <c r="GRV2664" s="116"/>
      <c r="GRW2664" s="42"/>
      <c r="GRX2664" s="116"/>
      <c r="GRY2664" s="42"/>
      <c r="GRZ2664" s="116"/>
      <c r="GSA2664" s="42"/>
      <c r="GSB2664" s="116"/>
      <c r="GSC2664" s="42"/>
      <c r="GSD2664" s="116"/>
      <c r="GSE2664" s="42"/>
      <c r="GSF2664" s="116"/>
      <c r="GSG2664" s="42"/>
      <c r="GSH2664" s="116"/>
      <c r="GSI2664" s="42"/>
      <c r="GSJ2664" s="116"/>
      <c r="GSK2664" s="42"/>
      <c r="GSL2664" s="116"/>
      <c r="GSM2664" s="42"/>
      <c r="GSN2664" s="116"/>
      <c r="GSO2664" s="42"/>
      <c r="GSP2664" s="116"/>
      <c r="GSQ2664" s="42"/>
      <c r="GSR2664" s="116"/>
      <c r="GSS2664" s="42"/>
      <c r="GST2664" s="116"/>
      <c r="GSU2664" s="42"/>
      <c r="GSV2664" s="116"/>
      <c r="GSW2664" s="42"/>
      <c r="GSX2664" s="116"/>
      <c r="GSY2664" s="42"/>
      <c r="GSZ2664" s="116"/>
      <c r="GTA2664" s="42"/>
      <c r="GTB2664" s="116"/>
      <c r="GTC2664" s="42"/>
      <c r="GTD2664" s="116"/>
      <c r="GTE2664" s="42"/>
      <c r="GTF2664" s="116"/>
      <c r="GTG2664" s="42"/>
      <c r="GTH2664" s="116"/>
      <c r="GTI2664" s="42"/>
      <c r="GTJ2664" s="116"/>
      <c r="GTK2664" s="42"/>
      <c r="GTL2664" s="116"/>
      <c r="GTM2664" s="42"/>
      <c r="GTN2664" s="116"/>
      <c r="GTO2664" s="42"/>
      <c r="GTP2664" s="116"/>
      <c r="GTQ2664" s="42"/>
      <c r="GTR2664" s="116"/>
      <c r="GTS2664" s="42"/>
      <c r="GTT2664" s="116"/>
      <c r="GTU2664" s="42"/>
      <c r="GTV2664" s="116"/>
      <c r="GTW2664" s="42"/>
      <c r="GTX2664" s="116"/>
      <c r="GTY2664" s="42"/>
      <c r="GTZ2664" s="116"/>
      <c r="GUA2664" s="42"/>
      <c r="GUB2664" s="116"/>
      <c r="GUC2664" s="42"/>
      <c r="GUD2664" s="116"/>
      <c r="GUE2664" s="42"/>
      <c r="GUF2664" s="116"/>
      <c r="GUG2664" s="42"/>
      <c r="GUH2664" s="116"/>
      <c r="GUI2664" s="42"/>
      <c r="GUJ2664" s="116"/>
      <c r="GUK2664" s="42"/>
      <c r="GUL2664" s="116"/>
      <c r="GUM2664" s="42"/>
      <c r="GUN2664" s="116"/>
      <c r="GUO2664" s="42"/>
      <c r="GUP2664" s="116"/>
      <c r="GUQ2664" s="42"/>
      <c r="GUR2664" s="116"/>
      <c r="GUS2664" s="42"/>
      <c r="GUT2664" s="116"/>
      <c r="GUU2664" s="42"/>
      <c r="GUV2664" s="116"/>
      <c r="GUW2664" s="42"/>
      <c r="GUX2664" s="116"/>
      <c r="GUY2664" s="42"/>
      <c r="GUZ2664" s="116"/>
      <c r="GVA2664" s="42"/>
      <c r="GVB2664" s="116"/>
      <c r="GVC2664" s="42"/>
      <c r="GVD2664" s="116"/>
      <c r="GVE2664" s="42"/>
      <c r="GVF2664" s="116"/>
      <c r="GVG2664" s="42"/>
      <c r="GVH2664" s="116"/>
      <c r="GVI2664" s="42"/>
      <c r="GVJ2664" s="116"/>
      <c r="GVK2664" s="42"/>
      <c r="GVL2664" s="116"/>
      <c r="GVM2664" s="42"/>
      <c r="GVN2664" s="116"/>
      <c r="GVO2664" s="42"/>
      <c r="GVP2664" s="116"/>
      <c r="GVQ2664" s="42"/>
      <c r="GVR2664" s="116"/>
      <c r="GVS2664" s="42"/>
      <c r="GVT2664" s="116"/>
      <c r="GVU2664" s="42"/>
      <c r="GVV2664" s="116"/>
      <c r="GVW2664" s="42"/>
      <c r="GVX2664" s="116"/>
      <c r="GVY2664" s="42"/>
      <c r="GVZ2664" s="116"/>
      <c r="GWA2664" s="42"/>
      <c r="GWB2664" s="116"/>
      <c r="GWC2664" s="42"/>
      <c r="GWD2664" s="116"/>
      <c r="GWE2664" s="42"/>
      <c r="GWF2664" s="116"/>
      <c r="GWG2664" s="42"/>
      <c r="GWH2664" s="116"/>
      <c r="GWI2664" s="42"/>
      <c r="GWJ2664" s="116"/>
      <c r="GWK2664" s="42"/>
      <c r="GWL2664" s="116"/>
      <c r="GWM2664" s="42"/>
      <c r="GWN2664" s="116"/>
      <c r="GWO2664" s="42"/>
      <c r="GWP2664" s="116"/>
      <c r="GWQ2664" s="42"/>
      <c r="GWR2664" s="116"/>
      <c r="GWS2664" s="42"/>
      <c r="GWT2664" s="116"/>
      <c r="GWU2664" s="42"/>
      <c r="GWV2664" s="116"/>
      <c r="GWW2664" s="42"/>
      <c r="GWX2664" s="116"/>
      <c r="GWY2664" s="42"/>
      <c r="GWZ2664" s="116"/>
      <c r="GXA2664" s="42"/>
      <c r="GXB2664" s="116"/>
      <c r="GXC2664" s="42"/>
      <c r="GXD2664" s="116"/>
      <c r="GXE2664" s="42"/>
      <c r="GXF2664" s="116"/>
      <c r="GXG2664" s="42"/>
      <c r="GXH2664" s="116"/>
      <c r="GXI2664" s="42"/>
      <c r="GXJ2664" s="116"/>
      <c r="GXK2664" s="42"/>
      <c r="GXL2664" s="116"/>
      <c r="GXM2664" s="42"/>
      <c r="GXN2664" s="116"/>
      <c r="GXO2664" s="42"/>
      <c r="GXP2664" s="116"/>
      <c r="GXQ2664" s="42"/>
      <c r="GXR2664" s="116"/>
      <c r="GXS2664" s="42"/>
      <c r="GXT2664" s="116"/>
      <c r="GXU2664" s="42"/>
      <c r="GXV2664" s="116"/>
      <c r="GXW2664" s="42"/>
      <c r="GXX2664" s="116"/>
      <c r="GXY2664" s="42"/>
      <c r="GXZ2664" s="116"/>
      <c r="GYA2664" s="42"/>
      <c r="GYB2664" s="116"/>
      <c r="GYC2664" s="42"/>
      <c r="GYD2664" s="116"/>
      <c r="GYE2664" s="42"/>
      <c r="GYF2664" s="116"/>
      <c r="GYG2664" s="42"/>
      <c r="GYH2664" s="116"/>
      <c r="GYI2664" s="42"/>
      <c r="GYJ2664" s="116"/>
      <c r="GYK2664" s="42"/>
      <c r="GYL2664" s="116"/>
      <c r="GYM2664" s="42"/>
      <c r="GYN2664" s="116"/>
      <c r="GYO2664" s="42"/>
      <c r="GYP2664" s="116"/>
      <c r="GYQ2664" s="42"/>
      <c r="GYR2664" s="116"/>
      <c r="GYS2664" s="42"/>
      <c r="GYT2664" s="116"/>
      <c r="GYU2664" s="42"/>
      <c r="GYV2664" s="116"/>
      <c r="GYW2664" s="42"/>
      <c r="GYX2664" s="116"/>
      <c r="GYY2664" s="42"/>
      <c r="GYZ2664" s="116"/>
      <c r="GZA2664" s="42"/>
      <c r="GZB2664" s="116"/>
      <c r="GZC2664" s="42"/>
      <c r="GZD2664" s="116"/>
      <c r="GZE2664" s="42"/>
      <c r="GZF2664" s="116"/>
      <c r="GZG2664" s="42"/>
      <c r="GZH2664" s="116"/>
      <c r="GZI2664" s="42"/>
      <c r="GZJ2664" s="116"/>
      <c r="GZK2664" s="42"/>
      <c r="GZL2664" s="116"/>
      <c r="GZM2664" s="42"/>
      <c r="GZN2664" s="116"/>
      <c r="GZO2664" s="42"/>
      <c r="GZP2664" s="116"/>
      <c r="GZQ2664" s="42"/>
      <c r="GZR2664" s="116"/>
      <c r="GZS2664" s="42"/>
      <c r="GZT2664" s="116"/>
      <c r="GZU2664" s="42"/>
      <c r="GZV2664" s="116"/>
      <c r="GZW2664" s="42"/>
      <c r="GZX2664" s="116"/>
      <c r="GZY2664" s="42"/>
      <c r="GZZ2664" s="116"/>
      <c r="HAA2664" s="42"/>
      <c r="HAB2664" s="116"/>
      <c r="HAC2664" s="42"/>
      <c r="HAD2664" s="116"/>
      <c r="HAE2664" s="42"/>
      <c r="HAF2664" s="116"/>
      <c r="HAG2664" s="42"/>
      <c r="HAH2664" s="116"/>
      <c r="HAI2664" s="42"/>
      <c r="HAJ2664" s="116"/>
      <c r="HAK2664" s="42"/>
      <c r="HAL2664" s="116"/>
      <c r="HAM2664" s="42"/>
      <c r="HAN2664" s="116"/>
      <c r="HAO2664" s="42"/>
      <c r="HAP2664" s="116"/>
      <c r="HAQ2664" s="42"/>
      <c r="HAR2664" s="116"/>
      <c r="HAS2664" s="42"/>
      <c r="HAT2664" s="116"/>
      <c r="HAU2664" s="42"/>
      <c r="HAV2664" s="116"/>
      <c r="HAW2664" s="42"/>
      <c r="HAX2664" s="116"/>
      <c r="HAY2664" s="42"/>
      <c r="HAZ2664" s="116"/>
      <c r="HBA2664" s="42"/>
      <c r="HBB2664" s="116"/>
      <c r="HBC2664" s="42"/>
      <c r="HBD2664" s="116"/>
      <c r="HBE2664" s="42"/>
      <c r="HBF2664" s="116"/>
      <c r="HBG2664" s="42"/>
      <c r="HBH2664" s="116"/>
      <c r="HBI2664" s="42"/>
      <c r="HBJ2664" s="116"/>
      <c r="HBK2664" s="42"/>
      <c r="HBL2664" s="116"/>
      <c r="HBM2664" s="42"/>
      <c r="HBN2664" s="116"/>
      <c r="HBO2664" s="42"/>
      <c r="HBP2664" s="116"/>
      <c r="HBQ2664" s="42"/>
      <c r="HBR2664" s="116"/>
      <c r="HBS2664" s="42"/>
      <c r="HBT2664" s="116"/>
      <c r="HBU2664" s="42"/>
      <c r="HBV2664" s="116"/>
      <c r="HBW2664" s="42"/>
      <c r="HBX2664" s="116"/>
      <c r="HBY2664" s="42"/>
      <c r="HBZ2664" s="116"/>
      <c r="HCA2664" s="42"/>
      <c r="HCB2664" s="116"/>
      <c r="HCC2664" s="42"/>
      <c r="HCD2664" s="116"/>
      <c r="HCE2664" s="42"/>
      <c r="HCF2664" s="116"/>
      <c r="HCG2664" s="42"/>
      <c r="HCH2664" s="116"/>
      <c r="HCI2664" s="42"/>
      <c r="HCJ2664" s="116"/>
      <c r="HCK2664" s="42"/>
      <c r="HCL2664" s="116"/>
      <c r="HCM2664" s="42"/>
      <c r="HCN2664" s="116"/>
      <c r="HCO2664" s="42"/>
      <c r="HCP2664" s="116"/>
      <c r="HCQ2664" s="42"/>
      <c r="HCR2664" s="116"/>
      <c r="HCS2664" s="42"/>
      <c r="HCT2664" s="116"/>
      <c r="HCU2664" s="42"/>
      <c r="HCV2664" s="116"/>
      <c r="HCW2664" s="42"/>
      <c r="HCX2664" s="116"/>
      <c r="HCY2664" s="42"/>
      <c r="HCZ2664" s="116"/>
      <c r="HDA2664" s="42"/>
      <c r="HDB2664" s="116"/>
      <c r="HDC2664" s="42"/>
      <c r="HDD2664" s="116"/>
      <c r="HDE2664" s="42"/>
      <c r="HDF2664" s="116"/>
      <c r="HDG2664" s="42"/>
      <c r="HDH2664" s="116"/>
      <c r="HDI2664" s="42"/>
      <c r="HDJ2664" s="116"/>
      <c r="HDK2664" s="42"/>
      <c r="HDL2664" s="116"/>
      <c r="HDM2664" s="42"/>
      <c r="HDN2664" s="116"/>
      <c r="HDO2664" s="42"/>
      <c r="HDP2664" s="116"/>
      <c r="HDQ2664" s="42"/>
      <c r="HDR2664" s="116"/>
      <c r="HDS2664" s="42"/>
      <c r="HDT2664" s="116"/>
      <c r="HDU2664" s="42"/>
      <c r="HDV2664" s="116"/>
      <c r="HDW2664" s="42"/>
      <c r="HDX2664" s="116"/>
      <c r="HDY2664" s="42"/>
      <c r="HDZ2664" s="116"/>
      <c r="HEA2664" s="42"/>
      <c r="HEB2664" s="116"/>
      <c r="HEC2664" s="42"/>
      <c r="HED2664" s="116"/>
      <c r="HEE2664" s="42"/>
      <c r="HEF2664" s="116"/>
      <c r="HEG2664" s="42"/>
      <c r="HEH2664" s="116"/>
      <c r="HEI2664" s="42"/>
      <c r="HEJ2664" s="116"/>
      <c r="HEK2664" s="42"/>
      <c r="HEL2664" s="116"/>
      <c r="HEM2664" s="42"/>
      <c r="HEN2664" s="116"/>
      <c r="HEO2664" s="42"/>
      <c r="HEP2664" s="116"/>
      <c r="HEQ2664" s="42"/>
      <c r="HER2664" s="116"/>
      <c r="HES2664" s="42"/>
      <c r="HET2664" s="116"/>
      <c r="HEU2664" s="42"/>
      <c r="HEV2664" s="116"/>
      <c r="HEW2664" s="42"/>
      <c r="HEX2664" s="116"/>
      <c r="HEY2664" s="42"/>
      <c r="HEZ2664" s="116"/>
      <c r="HFA2664" s="42"/>
      <c r="HFB2664" s="116"/>
      <c r="HFC2664" s="42"/>
      <c r="HFD2664" s="116"/>
      <c r="HFE2664" s="42"/>
      <c r="HFF2664" s="116"/>
      <c r="HFG2664" s="42"/>
      <c r="HFH2664" s="116"/>
      <c r="HFI2664" s="42"/>
      <c r="HFJ2664" s="116"/>
      <c r="HFK2664" s="42"/>
      <c r="HFL2664" s="116"/>
      <c r="HFM2664" s="42"/>
      <c r="HFN2664" s="116"/>
      <c r="HFO2664" s="42"/>
      <c r="HFP2664" s="116"/>
      <c r="HFQ2664" s="42"/>
      <c r="HFR2664" s="116"/>
      <c r="HFS2664" s="42"/>
      <c r="HFT2664" s="116"/>
      <c r="HFU2664" s="42"/>
      <c r="HFV2664" s="116"/>
      <c r="HFW2664" s="42"/>
      <c r="HFX2664" s="116"/>
      <c r="HFY2664" s="42"/>
      <c r="HFZ2664" s="116"/>
      <c r="HGA2664" s="42"/>
      <c r="HGB2664" s="116"/>
      <c r="HGC2664" s="42"/>
      <c r="HGD2664" s="116"/>
      <c r="HGE2664" s="42"/>
      <c r="HGF2664" s="116"/>
      <c r="HGG2664" s="42"/>
      <c r="HGH2664" s="116"/>
      <c r="HGI2664" s="42"/>
      <c r="HGJ2664" s="116"/>
      <c r="HGK2664" s="42"/>
      <c r="HGL2664" s="116"/>
      <c r="HGM2664" s="42"/>
      <c r="HGN2664" s="116"/>
      <c r="HGO2664" s="42"/>
      <c r="HGP2664" s="116"/>
      <c r="HGQ2664" s="42"/>
      <c r="HGR2664" s="116"/>
      <c r="HGS2664" s="42"/>
      <c r="HGT2664" s="116"/>
      <c r="HGU2664" s="42"/>
      <c r="HGV2664" s="116"/>
      <c r="HGW2664" s="42"/>
      <c r="HGX2664" s="116"/>
      <c r="HGY2664" s="42"/>
      <c r="HGZ2664" s="116"/>
      <c r="HHA2664" s="42"/>
      <c r="HHB2664" s="116"/>
      <c r="HHC2664" s="42"/>
      <c r="HHD2664" s="116"/>
      <c r="HHE2664" s="42"/>
      <c r="HHF2664" s="116"/>
      <c r="HHG2664" s="42"/>
      <c r="HHH2664" s="116"/>
      <c r="HHI2664" s="42"/>
      <c r="HHJ2664" s="116"/>
      <c r="HHK2664" s="42"/>
      <c r="HHL2664" s="116"/>
      <c r="HHM2664" s="42"/>
      <c r="HHN2664" s="116"/>
      <c r="HHO2664" s="42"/>
      <c r="HHP2664" s="116"/>
      <c r="HHQ2664" s="42"/>
      <c r="HHR2664" s="116"/>
      <c r="HHS2664" s="42"/>
      <c r="HHT2664" s="116"/>
      <c r="HHU2664" s="42"/>
      <c r="HHV2664" s="116"/>
      <c r="HHW2664" s="42"/>
      <c r="HHX2664" s="116"/>
      <c r="HHY2664" s="42"/>
      <c r="HHZ2664" s="116"/>
      <c r="HIA2664" s="42"/>
      <c r="HIB2664" s="116"/>
      <c r="HIC2664" s="42"/>
      <c r="HID2664" s="116"/>
      <c r="HIE2664" s="42"/>
      <c r="HIF2664" s="116"/>
      <c r="HIG2664" s="42"/>
      <c r="HIH2664" s="116"/>
      <c r="HII2664" s="42"/>
      <c r="HIJ2664" s="116"/>
      <c r="HIK2664" s="42"/>
      <c r="HIL2664" s="116"/>
      <c r="HIM2664" s="42"/>
      <c r="HIN2664" s="116"/>
      <c r="HIO2664" s="42"/>
      <c r="HIP2664" s="116"/>
      <c r="HIQ2664" s="42"/>
      <c r="HIR2664" s="116"/>
      <c r="HIS2664" s="42"/>
      <c r="HIT2664" s="116"/>
      <c r="HIU2664" s="42"/>
      <c r="HIV2664" s="116"/>
      <c r="HIW2664" s="42"/>
      <c r="HIX2664" s="116"/>
      <c r="HIY2664" s="42"/>
      <c r="HIZ2664" s="116"/>
      <c r="HJA2664" s="42"/>
      <c r="HJB2664" s="116"/>
      <c r="HJC2664" s="42"/>
      <c r="HJD2664" s="116"/>
      <c r="HJE2664" s="42"/>
      <c r="HJF2664" s="116"/>
      <c r="HJG2664" s="42"/>
      <c r="HJH2664" s="116"/>
      <c r="HJI2664" s="42"/>
      <c r="HJJ2664" s="116"/>
      <c r="HJK2664" s="42"/>
      <c r="HJL2664" s="116"/>
      <c r="HJM2664" s="42"/>
      <c r="HJN2664" s="116"/>
      <c r="HJO2664" s="42"/>
      <c r="HJP2664" s="116"/>
      <c r="HJQ2664" s="42"/>
      <c r="HJR2664" s="116"/>
      <c r="HJS2664" s="42"/>
      <c r="HJT2664" s="116"/>
      <c r="HJU2664" s="42"/>
      <c r="HJV2664" s="116"/>
      <c r="HJW2664" s="42"/>
      <c r="HJX2664" s="116"/>
      <c r="HJY2664" s="42"/>
      <c r="HJZ2664" s="116"/>
      <c r="HKA2664" s="42"/>
      <c r="HKB2664" s="116"/>
      <c r="HKC2664" s="42"/>
      <c r="HKD2664" s="116"/>
      <c r="HKE2664" s="42"/>
      <c r="HKF2664" s="116"/>
      <c r="HKG2664" s="42"/>
      <c r="HKH2664" s="116"/>
      <c r="HKI2664" s="42"/>
      <c r="HKJ2664" s="116"/>
      <c r="HKK2664" s="42"/>
      <c r="HKL2664" s="116"/>
      <c r="HKM2664" s="42"/>
      <c r="HKN2664" s="116"/>
      <c r="HKO2664" s="42"/>
      <c r="HKP2664" s="116"/>
      <c r="HKQ2664" s="42"/>
      <c r="HKR2664" s="116"/>
      <c r="HKS2664" s="42"/>
      <c r="HKT2664" s="116"/>
      <c r="HKU2664" s="42"/>
      <c r="HKV2664" s="116"/>
      <c r="HKW2664" s="42"/>
      <c r="HKX2664" s="116"/>
      <c r="HKY2664" s="42"/>
      <c r="HKZ2664" s="116"/>
      <c r="HLA2664" s="42"/>
      <c r="HLB2664" s="116"/>
      <c r="HLC2664" s="42"/>
      <c r="HLD2664" s="116"/>
      <c r="HLE2664" s="42"/>
      <c r="HLF2664" s="116"/>
      <c r="HLG2664" s="42"/>
      <c r="HLH2664" s="116"/>
      <c r="HLI2664" s="42"/>
      <c r="HLJ2664" s="116"/>
      <c r="HLK2664" s="42"/>
      <c r="HLL2664" s="116"/>
      <c r="HLM2664" s="42"/>
      <c r="HLN2664" s="116"/>
      <c r="HLO2664" s="42"/>
      <c r="HLP2664" s="116"/>
      <c r="HLQ2664" s="42"/>
      <c r="HLR2664" s="116"/>
      <c r="HLS2664" s="42"/>
      <c r="HLT2664" s="116"/>
      <c r="HLU2664" s="42"/>
      <c r="HLV2664" s="116"/>
      <c r="HLW2664" s="42"/>
      <c r="HLX2664" s="116"/>
      <c r="HLY2664" s="42"/>
      <c r="HLZ2664" s="116"/>
      <c r="HMA2664" s="42"/>
      <c r="HMB2664" s="116"/>
      <c r="HMC2664" s="42"/>
      <c r="HMD2664" s="116"/>
      <c r="HME2664" s="42"/>
      <c r="HMF2664" s="116"/>
      <c r="HMG2664" s="42"/>
      <c r="HMH2664" s="116"/>
      <c r="HMI2664" s="42"/>
      <c r="HMJ2664" s="116"/>
      <c r="HMK2664" s="42"/>
      <c r="HML2664" s="116"/>
      <c r="HMM2664" s="42"/>
      <c r="HMN2664" s="116"/>
      <c r="HMO2664" s="42"/>
      <c r="HMP2664" s="116"/>
      <c r="HMQ2664" s="42"/>
      <c r="HMR2664" s="116"/>
      <c r="HMS2664" s="42"/>
      <c r="HMT2664" s="116"/>
      <c r="HMU2664" s="42"/>
      <c r="HMV2664" s="116"/>
      <c r="HMW2664" s="42"/>
      <c r="HMX2664" s="116"/>
      <c r="HMY2664" s="42"/>
      <c r="HMZ2664" s="116"/>
      <c r="HNA2664" s="42"/>
      <c r="HNB2664" s="116"/>
      <c r="HNC2664" s="42"/>
      <c r="HND2664" s="116"/>
      <c r="HNE2664" s="42"/>
      <c r="HNF2664" s="116"/>
      <c r="HNG2664" s="42"/>
      <c r="HNH2664" s="116"/>
      <c r="HNI2664" s="42"/>
      <c r="HNJ2664" s="116"/>
      <c r="HNK2664" s="42"/>
      <c r="HNL2664" s="116"/>
      <c r="HNM2664" s="42"/>
      <c r="HNN2664" s="116"/>
      <c r="HNO2664" s="42"/>
      <c r="HNP2664" s="116"/>
      <c r="HNQ2664" s="42"/>
      <c r="HNR2664" s="116"/>
      <c r="HNS2664" s="42"/>
      <c r="HNT2664" s="116"/>
      <c r="HNU2664" s="42"/>
      <c r="HNV2664" s="116"/>
      <c r="HNW2664" s="42"/>
      <c r="HNX2664" s="116"/>
      <c r="HNY2664" s="42"/>
      <c r="HNZ2664" s="116"/>
      <c r="HOA2664" s="42"/>
      <c r="HOB2664" s="116"/>
      <c r="HOC2664" s="42"/>
      <c r="HOD2664" s="116"/>
      <c r="HOE2664" s="42"/>
      <c r="HOF2664" s="116"/>
      <c r="HOG2664" s="42"/>
      <c r="HOH2664" s="116"/>
      <c r="HOI2664" s="42"/>
      <c r="HOJ2664" s="116"/>
      <c r="HOK2664" s="42"/>
      <c r="HOL2664" s="116"/>
      <c r="HOM2664" s="42"/>
      <c r="HON2664" s="116"/>
      <c r="HOO2664" s="42"/>
      <c r="HOP2664" s="116"/>
      <c r="HOQ2664" s="42"/>
      <c r="HOR2664" s="116"/>
      <c r="HOS2664" s="42"/>
      <c r="HOT2664" s="116"/>
      <c r="HOU2664" s="42"/>
      <c r="HOV2664" s="116"/>
      <c r="HOW2664" s="42"/>
      <c r="HOX2664" s="116"/>
      <c r="HOY2664" s="42"/>
      <c r="HOZ2664" s="116"/>
      <c r="HPA2664" s="42"/>
      <c r="HPB2664" s="116"/>
      <c r="HPC2664" s="42"/>
      <c r="HPD2664" s="116"/>
      <c r="HPE2664" s="42"/>
      <c r="HPF2664" s="116"/>
      <c r="HPG2664" s="42"/>
      <c r="HPH2664" s="116"/>
      <c r="HPI2664" s="42"/>
      <c r="HPJ2664" s="116"/>
      <c r="HPK2664" s="42"/>
      <c r="HPL2664" s="116"/>
      <c r="HPM2664" s="42"/>
      <c r="HPN2664" s="116"/>
      <c r="HPO2664" s="42"/>
      <c r="HPP2664" s="116"/>
      <c r="HPQ2664" s="42"/>
      <c r="HPR2664" s="116"/>
      <c r="HPS2664" s="42"/>
      <c r="HPT2664" s="116"/>
      <c r="HPU2664" s="42"/>
      <c r="HPV2664" s="116"/>
      <c r="HPW2664" s="42"/>
      <c r="HPX2664" s="116"/>
      <c r="HPY2664" s="42"/>
      <c r="HPZ2664" s="116"/>
      <c r="HQA2664" s="42"/>
      <c r="HQB2664" s="116"/>
      <c r="HQC2664" s="42"/>
      <c r="HQD2664" s="116"/>
      <c r="HQE2664" s="42"/>
      <c r="HQF2664" s="116"/>
      <c r="HQG2664" s="42"/>
      <c r="HQH2664" s="116"/>
      <c r="HQI2664" s="42"/>
      <c r="HQJ2664" s="116"/>
      <c r="HQK2664" s="42"/>
      <c r="HQL2664" s="116"/>
      <c r="HQM2664" s="42"/>
      <c r="HQN2664" s="116"/>
      <c r="HQO2664" s="42"/>
      <c r="HQP2664" s="116"/>
      <c r="HQQ2664" s="42"/>
      <c r="HQR2664" s="116"/>
      <c r="HQS2664" s="42"/>
      <c r="HQT2664" s="116"/>
      <c r="HQU2664" s="42"/>
      <c r="HQV2664" s="116"/>
      <c r="HQW2664" s="42"/>
      <c r="HQX2664" s="116"/>
      <c r="HQY2664" s="42"/>
      <c r="HQZ2664" s="116"/>
      <c r="HRA2664" s="42"/>
      <c r="HRB2664" s="116"/>
      <c r="HRC2664" s="42"/>
      <c r="HRD2664" s="116"/>
      <c r="HRE2664" s="42"/>
      <c r="HRF2664" s="116"/>
      <c r="HRG2664" s="42"/>
      <c r="HRH2664" s="116"/>
      <c r="HRI2664" s="42"/>
      <c r="HRJ2664" s="116"/>
      <c r="HRK2664" s="42"/>
      <c r="HRL2664" s="116"/>
      <c r="HRM2664" s="42"/>
      <c r="HRN2664" s="116"/>
      <c r="HRO2664" s="42"/>
      <c r="HRP2664" s="116"/>
      <c r="HRQ2664" s="42"/>
      <c r="HRR2664" s="116"/>
      <c r="HRS2664" s="42"/>
      <c r="HRT2664" s="116"/>
      <c r="HRU2664" s="42"/>
      <c r="HRV2664" s="116"/>
      <c r="HRW2664" s="42"/>
      <c r="HRX2664" s="116"/>
      <c r="HRY2664" s="42"/>
      <c r="HRZ2664" s="116"/>
      <c r="HSA2664" s="42"/>
      <c r="HSB2664" s="116"/>
      <c r="HSC2664" s="42"/>
      <c r="HSD2664" s="116"/>
      <c r="HSE2664" s="42"/>
      <c r="HSF2664" s="116"/>
      <c r="HSG2664" s="42"/>
      <c r="HSH2664" s="116"/>
      <c r="HSI2664" s="42"/>
      <c r="HSJ2664" s="116"/>
      <c r="HSK2664" s="42"/>
      <c r="HSL2664" s="116"/>
      <c r="HSM2664" s="42"/>
      <c r="HSN2664" s="116"/>
      <c r="HSO2664" s="42"/>
      <c r="HSP2664" s="116"/>
      <c r="HSQ2664" s="42"/>
      <c r="HSR2664" s="116"/>
      <c r="HSS2664" s="42"/>
      <c r="HST2664" s="116"/>
      <c r="HSU2664" s="42"/>
      <c r="HSV2664" s="116"/>
      <c r="HSW2664" s="42"/>
      <c r="HSX2664" s="116"/>
      <c r="HSY2664" s="42"/>
      <c r="HSZ2664" s="116"/>
      <c r="HTA2664" s="42"/>
      <c r="HTB2664" s="116"/>
      <c r="HTC2664" s="42"/>
      <c r="HTD2664" s="116"/>
      <c r="HTE2664" s="42"/>
      <c r="HTF2664" s="116"/>
      <c r="HTG2664" s="42"/>
      <c r="HTH2664" s="116"/>
      <c r="HTI2664" s="42"/>
      <c r="HTJ2664" s="116"/>
      <c r="HTK2664" s="42"/>
      <c r="HTL2664" s="116"/>
      <c r="HTM2664" s="42"/>
      <c r="HTN2664" s="116"/>
      <c r="HTO2664" s="42"/>
      <c r="HTP2664" s="116"/>
      <c r="HTQ2664" s="42"/>
      <c r="HTR2664" s="116"/>
      <c r="HTS2664" s="42"/>
      <c r="HTT2664" s="116"/>
      <c r="HTU2664" s="42"/>
      <c r="HTV2664" s="116"/>
      <c r="HTW2664" s="42"/>
      <c r="HTX2664" s="116"/>
      <c r="HTY2664" s="42"/>
      <c r="HTZ2664" s="116"/>
      <c r="HUA2664" s="42"/>
      <c r="HUB2664" s="116"/>
      <c r="HUC2664" s="42"/>
      <c r="HUD2664" s="116"/>
      <c r="HUE2664" s="42"/>
      <c r="HUF2664" s="116"/>
      <c r="HUG2664" s="42"/>
      <c r="HUH2664" s="116"/>
      <c r="HUI2664" s="42"/>
      <c r="HUJ2664" s="116"/>
      <c r="HUK2664" s="42"/>
      <c r="HUL2664" s="116"/>
      <c r="HUM2664" s="42"/>
      <c r="HUN2664" s="116"/>
      <c r="HUO2664" s="42"/>
      <c r="HUP2664" s="116"/>
      <c r="HUQ2664" s="42"/>
      <c r="HUR2664" s="116"/>
      <c r="HUS2664" s="42"/>
      <c r="HUT2664" s="116"/>
      <c r="HUU2664" s="42"/>
      <c r="HUV2664" s="116"/>
      <c r="HUW2664" s="42"/>
      <c r="HUX2664" s="116"/>
      <c r="HUY2664" s="42"/>
      <c r="HUZ2664" s="116"/>
      <c r="HVA2664" s="42"/>
      <c r="HVB2664" s="116"/>
      <c r="HVC2664" s="42"/>
      <c r="HVD2664" s="116"/>
      <c r="HVE2664" s="42"/>
      <c r="HVF2664" s="116"/>
      <c r="HVG2664" s="42"/>
      <c r="HVH2664" s="116"/>
      <c r="HVI2664" s="42"/>
      <c r="HVJ2664" s="116"/>
      <c r="HVK2664" s="42"/>
      <c r="HVL2664" s="116"/>
      <c r="HVM2664" s="42"/>
      <c r="HVN2664" s="116"/>
      <c r="HVO2664" s="42"/>
      <c r="HVP2664" s="116"/>
      <c r="HVQ2664" s="42"/>
      <c r="HVR2664" s="116"/>
      <c r="HVS2664" s="42"/>
      <c r="HVT2664" s="116"/>
      <c r="HVU2664" s="42"/>
      <c r="HVV2664" s="116"/>
      <c r="HVW2664" s="42"/>
      <c r="HVX2664" s="116"/>
      <c r="HVY2664" s="42"/>
      <c r="HVZ2664" s="116"/>
      <c r="HWA2664" s="42"/>
      <c r="HWB2664" s="116"/>
      <c r="HWC2664" s="42"/>
      <c r="HWD2664" s="116"/>
      <c r="HWE2664" s="42"/>
      <c r="HWF2664" s="116"/>
      <c r="HWG2664" s="42"/>
      <c r="HWH2664" s="116"/>
      <c r="HWI2664" s="42"/>
      <c r="HWJ2664" s="116"/>
      <c r="HWK2664" s="42"/>
      <c r="HWL2664" s="116"/>
      <c r="HWM2664" s="42"/>
      <c r="HWN2664" s="116"/>
      <c r="HWO2664" s="42"/>
      <c r="HWP2664" s="116"/>
      <c r="HWQ2664" s="42"/>
      <c r="HWR2664" s="116"/>
      <c r="HWS2664" s="42"/>
      <c r="HWT2664" s="116"/>
      <c r="HWU2664" s="42"/>
      <c r="HWV2664" s="116"/>
      <c r="HWW2664" s="42"/>
      <c r="HWX2664" s="116"/>
      <c r="HWY2664" s="42"/>
      <c r="HWZ2664" s="116"/>
      <c r="HXA2664" s="42"/>
      <c r="HXB2664" s="116"/>
      <c r="HXC2664" s="42"/>
      <c r="HXD2664" s="116"/>
      <c r="HXE2664" s="42"/>
      <c r="HXF2664" s="116"/>
      <c r="HXG2664" s="42"/>
      <c r="HXH2664" s="116"/>
      <c r="HXI2664" s="42"/>
      <c r="HXJ2664" s="116"/>
      <c r="HXK2664" s="42"/>
      <c r="HXL2664" s="116"/>
      <c r="HXM2664" s="42"/>
      <c r="HXN2664" s="116"/>
      <c r="HXO2664" s="42"/>
      <c r="HXP2664" s="116"/>
      <c r="HXQ2664" s="42"/>
      <c r="HXR2664" s="116"/>
      <c r="HXS2664" s="42"/>
      <c r="HXT2664" s="116"/>
      <c r="HXU2664" s="42"/>
      <c r="HXV2664" s="116"/>
      <c r="HXW2664" s="42"/>
      <c r="HXX2664" s="116"/>
      <c r="HXY2664" s="42"/>
      <c r="HXZ2664" s="116"/>
      <c r="HYA2664" s="42"/>
      <c r="HYB2664" s="116"/>
      <c r="HYC2664" s="42"/>
      <c r="HYD2664" s="116"/>
      <c r="HYE2664" s="42"/>
      <c r="HYF2664" s="116"/>
      <c r="HYG2664" s="42"/>
      <c r="HYH2664" s="116"/>
      <c r="HYI2664" s="42"/>
      <c r="HYJ2664" s="116"/>
      <c r="HYK2664" s="42"/>
      <c r="HYL2664" s="116"/>
      <c r="HYM2664" s="42"/>
      <c r="HYN2664" s="116"/>
      <c r="HYO2664" s="42"/>
      <c r="HYP2664" s="116"/>
      <c r="HYQ2664" s="42"/>
      <c r="HYR2664" s="116"/>
      <c r="HYS2664" s="42"/>
      <c r="HYT2664" s="116"/>
      <c r="HYU2664" s="42"/>
      <c r="HYV2664" s="116"/>
      <c r="HYW2664" s="42"/>
      <c r="HYX2664" s="116"/>
      <c r="HYY2664" s="42"/>
      <c r="HYZ2664" s="116"/>
      <c r="HZA2664" s="42"/>
      <c r="HZB2664" s="116"/>
      <c r="HZC2664" s="42"/>
      <c r="HZD2664" s="116"/>
      <c r="HZE2664" s="42"/>
      <c r="HZF2664" s="116"/>
      <c r="HZG2664" s="42"/>
      <c r="HZH2664" s="116"/>
      <c r="HZI2664" s="42"/>
      <c r="HZJ2664" s="116"/>
      <c r="HZK2664" s="42"/>
      <c r="HZL2664" s="116"/>
      <c r="HZM2664" s="42"/>
      <c r="HZN2664" s="116"/>
      <c r="HZO2664" s="42"/>
      <c r="HZP2664" s="116"/>
      <c r="HZQ2664" s="42"/>
      <c r="HZR2664" s="116"/>
      <c r="HZS2664" s="42"/>
      <c r="HZT2664" s="116"/>
      <c r="HZU2664" s="42"/>
      <c r="HZV2664" s="116"/>
      <c r="HZW2664" s="42"/>
      <c r="HZX2664" s="116"/>
      <c r="HZY2664" s="42"/>
      <c r="HZZ2664" s="116"/>
      <c r="IAA2664" s="42"/>
      <c r="IAB2664" s="116"/>
      <c r="IAC2664" s="42"/>
      <c r="IAD2664" s="116"/>
      <c r="IAE2664" s="42"/>
      <c r="IAF2664" s="116"/>
      <c r="IAG2664" s="42"/>
      <c r="IAH2664" s="116"/>
      <c r="IAI2664" s="42"/>
      <c r="IAJ2664" s="116"/>
      <c r="IAK2664" s="42"/>
      <c r="IAL2664" s="116"/>
      <c r="IAM2664" s="42"/>
      <c r="IAN2664" s="116"/>
      <c r="IAO2664" s="42"/>
      <c r="IAP2664" s="116"/>
      <c r="IAQ2664" s="42"/>
      <c r="IAR2664" s="116"/>
      <c r="IAS2664" s="42"/>
      <c r="IAT2664" s="116"/>
      <c r="IAU2664" s="42"/>
      <c r="IAV2664" s="116"/>
      <c r="IAW2664" s="42"/>
      <c r="IAX2664" s="116"/>
      <c r="IAY2664" s="42"/>
      <c r="IAZ2664" s="116"/>
      <c r="IBA2664" s="42"/>
      <c r="IBB2664" s="116"/>
      <c r="IBC2664" s="42"/>
      <c r="IBD2664" s="116"/>
      <c r="IBE2664" s="42"/>
      <c r="IBF2664" s="116"/>
      <c r="IBG2664" s="42"/>
      <c r="IBH2664" s="116"/>
      <c r="IBI2664" s="42"/>
      <c r="IBJ2664" s="116"/>
      <c r="IBK2664" s="42"/>
      <c r="IBL2664" s="116"/>
      <c r="IBM2664" s="42"/>
      <c r="IBN2664" s="116"/>
      <c r="IBO2664" s="42"/>
      <c r="IBP2664" s="116"/>
      <c r="IBQ2664" s="42"/>
      <c r="IBR2664" s="116"/>
      <c r="IBS2664" s="42"/>
      <c r="IBT2664" s="116"/>
      <c r="IBU2664" s="42"/>
      <c r="IBV2664" s="116"/>
      <c r="IBW2664" s="42"/>
      <c r="IBX2664" s="116"/>
      <c r="IBY2664" s="42"/>
      <c r="IBZ2664" s="116"/>
      <c r="ICA2664" s="42"/>
      <c r="ICB2664" s="116"/>
      <c r="ICC2664" s="42"/>
      <c r="ICD2664" s="116"/>
      <c r="ICE2664" s="42"/>
      <c r="ICF2664" s="116"/>
      <c r="ICG2664" s="42"/>
      <c r="ICH2664" s="116"/>
      <c r="ICI2664" s="42"/>
      <c r="ICJ2664" s="116"/>
      <c r="ICK2664" s="42"/>
      <c r="ICL2664" s="116"/>
      <c r="ICM2664" s="42"/>
      <c r="ICN2664" s="116"/>
      <c r="ICO2664" s="42"/>
      <c r="ICP2664" s="116"/>
      <c r="ICQ2664" s="42"/>
      <c r="ICR2664" s="116"/>
      <c r="ICS2664" s="42"/>
      <c r="ICT2664" s="116"/>
      <c r="ICU2664" s="42"/>
      <c r="ICV2664" s="116"/>
      <c r="ICW2664" s="42"/>
      <c r="ICX2664" s="116"/>
      <c r="ICY2664" s="42"/>
      <c r="ICZ2664" s="116"/>
      <c r="IDA2664" s="42"/>
      <c r="IDB2664" s="116"/>
      <c r="IDC2664" s="42"/>
      <c r="IDD2664" s="116"/>
      <c r="IDE2664" s="42"/>
      <c r="IDF2664" s="116"/>
      <c r="IDG2664" s="42"/>
      <c r="IDH2664" s="116"/>
      <c r="IDI2664" s="42"/>
      <c r="IDJ2664" s="116"/>
      <c r="IDK2664" s="42"/>
      <c r="IDL2664" s="116"/>
      <c r="IDM2664" s="42"/>
      <c r="IDN2664" s="116"/>
      <c r="IDO2664" s="42"/>
      <c r="IDP2664" s="116"/>
      <c r="IDQ2664" s="42"/>
      <c r="IDR2664" s="116"/>
      <c r="IDS2664" s="42"/>
      <c r="IDT2664" s="116"/>
      <c r="IDU2664" s="42"/>
      <c r="IDV2664" s="116"/>
      <c r="IDW2664" s="42"/>
      <c r="IDX2664" s="116"/>
      <c r="IDY2664" s="42"/>
      <c r="IDZ2664" s="116"/>
      <c r="IEA2664" s="42"/>
      <c r="IEB2664" s="116"/>
      <c r="IEC2664" s="42"/>
      <c r="IED2664" s="116"/>
      <c r="IEE2664" s="42"/>
      <c r="IEF2664" s="116"/>
      <c r="IEG2664" s="42"/>
      <c r="IEH2664" s="116"/>
      <c r="IEI2664" s="42"/>
      <c r="IEJ2664" s="116"/>
      <c r="IEK2664" s="42"/>
      <c r="IEL2664" s="116"/>
      <c r="IEM2664" s="42"/>
      <c r="IEN2664" s="116"/>
      <c r="IEO2664" s="42"/>
      <c r="IEP2664" s="116"/>
      <c r="IEQ2664" s="42"/>
      <c r="IER2664" s="116"/>
      <c r="IES2664" s="42"/>
      <c r="IET2664" s="116"/>
      <c r="IEU2664" s="42"/>
      <c r="IEV2664" s="116"/>
      <c r="IEW2664" s="42"/>
      <c r="IEX2664" s="116"/>
      <c r="IEY2664" s="42"/>
      <c r="IEZ2664" s="116"/>
      <c r="IFA2664" s="42"/>
      <c r="IFB2664" s="116"/>
      <c r="IFC2664" s="42"/>
      <c r="IFD2664" s="116"/>
      <c r="IFE2664" s="42"/>
      <c r="IFF2664" s="116"/>
      <c r="IFG2664" s="42"/>
      <c r="IFH2664" s="116"/>
      <c r="IFI2664" s="42"/>
      <c r="IFJ2664" s="116"/>
      <c r="IFK2664" s="42"/>
      <c r="IFL2664" s="116"/>
      <c r="IFM2664" s="42"/>
      <c r="IFN2664" s="116"/>
      <c r="IFO2664" s="42"/>
      <c r="IFP2664" s="116"/>
      <c r="IFQ2664" s="42"/>
      <c r="IFR2664" s="116"/>
      <c r="IFS2664" s="42"/>
      <c r="IFT2664" s="116"/>
      <c r="IFU2664" s="42"/>
      <c r="IFV2664" s="116"/>
      <c r="IFW2664" s="42"/>
      <c r="IFX2664" s="116"/>
      <c r="IFY2664" s="42"/>
      <c r="IFZ2664" s="116"/>
      <c r="IGA2664" s="42"/>
      <c r="IGB2664" s="116"/>
      <c r="IGC2664" s="42"/>
      <c r="IGD2664" s="116"/>
      <c r="IGE2664" s="42"/>
      <c r="IGF2664" s="116"/>
      <c r="IGG2664" s="42"/>
      <c r="IGH2664" s="116"/>
      <c r="IGI2664" s="42"/>
      <c r="IGJ2664" s="116"/>
      <c r="IGK2664" s="42"/>
      <c r="IGL2664" s="116"/>
      <c r="IGM2664" s="42"/>
      <c r="IGN2664" s="116"/>
      <c r="IGO2664" s="42"/>
      <c r="IGP2664" s="116"/>
      <c r="IGQ2664" s="42"/>
      <c r="IGR2664" s="116"/>
      <c r="IGS2664" s="42"/>
      <c r="IGT2664" s="116"/>
      <c r="IGU2664" s="42"/>
      <c r="IGV2664" s="116"/>
      <c r="IGW2664" s="42"/>
      <c r="IGX2664" s="116"/>
      <c r="IGY2664" s="42"/>
      <c r="IGZ2664" s="116"/>
      <c r="IHA2664" s="42"/>
      <c r="IHB2664" s="116"/>
      <c r="IHC2664" s="42"/>
      <c r="IHD2664" s="116"/>
      <c r="IHE2664" s="42"/>
      <c r="IHF2664" s="116"/>
      <c r="IHG2664" s="42"/>
      <c r="IHH2664" s="116"/>
      <c r="IHI2664" s="42"/>
      <c r="IHJ2664" s="116"/>
      <c r="IHK2664" s="42"/>
      <c r="IHL2664" s="116"/>
      <c r="IHM2664" s="42"/>
      <c r="IHN2664" s="116"/>
      <c r="IHO2664" s="42"/>
      <c r="IHP2664" s="116"/>
      <c r="IHQ2664" s="42"/>
      <c r="IHR2664" s="116"/>
      <c r="IHS2664" s="42"/>
      <c r="IHT2664" s="116"/>
      <c r="IHU2664" s="42"/>
      <c r="IHV2664" s="116"/>
      <c r="IHW2664" s="42"/>
      <c r="IHX2664" s="116"/>
      <c r="IHY2664" s="42"/>
      <c r="IHZ2664" s="116"/>
      <c r="IIA2664" s="42"/>
      <c r="IIB2664" s="116"/>
      <c r="IIC2664" s="42"/>
      <c r="IID2664" s="116"/>
      <c r="IIE2664" s="42"/>
      <c r="IIF2664" s="116"/>
      <c r="IIG2664" s="42"/>
      <c r="IIH2664" s="116"/>
      <c r="III2664" s="42"/>
      <c r="IIJ2664" s="116"/>
      <c r="IIK2664" s="42"/>
      <c r="IIL2664" s="116"/>
      <c r="IIM2664" s="42"/>
      <c r="IIN2664" s="116"/>
      <c r="IIO2664" s="42"/>
      <c r="IIP2664" s="116"/>
      <c r="IIQ2664" s="42"/>
      <c r="IIR2664" s="116"/>
      <c r="IIS2664" s="42"/>
      <c r="IIT2664" s="116"/>
      <c r="IIU2664" s="42"/>
      <c r="IIV2664" s="116"/>
      <c r="IIW2664" s="42"/>
      <c r="IIX2664" s="116"/>
      <c r="IIY2664" s="42"/>
      <c r="IIZ2664" s="116"/>
      <c r="IJA2664" s="42"/>
      <c r="IJB2664" s="116"/>
      <c r="IJC2664" s="42"/>
      <c r="IJD2664" s="116"/>
      <c r="IJE2664" s="42"/>
      <c r="IJF2664" s="116"/>
      <c r="IJG2664" s="42"/>
      <c r="IJH2664" s="116"/>
      <c r="IJI2664" s="42"/>
      <c r="IJJ2664" s="116"/>
      <c r="IJK2664" s="42"/>
      <c r="IJL2664" s="116"/>
      <c r="IJM2664" s="42"/>
      <c r="IJN2664" s="116"/>
      <c r="IJO2664" s="42"/>
      <c r="IJP2664" s="116"/>
      <c r="IJQ2664" s="42"/>
      <c r="IJR2664" s="116"/>
      <c r="IJS2664" s="42"/>
      <c r="IJT2664" s="116"/>
      <c r="IJU2664" s="42"/>
      <c r="IJV2664" s="116"/>
      <c r="IJW2664" s="42"/>
      <c r="IJX2664" s="116"/>
      <c r="IJY2664" s="42"/>
      <c r="IJZ2664" s="116"/>
      <c r="IKA2664" s="42"/>
      <c r="IKB2664" s="116"/>
      <c r="IKC2664" s="42"/>
      <c r="IKD2664" s="116"/>
      <c r="IKE2664" s="42"/>
      <c r="IKF2664" s="116"/>
      <c r="IKG2664" s="42"/>
      <c r="IKH2664" s="116"/>
      <c r="IKI2664" s="42"/>
      <c r="IKJ2664" s="116"/>
      <c r="IKK2664" s="42"/>
      <c r="IKL2664" s="116"/>
      <c r="IKM2664" s="42"/>
      <c r="IKN2664" s="116"/>
      <c r="IKO2664" s="42"/>
      <c r="IKP2664" s="116"/>
      <c r="IKQ2664" s="42"/>
      <c r="IKR2664" s="116"/>
      <c r="IKS2664" s="42"/>
      <c r="IKT2664" s="116"/>
      <c r="IKU2664" s="42"/>
      <c r="IKV2664" s="116"/>
      <c r="IKW2664" s="42"/>
      <c r="IKX2664" s="116"/>
      <c r="IKY2664" s="42"/>
      <c r="IKZ2664" s="116"/>
      <c r="ILA2664" s="42"/>
      <c r="ILB2664" s="116"/>
      <c r="ILC2664" s="42"/>
      <c r="ILD2664" s="116"/>
      <c r="ILE2664" s="42"/>
      <c r="ILF2664" s="116"/>
      <c r="ILG2664" s="42"/>
      <c r="ILH2664" s="116"/>
      <c r="ILI2664" s="42"/>
      <c r="ILJ2664" s="116"/>
      <c r="ILK2664" s="42"/>
      <c r="ILL2664" s="116"/>
      <c r="ILM2664" s="42"/>
      <c r="ILN2664" s="116"/>
      <c r="ILO2664" s="42"/>
      <c r="ILP2664" s="116"/>
      <c r="ILQ2664" s="42"/>
      <c r="ILR2664" s="116"/>
      <c r="ILS2664" s="42"/>
      <c r="ILT2664" s="116"/>
      <c r="ILU2664" s="42"/>
      <c r="ILV2664" s="116"/>
      <c r="ILW2664" s="42"/>
      <c r="ILX2664" s="116"/>
      <c r="ILY2664" s="42"/>
      <c r="ILZ2664" s="116"/>
      <c r="IMA2664" s="42"/>
      <c r="IMB2664" s="116"/>
      <c r="IMC2664" s="42"/>
      <c r="IMD2664" s="116"/>
      <c r="IME2664" s="42"/>
      <c r="IMF2664" s="116"/>
      <c r="IMG2664" s="42"/>
      <c r="IMH2664" s="116"/>
      <c r="IMI2664" s="42"/>
      <c r="IMJ2664" s="116"/>
      <c r="IMK2664" s="42"/>
      <c r="IML2664" s="116"/>
      <c r="IMM2664" s="42"/>
      <c r="IMN2664" s="116"/>
      <c r="IMO2664" s="42"/>
      <c r="IMP2664" s="116"/>
      <c r="IMQ2664" s="42"/>
      <c r="IMR2664" s="116"/>
      <c r="IMS2664" s="42"/>
      <c r="IMT2664" s="116"/>
      <c r="IMU2664" s="42"/>
      <c r="IMV2664" s="116"/>
      <c r="IMW2664" s="42"/>
      <c r="IMX2664" s="116"/>
      <c r="IMY2664" s="42"/>
      <c r="IMZ2664" s="116"/>
      <c r="INA2664" s="42"/>
      <c r="INB2664" s="116"/>
      <c r="INC2664" s="42"/>
      <c r="IND2664" s="116"/>
      <c r="INE2664" s="42"/>
      <c r="INF2664" s="116"/>
      <c r="ING2664" s="42"/>
      <c r="INH2664" s="116"/>
      <c r="INI2664" s="42"/>
      <c r="INJ2664" s="116"/>
      <c r="INK2664" s="42"/>
      <c r="INL2664" s="116"/>
      <c r="INM2664" s="42"/>
      <c r="INN2664" s="116"/>
      <c r="INO2664" s="42"/>
      <c r="INP2664" s="116"/>
      <c r="INQ2664" s="42"/>
      <c r="INR2664" s="116"/>
      <c r="INS2664" s="42"/>
      <c r="INT2664" s="116"/>
      <c r="INU2664" s="42"/>
      <c r="INV2664" s="116"/>
      <c r="INW2664" s="42"/>
      <c r="INX2664" s="116"/>
      <c r="INY2664" s="42"/>
      <c r="INZ2664" s="116"/>
      <c r="IOA2664" s="42"/>
      <c r="IOB2664" s="116"/>
      <c r="IOC2664" s="42"/>
      <c r="IOD2664" s="116"/>
      <c r="IOE2664" s="42"/>
      <c r="IOF2664" s="116"/>
      <c r="IOG2664" s="42"/>
      <c r="IOH2664" s="116"/>
      <c r="IOI2664" s="42"/>
      <c r="IOJ2664" s="116"/>
      <c r="IOK2664" s="42"/>
      <c r="IOL2664" s="116"/>
      <c r="IOM2664" s="42"/>
      <c r="ION2664" s="116"/>
      <c r="IOO2664" s="42"/>
      <c r="IOP2664" s="116"/>
      <c r="IOQ2664" s="42"/>
      <c r="IOR2664" s="116"/>
      <c r="IOS2664" s="42"/>
      <c r="IOT2664" s="116"/>
      <c r="IOU2664" s="42"/>
      <c r="IOV2664" s="116"/>
      <c r="IOW2664" s="42"/>
      <c r="IOX2664" s="116"/>
      <c r="IOY2664" s="42"/>
      <c r="IOZ2664" s="116"/>
      <c r="IPA2664" s="42"/>
      <c r="IPB2664" s="116"/>
      <c r="IPC2664" s="42"/>
      <c r="IPD2664" s="116"/>
      <c r="IPE2664" s="42"/>
      <c r="IPF2664" s="116"/>
      <c r="IPG2664" s="42"/>
      <c r="IPH2664" s="116"/>
      <c r="IPI2664" s="42"/>
      <c r="IPJ2664" s="116"/>
      <c r="IPK2664" s="42"/>
      <c r="IPL2664" s="116"/>
      <c r="IPM2664" s="42"/>
      <c r="IPN2664" s="116"/>
      <c r="IPO2664" s="42"/>
      <c r="IPP2664" s="116"/>
      <c r="IPQ2664" s="42"/>
      <c r="IPR2664" s="116"/>
      <c r="IPS2664" s="42"/>
      <c r="IPT2664" s="116"/>
      <c r="IPU2664" s="42"/>
      <c r="IPV2664" s="116"/>
      <c r="IPW2664" s="42"/>
      <c r="IPX2664" s="116"/>
      <c r="IPY2664" s="42"/>
      <c r="IPZ2664" s="116"/>
      <c r="IQA2664" s="42"/>
      <c r="IQB2664" s="116"/>
      <c r="IQC2664" s="42"/>
      <c r="IQD2664" s="116"/>
      <c r="IQE2664" s="42"/>
      <c r="IQF2664" s="116"/>
      <c r="IQG2664" s="42"/>
      <c r="IQH2664" s="116"/>
      <c r="IQI2664" s="42"/>
      <c r="IQJ2664" s="116"/>
      <c r="IQK2664" s="42"/>
      <c r="IQL2664" s="116"/>
      <c r="IQM2664" s="42"/>
      <c r="IQN2664" s="116"/>
      <c r="IQO2664" s="42"/>
      <c r="IQP2664" s="116"/>
      <c r="IQQ2664" s="42"/>
      <c r="IQR2664" s="116"/>
      <c r="IQS2664" s="42"/>
      <c r="IQT2664" s="116"/>
      <c r="IQU2664" s="42"/>
      <c r="IQV2664" s="116"/>
      <c r="IQW2664" s="42"/>
      <c r="IQX2664" s="116"/>
      <c r="IQY2664" s="42"/>
      <c r="IQZ2664" s="116"/>
      <c r="IRA2664" s="42"/>
      <c r="IRB2664" s="116"/>
      <c r="IRC2664" s="42"/>
      <c r="IRD2664" s="116"/>
      <c r="IRE2664" s="42"/>
      <c r="IRF2664" s="116"/>
      <c r="IRG2664" s="42"/>
      <c r="IRH2664" s="116"/>
      <c r="IRI2664" s="42"/>
      <c r="IRJ2664" s="116"/>
      <c r="IRK2664" s="42"/>
      <c r="IRL2664" s="116"/>
      <c r="IRM2664" s="42"/>
      <c r="IRN2664" s="116"/>
      <c r="IRO2664" s="42"/>
      <c r="IRP2664" s="116"/>
      <c r="IRQ2664" s="42"/>
      <c r="IRR2664" s="116"/>
      <c r="IRS2664" s="42"/>
      <c r="IRT2664" s="116"/>
      <c r="IRU2664" s="42"/>
      <c r="IRV2664" s="116"/>
      <c r="IRW2664" s="42"/>
      <c r="IRX2664" s="116"/>
      <c r="IRY2664" s="42"/>
      <c r="IRZ2664" s="116"/>
      <c r="ISA2664" s="42"/>
      <c r="ISB2664" s="116"/>
      <c r="ISC2664" s="42"/>
      <c r="ISD2664" s="116"/>
      <c r="ISE2664" s="42"/>
      <c r="ISF2664" s="116"/>
      <c r="ISG2664" s="42"/>
      <c r="ISH2664" s="116"/>
      <c r="ISI2664" s="42"/>
      <c r="ISJ2664" s="116"/>
      <c r="ISK2664" s="42"/>
      <c r="ISL2664" s="116"/>
      <c r="ISM2664" s="42"/>
      <c r="ISN2664" s="116"/>
      <c r="ISO2664" s="42"/>
      <c r="ISP2664" s="116"/>
      <c r="ISQ2664" s="42"/>
      <c r="ISR2664" s="116"/>
      <c r="ISS2664" s="42"/>
      <c r="IST2664" s="116"/>
      <c r="ISU2664" s="42"/>
      <c r="ISV2664" s="116"/>
      <c r="ISW2664" s="42"/>
      <c r="ISX2664" s="116"/>
      <c r="ISY2664" s="42"/>
      <c r="ISZ2664" s="116"/>
      <c r="ITA2664" s="42"/>
      <c r="ITB2664" s="116"/>
      <c r="ITC2664" s="42"/>
      <c r="ITD2664" s="116"/>
      <c r="ITE2664" s="42"/>
      <c r="ITF2664" s="116"/>
      <c r="ITG2664" s="42"/>
      <c r="ITH2664" s="116"/>
      <c r="ITI2664" s="42"/>
      <c r="ITJ2664" s="116"/>
      <c r="ITK2664" s="42"/>
      <c r="ITL2664" s="116"/>
      <c r="ITM2664" s="42"/>
      <c r="ITN2664" s="116"/>
      <c r="ITO2664" s="42"/>
      <c r="ITP2664" s="116"/>
      <c r="ITQ2664" s="42"/>
      <c r="ITR2664" s="116"/>
      <c r="ITS2664" s="42"/>
      <c r="ITT2664" s="116"/>
      <c r="ITU2664" s="42"/>
      <c r="ITV2664" s="116"/>
      <c r="ITW2664" s="42"/>
      <c r="ITX2664" s="116"/>
      <c r="ITY2664" s="42"/>
      <c r="ITZ2664" s="116"/>
      <c r="IUA2664" s="42"/>
      <c r="IUB2664" s="116"/>
      <c r="IUC2664" s="42"/>
      <c r="IUD2664" s="116"/>
      <c r="IUE2664" s="42"/>
      <c r="IUF2664" s="116"/>
      <c r="IUG2664" s="42"/>
      <c r="IUH2664" s="116"/>
      <c r="IUI2664" s="42"/>
      <c r="IUJ2664" s="116"/>
      <c r="IUK2664" s="42"/>
      <c r="IUL2664" s="116"/>
      <c r="IUM2664" s="42"/>
      <c r="IUN2664" s="116"/>
      <c r="IUO2664" s="42"/>
      <c r="IUP2664" s="116"/>
      <c r="IUQ2664" s="42"/>
      <c r="IUR2664" s="116"/>
      <c r="IUS2664" s="42"/>
      <c r="IUT2664" s="116"/>
      <c r="IUU2664" s="42"/>
      <c r="IUV2664" s="116"/>
      <c r="IUW2664" s="42"/>
      <c r="IUX2664" s="116"/>
      <c r="IUY2664" s="42"/>
      <c r="IUZ2664" s="116"/>
      <c r="IVA2664" s="42"/>
      <c r="IVB2664" s="116"/>
      <c r="IVC2664" s="42"/>
      <c r="IVD2664" s="116"/>
      <c r="IVE2664" s="42"/>
      <c r="IVF2664" s="116"/>
      <c r="IVG2664" s="42"/>
      <c r="IVH2664" s="116"/>
      <c r="IVI2664" s="42"/>
      <c r="IVJ2664" s="116"/>
      <c r="IVK2664" s="42"/>
      <c r="IVL2664" s="116"/>
      <c r="IVM2664" s="42"/>
      <c r="IVN2664" s="116"/>
      <c r="IVO2664" s="42"/>
      <c r="IVP2664" s="116"/>
      <c r="IVQ2664" s="42"/>
      <c r="IVR2664" s="116"/>
      <c r="IVS2664" s="42"/>
      <c r="IVT2664" s="116"/>
      <c r="IVU2664" s="42"/>
      <c r="IVV2664" s="116"/>
      <c r="IVW2664" s="42"/>
      <c r="IVX2664" s="116"/>
      <c r="IVY2664" s="42"/>
      <c r="IVZ2664" s="116"/>
      <c r="IWA2664" s="42"/>
      <c r="IWB2664" s="116"/>
      <c r="IWC2664" s="42"/>
      <c r="IWD2664" s="116"/>
      <c r="IWE2664" s="42"/>
      <c r="IWF2664" s="116"/>
      <c r="IWG2664" s="42"/>
      <c r="IWH2664" s="116"/>
      <c r="IWI2664" s="42"/>
      <c r="IWJ2664" s="116"/>
      <c r="IWK2664" s="42"/>
      <c r="IWL2664" s="116"/>
      <c r="IWM2664" s="42"/>
      <c r="IWN2664" s="116"/>
      <c r="IWO2664" s="42"/>
      <c r="IWP2664" s="116"/>
      <c r="IWQ2664" s="42"/>
      <c r="IWR2664" s="116"/>
      <c r="IWS2664" s="42"/>
      <c r="IWT2664" s="116"/>
      <c r="IWU2664" s="42"/>
      <c r="IWV2664" s="116"/>
      <c r="IWW2664" s="42"/>
      <c r="IWX2664" s="116"/>
      <c r="IWY2664" s="42"/>
      <c r="IWZ2664" s="116"/>
      <c r="IXA2664" s="42"/>
      <c r="IXB2664" s="116"/>
      <c r="IXC2664" s="42"/>
      <c r="IXD2664" s="116"/>
      <c r="IXE2664" s="42"/>
      <c r="IXF2664" s="116"/>
      <c r="IXG2664" s="42"/>
      <c r="IXH2664" s="116"/>
      <c r="IXI2664" s="42"/>
      <c r="IXJ2664" s="116"/>
      <c r="IXK2664" s="42"/>
      <c r="IXL2664" s="116"/>
      <c r="IXM2664" s="42"/>
      <c r="IXN2664" s="116"/>
      <c r="IXO2664" s="42"/>
      <c r="IXP2664" s="116"/>
      <c r="IXQ2664" s="42"/>
      <c r="IXR2664" s="116"/>
      <c r="IXS2664" s="42"/>
      <c r="IXT2664" s="116"/>
      <c r="IXU2664" s="42"/>
      <c r="IXV2664" s="116"/>
      <c r="IXW2664" s="42"/>
      <c r="IXX2664" s="116"/>
      <c r="IXY2664" s="42"/>
      <c r="IXZ2664" s="116"/>
      <c r="IYA2664" s="42"/>
      <c r="IYB2664" s="116"/>
      <c r="IYC2664" s="42"/>
      <c r="IYD2664" s="116"/>
      <c r="IYE2664" s="42"/>
      <c r="IYF2664" s="116"/>
      <c r="IYG2664" s="42"/>
      <c r="IYH2664" s="116"/>
      <c r="IYI2664" s="42"/>
      <c r="IYJ2664" s="116"/>
      <c r="IYK2664" s="42"/>
      <c r="IYL2664" s="116"/>
      <c r="IYM2664" s="42"/>
      <c r="IYN2664" s="116"/>
      <c r="IYO2664" s="42"/>
      <c r="IYP2664" s="116"/>
      <c r="IYQ2664" s="42"/>
      <c r="IYR2664" s="116"/>
      <c r="IYS2664" s="42"/>
      <c r="IYT2664" s="116"/>
      <c r="IYU2664" s="42"/>
      <c r="IYV2664" s="116"/>
      <c r="IYW2664" s="42"/>
      <c r="IYX2664" s="116"/>
      <c r="IYY2664" s="42"/>
      <c r="IYZ2664" s="116"/>
      <c r="IZA2664" s="42"/>
      <c r="IZB2664" s="116"/>
      <c r="IZC2664" s="42"/>
      <c r="IZD2664" s="116"/>
      <c r="IZE2664" s="42"/>
      <c r="IZF2664" s="116"/>
      <c r="IZG2664" s="42"/>
      <c r="IZH2664" s="116"/>
      <c r="IZI2664" s="42"/>
      <c r="IZJ2664" s="116"/>
      <c r="IZK2664" s="42"/>
      <c r="IZL2664" s="116"/>
      <c r="IZM2664" s="42"/>
      <c r="IZN2664" s="116"/>
      <c r="IZO2664" s="42"/>
      <c r="IZP2664" s="116"/>
      <c r="IZQ2664" s="42"/>
      <c r="IZR2664" s="116"/>
      <c r="IZS2664" s="42"/>
      <c r="IZT2664" s="116"/>
      <c r="IZU2664" s="42"/>
      <c r="IZV2664" s="116"/>
      <c r="IZW2664" s="42"/>
      <c r="IZX2664" s="116"/>
      <c r="IZY2664" s="42"/>
      <c r="IZZ2664" s="116"/>
      <c r="JAA2664" s="42"/>
      <c r="JAB2664" s="116"/>
      <c r="JAC2664" s="42"/>
      <c r="JAD2664" s="116"/>
      <c r="JAE2664" s="42"/>
      <c r="JAF2664" s="116"/>
      <c r="JAG2664" s="42"/>
      <c r="JAH2664" s="116"/>
      <c r="JAI2664" s="42"/>
      <c r="JAJ2664" s="116"/>
      <c r="JAK2664" s="42"/>
      <c r="JAL2664" s="116"/>
      <c r="JAM2664" s="42"/>
      <c r="JAN2664" s="116"/>
      <c r="JAO2664" s="42"/>
      <c r="JAP2664" s="116"/>
      <c r="JAQ2664" s="42"/>
      <c r="JAR2664" s="116"/>
      <c r="JAS2664" s="42"/>
      <c r="JAT2664" s="116"/>
      <c r="JAU2664" s="42"/>
      <c r="JAV2664" s="116"/>
      <c r="JAW2664" s="42"/>
      <c r="JAX2664" s="116"/>
      <c r="JAY2664" s="42"/>
      <c r="JAZ2664" s="116"/>
      <c r="JBA2664" s="42"/>
      <c r="JBB2664" s="116"/>
      <c r="JBC2664" s="42"/>
      <c r="JBD2664" s="116"/>
      <c r="JBE2664" s="42"/>
      <c r="JBF2664" s="116"/>
      <c r="JBG2664" s="42"/>
      <c r="JBH2664" s="116"/>
      <c r="JBI2664" s="42"/>
      <c r="JBJ2664" s="116"/>
      <c r="JBK2664" s="42"/>
      <c r="JBL2664" s="116"/>
      <c r="JBM2664" s="42"/>
      <c r="JBN2664" s="116"/>
      <c r="JBO2664" s="42"/>
      <c r="JBP2664" s="116"/>
      <c r="JBQ2664" s="42"/>
      <c r="JBR2664" s="116"/>
      <c r="JBS2664" s="42"/>
      <c r="JBT2664" s="116"/>
      <c r="JBU2664" s="42"/>
      <c r="JBV2664" s="116"/>
      <c r="JBW2664" s="42"/>
      <c r="JBX2664" s="116"/>
      <c r="JBY2664" s="42"/>
      <c r="JBZ2664" s="116"/>
      <c r="JCA2664" s="42"/>
      <c r="JCB2664" s="116"/>
      <c r="JCC2664" s="42"/>
      <c r="JCD2664" s="116"/>
      <c r="JCE2664" s="42"/>
      <c r="JCF2664" s="116"/>
      <c r="JCG2664" s="42"/>
      <c r="JCH2664" s="116"/>
      <c r="JCI2664" s="42"/>
      <c r="JCJ2664" s="116"/>
      <c r="JCK2664" s="42"/>
      <c r="JCL2664" s="116"/>
      <c r="JCM2664" s="42"/>
      <c r="JCN2664" s="116"/>
      <c r="JCO2664" s="42"/>
      <c r="JCP2664" s="116"/>
      <c r="JCQ2664" s="42"/>
      <c r="JCR2664" s="116"/>
      <c r="JCS2664" s="42"/>
      <c r="JCT2664" s="116"/>
      <c r="JCU2664" s="42"/>
      <c r="JCV2664" s="116"/>
      <c r="JCW2664" s="42"/>
      <c r="JCX2664" s="116"/>
      <c r="JCY2664" s="42"/>
      <c r="JCZ2664" s="116"/>
      <c r="JDA2664" s="42"/>
      <c r="JDB2664" s="116"/>
      <c r="JDC2664" s="42"/>
      <c r="JDD2664" s="116"/>
      <c r="JDE2664" s="42"/>
      <c r="JDF2664" s="116"/>
      <c r="JDG2664" s="42"/>
      <c r="JDH2664" s="116"/>
      <c r="JDI2664" s="42"/>
      <c r="JDJ2664" s="116"/>
      <c r="JDK2664" s="42"/>
      <c r="JDL2664" s="116"/>
      <c r="JDM2664" s="42"/>
      <c r="JDN2664" s="116"/>
      <c r="JDO2664" s="42"/>
      <c r="JDP2664" s="116"/>
      <c r="JDQ2664" s="42"/>
      <c r="JDR2664" s="116"/>
      <c r="JDS2664" s="42"/>
      <c r="JDT2664" s="116"/>
      <c r="JDU2664" s="42"/>
      <c r="JDV2664" s="116"/>
      <c r="JDW2664" s="42"/>
      <c r="JDX2664" s="116"/>
      <c r="JDY2664" s="42"/>
      <c r="JDZ2664" s="116"/>
      <c r="JEA2664" s="42"/>
      <c r="JEB2664" s="116"/>
      <c r="JEC2664" s="42"/>
      <c r="JED2664" s="116"/>
      <c r="JEE2664" s="42"/>
      <c r="JEF2664" s="116"/>
      <c r="JEG2664" s="42"/>
      <c r="JEH2664" s="116"/>
      <c r="JEI2664" s="42"/>
      <c r="JEJ2664" s="116"/>
      <c r="JEK2664" s="42"/>
      <c r="JEL2664" s="116"/>
      <c r="JEM2664" s="42"/>
      <c r="JEN2664" s="116"/>
      <c r="JEO2664" s="42"/>
      <c r="JEP2664" s="116"/>
      <c r="JEQ2664" s="42"/>
      <c r="JER2664" s="116"/>
      <c r="JES2664" s="42"/>
      <c r="JET2664" s="116"/>
      <c r="JEU2664" s="42"/>
      <c r="JEV2664" s="116"/>
      <c r="JEW2664" s="42"/>
      <c r="JEX2664" s="116"/>
      <c r="JEY2664" s="42"/>
      <c r="JEZ2664" s="116"/>
      <c r="JFA2664" s="42"/>
      <c r="JFB2664" s="116"/>
      <c r="JFC2664" s="42"/>
      <c r="JFD2664" s="116"/>
      <c r="JFE2664" s="42"/>
      <c r="JFF2664" s="116"/>
      <c r="JFG2664" s="42"/>
      <c r="JFH2664" s="116"/>
      <c r="JFI2664" s="42"/>
      <c r="JFJ2664" s="116"/>
      <c r="JFK2664" s="42"/>
      <c r="JFL2664" s="116"/>
      <c r="JFM2664" s="42"/>
      <c r="JFN2664" s="116"/>
      <c r="JFO2664" s="42"/>
      <c r="JFP2664" s="116"/>
      <c r="JFQ2664" s="42"/>
      <c r="JFR2664" s="116"/>
      <c r="JFS2664" s="42"/>
      <c r="JFT2664" s="116"/>
      <c r="JFU2664" s="42"/>
      <c r="JFV2664" s="116"/>
      <c r="JFW2664" s="42"/>
      <c r="JFX2664" s="116"/>
      <c r="JFY2664" s="42"/>
      <c r="JFZ2664" s="116"/>
      <c r="JGA2664" s="42"/>
      <c r="JGB2664" s="116"/>
      <c r="JGC2664" s="42"/>
      <c r="JGD2664" s="116"/>
      <c r="JGE2664" s="42"/>
      <c r="JGF2664" s="116"/>
      <c r="JGG2664" s="42"/>
      <c r="JGH2664" s="116"/>
      <c r="JGI2664" s="42"/>
      <c r="JGJ2664" s="116"/>
      <c r="JGK2664" s="42"/>
      <c r="JGL2664" s="116"/>
      <c r="JGM2664" s="42"/>
      <c r="JGN2664" s="116"/>
      <c r="JGO2664" s="42"/>
      <c r="JGP2664" s="116"/>
      <c r="JGQ2664" s="42"/>
      <c r="JGR2664" s="116"/>
      <c r="JGS2664" s="42"/>
      <c r="JGT2664" s="116"/>
      <c r="JGU2664" s="42"/>
      <c r="JGV2664" s="116"/>
      <c r="JGW2664" s="42"/>
      <c r="JGX2664" s="116"/>
      <c r="JGY2664" s="42"/>
      <c r="JGZ2664" s="116"/>
      <c r="JHA2664" s="42"/>
      <c r="JHB2664" s="116"/>
      <c r="JHC2664" s="42"/>
      <c r="JHD2664" s="116"/>
      <c r="JHE2664" s="42"/>
      <c r="JHF2664" s="116"/>
      <c r="JHG2664" s="42"/>
      <c r="JHH2664" s="116"/>
      <c r="JHI2664" s="42"/>
      <c r="JHJ2664" s="116"/>
      <c r="JHK2664" s="42"/>
      <c r="JHL2664" s="116"/>
      <c r="JHM2664" s="42"/>
      <c r="JHN2664" s="116"/>
      <c r="JHO2664" s="42"/>
      <c r="JHP2664" s="116"/>
      <c r="JHQ2664" s="42"/>
      <c r="JHR2664" s="116"/>
      <c r="JHS2664" s="42"/>
      <c r="JHT2664" s="116"/>
      <c r="JHU2664" s="42"/>
      <c r="JHV2664" s="116"/>
      <c r="JHW2664" s="42"/>
      <c r="JHX2664" s="116"/>
      <c r="JHY2664" s="42"/>
      <c r="JHZ2664" s="116"/>
      <c r="JIA2664" s="42"/>
      <c r="JIB2664" s="116"/>
      <c r="JIC2664" s="42"/>
      <c r="JID2664" s="116"/>
      <c r="JIE2664" s="42"/>
      <c r="JIF2664" s="116"/>
      <c r="JIG2664" s="42"/>
      <c r="JIH2664" s="116"/>
      <c r="JII2664" s="42"/>
      <c r="JIJ2664" s="116"/>
      <c r="JIK2664" s="42"/>
      <c r="JIL2664" s="116"/>
      <c r="JIM2664" s="42"/>
      <c r="JIN2664" s="116"/>
      <c r="JIO2664" s="42"/>
      <c r="JIP2664" s="116"/>
      <c r="JIQ2664" s="42"/>
      <c r="JIR2664" s="116"/>
      <c r="JIS2664" s="42"/>
      <c r="JIT2664" s="116"/>
      <c r="JIU2664" s="42"/>
      <c r="JIV2664" s="116"/>
      <c r="JIW2664" s="42"/>
      <c r="JIX2664" s="116"/>
      <c r="JIY2664" s="42"/>
      <c r="JIZ2664" s="116"/>
      <c r="JJA2664" s="42"/>
      <c r="JJB2664" s="116"/>
      <c r="JJC2664" s="42"/>
      <c r="JJD2664" s="116"/>
      <c r="JJE2664" s="42"/>
      <c r="JJF2664" s="116"/>
      <c r="JJG2664" s="42"/>
      <c r="JJH2664" s="116"/>
      <c r="JJI2664" s="42"/>
      <c r="JJJ2664" s="116"/>
      <c r="JJK2664" s="42"/>
      <c r="JJL2664" s="116"/>
      <c r="JJM2664" s="42"/>
      <c r="JJN2664" s="116"/>
      <c r="JJO2664" s="42"/>
      <c r="JJP2664" s="116"/>
      <c r="JJQ2664" s="42"/>
      <c r="JJR2664" s="116"/>
      <c r="JJS2664" s="42"/>
      <c r="JJT2664" s="116"/>
      <c r="JJU2664" s="42"/>
      <c r="JJV2664" s="116"/>
      <c r="JJW2664" s="42"/>
      <c r="JJX2664" s="116"/>
      <c r="JJY2664" s="42"/>
      <c r="JJZ2664" s="116"/>
      <c r="JKA2664" s="42"/>
      <c r="JKB2664" s="116"/>
      <c r="JKC2664" s="42"/>
      <c r="JKD2664" s="116"/>
      <c r="JKE2664" s="42"/>
      <c r="JKF2664" s="116"/>
      <c r="JKG2664" s="42"/>
      <c r="JKH2664" s="116"/>
      <c r="JKI2664" s="42"/>
      <c r="JKJ2664" s="116"/>
      <c r="JKK2664" s="42"/>
      <c r="JKL2664" s="116"/>
      <c r="JKM2664" s="42"/>
      <c r="JKN2664" s="116"/>
      <c r="JKO2664" s="42"/>
      <c r="JKP2664" s="116"/>
      <c r="JKQ2664" s="42"/>
      <c r="JKR2664" s="116"/>
      <c r="JKS2664" s="42"/>
      <c r="JKT2664" s="116"/>
      <c r="JKU2664" s="42"/>
      <c r="JKV2664" s="116"/>
      <c r="JKW2664" s="42"/>
      <c r="JKX2664" s="116"/>
      <c r="JKY2664" s="42"/>
      <c r="JKZ2664" s="116"/>
      <c r="JLA2664" s="42"/>
      <c r="JLB2664" s="116"/>
      <c r="JLC2664" s="42"/>
      <c r="JLD2664" s="116"/>
      <c r="JLE2664" s="42"/>
      <c r="JLF2664" s="116"/>
      <c r="JLG2664" s="42"/>
      <c r="JLH2664" s="116"/>
      <c r="JLI2664" s="42"/>
      <c r="JLJ2664" s="116"/>
      <c r="JLK2664" s="42"/>
      <c r="JLL2664" s="116"/>
      <c r="JLM2664" s="42"/>
      <c r="JLN2664" s="116"/>
      <c r="JLO2664" s="42"/>
      <c r="JLP2664" s="116"/>
      <c r="JLQ2664" s="42"/>
      <c r="JLR2664" s="116"/>
      <c r="JLS2664" s="42"/>
      <c r="JLT2664" s="116"/>
      <c r="JLU2664" s="42"/>
      <c r="JLV2664" s="116"/>
      <c r="JLW2664" s="42"/>
      <c r="JLX2664" s="116"/>
      <c r="JLY2664" s="42"/>
      <c r="JLZ2664" s="116"/>
      <c r="JMA2664" s="42"/>
      <c r="JMB2664" s="116"/>
      <c r="JMC2664" s="42"/>
      <c r="JMD2664" s="116"/>
      <c r="JME2664" s="42"/>
      <c r="JMF2664" s="116"/>
      <c r="JMG2664" s="42"/>
      <c r="JMH2664" s="116"/>
      <c r="JMI2664" s="42"/>
      <c r="JMJ2664" s="116"/>
      <c r="JMK2664" s="42"/>
      <c r="JML2664" s="116"/>
      <c r="JMM2664" s="42"/>
      <c r="JMN2664" s="116"/>
      <c r="JMO2664" s="42"/>
      <c r="JMP2664" s="116"/>
      <c r="JMQ2664" s="42"/>
      <c r="JMR2664" s="116"/>
      <c r="JMS2664" s="42"/>
      <c r="JMT2664" s="116"/>
      <c r="JMU2664" s="42"/>
      <c r="JMV2664" s="116"/>
      <c r="JMW2664" s="42"/>
      <c r="JMX2664" s="116"/>
      <c r="JMY2664" s="42"/>
      <c r="JMZ2664" s="116"/>
      <c r="JNA2664" s="42"/>
      <c r="JNB2664" s="116"/>
      <c r="JNC2664" s="42"/>
      <c r="JND2664" s="116"/>
      <c r="JNE2664" s="42"/>
      <c r="JNF2664" s="116"/>
      <c r="JNG2664" s="42"/>
      <c r="JNH2664" s="116"/>
      <c r="JNI2664" s="42"/>
      <c r="JNJ2664" s="116"/>
      <c r="JNK2664" s="42"/>
      <c r="JNL2664" s="116"/>
      <c r="JNM2664" s="42"/>
      <c r="JNN2664" s="116"/>
      <c r="JNO2664" s="42"/>
      <c r="JNP2664" s="116"/>
      <c r="JNQ2664" s="42"/>
      <c r="JNR2664" s="116"/>
      <c r="JNS2664" s="42"/>
      <c r="JNT2664" s="116"/>
      <c r="JNU2664" s="42"/>
      <c r="JNV2664" s="116"/>
      <c r="JNW2664" s="42"/>
      <c r="JNX2664" s="116"/>
      <c r="JNY2664" s="42"/>
      <c r="JNZ2664" s="116"/>
      <c r="JOA2664" s="42"/>
      <c r="JOB2664" s="116"/>
      <c r="JOC2664" s="42"/>
      <c r="JOD2664" s="116"/>
      <c r="JOE2664" s="42"/>
      <c r="JOF2664" s="116"/>
      <c r="JOG2664" s="42"/>
      <c r="JOH2664" s="116"/>
      <c r="JOI2664" s="42"/>
      <c r="JOJ2664" s="116"/>
      <c r="JOK2664" s="42"/>
      <c r="JOL2664" s="116"/>
      <c r="JOM2664" s="42"/>
      <c r="JON2664" s="116"/>
      <c r="JOO2664" s="42"/>
      <c r="JOP2664" s="116"/>
      <c r="JOQ2664" s="42"/>
      <c r="JOR2664" s="116"/>
      <c r="JOS2664" s="42"/>
      <c r="JOT2664" s="116"/>
      <c r="JOU2664" s="42"/>
      <c r="JOV2664" s="116"/>
      <c r="JOW2664" s="42"/>
      <c r="JOX2664" s="116"/>
      <c r="JOY2664" s="42"/>
      <c r="JOZ2664" s="116"/>
      <c r="JPA2664" s="42"/>
      <c r="JPB2664" s="116"/>
      <c r="JPC2664" s="42"/>
      <c r="JPD2664" s="116"/>
      <c r="JPE2664" s="42"/>
      <c r="JPF2664" s="116"/>
      <c r="JPG2664" s="42"/>
      <c r="JPH2664" s="116"/>
      <c r="JPI2664" s="42"/>
      <c r="JPJ2664" s="116"/>
      <c r="JPK2664" s="42"/>
      <c r="JPL2664" s="116"/>
      <c r="JPM2664" s="42"/>
      <c r="JPN2664" s="116"/>
      <c r="JPO2664" s="42"/>
      <c r="JPP2664" s="116"/>
      <c r="JPQ2664" s="42"/>
      <c r="JPR2664" s="116"/>
      <c r="JPS2664" s="42"/>
      <c r="JPT2664" s="116"/>
      <c r="JPU2664" s="42"/>
      <c r="JPV2664" s="116"/>
      <c r="JPW2664" s="42"/>
      <c r="JPX2664" s="116"/>
      <c r="JPY2664" s="42"/>
      <c r="JPZ2664" s="116"/>
      <c r="JQA2664" s="42"/>
      <c r="JQB2664" s="116"/>
      <c r="JQC2664" s="42"/>
      <c r="JQD2664" s="116"/>
      <c r="JQE2664" s="42"/>
      <c r="JQF2664" s="116"/>
      <c r="JQG2664" s="42"/>
      <c r="JQH2664" s="116"/>
      <c r="JQI2664" s="42"/>
      <c r="JQJ2664" s="116"/>
      <c r="JQK2664" s="42"/>
      <c r="JQL2664" s="116"/>
      <c r="JQM2664" s="42"/>
      <c r="JQN2664" s="116"/>
      <c r="JQO2664" s="42"/>
      <c r="JQP2664" s="116"/>
      <c r="JQQ2664" s="42"/>
      <c r="JQR2664" s="116"/>
      <c r="JQS2664" s="42"/>
      <c r="JQT2664" s="116"/>
      <c r="JQU2664" s="42"/>
      <c r="JQV2664" s="116"/>
      <c r="JQW2664" s="42"/>
      <c r="JQX2664" s="116"/>
      <c r="JQY2664" s="42"/>
      <c r="JQZ2664" s="116"/>
      <c r="JRA2664" s="42"/>
      <c r="JRB2664" s="116"/>
      <c r="JRC2664" s="42"/>
      <c r="JRD2664" s="116"/>
      <c r="JRE2664" s="42"/>
      <c r="JRF2664" s="116"/>
      <c r="JRG2664" s="42"/>
      <c r="JRH2664" s="116"/>
      <c r="JRI2664" s="42"/>
      <c r="JRJ2664" s="116"/>
      <c r="JRK2664" s="42"/>
      <c r="JRL2664" s="116"/>
      <c r="JRM2664" s="42"/>
      <c r="JRN2664" s="116"/>
      <c r="JRO2664" s="42"/>
      <c r="JRP2664" s="116"/>
      <c r="JRQ2664" s="42"/>
      <c r="JRR2664" s="116"/>
      <c r="JRS2664" s="42"/>
      <c r="JRT2664" s="116"/>
      <c r="JRU2664" s="42"/>
      <c r="JRV2664" s="116"/>
      <c r="JRW2664" s="42"/>
      <c r="JRX2664" s="116"/>
      <c r="JRY2664" s="42"/>
      <c r="JRZ2664" s="116"/>
      <c r="JSA2664" s="42"/>
      <c r="JSB2664" s="116"/>
      <c r="JSC2664" s="42"/>
      <c r="JSD2664" s="116"/>
      <c r="JSE2664" s="42"/>
      <c r="JSF2664" s="116"/>
      <c r="JSG2664" s="42"/>
      <c r="JSH2664" s="116"/>
      <c r="JSI2664" s="42"/>
      <c r="JSJ2664" s="116"/>
      <c r="JSK2664" s="42"/>
      <c r="JSL2664" s="116"/>
      <c r="JSM2664" s="42"/>
      <c r="JSN2664" s="116"/>
      <c r="JSO2664" s="42"/>
      <c r="JSP2664" s="116"/>
      <c r="JSQ2664" s="42"/>
      <c r="JSR2664" s="116"/>
      <c r="JSS2664" s="42"/>
      <c r="JST2664" s="116"/>
      <c r="JSU2664" s="42"/>
      <c r="JSV2664" s="116"/>
      <c r="JSW2664" s="42"/>
      <c r="JSX2664" s="116"/>
      <c r="JSY2664" s="42"/>
      <c r="JSZ2664" s="116"/>
      <c r="JTA2664" s="42"/>
      <c r="JTB2664" s="116"/>
      <c r="JTC2664" s="42"/>
      <c r="JTD2664" s="116"/>
      <c r="JTE2664" s="42"/>
      <c r="JTF2664" s="116"/>
      <c r="JTG2664" s="42"/>
      <c r="JTH2664" s="116"/>
      <c r="JTI2664" s="42"/>
      <c r="JTJ2664" s="116"/>
      <c r="JTK2664" s="42"/>
      <c r="JTL2664" s="116"/>
      <c r="JTM2664" s="42"/>
      <c r="JTN2664" s="116"/>
      <c r="JTO2664" s="42"/>
      <c r="JTP2664" s="116"/>
      <c r="JTQ2664" s="42"/>
      <c r="JTR2664" s="116"/>
      <c r="JTS2664" s="42"/>
      <c r="JTT2664" s="116"/>
      <c r="JTU2664" s="42"/>
      <c r="JTV2664" s="116"/>
      <c r="JTW2664" s="42"/>
      <c r="JTX2664" s="116"/>
      <c r="JTY2664" s="42"/>
      <c r="JTZ2664" s="116"/>
      <c r="JUA2664" s="42"/>
      <c r="JUB2664" s="116"/>
      <c r="JUC2664" s="42"/>
      <c r="JUD2664" s="116"/>
      <c r="JUE2664" s="42"/>
      <c r="JUF2664" s="116"/>
      <c r="JUG2664" s="42"/>
      <c r="JUH2664" s="116"/>
      <c r="JUI2664" s="42"/>
      <c r="JUJ2664" s="116"/>
      <c r="JUK2664" s="42"/>
      <c r="JUL2664" s="116"/>
      <c r="JUM2664" s="42"/>
      <c r="JUN2664" s="116"/>
      <c r="JUO2664" s="42"/>
      <c r="JUP2664" s="116"/>
      <c r="JUQ2664" s="42"/>
      <c r="JUR2664" s="116"/>
      <c r="JUS2664" s="42"/>
      <c r="JUT2664" s="116"/>
      <c r="JUU2664" s="42"/>
      <c r="JUV2664" s="116"/>
      <c r="JUW2664" s="42"/>
      <c r="JUX2664" s="116"/>
      <c r="JUY2664" s="42"/>
      <c r="JUZ2664" s="116"/>
      <c r="JVA2664" s="42"/>
      <c r="JVB2664" s="116"/>
      <c r="JVC2664" s="42"/>
      <c r="JVD2664" s="116"/>
      <c r="JVE2664" s="42"/>
      <c r="JVF2664" s="116"/>
      <c r="JVG2664" s="42"/>
      <c r="JVH2664" s="116"/>
      <c r="JVI2664" s="42"/>
      <c r="JVJ2664" s="116"/>
      <c r="JVK2664" s="42"/>
      <c r="JVL2664" s="116"/>
      <c r="JVM2664" s="42"/>
      <c r="JVN2664" s="116"/>
      <c r="JVO2664" s="42"/>
      <c r="JVP2664" s="116"/>
      <c r="JVQ2664" s="42"/>
      <c r="JVR2664" s="116"/>
      <c r="JVS2664" s="42"/>
      <c r="JVT2664" s="116"/>
      <c r="JVU2664" s="42"/>
      <c r="JVV2664" s="116"/>
      <c r="JVW2664" s="42"/>
      <c r="JVX2664" s="116"/>
      <c r="JVY2664" s="42"/>
      <c r="JVZ2664" s="116"/>
      <c r="JWA2664" s="42"/>
      <c r="JWB2664" s="116"/>
      <c r="JWC2664" s="42"/>
      <c r="JWD2664" s="116"/>
      <c r="JWE2664" s="42"/>
      <c r="JWF2664" s="116"/>
      <c r="JWG2664" s="42"/>
      <c r="JWH2664" s="116"/>
      <c r="JWI2664" s="42"/>
      <c r="JWJ2664" s="116"/>
      <c r="JWK2664" s="42"/>
      <c r="JWL2664" s="116"/>
      <c r="JWM2664" s="42"/>
      <c r="JWN2664" s="116"/>
      <c r="JWO2664" s="42"/>
      <c r="JWP2664" s="116"/>
      <c r="JWQ2664" s="42"/>
      <c r="JWR2664" s="116"/>
      <c r="JWS2664" s="42"/>
      <c r="JWT2664" s="116"/>
      <c r="JWU2664" s="42"/>
      <c r="JWV2664" s="116"/>
      <c r="JWW2664" s="42"/>
      <c r="JWX2664" s="116"/>
      <c r="JWY2664" s="42"/>
      <c r="JWZ2664" s="116"/>
      <c r="JXA2664" s="42"/>
      <c r="JXB2664" s="116"/>
      <c r="JXC2664" s="42"/>
      <c r="JXD2664" s="116"/>
      <c r="JXE2664" s="42"/>
      <c r="JXF2664" s="116"/>
      <c r="JXG2664" s="42"/>
      <c r="JXH2664" s="116"/>
      <c r="JXI2664" s="42"/>
      <c r="JXJ2664" s="116"/>
      <c r="JXK2664" s="42"/>
      <c r="JXL2664" s="116"/>
      <c r="JXM2664" s="42"/>
      <c r="JXN2664" s="116"/>
      <c r="JXO2664" s="42"/>
      <c r="JXP2664" s="116"/>
      <c r="JXQ2664" s="42"/>
      <c r="JXR2664" s="116"/>
      <c r="JXS2664" s="42"/>
      <c r="JXT2664" s="116"/>
      <c r="JXU2664" s="42"/>
      <c r="JXV2664" s="116"/>
      <c r="JXW2664" s="42"/>
      <c r="JXX2664" s="116"/>
      <c r="JXY2664" s="42"/>
      <c r="JXZ2664" s="116"/>
      <c r="JYA2664" s="42"/>
      <c r="JYB2664" s="116"/>
      <c r="JYC2664" s="42"/>
      <c r="JYD2664" s="116"/>
      <c r="JYE2664" s="42"/>
      <c r="JYF2664" s="116"/>
      <c r="JYG2664" s="42"/>
      <c r="JYH2664" s="116"/>
      <c r="JYI2664" s="42"/>
      <c r="JYJ2664" s="116"/>
      <c r="JYK2664" s="42"/>
      <c r="JYL2664" s="116"/>
      <c r="JYM2664" s="42"/>
      <c r="JYN2664" s="116"/>
      <c r="JYO2664" s="42"/>
      <c r="JYP2664" s="116"/>
      <c r="JYQ2664" s="42"/>
      <c r="JYR2664" s="116"/>
      <c r="JYS2664" s="42"/>
      <c r="JYT2664" s="116"/>
      <c r="JYU2664" s="42"/>
      <c r="JYV2664" s="116"/>
      <c r="JYW2664" s="42"/>
      <c r="JYX2664" s="116"/>
      <c r="JYY2664" s="42"/>
      <c r="JYZ2664" s="116"/>
      <c r="JZA2664" s="42"/>
      <c r="JZB2664" s="116"/>
      <c r="JZC2664" s="42"/>
      <c r="JZD2664" s="116"/>
      <c r="JZE2664" s="42"/>
      <c r="JZF2664" s="116"/>
      <c r="JZG2664" s="42"/>
      <c r="JZH2664" s="116"/>
      <c r="JZI2664" s="42"/>
      <c r="JZJ2664" s="116"/>
      <c r="JZK2664" s="42"/>
      <c r="JZL2664" s="116"/>
      <c r="JZM2664" s="42"/>
      <c r="JZN2664" s="116"/>
      <c r="JZO2664" s="42"/>
      <c r="JZP2664" s="116"/>
      <c r="JZQ2664" s="42"/>
      <c r="JZR2664" s="116"/>
      <c r="JZS2664" s="42"/>
      <c r="JZT2664" s="116"/>
      <c r="JZU2664" s="42"/>
      <c r="JZV2664" s="116"/>
      <c r="JZW2664" s="42"/>
      <c r="JZX2664" s="116"/>
      <c r="JZY2664" s="42"/>
      <c r="JZZ2664" s="116"/>
      <c r="KAA2664" s="42"/>
      <c r="KAB2664" s="116"/>
      <c r="KAC2664" s="42"/>
      <c r="KAD2664" s="116"/>
      <c r="KAE2664" s="42"/>
      <c r="KAF2664" s="116"/>
      <c r="KAG2664" s="42"/>
      <c r="KAH2664" s="116"/>
      <c r="KAI2664" s="42"/>
      <c r="KAJ2664" s="116"/>
      <c r="KAK2664" s="42"/>
      <c r="KAL2664" s="116"/>
      <c r="KAM2664" s="42"/>
      <c r="KAN2664" s="116"/>
      <c r="KAO2664" s="42"/>
      <c r="KAP2664" s="116"/>
      <c r="KAQ2664" s="42"/>
      <c r="KAR2664" s="116"/>
      <c r="KAS2664" s="42"/>
      <c r="KAT2664" s="116"/>
      <c r="KAU2664" s="42"/>
      <c r="KAV2664" s="116"/>
      <c r="KAW2664" s="42"/>
      <c r="KAX2664" s="116"/>
      <c r="KAY2664" s="42"/>
      <c r="KAZ2664" s="116"/>
      <c r="KBA2664" s="42"/>
      <c r="KBB2664" s="116"/>
      <c r="KBC2664" s="42"/>
      <c r="KBD2664" s="116"/>
      <c r="KBE2664" s="42"/>
      <c r="KBF2664" s="116"/>
      <c r="KBG2664" s="42"/>
      <c r="KBH2664" s="116"/>
      <c r="KBI2664" s="42"/>
      <c r="KBJ2664" s="116"/>
      <c r="KBK2664" s="42"/>
      <c r="KBL2664" s="116"/>
      <c r="KBM2664" s="42"/>
      <c r="KBN2664" s="116"/>
      <c r="KBO2664" s="42"/>
      <c r="KBP2664" s="116"/>
      <c r="KBQ2664" s="42"/>
      <c r="KBR2664" s="116"/>
      <c r="KBS2664" s="42"/>
      <c r="KBT2664" s="116"/>
      <c r="KBU2664" s="42"/>
      <c r="KBV2664" s="116"/>
      <c r="KBW2664" s="42"/>
      <c r="KBX2664" s="116"/>
      <c r="KBY2664" s="42"/>
      <c r="KBZ2664" s="116"/>
      <c r="KCA2664" s="42"/>
      <c r="KCB2664" s="116"/>
      <c r="KCC2664" s="42"/>
      <c r="KCD2664" s="116"/>
      <c r="KCE2664" s="42"/>
      <c r="KCF2664" s="116"/>
      <c r="KCG2664" s="42"/>
      <c r="KCH2664" s="116"/>
      <c r="KCI2664" s="42"/>
      <c r="KCJ2664" s="116"/>
      <c r="KCK2664" s="42"/>
      <c r="KCL2664" s="116"/>
      <c r="KCM2664" s="42"/>
      <c r="KCN2664" s="116"/>
      <c r="KCO2664" s="42"/>
      <c r="KCP2664" s="116"/>
      <c r="KCQ2664" s="42"/>
      <c r="KCR2664" s="116"/>
      <c r="KCS2664" s="42"/>
      <c r="KCT2664" s="116"/>
      <c r="KCU2664" s="42"/>
      <c r="KCV2664" s="116"/>
      <c r="KCW2664" s="42"/>
      <c r="KCX2664" s="116"/>
      <c r="KCY2664" s="42"/>
      <c r="KCZ2664" s="116"/>
      <c r="KDA2664" s="42"/>
      <c r="KDB2664" s="116"/>
      <c r="KDC2664" s="42"/>
      <c r="KDD2664" s="116"/>
      <c r="KDE2664" s="42"/>
      <c r="KDF2664" s="116"/>
      <c r="KDG2664" s="42"/>
      <c r="KDH2664" s="116"/>
      <c r="KDI2664" s="42"/>
      <c r="KDJ2664" s="116"/>
      <c r="KDK2664" s="42"/>
      <c r="KDL2664" s="116"/>
      <c r="KDM2664" s="42"/>
      <c r="KDN2664" s="116"/>
      <c r="KDO2664" s="42"/>
      <c r="KDP2664" s="116"/>
      <c r="KDQ2664" s="42"/>
      <c r="KDR2664" s="116"/>
      <c r="KDS2664" s="42"/>
      <c r="KDT2664" s="116"/>
      <c r="KDU2664" s="42"/>
      <c r="KDV2664" s="116"/>
      <c r="KDW2664" s="42"/>
      <c r="KDX2664" s="116"/>
      <c r="KDY2664" s="42"/>
      <c r="KDZ2664" s="116"/>
      <c r="KEA2664" s="42"/>
      <c r="KEB2664" s="116"/>
      <c r="KEC2664" s="42"/>
      <c r="KED2664" s="116"/>
      <c r="KEE2664" s="42"/>
      <c r="KEF2664" s="116"/>
      <c r="KEG2664" s="42"/>
      <c r="KEH2664" s="116"/>
      <c r="KEI2664" s="42"/>
      <c r="KEJ2664" s="116"/>
      <c r="KEK2664" s="42"/>
      <c r="KEL2664" s="116"/>
      <c r="KEM2664" s="42"/>
      <c r="KEN2664" s="116"/>
      <c r="KEO2664" s="42"/>
      <c r="KEP2664" s="116"/>
      <c r="KEQ2664" s="42"/>
      <c r="KER2664" s="116"/>
      <c r="KES2664" s="42"/>
      <c r="KET2664" s="116"/>
      <c r="KEU2664" s="42"/>
      <c r="KEV2664" s="116"/>
      <c r="KEW2664" s="42"/>
      <c r="KEX2664" s="116"/>
      <c r="KEY2664" s="42"/>
      <c r="KEZ2664" s="116"/>
      <c r="KFA2664" s="42"/>
      <c r="KFB2664" s="116"/>
      <c r="KFC2664" s="42"/>
      <c r="KFD2664" s="116"/>
      <c r="KFE2664" s="42"/>
      <c r="KFF2664" s="116"/>
      <c r="KFG2664" s="42"/>
      <c r="KFH2664" s="116"/>
      <c r="KFI2664" s="42"/>
      <c r="KFJ2664" s="116"/>
      <c r="KFK2664" s="42"/>
      <c r="KFL2664" s="116"/>
      <c r="KFM2664" s="42"/>
      <c r="KFN2664" s="116"/>
      <c r="KFO2664" s="42"/>
      <c r="KFP2664" s="116"/>
      <c r="KFQ2664" s="42"/>
      <c r="KFR2664" s="116"/>
      <c r="KFS2664" s="42"/>
      <c r="KFT2664" s="116"/>
      <c r="KFU2664" s="42"/>
      <c r="KFV2664" s="116"/>
      <c r="KFW2664" s="42"/>
      <c r="KFX2664" s="116"/>
      <c r="KFY2664" s="42"/>
      <c r="KFZ2664" s="116"/>
      <c r="KGA2664" s="42"/>
      <c r="KGB2664" s="116"/>
      <c r="KGC2664" s="42"/>
      <c r="KGD2664" s="116"/>
      <c r="KGE2664" s="42"/>
      <c r="KGF2664" s="116"/>
      <c r="KGG2664" s="42"/>
      <c r="KGH2664" s="116"/>
      <c r="KGI2664" s="42"/>
      <c r="KGJ2664" s="116"/>
      <c r="KGK2664" s="42"/>
      <c r="KGL2664" s="116"/>
      <c r="KGM2664" s="42"/>
      <c r="KGN2664" s="116"/>
      <c r="KGO2664" s="42"/>
      <c r="KGP2664" s="116"/>
      <c r="KGQ2664" s="42"/>
      <c r="KGR2664" s="116"/>
      <c r="KGS2664" s="42"/>
      <c r="KGT2664" s="116"/>
      <c r="KGU2664" s="42"/>
      <c r="KGV2664" s="116"/>
      <c r="KGW2664" s="42"/>
      <c r="KGX2664" s="116"/>
      <c r="KGY2664" s="42"/>
      <c r="KGZ2664" s="116"/>
      <c r="KHA2664" s="42"/>
      <c r="KHB2664" s="116"/>
      <c r="KHC2664" s="42"/>
      <c r="KHD2664" s="116"/>
      <c r="KHE2664" s="42"/>
      <c r="KHF2664" s="116"/>
      <c r="KHG2664" s="42"/>
      <c r="KHH2664" s="116"/>
      <c r="KHI2664" s="42"/>
      <c r="KHJ2664" s="116"/>
      <c r="KHK2664" s="42"/>
      <c r="KHL2664" s="116"/>
      <c r="KHM2664" s="42"/>
      <c r="KHN2664" s="116"/>
      <c r="KHO2664" s="42"/>
      <c r="KHP2664" s="116"/>
      <c r="KHQ2664" s="42"/>
      <c r="KHR2664" s="116"/>
      <c r="KHS2664" s="42"/>
      <c r="KHT2664" s="116"/>
      <c r="KHU2664" s="42"/>
      <c r="KHV2664" s="116"/>
      <c r="KHW2664" s="42"/>
      <c r="KHX2664" s="116"/>
      <c r="KHY2664" s="42"/>
      <c r="KHZ2664" s="116"/>
      <c r="KIA2664" s="42"/>
      <c r="KIB2664" s="116"/>
      <c r="KIC2664" s="42"/>
      <c r="KID2664" s="116"/>
      <c r="KIE2664" s="42"/>
      <c r="KIF2664" s="116"/>
      <c r="KIG2664" s="42"/>
      <c r="KIH2664" s="116"/>
      <c r="KII2664" s="42"/>
      <c r="KIJ2664" s="116"/>
      <c r="KIK2664" s="42"/>
      <c r="KIL2664" s="116"/>
      <c r="KIM2664" s="42"/>
      <c r="KIN2664" s="116"/>
      <c r="KIO2664" s="42"/>
      <c r="KIP2664" s="116"/>
      <c r="KIQ2664" s="42"/>
      <c r="KIR2664" s="116"/>
      <c r="KIS2664" s="42"/>
      <c r="KIT2664" s="116"/>
      <c r="KIU2664" s="42"/>
      <c r="KIV2664" s="116"/>
      <c r="KIW2664" s="42"/>
      <c r="KIX2664" s="116"/>
      <c r="KIY2664" s="42"/>
      <c r="KIZ2664" s="116"/>
      <c r="KJA2664" s="42"/>
      <c r="KJB2664" s="116"/>
      <c r="KJC2664" s="42"/>
      <c r="KJD2664" s="116"/>
      <c r="KJE2664" s="42"/>
      <c r="KJF2664" s="116"/>
      <c r="KJG2664" s="42"/>
      <c r="KJH2664" s="116"/>
      <c r="KJI2664" s="42"/>
      <c r="KJJ2664" s="116"/>
      <c r="KJK2664" s="42"/>
      <c r="KJL2664" s="116"/>
      <c r="KJM2664" s="42"/>
      <c r="KJN2664" s="116"/>
      <c r="KJO2664" s="42"/>
      <c r="KJP2664" s="116"/>
      <c r="KJQ2664" s="42"/>
      <c r="KJR2664" s="116"/>
      <c r="KJS2664" s="42"/>
      <c r="KJT2664" s="116"/>
      <c r="KJU2664" s="42"/>
      <c r="KJV2664" s="116"/>
      <c r="KJW2664" s="42"/>
      <c r="KJX2664" s="116"/>
      <c r="KJY2664" s="42"/>
      <c r="KJZ2664" s="116"/>
      <c r="KKA2664" s="42"/>
      <c r="KKB2664" s="116"/>
      <c r="KKC2664" s="42"/>
      <c r="KKD2664" s="116"/>
      <c r="KKE2664" s="42"/>
      <c r="KKF2664" s="116"/>
      <c r="KKG2664" s="42"/>
      <c r="KKH2664" s="116"/>
      <c r="KKI2664" s="42"/>
      <c r="KKJ2664" s="116"/>
      <c r="KKK2664" s="42"/>
      <c r="KKL2664" s="116"/>
      <c r="KKM2664" s="42"/>
      <c r="KKN2664" s="116"/>
      <c r="KKO2664" s="42"/>
      <c r="KKP2664" s="116"/>
      <c r="KKQ2664" s="42"/>
      <c r="KKR2664" s="116"/>
      <c r="KKS2664" s="42"/>
      <c r="KKT2664" s="116"/>
      <c r="KKU2664" s="42"/>
      <c r="KKV2664" s="116"/>
      <c r="KKW2664" s="42"/>
      <c r="KKX2664" s="116"/>
      <c r="KKY2664" s="42"/>
      <c r="KKZ2664" s="116"/>
      <c r="KLA2664" s="42"/>
      <c r="KLB2664" s="116"/>
      <c r="KLC2664" s="42"/>
      <c r="KLD2664" s="116"/>
      <c r="KLE2664" s="42"/>
      <c r="KLF2664" s="116"/>
      <c r="KLG2664" s="42"/>
      <c r="KLH2664" s="116"/>
      <c r="KLI2664" s="42"/>
      <c r="KLJ2664" s="116"/>
      <c r="KLK2664" s="42"/>
      <c r="KLL2664" s="116"/>
      <c r="KLM2664" s="42"/>
      <c r="KLN2664" s="116"/>
      <c r="KLO2664" s="42"/>
      <c r="KLP2664" s="116"/>
      <c r="KLQ2664" s="42"/>
      <c r="KLR2664" s="116"/>
      <c r="KLS2664" s="42"/>
      <c r="KLT2664" s="116"/>
      <c r="KLU2664" s="42"/>
      <c r="KLV2664" s="116"/>
      <c r="KLW2664" s="42"/>
      <c r="KLX2664" s="116"/>
      <c r="KLY2664" s="42"/>
      <c r="KLZ2664" s="116"/>
      <c r="KMA2664" s="42"/>
      <c r="KMB2664" s="116"/>
      <c r="KMC2664" s="42"/>
      <c r="KMD2664" s="116"/>
      <c r="KME2664" s="42"/>
      <c r="KMF2664" s="116"/>
      <c r="KMG2664" s="42"/>
      <c r="KMH2664" s="116"/>
      <c r="KMI2664" s="42"/>
      <c r="KMJ2664" s="116"/>
      <c r="KMK2664" s="42"/>
      <c r="KML2664" s="116"/>
      <c r="KMM2664" s="42"/>
      <c r="KMN2664" s="116"/>
      <c r="KMO2664" s="42"/>
      <c r="KMP2664" s="116"/>
      <c r="KMQ2664" s="42"/>
      <c r="KMR2664" s="116"/>
      <c r="KMS2664" s="42"/>
      <c r="KMT2664" s="116"/>
      <c r="KMU2664" s="42"/>
      <c r="KMV2664" s="116"/>
      <c r="KMW2664" s="42"/>
      <c r="KMX2664" s="116"/>
      <c r="KMY2664" s="42"/>
      <c r="KMZ2664" s="116"/>
      <c r="KNA2664" s="42"/>
      <c r="KNB2664" s="116"/>
      <c r="KNC2664" s="42"/>
      <c r="KND2664" s="116"/>
      <c r="KNE2664" s="42"/>
      <c r="KNF2664" s="116"/>
      <c r="KNG2664" s="42"/>
      <c r="KNH2664" s="116"/>
      <c r="KNI2664" s="42"/>
      <c r="KNJ2664" s="116"/>
      <c r="KNK2664" s="42"/>
      <c r="KNL2664" s="116"/>
      <c r="KNM2664" s="42"/>
      <c r="KNN2664" s="116"/>
      <c r="KNO2664" s="42"/>
      <c r="KNP2664" s="116"/>
      <c r="KNQ2664" s="42"/>
      <c r="KNR2664" s="116"/>
      <c r="KNS2664" s="42"/>
      <c r="KNT2664" s="116"/>
      <c r="KNU2664" s="42"/>
      <c r="KNV2664" s="116"/>
      <c r="KNW2664" s="42"/>
      <c r="KNX2664" s="116"/>
      <c r="KNY2664" s="42"/>
      <c r="KNZ2664" s="116"/>
      <c r="KOA2664" s="42"/>
      <c r="KOB2664" s="116"/>
      <c r="KOC2664" s="42"/>
      <c r="KOD2664" s="116"/>
      <c r="KOE2664" s="42"/>
      <c r="KOF2664" s="116"/>
      <c r="KOG2664" s="42"/>
      <c r="KOH2664" s="116"/>
      <c r="KOI2664" s="42"/>
      <c r="KOJ2664" s="116"/>
      <c r="KOK2664" s="42"/>
      <c r="KOL2664" s="116"/>
      <c r="KOM2664" s="42"/>
      <c r="KON2664" s="116"/>
      <c r="KOO2664" s="42"/>
      <c r="KOP2664" s="116"/>
      <c r="KOQ2664" s="42"/>
      <c r="KOR2664" s="116"/>
      <c r="KOS2664" s="42"/>
      <c r="KOT2664" s="116"/>
      <c r="KOU2664" s="42"/>
      <c r="KOV2664" s="116"/>
      <c r="KOW2664" s="42"/>
      <c r="KOX2664" s="116"/>
      <c r="KOY2664" s="42"/>
      <c r="KOZ2664" s="116"/>
      <c r="KPA2664" s="42"/>
      <c r="KPB2664" s="116"/>
      <c r="KPC2664" s="42"/>
      <c r="KPD2664" s="116"/>
      <c r="KPE2664" s="42"/>
      <c r="KPF2664" s="116"/>
      <c r="KPG2664" s="42"/>
      <c r="KPH2664" s="116"/>
      <c r="KPI2664" s="42"/>
      <c r="KPJ2664" s="116"/>
      <c r="KPK2664" s="42"/>
      <c r="KPL2664" s="116"/>
      <c r="KPM2664" s="42"/>
      <c r="KPN2664" s="116"/>
      <c r="KPO2664" s="42"/>
      <c r="KPP2664" s="116"/>
      <c r="KPQ2664" s="42"/>
      <c r="KPR2664" s="116"/>
      <c r="KPS2664" s="42"/>
      <c r="KPT2664" s="116"/>
      <c r="KPU2664" s="42"/>
      <c r="KPV2664" s="116"/>
      <c r="KPW2664" s="42"/>
      <c r="KPX2664" s="116"/>
      <c r="KPY2664" s="42"/>
      <c r="KPZ2664" s="116"/>
      <c r="KQA2664" s="42"/>
      <c r="KQB2664" s="116"/>
      <c r="KQC2664" s="42"/>
      <c r="KQD2664" s="116"/>
      <c r="KQE2664" s="42"/>
      <c r="KQF2664" s="116"/>
      <c r="KQG2664" s="42"/>
      <c r="KQH2664" s="116"/>
      <c r="KQI2664" s="42"/>
      <c r="KQJ2664" s="116"/>
      <c r="KQK2664" s="42"/>
      <c r="KQL2664" s="116"/>
      <c r="KQM2664" s="42"/>
      <c r="KQN2664" s="116"/>
      <c r="KQO2664" s="42"/>
      <c r="KQP2664" s="116"/>
      <c r="KQQ2664" s="42"/>
      <c r="KQR2664" s="116"/>
      <c r="KQS2664" s="42"/>
      <c r="KQT2664" s="116"/>
      <c r="KQU2664" s="42"/>
      <c r="KQV2664" s="116"/>
      <c r="KQW2664" s="42"/>
      <c r="KQX2664" s="116"/>
      <c r="KQY2664" s="42"/>
      <c r="KQZ2664" s="116"/>
      <c r="KRA2664" s="42"/>
      <c r="KRB2664" s="116"/>
      <c r="KRC2664" s="42"/>
      <c r="KRD2664" s="116"/>
      <c r="KRE2664" s="42"/>
      <c r="KRF2664" s="116"/>
      <c r="KRG2664" s="42"/>
      <c r="KRH2664" s="116"/>
      <c r="KRI2664" s="42"/>
      <c r="KRJ2664" s="116"/>
      <c r="KRK2664" s="42"/>
      <c r="KRL2664" s="116"/>
      <c r="KRM2664" s="42"/>
      <c r="KRN2664" s="116"/>
      <c r="KRO2664" s="42"/>
      <c r="KRP2664" s="116"/>
      <c r="KRQ2664" s="42"/>
      <c r="KRR2664" s="116"/>
      <c r="KRS2664" s="42"/>
      <c r="KRT2664" s="116"/>
      <c r="KRU2664" s="42"/>
      <c r="KRV2664" s="116"/>
      <c r="KRW2664" s="42"/>
      <c r="KRX2664" s="116"/>
      <c r="KRY2664" s="42"/>
      <c r="KRZ2664" s="116"/>
      <c r="KSA2664" s="42"/>
      <c r="KSB2664" s="116"/>
      <c r="KSC2664" s="42"/>
      <c r="KSD2664" s="116"/>
      <c r="KSE2664" s="42"/>
      <c r="KSF2664" s="116"/>
      <c r="KSG2664" s="42"/>
      <c r="KSH2664" s="116"/>
      <c r="KSI2664" s="42"/>
      <c r="KSJ2664" s="116"/>
      <c r="KSK2664" s="42"/>
      <c r="KSL2664" s="116"/>
      <c r="KSM2664" s="42"/>
      <c r="KSN2664" s="116"/>
      <c r="KSO2664" s="42"/>
      <c r="KSP2664" s="116"/>
      <c r="KSQ2664" s="42"/>
      <c r="KSR2664" s="116"/>
      <c r="KSS2664" s="42"/>
      <c r="KST2664" s="116"/>
      <c r="KSU2664" s="42"/>
      <c r="KSV2664" s="116"/>
      <c r="KSW2664" s="42"/>
      <c r="KSX2664" s="116"/>
      <c r="KSY2664" s="42"/>
      <c r="KSZ2664" s="116"/>
      <c r="KTA2664" s="42"/>
      <c r="KTB2664" s="116"/>
      <c r="KTC2664" s="42"/>
      <c r="KTD2664" s="116"/>
      <c r="KTE2664" s="42"/>
      <c r="KTF2664" s="116"/>
      <c r="KTG2664" s="42"/>
      <c r="KTH2664" s="116"/>
      <c r="KTI2664" s="42"/>
      <c r="KTJ2664" s="116"/>
      <c r="KTK2664" s="42"/>
      <c r="KTL2664" s="116"/>
      <c r="KTM2664" s="42"/>
      <c r="KTN2664" s="116"/>
      <c r="KTO2664" s="42"/>
      <c r="KTP2664" s="116"/>
      <c r="KTQ2664" s="42"/>
      <c r="KTR2664" s="116"/>
      <c r="KTS2664" s="42"/>
      <c r="KTT2664" s="116"/>
      <c r="KTU2664" s="42"/>
      <c r="KTV2664" s="116"/>
      <c r="KTW2664" s="42"/>
      <c r="KTX2664" s="116"/>
      <c r="KTY2664" s="42"/>
      <c r="KTZ2664" s="116"/>
      <c r="KUA2664" s="42"/>
      <c r="KUB2664" s="116"/>
      <c r="KUC2664" s="42"/>
      <c r="KUD2664" s="116"/>
      <c r="KUE2664" s="42"/>
      <c r="KUF2664" s="116"/>
      <c r="KUG2664" s="42"/>
      <c r="KUH2664" s="116"/>
      <c r="KUI2664" s="42"/>
      <c r="KUJ2664" s="116"/>
      <c r="KUK2664" s="42"/>
      <c r="KUL2664" s="116"/>
      <c r="KUM2664" s="42"/>
      <c r="KUN2664" s="116"/>
      <c r="KUO2664" s="42"/>
      <c r="KUP2664" s="116"/>
      <c r="KUQ2664" s="42"/>
      <c r="KUR2664" s="116"/>
      <c r="KUS2664" s="42"/>
      <c r="KUT2664" s="116"/>
      <c r="KUU2664" s="42"/>
      <c r="KUV2664" s="116"/>
      <c r="KUW2664" s="42"/>
      <c r="KUX2664" s="116"/>
      <c r="KUY2664" s="42"/>
      <c r="KUZ2664" s="116"/>
      <c r="KVA2664" s="42"/>
      <c r="KVB2664" s="116"/>
      <c r="KVC2664" s="42"/>
      <c r="KVD2664" s="116"/>
      <c r="KVE2664" s="42"/>
      <c r="KVF2664" s="116"/>
      <c r="KVG2664" s="42"/>
      <c r="KVH2664" s="116"/>
      <c r="KVI2664" s="42"/>
      <c r="KVJ2664" s="116"/>
      <c r="KVK2664" s="42"/>
      <c r="KVL2664" s="116"/>
      <c r="KVM2664" s="42"/>
      <c r="KVN2664" s="116"/>
      <c r="KVO2664" s="42"/>
      <c r="KVP2664" s="116"/>
      <c r="KVQ2664" s="42"/>
      <c r="KVR2664" s="116"/>
      <c r="KVS2664" s="42"/>
      <c r="KVT2664" s="116"/>
      <c r="KVU2664" s="42"/>
      <c r="KVV2664" s="116"/>
      <c r="KVW2664" s="42"/>
      <c r="KVX2664" s="116"/>
      <c r="KVY2664" s="42"/>
      <c r="KVZ2664" s="116"/>
      <c r="KWA2664" s="42"/>
      <c r="KWB2664" s="116"/>
      <c r="KWC2664" s="42"/>
      <c r="KWD2664" s="116"/>
      <c r="KWE2664" s="42"/>
      <c r="KWF2664" s="116"/>
      <c r="KWG2664" s="42"/>
      <c r="KWH2664" s="116"/>
      <c r="KWI2664" s="42"/>
      <c r="KWJ2664" s="116"/>
      <c r="KWK2664" s="42"/>
      <c r="KWL2664" s="116"/>
      <c r="KWM2664" s="42"/>
      <c r="KWN2664" s="116"/>
      <c r="KWO2664" s="42"/>
      <c r="KWP2664" s="116"/>
      <c r="KWQ2664" s="42"/>
      <c r="KWR2664" s="116"/>
      <c r="KWS2664" s="42"/>
      <c r="KWT2664" s="116"/>
      <c r="KWU2664" s="42"/>
      <c r="KWV2664" s="116"/>
      <c r="KWW2664" s="42"/>
      <c r="KWX2664" s="116"/>
      <c r="KWY2664" s="42"/>
      <c r="KWZ2664" s="116"/>
      <c r="KXA2664" s="42"/>
      <c r="KXB2664" s="116"/>
      <c r="KXC2664" s="42"/>
      <c r="KXD2664" s="116"/>
      <c r="KXE2664" s="42"/>
      <c r="KXF2664" s="116"/>
      <c r="KXG2664" s="42"/>
      <c r="KXH2664" s="116"/>
      <c r="KXI2664" s="42"/>
      <c r="KXJ2664" s="116"/>
      <c r="KXK2664" s="42"/>
      <c r="KXL2664" s="116"/>
      <c r="KXM2664" s="42"/>
      <c r="KXN2664" s="116"/>
      <c r="KXO2664" s="42"/>
      <c r="KXP2664" s="116"/>
      <c r="KXQ2664" s="42"/>
      <c r="KXR2664" s="116"/>
      <c r="KXS2664" s="42"/>
      <c r="KXT2664" s="116"/>
      <c r="KXU2664" s="42"/>
      <c r="KXV2664" s="116"/>
      <c r="KXW2664" s="42"/>
      <c r="KXX2664" s="116"/>
      <c r="KXY2664" s="42"/>
      <c r="KXZ2664" s="116"/>
      <c r="KYA2664" s="42"/>
      <c r="KYB2664" s="116"/>
      <c r="KYC2664" s="42"/>
      <c r="KYD2664" s="116"/>
      <c r="KYE2664" s="42"/>
      <c r="KYF2664" s="116"/>
      <c r="KYG2664" s="42"/>
      <c r="KYH2664" s="116"/>
      <c r="KYI2664" s="42"/>
      <c r="KYJ2664" s="116"/>
      <c r="KYK2664" s="42"/>
      <c r="KYL2664" s="116"/>
      <c r="KYM2664" s="42"/>
      <c r="KYN2664" s="116"/>
      <c r="KYO2664" s="42"/>
      <c r="KYP2664" s="116"/>
      <c r="KYQ2664" s="42"/>
      <c r="KYR2664" s="116"/>
      <c r="KYS2664" s="42"/>
      <c r="KYT2664" s="116"/>
      <c r="KYU2664" s="42"/>
      <c r="KYV2664" s="116"/>
      <c r="KYW2664" s="42"/>
      <c r="KYX2664" s="116"/>
      <c r="KYY2664" s="42"/>
      <c r="KYZ2664" s="116"/>
      <c r="KZA2664" s="42"/>
      <c r="KZB2664" s="116"/>
      <c r="KZC2664" s="42"/>
      <c r="KZD2664" s="116"/>
      <c r="KZE2664" s="42"/>
      <c r="KZF2664" s="116"/>
      <c r="KZG2664" s="42"/>
      <c r="KZH2664" s="116"/>
      <c r="KZI2664" s="42"/>
      <c r="KZJ2664" s="116"/>
      <c r="KZK2664" s="42"/>
      <c r="KZL2664" s="116"/>
      <c r="KZM2664" s="42"/>
      <c r="KZN2664" s="116"/>
      <c r="KZO2664" s="42"/>
      <c r="KZP2664" s="116"/>
      <c r="KZQ2664" s="42"/>
      <c r="KZR2664" s="116"/>
      <c r="KZS2664" s="42"/>
      <c r="KZT2664" s="116"/>
      <c r="KZU2664" s="42"/>
      <c r="KZV2664" s="116"/>
      <c r="KZW2664" s="42"/>
      <c r="KZX2664" s="116"/>
      <c r="KZY2664" s="42"/>
      <c r="KZZ2664" s="116"/>
      <c r="LAA2664" s="42"/>
      <c r="LAB2664" s="116"/>
      <c r="LAC2664" s="42"/>
      <c r="LAD2664" s="116"/>
      <c r="LAE2664" s="42"/>
      <c r="LAF2664" s="116"/>
      <c r="LAG2664" s="42"/>
      <c r="LAH2664" s="116"/>
      <c r="LAI2664" s="42"/>
      <c r="LAJ2664" s="116"/>
      <c r="LAK2664" s="42"/>
      <c r="LAL2664" s="116"/>
      <c r="LAM2664" s="42"/>
      <c r="LAN2664" s="116"/>
      <c r="LAO2664" s="42"/>
      <c r="LAP2664" s="116"/>
      <c r="LAQ2664" s="42"/>
      <c r="LAR2664" s="116"/>
      <c r="LAS2664" s="42"/>
      <c r="LAT2664" s="116"/>
      <c r="LAU2664" s="42"/>
      <c r="LAV2664" s="116"/>
      <c r="LAW2664" s="42"/>
      <c r="LAX2664" s="116"/>
      <c r="LAY2664" s="42"/>
      <c r="LAZ2664" s="116"/>
      <c r="LBA2664" s="42"/>
      <c r="LBB2664" s="116"/>
      <c r="LBC2664" s="42"/>
      <c r="LBD2664" s="116"/>
      <c r="LBE2664" s="42"/>
      <c r="LBF2664" s="116"/>
      <c r="LBG2664" s="42"/>
      <c r="LBH2664" s="116"/>
      <c r="LBI2664" s="42"/>
      <c r="LBJ2664" s="116"/>
      <c r="LBK2664" s="42"/>
      <c r="LBL2664" s="116"/>
      <c r="LBM2664" s="42"/>
      <c r="LBN2664" s="116"/>
      <c r="LBO2664" s="42"/>
      <c r="LBP2664" s="116"/>
      <c r="LBQ2664" s="42"/>
      <c r="LBR2664" s="116"/>
      <c r="LBS2664" s="42"/>
      <c r="LBT2664" s="116"/>
      <c r="LBU2664" s="42"/>
      <c r="LBV2664" s="116"/>
      <c r="LBW2664" s="42"/>
      <c r="LBX2664" s="116"/>
      <c r="LBY2664" s="42"/>
      <c r="LBZ2664" s="116"/>
      <c r="LCA2664" s="42"/>
      <c r="LCB2664" s="116"/>
      <c r="LCC2664" s="42"/>
      <c r="LCD2664" s="116"/>
      <c r="LCE2664" s="42"/>
      <c r="LCF2664" s="116"/>
      <c r="LCG2664" s="42"/>
      <c r="LCH2664" s="116"/>
      <c r="LCI2664" s="42"/>
      <c r="LCJ2664" s="116"/>
      <c r="LCK2664" s="42"/>
      <c r="LCL2664" s="116"/>
      <c r="LCM2664" s="42"/>
      <c r="LCN2664" s="116"/>
      <c r="LCO2664" s="42"/>
      <c r="LCP2664" s="116"/>
      <c r="LCQ2664" s="42"/>
      <c r="LCR2664" s="116"/>
      <c r="LCS2664" s="42"/>
      <c r="LCT2664" s="116"/>
      <c r="LCU2664" s="42"/>
      <c r="LCV2664" s="116"/>
      <c r="LCW2664" s="42"/>
      <c r="LCX2664" s="116"/>
      <c r="LCY2664" s="42"/>
      <c r="LCZ2664" s="116"/>
      <c r="LDA2664" s="42"/>
      <c r="LDB2664" s="116"/>
      <c r="LDC2664" s="42"/>
      <c r="LDD2664" s="116"/>
      <c r="LDE2664" s="42"/>
      <c r="LDF2664" s="116"/>
      <c r="LDG2664" s="42"/>
      <c r="LDH2664" s="116"/>
      <c r="LDI2664" s="42"/>
      <c r="LDJ2664" s="116"/>
      <c r="LDK2664" s="42"/>
      <c r="LDL2664" s="116"/>
      <c r="LDM2664" s="42"/>
      <c r="LDN2664" s="116"/>
      <c r="LDO2664" s="42"/>
      <c r="LDP2664" s="116"/>
      <c r="LDQ2664" s="42"/>
      <c r="LDR2664" s="116"/>
      <c r="LDS2664" s="42"/>
      <c r="LDT2664" s="116"/>
      <c r="LDU2664" s="42"/>
      <c r="LDV2664" s="116"/>
      <c r="LDW2664" s="42"/>
      <c r="LDX2664" s="116"/>
      <c r="LDY2664" s="42"/>
      <c r="LDZ2664" s="116"/>
      <c r="LEA2664" s="42"/>
      <c r="LEB2664" s="116"/>
      <c r="LEC2664" s="42"/>
      <c r="LED2664" s="116"/>
      <c r="LEE2664" s="42"/>
      <c r="LEF2664" s="116"/>
      <c r="LEG2664" s="42"/>
      <c r="LEH2664" s="116"/>
      <c r="LEI2664" s="42"/>
      <c r="LEJ2664" s="116"/>
      <c r="LEK2664" s="42"/>
      <c r="LEL2664" s="116"/>
      <c r="LEM2664" s="42"/>
      <c r="LEN2664" s="116"/>
      <c r="LEO2664" s="42"/>
      <c r="LEP2664" s="116"/>
      <c r="LEQ2664" s="42"/>
      <c r="LER2664" s="116"/>
      <c r="LES2664" s="42"/>
      <c r="LET2664" s="116"/>
      <c r="LEU2664" s="42"/>
      <c r="LEV2664" s="116"/>
      <c r="LEW2664" s="42"/>
      <c r="LEX2664" s="116"/>
      <c r="LEY2664" s="42"/>
      <c r="LEZ2664" s="116"/>
      <c r="LFA2664" s="42"/>
      <c r="LFB2664" s="116"/>
      <c r="LFC2664" s="42"/>
      <c r="LFD2664" s="116"/>
      <c r="LFE2664" s="42"/>
      <c r="LFF2664" s="116"/>
      <c r="LFG2664" s="42"/>
      <c r="LFH2664" s="116"/>
      <c r="LFI2664" s="42"/>
      <c r="LFJ2664" s="116"/>
      <c r="LFK2664" s="42"/>
      <c r="LFL2664" s="116"/>
      <c r="LFM2664" s="42"/>
      <c r="LFN2664" s="116"/>
      <c r="LFO2664" s="42"/>
      <c r="LFP2664" s="116"/>
      <c r="LFQ2664" s="42"/>
      <c r="LFR2664" s="116"/>
      <c r="LFS2664" s="42"/>
      <c r="LFT2664" s="116"/>
      <c r="LFU2664" s="42"/>
      <c r="LFV2664" s="116"/>
      <c r="LFW2664" s="42"/>
      <c r="LFX2664" s="116"/>
      <c r="LFY2664" s="42"/>
      <c r="LFZ2664" s="116"/>
      <c r="LGA2664" s="42"/>
      <c r="LGB2664" s="116"/>
      <c r="LGC2664" s="42"/>
      <c r="LGD2664" s="116"/>
      <c r="LGE2664" s="42"/>
      <c r="LGF2664" s="116"/>
      <c r="LGG2664" s="42"/>
      <c r="LGH2664" s="116"/>
      <c r="LGI2664" s="42"/>
      <c r="LGJ2664" s="116"/>
      <c r="LGK2664" s="42"/>
      <c r="LGL2664" s="116"/>
      <c r="LGM2664" s="42"/>
      <c r="LGN2664" s="116"/>
      <c r="LGO2664" s="42"/>
      <c r="LGP2664" s="116"/>
      <c r="LGQ2664" s="42"/>
      <c r="LGR2664" s="116"/>
      <c r="LGS2664" s="42"/>
      <c r="LGT2664" s="116"/>
      <c r="LGU2664" s="42"/>
      <c r="LGV2664" s="116"/>
      <c r="LGW2664" s="42"/>
      <c r="LGX2664" s="116"/>
      <c r="LGY2664" s="42"/>
      <c r="LGZ2664" s="116"/>
      <c r="LHA2664" s="42"/>
      <c r="LHB2664" s="116"/>
      <c r="LHC2664" s="42"/>
      <c r="LHD2664" s="116"/>
      <c r="LHE2664" s="42"/>
      <c r="LHF2664" s="116"/>
      <c r="LHG2664" s="42"/>
      <c r="LHH2664" s="116"/>
      <c r="LHI2664" s="42"/>
      <c r="LHJ2664" s="116"/>
      <c r="LHK2664" s="42"/>
      <c r="LHL2664" s="116"/>
      <c r="LHM2664" s="42"/>
      <c r="LHN2664" s="116"/>
      <c r="LHO2664" s="42"/>
      <c r="LHP2664" s="116"/>
      <c r="LHQ2664" s="42"/>
      <c r="LHR2664" s="116"/>
      <c r="LHS2664" s="42"/>
      <c r="LHT2664" s="116"/>
      <c r="LHU2664" s="42"/>
      <c r="LHV2664" s="116"/>
      <c r="LHW2664" s="42"/>
      <c r="LHX2664" s="116"/>
      <c r="LHY2664" s="42"/>
      <c r="LHZ2664" s="116"/>
      <c r="LIA2664" s="42"/>
      <c r="LIB2664" s="116"/>
      <c r="LIC2664" s="42"/>
      <c r="LID2664" s="116"/>
      <c r="LIE2664" s="42"/>
      <c r="LIF2664" s="116"/>
      <c r="LIG2664" s="42"/>
      <c r="LIH2664" s="116"/>
      <c r="LII2664" s="42"/>
      <c r="LIJ2664" s="116"/>
      <c r="LIK2664" s="42"/>
      <c r="LIL2664" s="116"/>
      <c r="LIM2664" s="42"/>
      <c r="LIN2664" s="116"/>
      <c r="LIO2664" s="42"/>
      <c r="LIP2664" s="116"/>
      <c r="LIQ2664" s="42"/>
      <c r="LIR2664" s="116"/>
      <c r="LIS2664" s="42"/>
      <c r="LIT2664" s="116"/>
      <c r="LIU2664" s="42"/>
      <c r="LIV2664" s="116"/>
      <c r="LIW2664" s="42"/>
      <c r="LIX2664" s="116"/>
      <c r="LIY2664" s="42"/>
      <c r="LIZ2664" s="116"/>
      <c r="LJA2664" s="42"/>
      <c r="LJB2664" s="116"/>
      <c r="LJC2664" s="42"/>
      <c r="LJD2664" s="116"/>
      <c r="LJE2664" s="42"/>
      <c r="LJF2664" s="116"/>
      <c r="LJG2664" s="42"/>
      <c r="LJH2664" s="116"/>
      <c r="LJI2664" s="42"/>
      <c r="LJJ2664" s="116"/>
      <c r="LJK2664" s="42"/>
      <c r="LJL2664" s="116"/>
      <c r="LJM2664" s="42"/>
      <c r="LJN2664" s="116"/>
      <c r="LJO2664" s="42"/>
      <c r="LJP2664" s="116"/>
      <c r="LJQ2664" s="42"/>
      <c r="LJR2664" s="116"/>
      <c r="LJS2664" s="42"/>
      <c r="LJT2664" s="116"/>
      <c r="LJU2664" s="42"/>
      <c r="LJV2664" s="116"/>
      <c r="LJW2664" s="42"/>
      <c r="LJX2664" s="116"/>
      <c r="LJY2664" s="42"/>
      <c r="LJZ2664" s="116"/>
      <c r="LKA2664" s="42"/>
      <c r="LKB2664" s="116"/>
      <c r="LKC2664" s="42"/>
      <c r="LKD2664" s="116"/>
      <c r="LKE2664" s="42"/>
      <c r="LKF2664" s="116"/>
      <c r="LKG2664" s="42"/>
      <c r="LKH2664" s="116"/>
      <c r="LKI2664" s="42"/>
      <c r="LKJ2664" s="116"/>
      <c r="LKK2664" s="42"/>
      <c r="LKL2664" s="116"/>
      <c r="LKM2664" s="42"/>
      <c r="LKN2664" s="116"/>
      <c r="LKO2664" s="42"/>
      <c r="LKP2664" s="116"/>
      <c r="LKQ2664" s="42"/>
      <c r="LKR2664" s="116"/>
      <c r="LKS2664" s="42"/>
      <c r="LKT2664" s="116"/>
      <c r="LKU2664" s="42"/>
      <c r="LKV2664" s="116"/>
      <c r="LKW2664" s="42"/>
      <c r="LKX2664" s="116"/>
      <c r="LKY2664" s="42"/>
      <c r="LKZ2664" s="116"/>
      <c r="LLA2664" s="42"/>
      <c r="LLB2664" s="116"/>
      <c r="LLC2664" s="42"/>
      <c r="LLD2664" s="116"/>
      <c r="LLE2664" s="42"/>
      <c r="LLF2664" s="116"/>
      <c r="LLG2664" s="42"/>
      <c r="LLH2664" s="116"/>
      <c r="LLI2664" s="42"/>
      <c r="LLJ2664" s="116"/>
      <c r="LLK2664" s="42"/>
      <c r="LLL2664" s="116"/>
      <c r="LLM2664" s="42"/>
      <c r="LLN2664" s="116"/>
      <c r="LLO2664" s="42"/>
      <c r="LLP2664" s="116"/>
      <c r="LLQ2664" s="42"/>
      <c r="LLR2664" s="116"/>
      <c r="LLS2664" s="42"/>
      <c r="LLT2664" s="116"/>
      <c r="LLU2664" s="42"/>
      <c r="LLV2664" s="116"/>
      <c r="LLW2664" s="42"/>
      <c r="LLX2664" s="116"/>
      <c r="LLY2664" s="42"/>
      <c r="LLZ2664" s="116"/>
      <c r="LMA2664" s="42"/>
      <c r="LMB2664" s="116"/>
      <c r="LMC2664" s="42"/>
      <c r="LMD2664" s="116"/>
      <c r="LME2664" s="42"/>
      <c r="LMF2664" s="116"/>
      <c r="LMG2664" s="42"/>
      <c r="LMH2664" s="116"/>
      <c r="LMI2664" s="42"/>
      <c r="LMJ2664" s="116"/>
      <c r="LMK2664" s="42"/>
      <c r="LML2664" s="116"/>
      <c r="LMM2664" s="42"/>
      <c r="LMN2664" s="116"/>
      <c r="LMO2664" s="42"/>
      <c r="LMP2664" s="116"/>
      <c r="LMQ2664" s="42"/>
      <c r="LMR2664" s="116"/>
      <c r="LMS2664" s="42"/>
      <c r="LMT2664" s="116"/>
      <c r="LMU2664" s="42"/>
      <c r="LMV2664" s="116"/>
      <c r="LMW2664" s="42"/>
      <c r="LMX2664" s="116"/>
      <c r="LMY2664" s="42"/>
      <c r="LMZ2664" s="116"/>
      <c r="LNA2664" s="42"/>
      <c r="LNB2664" s="116"/>
      <c r="LNC2664" s="42"/>
      <c r="LND2664" s="116"/>
      <c r="LNE2664" s="42"/>
      <c r="LNF2664" s="116"/>
      <c r="LNG2664" s="42"/>
      <c r="LNH2664" s="116"/>
      <c r="LNI2664" s="42"/>
      <c r="LNJ2664" s="116"/>
      <c r="LNK2664" s="42"/>
      <c r="LNL2664" s="116"/>
      <c r="LNM2664" s="42"/>
      <c r="LNN2664" s="116"/>
      <c r="LNO2664" s="42"/>
      <c r="LNP2664" s="116"/>
      <c r="LNQ2664" s="42"/>
      <c r="LNR2664" s="116"/>
      <c r="LNS2664" s="42"/>
      <c r="LNT2664" s="116"/>
      <c r="LNU2664" s="42"/>
      <c r="LNV2664" s="116"/>
      <c r="LNW2664" s="42"/>
      <c r="LNX2664" s="116"/>
      <c r="LNY2664" s="42"/>
      <c r="LNZ2664" s="116"/>
      <c r="LOA2664" s="42"/>
      <c r="LOB2664" s="116"/>
      <c r="LOC2664" s="42"/>
      <c r="LOD2664" s="116"/>
      <c r="LOE2664" s="42"/>
      <c r="LOF2664" s="116"/>
      <c r="LOG2664" s="42"/>
      <c r="LOH2664" s="116"/>
      <c r="LOI2664" s="42"/>
      <c r="LOJ2664" s="116"/>
      <c r="LOK2664" s="42"/>
      <c r="LOL2664" s="116"/>
      <c r="LOM2664" s="42"/>
      <c r="LON2664" s="116"/>
      <c r="LOO2664" s="42"/>
      <c r="LOP2664" s="116"/>
      <c r="LOQ2664" s="42"/>
      <c r="LOR2664" s="116"/>
      <c r="LOS2664" s="42"/>
      <c r="LOT2664" s="116"/>
      <c r="LOU2664" s="42"/>
      <c r="LOV2664" s="116"/>
      <c r="LOW2664" s="42"/>
      <c r="LOX2664" s="116"/>
      <c r="LOY2664" s="42"/>
      <c r="LOZ2664" s="116"/>
      <c r="LPA2664" s="42"/>
      <c r="LPB2664" s="116"/>
      <c r="LPC2664" s="42"/>
      <c r="LPD2664" s="116"/>
      <c r="LPE2664" s="42"/>
      <c r="LPF2664" s="116"/>
      <c r="LPG2664" s="42"/>
      <c r="LPH2664" s="116"/>
      <c r="LPI2664" s="42"/>
      <c r="LPJ2664" s="116"/>
      <c r="LPK2664" s="42"/>
      <c r="LPL2664" s="116"/>
      <c r="LPM2664" s="42"/>
      <c r="LPN2664" s="116"/>
      <c r="LPO2664" s="42"/>
      <c r="LPP2664" s="116"/>
      <c r="LPQ2664" s="42"/>
      <c r="LPR2664" s="116"/>
      <c r="LPS2664" s="42"/>
      <c r="LPT2664" s="116"/>
      <c r="LPU2664" s="42"/>
      <c r="LPV2664" s="116"/>
      <c r="LPW2664" s="42"/>
      <c r="LPX2664" s="116"/>
      <c r="LPY2664" s="42"/>
      <c r="LPZ2664" s="116"/>
      <c r="LQA2664" s="42"/>
      <c r="LQB2664" s="116"/>
      <c r="LQC2664" s="42"/>
      <c r="LQD2664" s="116"/>
      <c r="LQE2664" s="42"/>
      <c r="LQF2664" s="116"/>
      <c r="LQG2664" s="42"/>
      <c r="LQH2664" s="116"/>
      <c r="LQI2664" s="42"/>
      <c r="LQJ2664" s="116"/>
      <c r="LQK2664" s="42"/>
      <c r="LQL2664" s="116"/>
      <c r="LQM2664" s="42"/>
      <c r="LQN2664" s="116"/>
      <c r="LQO2664" s="42"/>
      <c r="LQP2664" s="116"/>
      <c r="LQQ2664" s="42"/>
      <c r="LQR2664" s="116"/>
      <c r="LQS2664" s="42"/>
      <c r="LQT2664" s="116"/>
      <c r="LQU2664" s="42"/>
      <c r="LQV2664" s="116"/>
      <c r="LQW2664" s="42"/>
      <c r="LQX2664" s="116"/>
      <c r="LQY2664" s="42"/>
      <c r="LQZ2664" s="116"/>
      <c r="LRA2664" s="42"/>
      <c r="LRB2664" s="116"/>
      <c r="LRC2664" s="42"/>
      <c r="LRD2664" s="116"/>
      <c r="LRE2664" s="42"/>
      <c r="LRF2664" s="116"/>
      <c r="LRG2664" s="42"/>
      <c r="LRH2664" s="116"/>
      <c r="LRI2664" s="42"/>
      <c r="LRJ2664" s="116"/>
      <c r="LRK2664" s="42"/>
      <c r="LRL2664" s="116"/>
      <c r="LRM2664" s="42"/>
      <c r="LRN2664" s="116"/>
      <c r="LRO2664" s="42"/>
      <c r="LRP2664" s="116"/>
      <c r="LRQ2664" s="42"/>
      <c r="LRR2664" s="116"/>
      <c r="LRS2664" s="42"/>
      <c r="LRT2664" s="116"/>
      <c r="LRU2664" s="42"/>
      <c r="LRV2664" s="116"/>
      <c r="LRW2664" s="42"/>
      <c r="LRX2664" s="116"/>
      <c r="LRY2664" s="42"/>
      <c r="LRZ2664" s="116"/>
      <c r="LSA2664" s="42"/>
      <c r="LSB2664" s="116"/>
      <c r="LSC2664" s="42"/>
      <c r="LSD2664" s="116"/>
      <c r="LSE2664" s="42"/>
      <c r="LSF2664" s="116"/>
      <c r="LSG2664" s="42"/>
      <c r="LSH2664" s="116"/>
      <c r="LSI2664" s="42"/>
      <c r="LSJ2664" s="116"/>
      <c r="LSK2664" s="42"/>
      <c r="LSL2664" s="116"/>
      <c r="LSM2664" s="42"/>
      <c r="LSN2664" s="116"/>
      <c r="LSO2664" s="42"/>
      <c r="LSP2664" s="116"/>
      <c r="LSQ2664" s="42"/>
      <c r="LSR2664" s="116"/>
      <c r="LSS2664" s="42"/>
      <c r="LST2664" s="116"/>
      <c r="LSU2664" s="42"/>
      <c r="LSV2664" s="116"/>
      <c r="LSW2664" s="42"/>
      <c r="LSX2664" s="116"/>
      <c r="LSY2664" s="42"/>
      <c r="LSZ2664" s="116"/>
      <c r="LTA2664" s="42"/>
      <c r="LTB2664" s="116"/>
      <c r="LTC2664" s="42"/>
      <c r="LTD2664" s="116"/>
      <c r="LTE2664" s="42"/>
      <c r="LTF2664" s="116"/>
      <c r="LTG2664" s="42"/>
      <c r="LTH2664" s="116"/>
      <c r="LTI2664" s="42"/>
      <c r="LTJ2664" s="116"/>
      <c r="LTK2664" s="42"/>
      <c r="LTL2664" s="116"/>
      <c r="LTM2664" s="42"/>
      <c r="LTN2664" s="116"/>
      <c r="LTO2664" s="42"/>
      <c r="LTP2664" s="116"/>
      <c r="LTQ2664" s="42"/>
      <c r="LTR2664" s="116"/>
      <c r="LTS2664" s="42"/>
      <c r="LTT2664" s="116"/>
      <c r="LTU2664" s="42"/>
      <c r="LTV2664" s="116"/>
      <c r="LTW2664" s="42"/>
      <c r="LTX2664" s="116"/>
      <c r="LTY2664" s="42"/>
      <c r="LTZ2664" s="116"/>
      <c r="LUA2664" s="42"/>
      <c r="LUB2664" s="116"/>
      <c r="LUC2664" s="42"/>
      <c r="LUD2664" s="116"/>
      <c r="LUE2664" s="42"/>
      <c r="LUF2664" s="116"/>
      <c r="LUG2664" s="42"/>
      <c r="LUH2664" s="116"/>
      <c r="LUI2664" s="42"/>
      <c r="LUJ2664" s="116"/>
      <c r="LUK2664" s="42"/>
      <c r="LUL2664" s="116"/>
      <c r="LUM2664" s="42"/>
      <c r="LUN2664" s="116"/>
      <c r="LUO2664" s="42"/>
      <c r="LUP2664" s="116"/>
      <c r="LUQ2664" s="42"/>
      <c r="LUR2664" s="116"/>
      <c r="LUS2664" s="42"/>
      <c r="LUT2664" s="116"/>
      <c r="LUU2664" s="42"/>
      <c r="LUV2664" s="116"/>
      <c r="LUW2664" s="42"/>
      <c r="LUX2664" s="116"/>
      <c r="LUY2664" s="42"/>
      <c r="LUZ2664" s="116"/>
      <c r="LVA2664" s="42"/>
      <c r="LVB2664" s="116"/>
      <c r="LVC2664" s="42"/>
      <c r="LVD2664" s="116"/>
      <c r="LVE2664" s="42"/>
      <c r="LVF2664" s="116"/>
      <c r="LVG2664" s="42"/>
      <c r="LVH2664" s="116"/>
      <c r="LVI2664" s="42"/>
      <c r="LVJ2664" s="116"/>
      <c r="LVK2664" s="42"/>
      <c r="LVL2664" s="116"/>
      <c r="LVM2664" s="42"/>
      <c r="LVN2664" s="116"/>
      <c r="LVO2664" s="42"/>
      <c r="LVP2664" s="116"/>
      <c r="LVQ2664" s="42"/>
      <c r="LVR2664" s="116"/>
      <c r="LVS2664" s="42"/>
      <c r="LVT2664" s="116"/>
      <c r="LVU2664" s="42"/>
      <c r="LVV2664" s="116"/>
      <c r="LVW2664" s="42"/>
      <c r="LVX2664" s="116"/>
      <c r="LVY2664" s="42"/>
      <c r="LVZ2664" s="116"/>
      <c r="LWA2664" s="42"/>
      <c r="LWB2664" s="116"/>
      <c r="LWC2664" s="42"/>
      <c r="LWD2664" s="116"/>
      <c r="LWE2664" s="42"/>
      <c r="LWF2664" s="116"/>
      <c r="LWG2664" s="42"/>
      <c r="LWH2664" s="116"/>
      <c r="LWI2664" s="42"/>
      <c r="LWJ2664" s="116"/>
      <c r="LWK2664" s="42"/>
      <c r="LWL2664" s="116"/>
      <c r="LWM2664" s="42"/>
      <c r="LWN2664" s="116"/>
      <c r="LWO2664" s="42"/>
      <c r="LWP2664" s="116"/>
      <c r="LWQ2664" s="42"/>
      <c r="LWR2664" s="116"/>
      <c r="LWS2664" s="42"/>
      <c r="LWT2664" s="116"/>
      <c r="LWU2664" s="42"/>
      <c r="LWV2664" s="116"/>
      <c r="LWW2664" s="42"/>
      <c r="LWX2664" s="116"/>
      <c r="LWY2664" s="42"/>
      <c r="LWZ2664" s="116"/>
      <c r="LXA2664" s="42"/>
      <c r="LXB2664" s="116"/>
      <c r="LXC2664" s="42"/>
      <c r="LXD2664" s="116"/>
      <c r="LXE2664" s="42"/>
      <c r="LXF2664" s="116"/>
      <c r="LXG2664" s="42"/>
      <c r="LXH2664" s="116"/>
      <c r="LXI2664" s="42"/>
      <c r="LXJ2664" s="116"/>
      <c r="LXK2664" s="42"/>
      <c r="LXL2664" s="116"/>
      <c r="LXM2664" s="42"/>
      <c r="LXN2664" s="116"/>
      <c r="LXO2664" s="42"/>
      <c r="LXP2664" s="116"/>
      <c r="LXQ2664" s="42"/>
      <c r="LXR2664" s="116"/>
      <c r="LXS2664" s="42"/>
      <c r="LXT2664" s="116"/>
      <c r="LXU2664" s="42"/>
      <c r="LXV2664" s="116"/>
      <c r="LXW2664" s="42"/>
      <c r="LXX2664" s="116"/>
      <c r="LXY2664" s="42"/>
      <c r="LXZ2664" s="116"/>
      <c r="LYA2664" s="42"/>
      <c r="LYB2664" s="116"/>
      <c r="LYC2664" s="42"/>
      <c r="LYD2664" s="116"/>
      <c r="LYE2664" s="42"/>
      <c r="LYF2664" s="116"/>
      <c r="LYG2664" s="42"/>
      <c r="LYH2664" s="116"/>
      <c r="LYI2664" s="42"/>
      <c r="LYJ2664" s="116"/>
      <c r="LYK2664" s="42"/>
      <c r="LYL2664" s="116"/>
      <c r="LYM2664" s="42"/>
      <c r="LYN2664" s="116"/>
      <c r="LYO2664" s="42"/>
      <c r="LYP2664" s="116"/>
      <c r="LYQ2664" s="42"/>
      <c r="LYR2664" s="116"/>
      <c r="LYS2664" s="42"/>
      <c r="LYT2664" s="116"/>
      <c r="LYU2664" s="42"/>
      <c r="LYV2664" s="116"/>
      <c r="LYW2664" s="42"/>
      <c r="LYX2664" s="116"/>
      <c r="LYY2664" s="42"/>
      <c r="LYZ2664" s="116"/>
      <c r="LZA2664" s="42"/>
      <c r="LZB2664" s="116"/>
      <c r="LZC2664" s="42"/>
      <c r="LZD2664" s="116"/>
      <c r="LZE2664" s="42"/>
      <c r="LZF2664" s="116"/>
      <c r="LZG2664" s="42"/>
      <c r="LZH2664" s="116"/>
      <c r="LZI2664" s="42"/>
      <c r="LZJ2664" s="116"/>
      <c r="LZK2664" s="42"/>
      <c r="LZL2664" s="116"/>
      <c r="LZM2664" s="42"/>
      <c r="LZN2664" s="116"/>
      <c r="LZO2664" s="42"/>
      <c r="LZP2664" s="116"/>
      <c r="LZQ2664" s="42"/>
      <c r="LZR2664" s="116"/>
      <c r="LZS2664" s="42"/>
      <c r="LZT2664" s="116"/>
      <c r="LZU2664" s="42"/>
      <c r="LZV2664" s="116"/>
      <c r="LZW2664" s="42"/>
      <c r="LZX2664" s="116"/>
      <c r="LZY2664" s="42"/>
      <c r="LZZ2664" s="116"/>
      <c r="MAA2664" s="42"/>
      <c r="MAB2664" s="116"/>
      <c r="MAC2664" s="42"/>
      <c r="MAD2664" s="116"/>
      <c r="MAE2664" s="42"/>
      <c r="MAF2664" s="116"/>
      <c r="MAG2664" s="42"/>
      <c r="MAH2664" s="116"/>
      <c r="MAI2664" s="42"/>
      <c r="MAJ2664" s="116"/>
      <c r="MAK2664" s="42"/>
      <c r="MAL2664" s="116"/>
      <c r="MAM2664" s="42"/>
      <c r="MAN2664" s="116"/>
      <c r="MAO2664" s="42"/>
      <c r="MAP2664" s="116"/>
      <c r="MAQ2664" s="42"/>
      <c r="MAR2664" s="116"/>
      <c r="MAS2664" s="42"/>
      <c r="MAT2664" s="116"/>
      <c r="MAU2664" s="42"/>
      <c r="MAV2664" s="116"/>
      <c r="MAW2664" s="42"/>
      <c r="MAX2664" s="116"/>
      <c r="MAY2664" s="42"/>
      <c r="MAZ2664" s="116"/>
      <c r="MBA2664" s="42"/>
      <c r="MBB2664" s="116"/>
      <c r="MBC2664" s="42"/>
      <c r="MBD2664" s="116"/>
      <c r="MBE2664" s="42"/>
      <c r="MBF2664" s="116"/>
      <c r="MBG2664" s="42"/>
      <c r="MBH2664" s="116"/>
      <c r="MBI2664" s="42"/>
      <c r="MBJ2664" s="116"/>
      <c r="MBK2664" s="42"/>
      <c r="MBL2664" s="116"/>
      <c r="MBM2664" s="42"/>
      <c r="MBN2664" s="116"/>
      <c r="MBO2664" s="42"/>
      <c r="MBP2664" s="116"/>
      <c r="MBQ2664" s="42"/>
      <c r="MBR2664" s="116"/>
      <c r="MBS2664" s="42"/>
      <c r="MBT2664" s="116"/>
      <c r="MBU2664" s="42"/>
      <c r="MBV2664" s="116"/>
      <c r="MBW2664" s="42"/>
      <c r="MBX2664" s="116"/>
      <c r="MBY2664" s="42"/>
      <c r="MBZ2664" s="116"/>
      <c r="MCA2664" s="42"/>
      <c r="MCB2664" s="116"/>
      <c r="MCC2664" s="42"/>
      <c r="MCD2664" s="116"/>
      <c r="MCE2664" s="42"/>
      <c r="MCF2664" s="116"/>
      <c r="MCG2664" s="42"/>
      <c r="MCH2664" s="116"/>
      <c r="MCI2664" s="42"/>
      <c r="MCJ2664" s="116"/>
      <c r="MCK2664" s="42"/>
      <c r="MCL2664" s="116"/>
      <c r="MCM2664" s="42"/>
      <c r="MCN2664" s="116"/>
      <c r="MCO2664" s="42"/>
      <c r="MCP2664" s="116"/>
      <c r="MCQ2664" s="42"/>
      <c r="MCR2664" s="116"/>
      <c r="MCS2664" s="42"/>
      <c r="MCT2664" s="116"/>
      <c r="MCU2664" s="42"/>
      <c r="MCV2664" s="116"/>
      <c r="MCW2664" s="42"/>
      <c r="MCX2664" s="116"/>
      <c r="MCY2664" s="42"/>
      <c r="MCZ2664" s="116"/>
      <c r="MDA2664" s="42"/>
      <c r="MDB2664" s="116"/>
      <c r="MDC2664" s="42"/>
      <c r="MDD2664" s="116"/>
      <c r="MDE2664" s="42"/>
      <c r="MDF2664" s="116"/>
      <c r="MDG2664" s="42"/>
      <c r="MDH2664" s="116"/>
      <c r="MDI2664" s="42"/>
      <c r="MDJ2664" s="116"/>
      <c r="MDK2664" s="42"/>
      <c r="MDL2664" s="116"/>
      <c r="MDM2664" s="42"/>
      <c r="MDN2664" s="116"/>
      <c r="MDO2664" s="42"/>
      <c r="MDP2664" s="116"/>
      <c r="MDQ2664" s="42"/>
      <c r="MDR2664" s="116"/>
      <c r="MDS2664" s="42"/>
      <c r="MDT2664" s="116"/>
      <c r="MDU2664" s="42"/>
      <c r="MDV2664" s="116"/>
      <c r="MDW2664" s="42"/>
      <c r="MDX2664" s="116"/>
      <c r="MDY2664" s="42"/>
      <c r="MDZ2664" s="116"/>
      <c r="MEA2664" s="42"/>
      <c r="MEB2664" s="116"/>
      <c r="MEC2664" s="42"/>
      <c r="MED2664" s="116"/>
      <c r="MEE2664" s="42"/>
      <c r="MEF2664" s="116"/>
      <c r="MEG2664" s="42"/>
      <c r="MEH2664" s="116"/>
      <c r="MEI2664" s="42"/>
      <c r="MEJ2664" s="116"/>
      <c r="MEK2664" s="42"/>
      <c r="MEL2664" s="116"/>
      <c r="MEM2664" s="42"/>
      <c r="MEN2664" s="116"/>
      <c r="MEO2664" s="42"/>
      <c r="MEP2664" s="116"/>
      <c r="MEQ2664" s="42"/>
      <c r="MER2664" s="116"/>
      <c r="MES2664" s="42"/>
      <c r="MET2664" s="116"/>
      <c r="MEU2664" s="42"/>
      <c r="MEV2664" s="116"/>
      <c r="MEW2664" s="42"/>
      <c r="MEX2664" s="116"/>
      <c r="MEY2664" s="42"/>
      <c r="MEZ2664" s="116"/>
      <c r="MFA2664" s="42"/>
      <c r="MFB2664" s="116"/>
      <c r="MFC2664" s="42"/>
      <c r="MFD2664" s="116"/>
      <c r="MFE2664" s="42"/>
      <c r="MFF2664" s="116"/>
      <c r="MFG2664" s="42"/>
      <c r="MFH2664" s="116"/>
      <c r="MFI2664" s="42"/>
      <c r="MFJ2664" s="116"/>
      <c r="MFK2664" s="42"/>
      <c r="MFL2664" s="116"/>
      <c r="MFM2664" s="42"/>
      <c r="MFN2664" s="116"/>
      <c r="MFO2664" s="42"/>
      <c r="MFP2664" s="116"/>
      <c r="MFQ2664" s="42"/>
      <c r="MFR2664" s="116"/>
      <c r="MFS2664" s="42"/>
      <c r="MFT2664" s="116"/>
      <c r="MFU2664" s="42"/>
      <c r="MFV2664" s="116"/>
      <c r="MFW2664" s="42"/>
      <c r="MFX2664" s="116"/>
      <c r="MFY2664" s="42"/>
      <c r="MFZ2664" s="116"/>
      <c r="MGA2664" s="42"/>
      <c r="MGB2664" s="116"/>
      <c r="MGC2664" s="42"/>
      <c r="MGD2664" s="116"/>
      <c r="MGE2664" s="42"/>
      <c r="MGF2664" s="116"/>
      <c r="MGG2664" s="42"/>
      <c r="MGH2664" s="116"/>
      <c r="MGI2664" s="42"/>
      <c r="MGJ2664" s="116"/>
      <c r="MGK2664" s="42"/>
      <c r="MGL2664" s="116"/>
      <c r="MGM2664" s="42"/>
      <c r="MGN2664" s="116"/>
      <c r="MGO2664" s="42"/>
      <c r="MGP2664" s="116"/>
      <c r="MGQ2664" s="42"/>
      <c r="MGR2664" s="116"/>
      <c r="MGS2664" s="42"/>
      <c r="MGT2664" s="116"/>
      <c r="MGU2664" s="42"/>
      <c r="MGV2664" s="116"/>
      <c r="MGW2664" s="42"/>
      <c r="MGX2664" s="116"/>
      <c r="MGY2664" s="42"/>
      <c r="MGZ2664" s="116"/>
      <c r="MHA2664" s="42"/>
      <c r="MHB2664" s="116"/>
      <c r="MHC2664" s="42"/>
      <c r="MHD2664" s="116"/>
      <c r="MHE2664" s="42"/>
      <c r="MHF2664" s="116"/>
      <c r="MHG2664" s="42"/>
      <c r="MHH2664" s="116"/>
      <c r="MHI2664" s="42"/>
      <c r="MHJ2664" s="116"/>
      <c r="MHK2664" s="42"/>
      <c r="MHL2664" s="116"/>
      <c r="MHM2664" s="42"/>
      <c r="MHN2664" s="116"/>
      <c r="MHO2664" s="42"/>
      <c r="MHP2664" s="116"/>
      <c r="MHQ2664" s="42"/>
      <c r="MHR2664" s="116"/>
      <c r="MHS2664" s="42"/>
      <c r="MHT2664" s="116"/>
      <c r="MHU2664" s="42"/>
      <c r="MHV2664" s="116"/>
      <c r="MHW2664" s="42"/>
      <c r="MHX2664" s="116"/>
      <c r="MHY2664" s="42"/>
      <c r="MHZ2664" s="116"/>
      <c r="MIA2664" s="42"/>
      <c r="MIB2664" s="116"/>
      <c r="MIC2664" s="42"/>
      <c r="MID2664" s="116"/>
      <c r="MIE2664" s="42"/>
      <c r="MIF2664" s="116"/>
      <c r="MIG2664" s="42"/>
      <c r="MIH2664" s="116"/>
      <c r="MII2664" s="42"/>
      <c r="MIJ2664" s="116"/>
      <c r="MIK2664" s="42"/>
      <c r="MIL2664" s="116"/>
      <c r="MIM2664" s="42"/>
      <c r="MIN2664" s="116"/>
      <c r="MIO2664" s="42"/>
      <c r="MIP2664" s="116"/>
      <c r="MIQ2664" s="42"/>
      <c r="MIR2664" s="116"/>
      <c r="MIS2664" s="42"/>
      <c r="MIT2664" s="116"/>
      <c r="MIU2664" s="42"/>
      <c r="MIV2664" s="116"/>
      <c r="MIW2664" s="42"/>
      <c r="MIX2664" s="116"/>
      <c r="MIY2664" s="42"/>
      <c r="MIZ2664" s="116"/>
      <c r="MJA2664" s="42"/>
      <c r="MJB2664" s="116"/>
      <c r="MJC2664" s="42"/>
      <c r="MJD2664" s="116"/>
      <c r="MJE2664" s="42"/>
      <c r="MJF2664" s="116"/>
      <c r="MJG2664" s="42"/>
      <c r="MJH2664" s="116"/>
      <c r="MJI2664" s="42"/>
      <c r="MJJ2664" s="116"/>
      <c r="MJK2664" s="42"/>
      <c r="MJL2664" s="116"/>
      <c r="MJM2664" s="42"/>
      <c r="MJN2664" s="116"/>
      <c r="MJO2664" s="42"/>
      <c r="MJP2664" s="116"/>
      <c r="MJQ2664" s="42"/>
      <c r="MJR2664" s="116"/>
      <c r="MJS2664" s="42"/>
      <c r="MJT2664" s="116"/>
      <c r="MJU2664" s="42"/>
      <c r="MJV2664" s="116"/>
      <c r="MJW2664" s="42"/>
      <c r="MJX2664" s="116"/>
      <c r="MJY2664" s="42"/>
      <c r="MJZ2664" s="116"/>
      <c r="MKA2664" s="42"/>
      <c r="MKB2664" s="116"/>
      <c r="MKC2664" s="42"/>
      <c r="MKD2664" s="116"/>
      <c r="MKE2664" s="42"/>
      <c r="MKF2664" s="116"/>
      <c r="MKG2664" s="42"/>
      <c r="MKH2664" s="116"/>
      <c r="MKI2664" s="42"/>
      <c r="MKJ2664" s="116"/>
      <c r="MKK2664" s="42"/>
      <c r="MKL2664" s="116"/>
      <c r="MKM2664" s="42"/>
      <c r="MKN2664" s="116"/>
      <c r="MKO2664" s="42"/>
      <c r="MKP2664" s="116"/>
      <c r="MKQ2664" s="42"/>
      <c r="MKR2664" s="116"/>
      <c r="MKS2664" s="42"/>
      <c r="MKT2664" s="116"/>
      <c r="MKU2664" s="42"/>
      <c r="MKV2664" s="116"/>
      <c r="MKW2664" s="42"/>
      <c r="MKX2664" s="116"/>
      <c r="MKY2664" s="42"/>
      <c r="MKZ2664" s="116"/>
      <c r="MLA2664" s="42"/>
      <c r="MLB2664" s="116"/>
      <c r="MLC2664" s="42"/>
      <c r="MLD2664" s="116"/>
      <c r="MLE2664" s="42"/>
      <c r="MLF2664" s="116"/>
      <c r="MLG2664" s="42"/>
      <c r="MLH2664" s="116"/>
      <c r="MLI2664" s="42"/>
      <c r="MLJ2664" s="116"/>
      <c r="MLK2664" s="42"/>
      <c r="MLL2664" s="116"/>
      <c r="MLM2664" s="42"/>
      <c r="MLN2664" s="116"/>
      <c r="MLO2664" s="42"/>
      <c r="MLP2664" s="116"/>
      <c r="MLQ2664" s="42"/>
      <c r="MLR2664" s="116"/>
      <c r="MLS2664" s="42"/>
      <c r="MLT2664" s="116"/>
      <c r="MLU2664" s="42"/>
      <c r="MLV2664" s="116"/>
      <c r="MLW2664" s="42"/>
      <c r="MLX2664" s="116"/>
      <c r="MLY2664" s="42"/>
      <c r="MLZ2664" s="116"/>
      <c r="MMA2664" s="42"/>
      <c r="MMB2664" s="116"/>
      <c r="MMC2664" s="42"/>
      <c r="MMD2664" s="116"/>
      <c r="MME2664" s="42"/>
      <c r="MMF2664" s="116"/>
      <c r="MMG2664" s="42"/>
      <c r="MMH2664" s="116"/>
      <c r="MMI2664" s="42"/>
      <c r="MMJ2664" s="116"/>
      <c r="MMK2664" s="42"/>
      <c r="MML2664" s="116"/>
      <c r="MMM2664" s="42"/>
      <c r="MMN2664" s="116"/>
      <c r="MMO2664" s="42"/>
      <c r="MMP2664" s="116"/>
      <c r="MMQ2664" s="42"/>
      <c r="MMR2664" s="116"/>
      <c r="MMS2664" s="42"/>
      <c r="MMT2664" s="116"/>
      <c r="MMU2664" s="42"/>
      <c r="MMV2664" s="116"/>
      <c r="MMW2664" s="42"/>
      <c r="MMX2664" s="116"/>
      <c r="MMY2664" s="42"/>
      <c r="MMZ2664" s="116"/>
      <c r="MNA2664" s="42"/>
      <c r="MNB2664" s="116"/>
      <c r="MNC2664" s="42"/>
      <c r="MND2664" s="116"/>
      <c r="MNE2664" s="42"/>
      <c r="MNF2664" s="116"/>
      <c r="MNG2664" s="42"/>
      <c r="MNH2664" s="116"/>
      <c r="MNI2664" s="42"/>
      <c r="MNJ2664" s="116"/>
      <c r="MNK2664" s="42"/>
      <c r="MNL2664" s="116"/>
      <c r="MNM2664" s="42"/>
      <c r="MNN2664" s="116"/>
      <c r="MNO2664" s="42"/>
      <c r="MNP2664" s="116"/>
      <c r="MNQ2664" s="42"/>
      <c r="MNR2664" s="116"/>
      <c r="MNS2664" s="42"/>
      <c r="MNT2664" s="116"/>
      <c r="MNU2664" s="42"/>
      <c r="MNV2664" s="116"/>
      <c r="MNW2664" s="42"/>
      <c r="MNX2664" s="116"/>
      <c r="MNY2664" s="42"/>
      <c r="MNZ2664" s="116"/>
      <c r="MOA2664" s="42"/>
      <c r="MOB2664" s="116"/>
      <c r="MOC2664" s="42"/>
      <c r="MOD2664" s="116"/>
      <c r="MOE2664" s="42"/>
      <c r="MOF2664" s="116"/>
      <c r="MOG2664" s="42"/>
      <c r="MOH2664" s="116"/>
      <c r="MOI2664" s="42"/>
      <c r="MOJ2664" s="116"/>
      <c r="MOK2664" s="42"/>
      <c r="MOL2664" s="116"/>
      <c r="MOM2664" s="42"/>
      <c r="MON2664" s="116"/>
      <c r="MOO2664" s="42"/>
      <c r="MOP2664" s="116"/>
      <c r="MOQ2664" s="42"/>
      <c r="MOR2664" s="116"/>
      <c r="MOS2664" s="42"/>
      <c r="MOT2664" s="116"/>
      <c r="MOU2664" s="42"/>
      <c r="MOV2664" s="116"/>
      <c r="MOW2664" s="42"/>
      <c r="MOX2664" s="116"/>
      <c r="MOY2664" s="42"/>
      <c r="MOZ2664" s="116"/>
      <c r="MPA2664" s="42"/>
      <c r="MPB2664" s="116"/>
      <c r="MPC2664" s="42"/>
      <c r="MPD2664" s="116"/>
      <c r="MPE2664" s="42"/>
      <c r="MPF2664" s="116"/>
      <c r="MPG2664" s="42"/>
      <c r="MPH2664" s="116"/>
      <c r="MPI2664" s="42"/>
      <c r="MPJ2664" s="116"/>
      <c r="MPK2664" s="42"/>
      <c r="MPL2664" s="116"/>
      <c r="MPM2664" s="42"/>
      <c r="MPN2664" s="116"/>
      <c r="MPO2664" s="42"/>
      <c r="MPP2664" s="116"/>
      <c r="MPQ2664" s="42"/>
      <c r="MPR2664" s="116"/>
      <c r="MPS2664" s="42"/>
      <c r="MPT2664" s="116"/>
      <c r="MPU2664" s="42"/>
      <c r="MPV2664" s="116"/>
      <c r="MPW2664" s="42"/>
      <c r="MPX2664" s="116"/>
      <c r="MPY2664" s="42"/>
      <c r="MPZ2664" s="116"/>
      <c r="MQA2664" s="42"/>
      <c r="MQB2664" s="116"/>
      <c r="MQC2664" s="42"/>
      <c r="MQD2664" s="116"/>
      <c r="MQE2664" s="42"/>
      <c r="MQF2664" s="116"/>
      <c r="MQG2664" s="42"/>
      <c r="MQH2664" s="116"/>
      <c r="MQI2664" s="42"/>
      <c r="MQJ2664" s="116"/>
      <c r="MQK2664" s="42"/>
      <c r="MQL2664" s="116"/>
      <c r="MQM2664" s="42"/>
      <c r="MQN2664" s="116"/>
      <c r="MQO2664" s="42"/>
      <c r="MQP2664" s="116"/>
      <c r="MQQ2664" s="42"/>
      <c r="MQR2664" s="116"/>
      <c r="MQS2664" s="42"/>
      <c r="MQT2664" s="116"/>
      <c r="MQU2664" s="42"/>
      <c r="MQV2664" s="116"/>
      <c r="MQW2664" s="42"/>
      <c r="MQX2664" s="116"/>
      <c r="MQY2664" s="42"/>
      <c r="MQZ2664" s="116"/>
      <c r="MRA2664" s="42"/>
      <c r="MRB2664" s="116"/>
      <c r="MRC2664" s="42"/>
      <c r="MRD2664" s="116"/>
      <c r="MRE2664" s="42"/>
      <c r="MRF2664" s="116"/>
      <c r="MRG2664" s="42"/>
      <c r="MRH2664" s="116"/>
      <c r="MRI2664" s="42"/>
      <c r="MRJ2664" s="116"/>
      <c r="MRK2664" s="42"/>
      <c r="MRL2664" s="116"/>
      <c r="MRM2664" s="42"/>
      <c r="MRN2664" s="116"/>
      <c r="MRO2664" s="42"/>
      <c r="MRP2664" s="116"/>
      <c r="MRQ2664" s="42"/>
      <c r="MRR2664" s="116"/>
      <c r="MRS2664" s="42"/>
      <c r="MRT2664" s="116"/>
      <c r="MRU2664" s="42"/>
      <c r="MRV2664" s="116"/>
      <c r="MRW2664" s="42"/>
      <c r="MRX2664" s="116"/>
      <c r="MRY2664" s="42"/>
      <c r="MRZ2664" s="116"/>
      <c r="MSA2664" s="42"/>
      <c r="MSB2664" s="116"/>
      <c r="MSC2664" s="42"/>
      <c r="MSD2664" s="116"/>
      <c r="MSE2664" s="42"/>
      <c r="MSF2664" s="116"/>
      <c r="MSG2664" s="42"/>
      <c r="MSH2664" s="116"/>
      <c r="MSI2664" s="42"/>
      <c r="MSJ2664" s="116"/>
      <c r="MSK2664" s="42"/>
      <c r="MSL2664" s="116"/>
      <c r="MSM2664" s="42"/>
      <c r="MSN2664" s="116"/>
      <c r="MSO2664" s="42"/>
      <c r="MSP2664" s="116"/>
      <c r="MSQ2664" s="42"/>
      <c r="MSR2664" s="116"/>
      <c r="MSS2664" s="42"/>
      <c r="MST2664" s="116"/>
      <c r="MSU2664" s="42"/>
      <c r="MSV2664" s="116"/>
      <c r="MSW2664" s="42"/>
      <c r="MSX2664" s="116"/>
      <c r="MSY2664" s="42"/>
      <c r="MSZ2664" s="116"/>
      <c r="MTA2664" s="42"/>
      <c r="MTB2664" s="116"/>
      <c r="MTC2664" s="42"/>
      <c r="MTD2664" s="116"/>
      <c r="MTE2664" s="42"/>
      <c r="MTF2664" s="116"/>
      <c r="MTG2664" s="42"/>
      <c r="MTH2664" s="116"/>
      <c r="MTI2664" s="42"/>
      <c r="MTJ2664" s="116"/>
      <c r="MTK2664" s="42"/>
      <c r="MTL2664" s="116"/>
      <c r="MTM2664" s="42"/>
      <c r="MTN2664" s="116"/>
      <c r="MTO2664" s="42"/>
      <c r="MTP2664" s="116"/>
      <c r="MTQ2664" s="42"/>
      <c r="MTR2664" s="116"/>
      <c r="MTS2664" s="42"/>
      <c r="MTT2664" s="116"/>
      <c r="MTU2664" s="42"/>
      <c r="MTV2664" s="116"/>
      <c r="MTW2664" s="42"/>
      <c r="MTX2664" s="116"/>
      <c r="MTY2664" s="42"/>
      <c r="MTZ2664" s="116"/>
      <c r="MUA2664" s="42"/>
      <c r="MUB2664" s="116"/>
      <c r="MUC2664" s="42"/>
      <c r="MUD2664" s="116"/>
      <c r="MUE2664" s="42"/>
      <c r="MUF2664" s="116"/>
      <c r="MUG2664" s="42"/>
      <c r="MUH2664" s="116"/>
      <c r="MUI2664" s="42"/>
      <c r="MUJ2664" s="116"/>
      <c r="MUK2664" s="42"/>
      <c r="MUL2664" s="116"/>
      <c r="MUM2664" s="42"/>
      <c r="MUN2664" s="116"/>
      <c r="MUO2664" s="42"/>
      <c r="MUP2664" s="116"/>
      <c r="MUQ2664" s="42"/>
      <c r="MUR2664" s="116"/>
      <c r="MUS2664" s="42"/>
      <c r="MUT2664" s="116"/>
      <c r="MUU2664" s="42"/>
      <c r="MUV2664" s="116"/>
      <c r="MUW2664" s="42"/>
      <c r="MUX2664" s="116"/>
      <c r="MUY2664" s="42"/>
      <c r="MUZ2664" s="116"/>
      <c r="MVA2664" s="42"/>
      <c r="MVB2664" s="116"/>
      <c r="MVC2664" s="42"/>
      <c r="MVD2664" s="116"/>
      <c r="MVE2664" s="42"/>
      <c r="MVF2664" s="116"/>
      <c r="MVG2664" s="42"/>
      <c r="MVH2664" s="116"/>
      <c r="MVI2664" s="42"/>
      <c r="MVJ2664" s="116"/>
      <c r="MVK2664" s="42"/>
      <c r="MVL2664" s="116"/>
      <c r="MVM2664" s="42"/>
      <c r="MVN2664" s="116"/>
      <c r="MVO2664" s="42"/>
      <c r="MVP2664" s="116"/>
      <c r="MVQ2664" s="42"/>
      <c r="MVR2664" s="116"/>
      <c r="MVS2664" s="42"/>
      <c r="MVT2664" s="116"/>
      <c r="MVU2664" s="42"/>
      <c r="MVV2664" s="116"/>
      <c r="MVW2664" s="42"/>
      <c r="MVX2664" s="116"/>
      <c r="MVY2664" s="42"/>
      <c r="MVZ2664" s="116"/>
      <c r="MWA2664" s="42"/>
      <c r="MWB2664" s="116"/>
      <c r="MWC2664" s="42"/>
      <c r="MWD2664" s="116"/>
      <c r="MWE2664" s="42"/>
      <c r="MWF2664" s="116"/>
      <c r="MWG2664" s="42"/>
      <c r="MWH2664" s="116"/>
      <c r="MWI2664" s="42"/>
      <c r="MWJ2664" s="116"/>
      <c r="MWK2664" s="42"/>
      <c r="MWL2664" s="116"/>
      <c r="MWM2664" s="42"/>
      <c r="MWN2664" s="116"/>
      <c r="MWO2664" s="42"/>
      <c r="MWP2664" s="116"/>
      <c r="MWQ2664" s="42"/>
      <c r="MWR2664" s="116"/>
      <c r="MWS2664" s="42"/>
      <c r="MWT2664" s="116"/>
      <c r="MWU2664" s="42"/>
      <c r="MWV2664" s="116"/>
      <c r="MWW2664" s="42"/>
      <c r="MWX2664" s="116"/>
      <c r="MWY2664" s="42"/>
      <c r="MWZ2664" s="116"/>
      <c r="MXA2664" s="42"/>
      <c r="MXB2664" s="116"/>
      <c r="MXC2664" s="42"/>
      <c r="MXD2664" s="116"/>
      <c r="MXE2664" s="42"/>
      <c r="MXF2664" s="116"/>
      <c r="MXG2664" s="42"/>
      <c r="MXH2664" s="116"/>
      <c r="MXI2664" s="42"/>
      <c r="MXJ2664" s="116"/>
      <c r="MXK2664" s="42"/>
      <c r="MXL2664" s="116"/>
      <c r="MXM2664" s="42"/>
      <c r="MXN2664" s="116"/>
      <c r="MXO2664" s="42"/>
      <c r="MXP2664" s="116"/>
      <c r="MXQ2664" s="42"/>
      <c r="MXR2664" s="116"/>
      <c r="MXS2664" s="42"/>
      <c r="MXT2664" s="116"/>
      <c r="MXU2664" s="42"/>
      <c r="MXV2664" s="116"/>
      <c r="MXW2664" s="42"/>
      <c r="MXX2664" s="116"/>
      <c r="MXY2664" s="42"/>
      <c r="MXZ2664" s="116"/>
      <c r="MYA2664" s="42"/>
      <c r="MYB2664" s="116"/>
      <c r="MYC2664" s="42"/>
      <c r="MYD2664" s="116"/>
      <c r="MYE2664" s="42"/>
      <c r="MYF2664" s="116"/>
      <c r="MYG2664" s="42"/>
      <c r="MYH2664" s="116"/>
      <c r="MYI2664" s="42"/>
      <c r="MYJ2664" s="116"/>
      <c r="MYK2664" s="42"/>
      <c r="MYL2664" s="116"/>
      <c r="MYM2664" s="42"/>
      <c r="MYN2664" s="116"/>
      <c r="MYO2664" s="42"/>
      <c r="MYP2664" s="116"/>
      <c r="MYQ2664" s="42"/>
      <c r="MYR2664" s="116"/>
      <c r="MYS2664" s="42"/>
      <c r="MYT2664" s="116"/>
      <c r="MYU2664" s="42"/>
      <c r="MYV2664" s="116"/>
      <c r="MYW2664" s="42"/>
      <c r="MYX2664" s="116"/>
      <c r="MYY2664" s="42"/>
      <c r="MYZ2664" s="116"/>
      <c r="MZA2664" s="42"/>
      <c r="MZB2664" s="116"/>
      <c r="MZC2664" s="42"/>
      <c r="MZD2664" s="116"/>
      <c r="MZE2664" s="42"/>
      <c r="MZF2664" s="116"/>
      <c r="MZG2664" s="42"/>
      <c r="MZH2664" s="116"/>
      <c r="MZI2664" s="42"/>
      <c r="MZJ2664" s="116"/>
      <c r="MZK2664" s="42"/>
      <c r="MZL2664" s="116"/>
      <c r="MZM2664" s="42"/>
      <c r="MZN2664" s="116"/>
      <c r="MZO2664" s="42"/>
      <c r="MZP2664" s="116"/>
      <c r="MZQ2664" s="42"/>
      <c r="MZR2664" s="116"/>
      <c r="MZS2664" s="42"/>
      <c r="MZT2664" s="116"/>
      <c r="MZU2664" s="42"/>
      <c r="MZV2664" s="116"/>
      <c r="MZW2664" s="42"/>
      <c r="MZX2664" s="116"/>
      <c r="MZY2664" s="42"/>
      <c r="MZZ2664" s="116"/>
      <c r="NAA2664" s="42"/>
      <c r="NAB2664" s="116"/>
      <c r="NAC2664" s="42"/>
      <c r="NAD2664" s="116"/>
      <c r="NAE2664" s="42"/>
      <c r="NAF2664" s="116"/>
      <c r="NAG2664" s="42"/>
      <c r="NAH2664" s="116"/>
      <c r="NAI2664" s="42"/>
      <c r="NAJ2664" s="116"/>
      <c r="NAK2664" s="42"/>
      <c r="NAL2664" s="116"/>
      <c r="NAM2664" s="42"/>
      <c r="NAN2664" s="116"/>
      <c r="NAO2664" s="42"/>
      <c r="NAP2664" s="116"/>
      <c r="NAQ2664" s="42"/>
      <c r="NAR2664" s="116"/>
      <c r="NAS2664" s="42"/>
      <c r="NAT2664" s="116"/>
      <c r="NAU2664" s="42"/>
      <c r="NAV2664" s="116"/>
      <c r="NAW2664" s="42"/>
      <c r="NAX2664" s="116"/>
      <c r="NAY2664" s="42"/>
      <c r="NAZ2664" s="116"/>
      <c r="NBA2664" s="42"/>
      <c r="NBB2664" s="116"/>
      <c r="NBC2664" s="42"/>
      <c r="NBD2664" s="116"/>
      <c r="NBE2664" s="42"/>
      <c r="NBF2664" s="116"/>
      <c r="NBG2664" s="42"/>
      <c r="NBH2664" s="116"/>
      <c r="NBI2664" s="42"/>
      <c r="NBJ2664" s="116"/>
      <c r="NBK2664" s="42"/>
      <c r="NBL2664" s="116"/>
      <c r="NBM2664" s="42"/>
      <c r="NBN2664" s="116"/>
      <c r="NBO2664" s="42"/>
      <c r="NBP2664" s="116"/>
      <c r="NBQ2664" s="42"/>
      <c r="NBR2664" s="116"/>
      <c r="NBS2664" s="42"/>
      <c r="NBT2664" s="116"/>
      <c r="NBU2664" s="42"/>
      <c r="NBV2664" s="116"/>
      <c r="NBW2664" s="42"/>
      <c r="NBX2664" s="116"/>
      <c r="NBY2664" s="42"/>
      <c r="NBZ2664" s="116"/>
      <c r="NCA2664" s="42"/>
      <c r="NCB2664" s="116"/>
      <c r="NCC2664" s="42"/>
      <c r="NCD2664" s="116"/>
      <c r="NCE2664" s="42"/>
      <c r="NCF2664" s="116"/>
      <c r="NCG2664" s="42"/>
      <c r="NCH2664" s="116"/>
      <c r="NCI2664" s="42"/>
      <c r="NCJ2664" s="116"/>
      <c r="NCK2664" s="42"/>
      <c r="NCL2664" s="116"/>
      <c r="NCM2664" s="42"/>
      <c r="NCN2664" s="116"/>
      <c r="NCO2664" s="42"/>
      <c r="NCP2664" s="116"/>
      <c r="NCQ2664" s="42"/>
      <c r="NCR2664" s="116"/>
      <c r="NCS2664" s="42"/>
      <c r="NCT2664" s="116"/>
      <c r="NCU2664" s="42"/>
      <c r="NCV2664" s="116"/>
      <c r="NCW2664" s="42"/>
      <c r="NCX2664" s="116"/>
      <c r="NCY2664" s="42"/>
      <c r="NCZ2664" s="116"/>
      <c r="NDA2664" s="42"/>
      <c r="NDB2664" s="116"/>
      <c r="NDC2664" s="42"/>
      <c r="NDD2664" s="116"/>
      <c r="NDE2664" s="42"/>
      <c r="NDF2664" s="116"/>
      <c r="NDG2664" s="42"/>
      <c r="NDH2664" s="116"/>
      <c r="NDI2664" s="42"/>
      <c r="NDJ2664" s="116"/>
      <c r="NDK2664" s="42"/>
      <c r="NDL2664" s="116"/>
      <c r="NDM2664" s="42"/>
      <c r="NDN2664" s="116"/>
      <c r="NDO2664" s="42"/>
      <c r="NDP2664" s="116"/>
      <c r="NDQ2664" s="42"/>
      <c r="NDR2664" s="116"/>
      <c r="NDS2664" s="42"/>
      <c r="NDT2664" s="116"/>
      <c r="NDU2664" s="42"/>
      <c r="NDV2664" s="116"/>
      <c r="NDW2664" s="42"/>
      <c r="NDX2664" s="116"/>
      <c r="NDY2664" s="42"/>
      <c r="NDZ2664" s="116"/>
      <c r="NEA2664" s="42"/>
      <c r="NEB2664" s="116"/>
      <c r="NEC2664" s="42"/>
      <c r="NED2664" s="116"/>
      <c r="NEE2664" s="42"/>
      <c r="NEF2664" s="116"/>
      <c r="NEG2664" s="42"/>
      <c r="NEH2664" s="116"/>
      <c r="NEI2664" s="42"/>
      <c r="NEJ2664" s="116"/>
      <c r="NEK2664" s="42"/>
      <c r="NEL2664" s="116"/>
      <c r="NEM2664" s="42"/>
      <c r="NEN2664" s="116"/>
      <c r="NEO2664" s="42"/>
      <c r="NEP2664" s="116"/>
      <c r="NEQ2664" s="42"/>
      <c r="NER2664" s="116"/>
      <c r="NES2664" s="42"/>
      <c r="NET2664" s="116"/>
      <c r="NEU2664" s="42"/>
      <c r="NEV2664" s="116"/>
      <c r="NEW2664" s="42"/>
      <c r="NEX2664" s="116"/>
      <c r="NEY2664" s="42"/>
      <c r="NEZ2664" s="116"/>
      <c r="NFA2664" s="42"/>
      <c r="NFB2664" s="116"/>
      <c r="NFC2664" s="42"/>
      <c r="NFD2664" s="116"/>
      <c r="NFE2664" s="42"/>
      <c r="NFF2664" s="116"/>
      <c r="NFG2664" s="42"/>
      <c r="NFH2664" s="116"/>
      <c r="NFI2664" s="42"/>
      <c r="NFJ2664" s="116"/>
      <c r="NFK2664" s="42"/>
      <c r="NFL2664" s="116"/>
      <c r="NFM2664" s="42"/>
      <c r="NFN2664" s="116"/>
      <c r="NFO2664" s="42"/>
      <c r="NFP2664" s="116"/>
      <c r="NFQ2664" s="42"/>
      <c r="NFR2664" s="116"/>
      <c r="NFS2664" s="42"/>
      <c r="NFT2664" s="116"/>
      <c r="NFU2664" s="42"/>
      <c r="NFV2664" s="116"/>
      <c r="NFW2664" s="42"/>
      <c r="NFX2664" s="116"/>
      <c r="NFY2664" s="42"/>
      <c r="NFZ2664" s="116"/>
      <c r="NGA2664" s="42"/>
      <c r="NGB2664" s="116"/>
      <c r="NGC2664" s="42"/>
      <c r="NGD2664" s="116"/>
      <c r="NGE2664" s="42"/>
      <c r="NGF2664" s="116"/>
      <c r="NGG2664" s="42"/>
      <c r="NGH2664" s="116"/>
      <c r="NGI2664" s="42"/>
      <c r="NGJ2664" s="116"/>
      <c r="NGK2664" s="42"/>
      <c r="NGL2664" s="116"/>
      <c r="NGM2664" s="42"/>
      <c r="NGN2664" s="116"/>
      <c r="NGO2664" s="42"/>
      <c r="NGP2664" s="116"/>
      <c r="NGQ2664" s="42"/>
      <c r="NGR2664" s="116"/>
      <c r="NGS2664" s="42"/>
      <c r="NGT2664" s="116"/>
      <c r="NGU2664" s="42"/>
      <c r="NGV2664" s="116"/>
      <c r="NGW2664" s="42"/>
      <c r="NGX2664" s="116"/>
      <c r="NGY2664" s="42"/>
      <c r="NGZ2664" s="116"/>
      <c r="NHA2664" s="42"/>
      <c r="NHB2664" s="116"/>
      <c r="NHC2664" s="42"/>
      <c r="NHD2664" s="116"/>
      <c r="NHE2664" s="42"/>
      <c r="NHF2664" s="116"/>
      <c r="NHG2664" s="42"/>
      <c r="NHH2664" s="116"/>
      <c r="NHI2664" s="42"/>
      <c r="NHJ2664" s="116"/>
      <c r="NHK2664" s="42"/>
      <c r="NHL2664" s="116"/>
      <c r="NHM2664" s="42"/>
      <c r="NHN2664" s="116"/>
      <c r="NHO2664" s="42"/>
      <c r="NHP2664" s="116"/>
      <c r="NHQ2664" s="42"/>
      <c r="NHR2664" s="116"/>
      <c r="NHS2664" s="42"/>
      <c r="NHT2664" s="116"/>
      <c r="NHU2664" s="42"/>
      <c r="NHV2664" s="116"/>
      <c r="NHW2664" s="42"/>
      <c r="NHX2664" s="116"/>
      <c r="NHY2664" s="42"/>
      <c r="NHZ2664" s="116"/>
      <c r="NIA2664" s="42"/>
      <c r="NIB2664" s="116"/>
      <c r="NIC2664" s="42"/>
      <c r="NID2664" s="116"/>
      <c r="NIE2664" s="42"/>
      <c r="NIF2664" s="116"/>
      <c r="NIG2664" s="42"/>
      <c r="NIH2664" s="116"/>
      <c r="NII2664" s="42"/>
      <c r="NIJ2664" s="116"/>
      <c r="NIK2664" s="42"/>
      <c r="NIL2664" s="116"/>
      <c r="NIM2664" s="42"/>
      <c r="NIN2664" s="116"/>
      <c r="NIO2664" s="42"/>
      <c r="NIP2664" s="116"/>
      <c r="NIQ2664" s="42"/>
      <c r="NIR2664" s="116"/>
      <c r="NIS2664" s="42"/>
      <c r="NIT2664" s="116"/>
      <c r="NIU2664" s="42"/>
      <c r="NIV2664" s="116"/>
      <c r="NIW2664" s="42"/>
      <c r="NIX2664" s="116"/>
      <c r="NIY2664" s="42"/>
      <c r="NIZ2664" s="116"/>
      <c r="NJA2664" s="42"/>
      <c r="NJB2664" s="116"/>
      <c r="NJC2664" s="42"/>
      <c r="NJD2664" s="116"/>
      <c r="NJE2664" s="42"/>
      <c r="NJF2664" s="116"/>
      <c r="NJG2664" s="42"/>
      <c r="NJH2664" s="116"/>
      <c r="NJI2664" s="42"/>
      <c r="NJJ2664" s="116"/>
      <c r="NJK2664" s="42"/>
      <c r="NJL2664" s="116"/>
      <c r="NJM2664" s="42"/>
      <c r="NJN2664" s="116"/>
      <c r="NJO2664" s="42"/>
      <c r="NJP2664" s="116"/>
      <c r="NJQ2664" s="42"/>
      <c r="NJR2664" s="116"/>
      <c r="NJS2664" s="42"/>
      <c r="NJT2664" s="116"/>
      <c r="NJU2664" s="42"/>
      <c r="NJV2664" s="116"/>
      <c r="NJW2664" s="42"/>
      <c r="NJX2664" s="116"/>
      <c r="NJY2664" s="42"/>
      <c r="NJZ2664" s="116"/>
      <c r="NKA2664" s="42"/>
      <c r="NKB2664" s="116"/>
      <c r="NKC2664" s="42"/>
      <c r="NKD2664" s="116"/>
      <c r="NKE2664" s="42"/>
      <c r="NKF2664" s="116"/>
      <c r="NKG2664" s="42"/>
      <c r="NKH2664" s="116"/>
      <c r="NKI2664" s="42"/>
      <c r="NKJ2664" s="116"/>
      <c r="NKK2664" s="42"/>
      <c r="NKL2664" s="116"/>
      <c r="NKM2664" s="42"/>
      <c r="NKN2664" s="116"/>
      <c r="NKO2664" s="42"/>
      <c r="NKP2664" s="116"/>
      <c r="NKQ2664" s="42"/>
      <c r="NKR2664" s="116"/>
      <c r="NKS2664" s="42"/>
      <c r="NKT2664" s="116"/>
      <c r="NKU2664" s="42"/>
      <c r="NKV2664" s="116"/>
      <c r="NKW2664" s="42"/>
      <c r="NKX2664" s="116"/>
      <c r="NKY2664" s="42"/>
      <c r="NKZ2664" s="116"/>
      <c r="NLA2664" s="42"/>
      <c r="NLB2664" s="116"/>
      <c r="NLC2664" s="42"/>
      <c r="NLD2664" s="116"/>
      <c r="NLE2664" s="42"/>
      <c r="NLF2664" s="116"/>
      <c r="NLG2664" s="42"/>
      <c r="NLH2664" s="116"/>
      <c r="NLI2664" s="42"/>
      <c r="NLJ2664" s="116"/>
      <c r="NLK2664" s="42"/>
      <c r="NLL2664" s="116"/>
      <c r="NLM2664" s="42"/>
      <c r="NLN2664" s="116"/>
      <c r="NLO2664" s="42"/>
      <c r="NLP2664" s="116"/>
      <c r="NLQ2664" s="42"/>
      <c r="NLR2664" s="116"/>
      <c r="NLS2664" s="42"/>
      <c r="NLT2664" s="116"/>
      <c r="NLU2664" s="42"/>
      <c r="NLV2664" s="116"/>
      <c r="NLW2664" s="42"/>
      <c r="NLX2664" s="116"/>
      <c r="NLY2664" s="42"/>
      <c r="NLZ2664" s="116"/>
      <c r="NMA2664" s="42"/>
      <c r="NMB2664" s="116"/>
      <c r="NMC2664" s="42"/>
      <c r="NMD2664" s="116"/>
      <c r="NME2664" s="42"/>
      <c r="NMF2664" s="116"/>
      <c r="NMG2664" s="42"/>
      <c r="NMH2664" s="116"/>
      <c r="NMI2664" s="42"/>
      <c r="NMJ2664" s="116"/>
      <c r="NMK2664" s="42"/>
      <c r="NML2664" s="116"/>
      <c r="NMM2664" s="42"/>
      <c r="NMN2664" s="116"/>
      <c r="NMO2664" s="42"/>
      <c r="NMP2664" s="116"/>
      <c r="NMQ2664" s="42"/>
      <c r="NMR2664" s="116"/>
      <c r="NMS2664" s="42"/>
      <c r="NMT2664" s="116"/>
      <c r="NMU2664" s="42"/>
      <c r="NMV2664" s="116"/>
      <c r="NMW2664" s="42"/>
      <c r="NMX2664" s="116"/>
      <c r="NMY2664" s="42"/>
      <c r="NMZ2664" s="116"/>
      <c r="NNA2664" s="42"/>
      <c r="NNB2664" s="116"/>
      <c r="NNC2664" s="42"/>
      <c r="NND2664" s="116"/>
      <c r="NNE2664" s="42"/>
      <c r="NNF2664" s="116"/>
      <c r="NNG2664" s="42"/>
      <c r="NNH2664" s="116"/>
      <c r="NNI2664" s="42"/>
      <c r="NNJ2664" s="116"/>
      <c r="NNK2664" s="42"/>
      <c r="NNL2664" s="116"/>
      <c r="NNM2664" s="42"/>
      <c r="NNN2664" s="116"/>
      <c r="NNO2664" s="42"/>
      <c r="NNP2664" s="116"/>
      <c r="NNQ2664" s="42"/>
      <c r="NNR2664" s="116"/>
      <c r="NNS2664" s="42"/>
      <c r="NNT2664" s="116"/>
      <c r="NNU2664" s="42"/>
      <c r="NNV2664" s="116"/>
      <c r="NNW2664" s="42"/>
      <c r="NNX2664" s="116"/>
      <c r="NNY2664" s="42"/>
      <c r="NNZ2664" s="116"/>
      <c r="NOA2664" s="42"/>
      <c r="NOB2664" s="116"/>
      <c r="NOC2664" s="42"/>
      <c r="NOD2664" s="116"/>
      <c r="NOE2664" s="42"/>
      <c r="NOF2664" s="116"/>
      <c r="NOG2664" s="42"/>
      <c r="NOH2664" s="116"/>
      <c r="NOI2664" s="42"/>
      <c r="NOJ2664" s="116"/>
      <c r="NOK2664" s="42"/>
      <c r="NOL2664" s="116"/>
      <c r="NOM2664" s="42"/>
      <c r="NON2664" s="116"/>
      <c r="NOO2664" s="42"/>
      <c r="NOP2664" s="116"/>
      <c r="NOQ2664" s="42"/>
      <c r="NOR2664" s="116"/>
      <c r="NOS2664" s="42"/>
      <c r="NOT2664" s="116"/>
      <c r="NOU2664" s="42"/>
      <c r="NOV2664" s="116"/>
      <c r="NOW2664" s="42"/>
      <c r="NOX2664" s="116"/>
      <c r="NOY2664" s="42"/>
      <c r="NOZ2664" s="116"/>
      <c r="NPA2664" s="42"/>
      <c r="NPB2664" s="116"/>
      <c r="NPC2664" s="42"/>
      <c r="NPD2664" s="116"/>
      <c r="NPE2664" s="42"/>
      <c r="NPF2664" s="116"/>
      <c r="NPG2664" s="42"/>
      <c r="NPH2664" s="116"/>
      <c r="NPI2664" s="42"/>
      <c r="NPJ2664" s="116"/>
      <c r="NPK2664" s="42"/>
      <c r="NPL2664" s="116"/>
      <c r="NPM2664" s="42"/>
      <c r="NPN2664" s="116"/>
      <c r="NPO2664" s="42"/>
      <c r="NPP2664" s="116"/>
      <c r="NPQ2664" s="42"/>
      <c r="NPR2664" s="116"/>
      <c r="NPS2664" s="42"/>
      <c r="NPT2664" s="116"/>
      <c r="NPU2664" s="42"/>
      <c r="NPV2664" s="116"/>
      <c r="NPW2664" s="42"/>
      <c r="NPX2664" s="116"/>
      <c r="NPY2664" s="42"/>
      <c r="NPZ2664" s="116"/>
      <c r="NQA2664" s="42"/>
      <c r="NQB2664" s="116"/>
      <c r="NQC2664" s="42"/>
      <c r="NQD2664" s="116"/>
      <c r="NQE2664" s="42"/>
      <c r="NQF2664" s="116"/>
      <c r="NQG2664" s="42"/>
      <c r="NQH2664" s="116"/>
      <c r="NQI2664" s="42"/>
      <c r="NQJ2664" s="116"/>
      <c r="NQK2664" s="42"/>
      <c r="NQL2664" s="116"/>
      <c r="NQM2664" s="42"/>
      <c r="NQN2664" s="116"/>
      <c r="NQO2664" s="42"/>
      <c r="NQP2664" s="116"/>
      <c r="NQQ2664" s="42"/>
      <c r="NQR2664" s="116"/>
      <c r="NQS2664" s="42"/>
      <c r="NQT2664" s="116"/>
      <c r="NQU2664" s="42"/>
      <c r="NQV2664" s="116"/>
      <c r="NQW2664" s="42"/>
      <c r="NQX2664" s="116"/>
      <c r="NQY2664" s="42"/>
      <c r="NQZ2664" s="116"/>
      <c r="NRA2664" s="42"/>
      <c r="NRB2664" s="116"/>
      <c r="NRC2664" s="42"/>
      <c r="NRD2664" s="116"/>
      <c r="NRE2664" s="42"/>
      <c r="NRF2664" s="116"/>
      <c r="NRG2664" s="42"/>
      <c r="NRH2664" s="116"/>
      <c r="NRI2664" s="42"/>
      <c r="NRJ2664" s="116"/>
      <c r="NRK2664" s="42"/>
      <c r="NRL2664" s="116"/>
      <c r="NRM2664" s="42"/>
      <c r="NRN2664" s="116"/>
      <c r="NRO2664" s="42"/>
      <c r="NRP2664" s="116"/>
      <c r="NRQ2664" s="42"/>
      <c r="NRR2664" s="116"/>
      <c r="NRS2664" s="42"/>
      <c r="NRT2664" s="116"/>
      <c r="NRU2664" s="42"/>
      <c r="NRV2664" s="116"/>
      <c r="NRW2664" s="42"/>
      <c r="NRX2664" s="116"/>
      <c r="NRY2664" s="42"/>
      <c r="NRZ2664" s="116"/>
      <c r="NSA2664" s="42"/>
      <c r="NSB2664" s="116"/>
      <c r="NSC2664" s="42"/>
      <c r="NSD2664" s="116"/>
      <c r="NSE2664" s="42"/>
      <c r="NSF2664" s="116"/>
      <c r="NSG2664" s="42"/>
      <c r="NSH2664" s="116"/>
      <c r="NSI2664" s="42"/>
      <c r="NSJ2664" s="116"/>
      <c r="NSK2664" s="42"/>
      <c r="NSL2664" s="116"/>
      <c r="NSM2664" s="42"/>
      <c r="NSN2664" s="116"/>
      <c r="NSO2664" s="42"/>
      <c r="NSP2664" s="116"/>
      <c r="NSQ2664" s="42"/>
      <c r="NSR2664" s="116"/>
      <c r="NSS2664" s="42"/>
      <c r="NST2664" s="116"/>
      <c r="NSU2664" s="42"/>
      <c r="NSV2664" s="116"/>
      <c r="NSW2664" s="42"/>
      <c r="NSX2664" s="116"/>
      <c r="NSY2664" s="42"/>
      <c r="NSZ2664" s="116"/>
      <c r="NTA2664" s="42"/>
      <c r="NTB2664" s="116"/>
      <c r="NTC2664" s="42"/>
      <c r="NTD2664" s="116"/>
      <c r="NTE2664" s="42"/>
      <c r="NTF2664" s="116"/>
      <c r="NTG2664" s="42"/>
      <c r="NTH2664" s="116"/>
      <c r="NTI2664" s="42"/>
      <c r="NTJ2664" s="116"/>
      <c r="NTK2664" s="42"/>
      <c r="NTL2664" s="116"/>
      <c r="NTM2664" s="42"/>
      <c r="NTN2664" s="116"/>
      <c r="NTO2664" s="42"/>
      <c r="NTP2664" s="116"/>
      <c r="NTQ2664" s="42"/>
      <c r="NTR2664" s="116"/>
      <c r="NTS2664" s="42"/>
      <c r="NTT2664" s="116"/>
      <c r="NTU2664" s="42"/>
      <c r="NTV2664" s="116"/>
      <c r="NTW2664" s="42"/>
      <c r="NTX2664" s="116"/>
      <c r="NTY2664" s="42"/>
      <c r="NTZ2664" s="116"/>
      <c r="NUA2664" s="42"/>
      <c r="NUB2664" s="116"/>
      <c r="NUC2664" s="42"/>
      <c r="NUD2664" s="116"/>
      <c r="NUE2664" s="42"/>
      <c r="NUF2664" s="116"/>
      <c r="NUG2664" s="42"/>
      <c r="NUH2664" s="116"/>
      <c r="NUI2664" s="42"/>
      <c r="NUJ2664" s="116"/>
      <c r="NUK2664" s="42"/>
      <c r="NUL2664" s="116"/>
      <c r="NUM2664" s="42"/>
      <c r="NUN2664" s="116"/>
      <c r="NUO2664" s="42"/>
      <c r="NUP2664" s="116"/>
      <c r="NUQ2664" s="42"/>
      <c r="NUR2664" s="116"/>
      <c r="NUS2664" s="42"/>
      <c r="NUT2664" s="116"/>
      <c r="NUU2664" s="42"/>
      <c r="NUV2664" s="116"/>
      <c r="NUW2664" s="42"/>
      <c r="NUX2664" s="116"/>
      <c r="NUY2664" s="42"/>
      <c r="NUZ2664" s="116"/>
      <c r="NVA2664" s="42"/>
      <c r="NVB2664" s="116"/>
      <c r="NVC2664" s="42"/>
      <c r="NVD2664" s="116"/>
      <c r="NVE2664" s="42"/>
      <c r="NVF2664" s="116"/>
      <c r="NVG2664" s="42"/>
      <c r="NVH2664" s="116"/>
      <c r="NVI2664" s="42"/>
      <c r="NVJ2664" s="116"/>
      <c r="NVK2664" s="42"/>
      <c r="NVL2664" s="116"/>
      <c r="NVM2664" s="42"/>
      <c r="NVN2664" s="116"/>
      <c r="NVO2664" s="42"/>
      <c r="NVP2664" s="116"/>
      <c r="NVQ2664" s="42"/>
      <c r="NVR2664" s="116"/>
      <c r="NVS2664" s="42"/>
      <c r="NVT2664" s="116"/>
      <c r="NVU2664" s="42"/>
      <c r="NVV2664" s="116"/>
      <c r="NVW2664" s="42"/>
      <c r="NVX2664" s="116"/>
      <c r="NVY2664" s="42"/>
      <c r="NVZ2664" s="116"/>
      <c r="NWA2664" s="42"/>
      <c r="NWB2664" s="116"/>
      <c r="NWC2664" s="42"/>
      <c r="NWD2664" s="116"/>
      <c r="NWE2664" s="42"/>
      <c r="NWF2664" s="116"/>
      <c r="NWG2664" s="42"/>
      <c r="NWH2664" s="116"/>
      <c r="NWI2664" s="42"/>
      <c r="NWJ2664" s="116"/>
      <c r="NWK2664" s="42"/>
      <c r="NWL2664" s="116"/>
      <c r="NWM2664" s="42"/>
      <c r="NWN2664" s="116"/>
      <c r="NWO2664" s="42"/>
      <c r="NWP2664" s="116"/>
      <c r="NWQ2664" s="42"/>
      <c r="NWR2664" s="116"/>
      <c r="NWS2664" s="42"/>
      <c r="NWT2664" s="116"/>
      <c r="NWU2664" s="42"/>
      <c r="NWV2664" s="116"/>
      <c r="NWW2664" s="42"/>
      <c r="NWX2664" s="116"/>
      <c r="NWY2664" s="42"/>
      <c r="NWZ2664" s="116"/>
      <c r="NXA2664" s="42"/>
      <c r="NXB2664" s="116"/>
      <c r="NXC2664" s="42"/>
      <c r="NXD2664" s="116"/>
      <c r="NXE2664" s="42"/>
      <c r="NXF2664" s="116"/>
      <c r="NXG2664" s="42"/>
      <c r="NXH2664" s="116"/>
      <c r="NXI2664" s="42"/>
      <c r="NXJ2664" s="116"/>
      <c r="NXK2664" s="42"/>
      <c r="NXL2664" s="116"/>
      <c r="NXM2664" s="42"/>
      <c r="NXN2664" s="116"/>
      <c r="NXO2664" s="42"/>
      <c r="NXP2664" s="116"/>
      <c r="NXQ2664" s="42"/>
      <c r="NXR2664" s="116"/>
      <c r="NXS2664" s="42"/>
      <c r="NXT2664" s="116"/>
      <c r="NXU2664" s="42"/>
      <c r="NXV2664" s="116"/>
      <c r="NXW2664" s="42"/>
      <c r="NXX2664" s="116"/>
      <c r="NXY2664" s="42"/>
      <c r="NXZ2664" s="116"/>
      <c r="NYA2664" s="42"/>
      <c r="NYB2664" s="116"/>
      <c r="NYC2664" s="42"/>
      <c r="NYD2664" s="116"/>
      <c r="NYE2664" s="42"/>
      <c r="NYF2664" s="116"/>
      <c r="NYG2664" s="42"/>
      <c r="NYH2664" s="116"/>
      <c r="NYI2664" s="42"/>
      <c r="NYJ2664" s="116"/>
      <c r="NYK2664" s="42"/>
      <c r="NYL2664" s="116"/>
      <c r="NYM2664" s="42"/>
      <c r="NYN2664" s="116"/>
      <c r="NYO2664" s="42"/>
      <c r="NYP2664" s="116"/>
      <c r="NYQ2664" s="42"/>
      <c r="NYR2664" s="116"/>
      <c r="NYS2664" s="42"/>
      <c r="NYT2664" s="116"/>
      <c r="NYU2664" s="42"/>
      <c r="NYV2664" s="116"/>
      <c r="NYW2664" s="42"/>
      <c r="NYX2664" s="116"/>
      <c r="NYY2664" s="42"/>
      <c r="NYZ2664" s="116"/>
      <c r="NZA2664" s="42"/>
      <c r="NZB2664" s="116"/>
      <c r="NZC2664" s="42"/>
      <c r="NZD2664" s="116"/>
      <c r="NZE2664" s="42"/>
      <c r="NZF2664" s="116"/>
      <c r="NZG2664" s="42"/>
      <c r="NZH2664" s="116"/>
      <c r="NZI2664" s="42"/>
      <c r="NZJ2664" s="116"/>
      <c r="NZK2664" s="42"/>
      <c r="NZL2664" s="116"/>
      <c r="NZM2664" s="42"/>
      <c r="NZN2664" s="116"/>
      <c r="NZO2664" s="42"/>
      <c r="NZP2664" s="116"/>
      <c r="NZQ2664" s="42"/>
      <c r="NZR2664" s="116"/>
      <c r="NZS2664" s="42"/>
      <c r="NZT2664" s="116"/>
      <c r="NZU2664" s="42"/>
      <c r="NZV2664" s="116"/>
      <c r="NZW2664" s="42"/>
      <c r="NZX2664" s="116"/>
      <c r="NZY2664" s="42"/>
      <c r="NZZ2664" s="116"/>
      <c r="OAA2664" s="42"/>
      <c r="OAB2664" s="116"/>
      <c r="OAC2664" s="42"/>
      <c r="OAD2664" s="116"/>
      <c r="OAE2664" s="42"/>
      <c r="OAF2664" s="116"/>
      <c r="OAG2664" s="42"/>
      <c r="OAH2664" s="116"/>
      <c r="OAI2664" s="42"/>
      <c r="OAJ2664" s="116"/>
      <c r="OAK2664" s="42"/>
      <c r="OAL2664" s="116"/>
      <c r="OAM2664" s="42"/>
      <c r="OAN2664" s="116"/>
      <c r="OAO2664" s="42"/>
      <c r="OAP2664" s="116"/>
      <c r="OAQ2664" s="42"/>
      <c r="OAR2664" s="116"/>
      <c r="OAS2664" s="42"/>
      <c r="OAT2664" s="116"/>
      <c r="OAU2664" s="42"/>
      <c r="OAV2664" s="116"/>
      <c r="OAW2664" s="42"/>
      <c r="OAX2664" s="116"/>
      <c r="OAY2664" s="42"/>
      <c r="OAZ2664" s="116"/>
      <c r="OBA2664" s="42"/>
      <c r="OBB2664" s="116"/>
      <c r="OBC2664" s="42"/>
      <c r="OBD2664" s="116"/>
      <c r="OBE2664" s="42"/>
      <c r="OBF2664" s="116"/>
      <c r="OBG2664" s="42"/>
      <c r="OBH2664" s="116"/>
      <c r="OBI2664" s="42"/>
      <c r="OBJ2664" s="116"/>
      <c r="OBK2664" s="42"/>
      <c r="OBL2664" s="116"/>
      <c r="OBM2664" s="42"/>
      <c r="OBN2664" s="116"/>
      <c r="OBO2664" s="42"/>
      <c r="OBP2664" s="116"/>
      <c r="OBQ2664" s="42"/>
      <c r="OBR2664" s="116"/>
      <c r="OBS2664" s="42"/>
      <c r="OBT2664" s="116"/>
      <c r="OBU2664" s="42"/>
      <c r="OBV2664" s="116"/>
      <c r="OBW2664" s="42"/>
      <c r="OBX2664" s="116"/>
      <c r="OBY2664" s="42"/>
      <c r="OBZ2664" s="116"/>
      <c r="OCA2664" s="42"/>
      <c r="OCB2664" s="116"/>
      <c r="OCC2664" s="42"/>
      <c r="OCD2664" s="116"/>
      <c r="OCE2664" s="42"/>
      <c r="OCF2664" s="116"/>
      <c r="OCG2664" s="42"/>
      <c r="OCH2664" s="116"/>
      <c r="OCI2664" s="42"/>
      <c r="OCJ2664" s="116"/>
      <c r="OCK2664" s="42"/>
      <c r="OCL2664" s="116"/>
      <c r="OCM2664" s="42"/>
      <c r="OCN2664" s="116"/>
      <c r="OCO2664" s="42"/>
      <c r="OCP2664" s="116"/>
      <c r="OCQ2664" s="42"/>
      <c r="OCR2664" s="116"/>
      <c r="OCS2664" s="42"/>
      <c r="OCT2664" s="116"/>
      <c r="OCU2664" s="42"/>
      <c r="OCV2664" s="116"/>
      <c r="OCW2664" s="42"/>
      <c r="OCX2664" s="116"/>
      <c r="OCY2664" s="42"/>
      <c r="OCZ2664" s="116"/>
      <c r="ODA2664" s="42"/>
      <c r="ODB2664" s="116"/>
      <c r="ODC2664" s="42"/>
      <c r="ODD2664" s="116"/>
      <c r="ODE2664" s="42"/>
      <c r="ODF2664" s="116"/>
      <c r="ODG2664" s="42"/>
      <c r="ODH2664" s="116"/>
      <c r="ODI2664" s="42"/>
      <c r="ODJ2664" s="116"/>
      <c r="ODK2664" s="42"/>
      <c r="ODL2664" s="116"/>
      <c r="ODM2664" s="42"/>
      <c r="ODN2664" s="116"/>
      <c r="ODO2664" s="42"/>
      <c r="ODP2664" s="116"/>
      <c r="ODQ2664" s="42"/>
      <c r="ODR2664" s="116"/>
      <c r="ODS2664" s="42"/>
      <c r="ODT2664" s="116"/>
      <c r="ODU2664" s="42"/>
      <c r="ODV2664" s="116"/>
      <c r="ODW2664" s="42"/>
      <c r="ODX2664" s="116"/>
      <c r="ODY2664" s="42"/>
      <c r="ODZ2664" s="116"/>
      <c r="OEA2664" s="42"/>
      <c r="OEB2664" s="116"/>
      <c r="OEC2664" s="42"/>
      <c r="OED2664" s="116"/>
      <c r="OEE2664" s="42"/>
      <c r="OEF2664" s="116"/>
      <c r="OEG2664" s="42"/>
      <c r="OEH2664" s="116"/>
      <c r="OEI2664" s="42"/>
      <c r="OEJ2664" s="116"/>
      <c r="OEK2664" s="42"/>
      <c r="OEL2664" s="116"/>
      <c r="OEM2664" s="42"/>
      <c r="OEN2664" s="116"/>
      <c r="OEO2664" s="42"/>
      <c r="OEP2664" s="116"/>
      <c r="OEQ2664" s="42"/>
      <c r="OER2664" s="116"/>
      <c r="OES2664" s="42"/>
      <c r="OET2664" s="116"/>
      <c r="OEU2664" s="42"/>
      <c r="OEV2664" s="116"/>
      <c r="OEW2664" s="42"/>
      <c r="OEX2664" s="116"/>
      <c r="OEY2664" s="42"/>
      <c r="OEZ2664" s="116"/>
      <c r="OFA2664" s="42"/>
      <c r="OFB2664" s="116"/>
      <c r="OFC2664" s="42"/>
      <c r="OFD2664" s="116"/>
      <c r="OFE2664" s="42"/>
      <c r="OFF2664" s="116"/>
      <c r="OFG2664" s="42"/>
      <c r="OFH2664" s="116"/>
      <c r="OFI2664" s="42"/>
      <c r="OFJ2664" s="116"/>
      <c r="OFK2664" s="42"/>
      <c r="OFL2664" s="116"/>
      <c r="OFM2664" s="42"/>
      <c r="OFN2664" s="116"/>
      <c r="OFO2664" s="42"/>
      <c r="OFP2664" s="116"/>
      <c r="OFQ2664" s="42"/>
      <c r="OFR2664" s="116"/>
      <c r="OFS2664" s="42"/>
      <c r="OFT2664" s="116"/>
      <c r="OFU2664" s="42"/>
      <c r="OFV2664" s="116"/>
      <c r="OFW2664" s="42"/>
      <c r="OFX2664" s="116"/>
      <c r="OFY2664" s="42"/>
      <c r="OFZ2664" s="116"/>
      <c r="OGA2664" s="42"/>
      <c r="OGB2664" s="116"/>
      <c r="OGC2664" s="42"/>
      <c r="OGD2664" s="116"/>
      <c r="OGE2664" s="42"/>
      <c r="OGF2664" s="116"/>
      <c r="OGG2664" s="42"/>
      <c r="OGH2664" s="116"/>
      <c r="OGI2664" s="42"/>
      <c r="OGJ2664" s="116"/>
      <c r="OGK2664" s="42"/>
      <c r="OGL2664" s="116"/>
      <c r="OGM2664" s="42"/>
      <c r="OGN2664" s="116"/>
      <c r="OGO2664" s="42"/>
      <c r="OGP2664" s="116"/>
      <c r="OGQ2664" s="42"/>
      <c r="OGR2664" s="116"/>
      <c r="OGS2664" s="42"/>
      <c r="OGT2664" s="116"/>
      <c r="OGU2664" s="42"/>
      <c r="OGV2664" s="116"/>
      <c r="OGW2664" s="42"/>
      <c r="OGX2664" s="116"/>
      <c r="OGY2664" s="42"/>
      <c r="OGZ2664" s="116"/>
      <c r="OHA2664" s="42"/>
      <c r="OHB2664" s="116"/>
      <c r="OHC2664" s="42"/>
      <c r="OHD2664" s="116"/>
      <c r="OHE2664" s="42"/>
      <c r="OHF2664" s="116"/>
      <c r="OHG2664" s="42"/>
      <c r="OHH2664" s="116"/>
      <c r="OHI2664" s="42"/>
      <c r="OHJ2664" s="116"/>
      <c r="OHK2664" s="42"/>
      <c r="OHL2664" s="116"/>
      <c r="OHM2664" s="42"/>
      <c r="OHN2664" s="116"/>
      <c r="OHO2664" s="42"/>
      <c r="OHP2664" s="116"/>
      <c r="OHQ2664" s="42"/>
      <c r="OHR2664" s="116"/>
      <c r="OHS2664" s="42"/>
      <c r="OHT2664" s="116"/>
      <c r="OHU2664" s="42"/>
      <c r="OHV2664" s="116"/>
      <c r="OHW2664" s="42"/>
      <c r="OHX2664" s="116"/>
      <c r="OHY2664" s="42"/>
      <c r="OHZ2664" s="116"/>
      <c r="OIA2664" s="42"/>
      <c r="OIB2664" s="116"/>
      <c r="OIC2664" s="42"/>
      <c r="OID2664" s="116"/>
      <c r="OIE2664" s="42"/>
      <c r="OIF2664" s="116"/>
      <c r="OIG2664" s="42"/>
      <c r="OIH2664" s="116"/>
      <c r="OII2664" s="42"/>
      <c r="OIJ2664" s="116"/>
      <c r="OIK2664" s="42"/>
      <c r="OIL2664" s="116"/>
      <c r="OIM2664" s="42"/>
      <c r="OIN2664" s="116"/>
      <c r="OIO2664" s="42"/>
      <c r="OIP2664" s="116"/>
      <c r="OIQ2664" s="42"/>
      <c r="OIR2664" s="116"/>
      <c r="OIS2664" s="42"/>
      <c r="OIT2664" s="116"/>
      <c r="OIU2664" s="42"/>
      <c r="OIV2664" s="116"/>
      <c r="OIW2664" s="42"/>
      <c r="OIX2664" s="116"/>
      <c r="OIY2664" s="42"/>
      <c r="OIZ2664" s="116"/>
      <c r="OJA2664" s="42"/>
      <c r="OJB2664" s="116"/>
      <c r="OJC2664" s="42"/>
      <c r="OJD2664" s="116"/>
      <c r="OJE2664" s="42"/>
      <c r="OJF2664" s="116"/>
      <c r="OJG2664" s="42"/>
      <c r="OJH2664" s="116"/>
      <c r="OJI2664" s="42"/>
      <c r="OJJ2664" s="116"/>
      <c r="OJK2664" s="42"/>
      <c r="OJL2664" s="116"/>
      <c r="OJM2664" s="42"/>
      <c r="OJN2664" s="116"/>
      <c r="OJO2664" s="42"/>
      <c r="OJP2664" s="116"/>
      <c r="OJQ2664" s="42"/>
      <c r="OJR2664" s="116"/>
      <c r="OJS2664" s="42"/>
      <c r="OJT2664" s="116"/>
      <c r="OJU2664" s="42"/>
      <c r="OJV2664" s="116"/>
      <c r="OJW2664" s="42"/>
      <c r="OJX2664" s="116"/>
      <c r="OJY2664" s="42"/>
      <c r="OJZ2664" s="116"/>
      <c r="OKA2664" s="42"/>
      <c r="OKB2664" s="116"/>
      <c r="OKC2664" s="42"/>
      <c r="OKD2664" s="116"/>
      <c r="OKE2664" s="42"/>
      <c r="OKF2664" s="116"/>
      <c r="OKG2664" s="42"/>
      <c r="OKH2664" s="116"/>
      <c r="OKI2664" s="42"/>
      <c r="OKJ2664" s="116"/>
      <c r="OKK2664" s="42"/>
      <c r="OKL2664" s="116"/>
      <c r="OKM2664" s="42"/>
      <c r="OKN2664" s="116"/>
      <c r="OKO2664" s="42"/>
      <c r="OKP2664" s="116"/>
      <c r="OKQ2664" s="42"/>
      <c r="OKR2664" s="116"/>
      <c r="OKS2664" s="42"/>
      <c r="OKT2664" s="116"/>
      <c r="OKU2664" s="42"/>
      <c r="OKV2664" s="116"/>
      <c r="OKW2664" s="42"/>
      <c r="OKX2664" s="116"/>
      <c r="OKY2664" s="42"/>
      <c r="OKZ2664" s="116"/>
      <c r="OLA2664" s="42"/>
      <c r="OLB2664" s="116"/>
      <c r="OLC2664" s="42"/>
      <c r="OLD2664" s="116"/>
      <c r="OLE2664" s="42"/>
      <c r="OLF2664" s="116"/>
      <c r="OLG2664" s="42"/>
      <c r="OLH2664" s="116"/>
      <c r="OLI2664" s="42"/>
      <c r="OLJ2664" s="116"/>
      <c r="OLK2664" s="42"/>
      <c r="OLL2664" s="116"/>
      <c r="OLM2664" s="42"/>
      <c r="OLN2664" s="116"/>
      <c r="OLO2664" s="42"/>
      <c r="OLP2664" s="116"/>
      <c r="OLQ2664" s="42"/>
      <c r="OLR2664" s="116"/>
      <c r="OLS2664" s="42"/>
      <c r="OLT2664" s="116"/>
      <c r="OLU2664" s="42"/>
      <c r="OLV2664" s="116"/>
      <c r="OLW2664" s="42"/>
      <c r="OLX2664" s="116"/>
      <c r="OLY2664" s="42"/>
      <c r="OLZ2664" s="116"/>
      <c r="OMA2664" s="42"/>
      <c r="OMB2664" s="116"/>
      <c r="OMC2664" s="42"/>
      <c r="OMD2664" s="116"/>
      <c r="OME2664" s="42"/>
      <c r="OMF2664" s="116"/>
      <c r="OMG2664" s="42"/>
      <c r="OMH2664" s="116"/>
      <c r="OMI2664" s="42"/>
      <c r="OMJ2664" s="116"/>
      <c r="OMK2664" s="42"/>
      <c r="OML2664" s="116"/>
      <c r="OMM2664" s="42"/>
      <c r="OMN2664" s="116"/>
      <c r="OMO2664" s="42"/>
      <c r="OMP2664" s="116"/>
      <c r="OMQ2664" s="42"/>
      <c r="OMR2664" s="116"/>
      <c r="OMS2664" s="42"/>
      <c r="OMT2664" s="116"/>
      <c r="OMU2664" s="42"/>
      <c r="OMV2664" s="116"/>
      <c r="OMW2664" s="42"/>
      <c r="OMX2664" s="116"/>
      <c r="OMY2664" s="42"/>
      <c r="OMZ2664" s="116"/>
      <c r="ONA2664" s="42"/>
      <c r="ONB2664" s="116"/>
      <c r="ONC2664" s="42"/>
      <c r="OND2664" s="116"/>
      <c r="ONE2664" s="42"/>
      <c r="ONF2664" s="116"/>
      <c r="ONG2664" s="42"/>
      <c r="ONH2664" s="116"/>
      <c r="ONI2664" s="42"/>
      <c r="ONJ2664" s="116"/>
      <c r="ONK2664" s="42"/>
      <c r="ONL2664" s="116"/>
      <c r="ONM2664" s="42"/>
      <c r="ONN2664" s="116"/>
      <c r="ONO2664" s="42"/>
      <c r="ONP2664" s="116"/>
      <c r="ONQ2664" s="42"/>
      <c r="ONR2664" s="116"/>
      <c r="ONS2664" s="42"/>
      <c r="ONT2664" s="116"/>
      <c r="ONU2664" s="42"/>
      <c r="ONV2664" s="116"/>
      <c r="ONW2664" s="42"/>
      <c r="ONX2664" s="116"/>
      <c r="ONY2664" s="42"/>
      <c r="ONZ2664" s="116"/>
      <c r="OOA2664" s="42"/>
      <c r="OOB2664" s="116"/>
      <c r="OOC2664" s="42"/>
      <c r="OOD2664" s="116"/>
      <c r="OOE2664" s="42"/>
      <c r="OOF2664" s="116"/>
      <c r="OOG2664" s="42"/>
      <c r="OOH2664" s="116"/>
      <c r="OOI2664" s="42"/>
      <c r="OOJ2664" s="116"/>
      <c r="OOK2664" s="42"/>
      <c r="OOL2664" s="116"/>
      <c r="OOM2664" s="42"/>
      <c r="OON2664" s="116"/>
      <c r="OOO2664" s="42"/>
      <c r="OOP2664" s="116"/>
      <c r="OOQ2664" s="42"/>
      <c r="OOR2664" s="116"/>
      <c r="OOS2664" s="42"/>
      <c r="OOT2664" s="116"/>
      <c r="OOU2664" s="42"/>
      <c r="OOV2664" s="116"/>
      <c r="OOW2664" s="42"/>
      <c r="OOX2664" s="116"/>
      <c r="OOY2664" s="42"/>
      <c r="OOZ2664" s="116"/>
      <c r="OPA2664" s="42"/>
      <c r="OPB2664" s="116"/>
      <c r="OPC2664" s="42"/>
      <c r="OPD2664" s="116"/>
      <c r="OPE2664" s="42"/>
      <c r="OPF2664" s="116"/>
      <c r="OPG2664" s="42"/>
      <c r="OPH2664" s="116"/>
      <c r="OPI2664" s="42"/>
      <c r="OPJ2664" s="116"/>
      <c r="OPK2664" s="42"/>
      <c r="OPL2664" s="116"/>
      <c r="OPM2664" s="42"/>
      <c r="OPN2664" s="116"/>
      <c r="OPO2664" s="42"/>
      <c r="OPP2664" s="116"/>
      <c r="OPQ2664" s="42"/>
      <c r="OPR2664" s="116"/>
      <c r="OPS2664" s="42"/>
      <c r="OPT2664" s="116"/>
      <c r="OPU2664" s="42"/>
      <c r="OPV2664" s="116"/>
      <c r="OPW2664" s="42"/>
      <c r="OPX2664" s="116"/>
      <c r="OPY2664" s="42"/>
      <c r="OPZ2664" s="116"/>
      <c r="OQA2664" s="42"/>
      <c r="OQB2664" s="116"/>
      <c r="OQC2664" s="42"/>
      <c r="OQD2664" s="116"/>
      <c r="OQE2664" s="42"/>
      <c r="OQF2664" s="116"/>
      <c r="OQG2664" s="42"/>
      <c r="OQH2664" s="116"/>
      <c r="OQI2664" s="42"/>
      <c r="OQJ2664" s="116"/>
      <c r="OQK2664" s="42"/>
      <c r="OQL2664" s="116"/>
      <c r="OQM2664" s="42"/>
      <c r="OQN2664" s="116"/>
      <c r="OQO2664" s="42"/>
      <c r="OQP2664" s="116"/>
      <c r="OQQ2664" s="42"/>
      <c r="OQR2664" s="116"/>
      <c r="OQS2664" s="42"/>
      <c r="OQT2664" s="116"/>
      <c r="OQU2664" s="42"/>
      <c r="OQV2664" s="116"/>
      <c r="OQW2664" s="42"/>
      <c r="OQX2664" s="116"/>
      <c r="OQY2664" s="42"/>
      <c r="OQZ2664" s="116"/>
      <c r="ORA2664" s="42"/>
      <c r="ORB2664" s="116"/>
      <c r="ORC2664" s="42"/>
      <c r="ORD2664" s="116"/>
      <c r="ORE2664" s="42"/>
      <c r="ORF2664" s="116"/>
      <c r="ORG2664" s="42"/>
      <c r="ORH2664" s="116"/>
      <c r="ORI2664" s="42"/>
      <c r="ORJ2664" s="116"/>
      <c r="ORK2664" s="42"/>
      <c r="ORL2664" s="116"/>
      <c r="ORM2664" s="42"/>
      <c r="ORN2664" s="116"/>
      <c r="ORO2664" s="42"/>
      <c r="ORP2664" s="116"/>
      <c r="ORQ2664" s="42"/>
      <c r="ORR2664" s="116"/>
      <c r="ORS2664" s="42"/>
      <c r="ORT2664" s="116"/>
      <c r="ORU2664" s="42"/>
      <c r="ORV2664" s="116"/>
      <c r="ORW2664" s="42"/>
      <c r="ORX2664" s="116"/>
      <c r="ORY2664" s="42"/>
      <c r="ORZ2664" s="116"/>
      <c r="OSA2664" s="42"/>
      <c r="OSB2664" s="116"/>
      <c r="OSC2664" s="42"/>
      <c r="OSD2664" s="116"/>
      <c r="OSE2664" s="42"/>
      <c r="OSF2664" s="116"/>
      <c r="OSG2664" s="42"/>
      <c r="OSH2664" s="116"/>
      <c r="OSI2664" s="42"/>
      <c r="OSJ2664" s="116"/>
      <c r="OSK2664" s="42"/>
      <c r="OSL2664" s="116"/>
      <c r="OSM2664" s="42"/>
      <c r="OSN2664" s="116"/>
      <c r="OSO2664" s="42"/>
      <c r="OSP2664" s="116"/>
      <c r="OSQ2664" s="42"/>
      <c r="OSR2664" s="116"/>
      <c r="OSS2664" s="42"/>
      <c r="OST2664" s="116"/>
      <c r="OSU2664" s="42"/>
      <c r="OSV2664" s="116"/>
      <c r="OSW2664" s="42"/>
      <c r="OSX2664" s="116"/>
      <c r="OSY2664" s="42"/>
      <c r="OSZ2664" s="116"/>
      <c r="OTA2664" s="42"/>
      <c r="OTB2664" s="116"/>
      <c r="OTC2664" s="42"/>
      <c r="OTD2664" s="116"/>
      <c r="OTE2664" s="42"/>
      <c r="OTF2664" s="116"/>
      <c r="OTG2664" s="42"/>
      <c r="OTH2664" s="116"/>
      <c r="OTI2664" s="42"/>
      <c r="OTJ2664" s="116"/>
      <c r="OTK2664" s="42"/>
      <c r="OTL2664" s="116"/>
      <c r="OTM2664" s="42"/>
      <c r="OTN2664" s="116"/>
      <c r="OTO2664" s="42"/>
      <c r="OTP2664" s="116"/>
      <c r="OTQ2664" s="42"/>
      <c r="OTR2664" s="116"/>
      <c r="OTS2664" s="42"/>
      <c r="OTT2664" s="116"/>
      <c r="OTU2664" s="42"/>
      <c r="OTV2664" s="116"/>
      <c r="OTW2664" s="42"/>
      <c r="OTX2664" s="116"/>
      <c r="OTY2664" s="42"/>
      <c r="OTZ2664" s="116"/>
      <c r="OUA2664" s="42"/>
      <c r="OUB2664" s="116"/>
      <c r="OUC2664" s="42"/>
      <c r="OUD2664" s="116"/>
      <c r="OUE2664" s="42"/>
      <c r="OUF2664" s="116"/>
      <c r="OUG2664" s="42"/>
      <c r="OUH2664" s="116"/>
      <c r="OUI2664" s="42"/>
      <c r="OUJ2664" s="116"/>
      <c r="OUK2664" s="42"/>
      <c r="OUL2664" s="116"/>
      <c r="OUM2664" s="42"/>
      <c r="OUN2664" s="116"/>
      <c r="OUO2664" s="42"/>
      <c r="OUP2664" s="116"/>
      <c r="OUQ2664" s="42"/>
      <c r="OUR2664" s="116"/>
      <c r="OUS2664" s="42"/>
      <c r="OUT2664" s="116"/>
      <c r="OUU2664" s="42"/>
      <c r="OUV2664" s="116"/>
      <c r="OUW2664" s="42"/>
      <c r="OUX2664" s="116"/>
      <c r="OUY2664" s="42"/>
      <c r="OUZ2664" s="116"/>
      <c r="OVA2664" s="42"/>
      <c r="OVB2664" s="116"/>
      <c r="OVC2664" s="42"/>
      <c r="OVD2664" s="116"/>
      <c r="OVE2664" s="42"/>
      <c r="OVF2664" s="116"/>
      <c r="OVG2664" s="42"/>
      <c r="OVH2664" s="116"/>
      <c r="OVI2664" s="42"/>
      <c r="OVJ2664" s="116"/>
      <c r="OVK2664" s="42"/>
      <c r="OVL2664" s="116"/>
      <c r="OVM2664" s="42"/>
      <c r="OVN2664" s="116"/>
      <c r="OVO2664" s="42"/>
      <c r="OVP2664" s="116"/>
      <c r="OVQ2664" s="42"/>
      <c r="OVR2664" s="116"/>
      <c r="OVS2664" s="42"/>
      <c r="OVT2664" s="116"/>
      <c r="OVU2664" s="42"/>
      <c r="OVV2664" s="116"/>
      <c r="OVW2664" s="42"/>
      <c r="OVX2664" s="116"/>
      <c r="OVY2664" s="42"/>
      <c r="OVZ2664" s="116"/>
      <c r="OWA2664" s="42"/>
      <c r="OWB2664" s="116"/>
      <c r="OWC2664" s="42"/>
      <c r="OWD2664" s="116"/>
      <c r="OWE2664" s="42"/>
      <c r="OWF2664" s="116"/>
      <c r="OWG2664" s="42"/>
      <c r="OWH2664" s="116"/>
      <c r="OWI2664" s="42"/>
      <c r="OWJ2664" s="116"/>
      <c r="OWK2664" s="42"/>
      <c r="OWL2664" s="116"/>
      <c r="OWM2664" s="42"/>
      <c r="OWN2664" s="116"/>
      <c r="OWO2664" s="42"/>
      <c r="OWP2664" s="116"/>
      <c r="OWQ2664" s="42"/>
      <c r="OWR2664" s="116"/>
      <c r="OWS2664" s="42"/>
      <c r="OWT2664" s="116"/>
      <c r="OWU2664" s="42"/>
      <c r="OWV2664" s="116"/>
      <c r="OWW2664" s="42"/>
      <c r="OWX2664" s="116"/>
      <c r="OWY2664" s="42"/>
      <c r="OWZ2664" s="116"/>
      <c r="OXA2664" s="42"/>
      <c r="OXB2664" s="116"/>
      <c r="OXC2664" s="42"/>
      <c r="OXD2664" s="116"/>
      <c r="OXE2664" s="42"/>
      <c r="OXF2664" s="116"/>
      <c r="OXG2664" s="42"/>
      <c r="OXH2664" s="116"/>
      <c r="OXI2664" s="42"/>
      <c r="OXJ2664" s="116"/>
      <c r="OXK2664" s="42"/>
      <c r="OXL2664" s="116"/>
      <c r="OXM2664" s="42"/>
      <c r="OXN2664" s="116"/>
      <c r="OXO2664" s="42"/>
      <c r="OXP2664" s="116"/>
      <c r="OXQ2664" s="42"/>
      <c r="OXR2664" s="116"/>
      <c r="OXS2664" s="42"/>
      <c r="OXT2664" s="116"/>
      <c r="OXU2664" s="42"/>
      <c r="OXV2664" s="116"/>
      <c r="OXW2664" s="42"/>
      <c r="OXX2664" s="116"/>
      <c r="OXY2664" s="42"/>
      <c r="OXZ2664" s="116"/>
      <c r="OYA2664" s="42"/>
      <c r="OYB2664" s="116"/>
      <c r="OYC2664" s="42"/>
      <c r="OYD2664" s="116"/>
      <c r="OYE2664" s="42"/>
      <c r="OYF2664" s="116"/>
      <c r="OYG2664" s="42"/>
      <c r="OYH2664" s="116"/>
      <c r="OYI2664" s="42"/>
      <c r="OYJ2664" s="116"/>
      <c r="OYK2664" s="42"/>
      <c r="OYL2664" s="116"/>
      <c r="OYM2664" s="42"/>
      <c r="OYN2664" s="116"/>
      <c r="OYO2664" s="42"/>
      <c r="OYP2664" s="116"/>
      <c r="OYQ2664" s="42"/>
      <c r="OYR2664" s="116"/>
      <c r="OYS2664" s="42"/>
      <c r="OYT2664" s="116"/>
      <c r="OYU2664" s="42"/>
      <c r="OYV2664" s="116"/>
      <c r="OYW2664" s="42"/>
      <c r="OYX2664" s="116"/>
      <c r="OYY2664" s="42"/>
      <c r="OYZ2664" s="116"/>
      <c r="OZA2664" s="42"/>
      <c r="OZB2664" s="116"/>
      <c r="OZC2664" s="42"/>
      <c r="OZD2664" s="116"/>
      <c r="OZE2664" s="42"/>
      <c r="OZF2664" s="116"/>
      <c r="OZG2664" s="42"/>
      <c r="OZH2664" s="116"/>
      <c r="OZI2664" s="42"/>
      <c r="OZJ2664" s="116"/>
      <c r="OZK2664" s="42"/>
      <c r="OZL2664" s="116"/>
      <c r="OZM2664" s="42"/>
      <c r="OZN2664" s="116"/>
      <c r="OZO2664" s="42"/>
      <c r="OZP2664" s="116"/>
      <c r="OZQ2664" s="42"/>
      <c r="OZR2664" s="116"/>
      <c r="OZS2664" s="42"/>
      <c r="OZT2664" s="116"/>
      <c r="OZU2664" s="42"/>
      <c r="OZV2664" s="116"/>
      <c r="OZW2664" s="42"/>
      <c r="OZX2664" s="116"/>
      <c r="OZY2664" s="42"/>
      <c r="OZZ2664" s="116"/>
      <c r="PAA2664" s="42"/>
      <c r="PAB2664" s="116"/>
      <c r="PAC2664" s="42"/>
      <c r="PAD2664" s="116"/>
      <c r="PAE2664" s="42"/>
      <c r="PAF2664" s="116"/>
      <c r="PAG2664" s="42"/>
      <c r="PAH2664" s="116"/>
      <c r="PAI2664" s="42"/>
      <c r="PAJ2664" s="116"/>
      <c r="PAK2664" s="42"/>
      <c r="PAL2664" s="116"/>
      <c r="PAM2664" s="42"/>
      <c r="PAN2664" s="116"/>
      <c r="PAO2664" s="42"/>
      <c r="PAP2664" s="116"/>
      <c r="PAQ2664" s="42"/>
      <c r="PAR2664" s="116"/>
      <c r="PAS2664" s="42"/>
      <c r="PAT2664" s="116"/>
      <c r="PAU2664" s="42"/>
      <c r="PAV2664" s="116"/>
      <c r="PAW2664" s="42"/>
      <c r="PAX2664" s="116"/>
      <c r="PAY2664" s="42"/>
      <c r="PAZ2664" s="116"/>
      <c r="PBA2664" s="42"/>
      <c r="PBB2664" s="116"/>
      <c r="PBC2664" s="42"/>
      <c r="PBD2664" s="116"/>
      <c r="PBE2664" s="42"/>
      <c r="PBF2664" s="116"/>
      <c r="PBG2664" s="42"/>
      <c r="PBH2664" s="116"/>
      <c r="PBI2664" s="42"/>
      <c r="PBJ2664" s="116"/>
      <c r="PBK2664" s="42"/>
      <c r="PBL2664" s="116"/>
      <c r="PBM2664" s="42"/>
      <c r="PBN2664" s="116"/>
      <c r="PBO2664" s="42"/>
      <c r="PBP2664" s="116"/>
      <c r="PBQ2664" s="42"/>
      <c r="PBR2664" s="116"/>
      <c r="PBS2664" s="42"/>
      <c r="PBT2664" s="116"/>
      <c r="PBU2664" s="42"/>
      <c r="PBV2664" s="116"/>
      <c r="PBW2664" s="42"/>
      <c r="PBX2664" s="116"/>
      <c r="PBY2664" s="42"/>
      <c r="PBZ2664" s="116"/>
      <c r="PCA2664" s="42"/>
      <c r="PCB2664" s="116"/>
      <c r="PCC2664" s="42"/>
      <c r="PCD2664" s="116"/>
      <c r="PCE2664" s="42"/>
      <c r="PCF2664" s="116"/>
      <c r="PCG2664" s="42"/>
      <c r="PCH2664" s="116"/>
      <c r="PCI2664" s="42"/>
      <c r="PCJ2664" s="116"/>
      <c r="PCK2664" s="42"/>
      <c r="PCL2664" s="116"/>
      <c r="PCM2664" s="42"/>
      <c r="PCN2664" s="116"/>
      <c r="PCO2664" s="42"/>
      <c r="PCP2664" s="116"/>
      <c r="PCQ2664" s="42"/>
      <c r="PCR2664" s="116"/>
      <c r="PCS2664" s="42"/>
      <c r="PCT2664" s="116"/>
      <c r="PCU2664" s="42"/>
      <c r="PCV2664" s="116"/>
      <c r="PCW2664" s="42"/>
      <c r="PCX2664" s="116"/>
      <c r="PCY2664" s="42"/>
      <c r="PCZ2664" s="116"/>
      <c r="PDA2664" s="42"/>
      <c r="PDB2664" s="116"/>
      <c r="PDC2664" s="42"/>
      <c r="PDD2664" s="116"/>
      <c r="PDE2664" s="42"/>
      <c r="PDF2664" s="116"/>
      <c r="PDG2664" s="42"/>
      <c r="PDH2664" s="116"/>
      <c r="PDI2664" s="42"/>
      <c r="PDJ2664" s="116"/>
      <c r="PDK2664" s="42"/>
      <c r="PDL2664" s="116"/>
      <c r="PDM2664" s="42"/>
      <c r="PDN2664" s="116"/>
      <c r="PDO2664" s="42"/>
      <c r="PDP2664" s="116"/>
      <c r="PDQ2664" s="42"/>
      <c r="PDR2664" s="116"/>
      <c r="PDS2664" s="42"/>
      <c r="PDT2664" s="116"/>
      <c r="PDU2664" s="42"/>
      <c r="PDV2664" s="116"/>
      <c r="PDW2664" s="42"/>
      <c r="PDX2664" s="116"/>
      <c r="PDY2664" s="42"/>
      <c r="PDZ2664" s="116"/>
      <c r="PEA2664" s="42"/>
      <c r="PEB2664" s="116"/>
      <c r="PEC2664" s="42"/>
      <c r="PED2664" s="116"/>
      <c r="PEE2664" s="42"/>
      <c r="PEF2664" s="116"/>
      <c r="PEG2664" s="42"/>
      <c r="PEH2664" s="116"/>
      <c r="PEI2664" s="42"/>
      <c r="PEJ2664" s="116"/>
      <c r="PEK2664" s="42"/>
      <c r="PEL2664" s="116"/>
      <c r="PEM2664" s="42"/>
      <c r="PEN2664" s="116"/>
      <c r="PEO2664" s="42"/>
      <c r="PEP2664" s="116"/>
      <c r="PEQ2664" s="42"/>
      <c r="PER2664" s="116"/>
      <c r="PES2664" s="42"/>
      <c r="PET2664" s="116"/>
      <c r="PEU2664" s="42"/>
      <c r="PEV2664" s="116"/>
      <c r="PEW2664" s="42"/>
      <c r="PEX2664" s="116"/>
      <c r="PEY2664" s="42"/>
      <c r="PEZ2664" s="116"/>
      <c r="PFA2664" s="42"/>
      <c r="PFB2664" s="116"/>
      <c r="PFC2664" s="42"/>
      <c r="PFD2664" s="116"/>
      <c r="PFE2664" s="42"/>
      <c r="PFF2664" s="116"/>
      <c r="PFG2664" s="42"/>
      <c r="PFH2664" s="116"/>
      <c r="PFI2664" s="42"/>
      <c r="PFJ2664" s="116"/>
      <c r="PFK2664" s="42"/>
      <c r="PFL2664" s="116"/>
      <c r="PFM2664" s="42"/>
      <c r="PFN2664" s="116"/>
      <c r="PFO2664" s="42"/>
      <c r="PFP2664" s="116"/>
      <c r="PFQ2664" s="42"/>
      <c r="PFR2664" s="116"/>
      <c r="PFS2664" s="42"/>
      <c r="PFT2664" s="116"/>
      <c r="PFU2664" s="42"/>
      <c r="PFV2664" s="116"/>
      <c r="PFW2664" s="42"/>
      <c r="PFX2664" s="116"/>
      <c r="PFY2664" s="42"/>
      <c r="PFZ2664" s="116"/>
      <c r="PGA2664" s="42"/>
      <c r="PGB2664" s="116"/>
      <c r="PGC2664" s="42"/>
      <c r="PGD2664" s="116"/>
      <c r="PGE2664" s="42"/>
      <c r="PGF2664" s="116"/>
      <c r="PGG2664" s="42"/>
      <c r="PGH2664" s="116"/>
      <c r="PGI2664" s="42"/>
      <c r="PGJ2664" s="116"/>
      <c r="PGK2664" s="42"/>
      <c r="PGL2664" s="116"/>
      <c r="PGM2664" s="42"/>
      <c r="PGN2664" s="116"/>
      <c r="PGO2664" s="42"/>
      <c r="PGP2664" s="116"/>
      <c r="PGQ2664" s="42"/>
      <c r="PGR2664" s="116"/>
      <c r="PGS2664" s="42"/>
      <c r="PGT2664" s="116"/>
      <c r="PGU2664" s="42"/>
      <c r="PGV2664" s="116"/>
      <c r="PGW2664" s="42"/>
      <c r="PGX2664" s="116"/>
      <c r="PGY2664" s="42"/>
      <c r="PGZ2664" s="116"/>
      <c r="PHA2664" s="42"/>
      <c r="PHB2664" s="116"/>
      <c r="PHC2664" s="42"/>
      <c r="PHD2664" s="116"/>
      <c r="PHE2664" s="42"/>
      <c r="PHF2664" s="116"/>
      <c r="PHG2664" s="42"/>
      <c r="PHH2664" s="116"/>
      <c r="PHI2664" s="42"/>
      <c r="PHJ2664" s="116"/>
      <c r="PHK2664" s="42"/>
      <c r="PHL2664" s="116"/>
      <c r="PHM2664" s="42"/>
      <c r="PHN2664" s="116"/>
      <c r="PHO2664" s="42"/>
      <c r="PHP2664" s="116"/>
      <c r="PHQ2664" s="42"/>
      <c r="PHR2664" s="116"/>
      <c r="PHS2664" s="42"/>
      <c r="PHT2664" s="116"/>
      <c r="PHU2664" s="42"/>
      <c r="PHV2664" s="116"/>
      <c r="PHW2664" s="42"/>
      <c r="PHX2664" s="116"/>
      <c r="PHY2664" s="42"/>
      <c r="PHZ2664" s="116"/>
      <c r="PIA2664" s="42"/>
      <c r="PIB2664" s="116"/>
      <c r="PIC2664" s="42"/>
      <c r="PID2664" s="116"/>
      <c r="PIE2664" s="42"/>
      <c r="PIF2664" s="116"/>
      <c r="PIG2664" s="42"/>
      <c r="PIH2664" s="116"/>
      <c r="PII2664" s="42"/>
      <c r="PIJ2664" s="116"/>
      <c r="PIK2664" s="42"/>
      <c r="PIL2664" s="116"/>
      <c r="PIM2664" s="42"/>
      <c r="PIN2664" s="116"/>
      <c r="PIO2664" s="42"/>
      <c r="PIP2664" s="116"/>
      <c r="PIQ2664" s="42"/>
      <c r="PIR2664" s="116"/>
      <c r="PIS2664" s="42"/>
      <c r="PIT2664" s="116"/>
      <c r="PIU2664" s="42"/>
      <c r="PIV2664" s="116"/>
      <c r="PIW2664" s="42"/>
      <c r="PIX2664" s="116"/>
      <c r="PIY2664" s="42"/>
      <c r="PIZ2664" s="116"/>
      <c r="PJA2664" s="42"/>
      <c r="PJB2664" s="116"/>
      <c r="PJC2664" s="42"/>
      <c r="PJD2664" s="116"/>
      <c r="PJE2664" s="42"/>
      <c r="PJF2664" s="116"/>
      <c r="PJG2664" s="42"/>
      <c r="PJH2664" s="116"/>
      <c r="PJI2664" s="42"/>
      <c r="PJJ2664" s="116"/>
      <c r="PJK2664" s="42"/>
      <c r="PJL2664" s="116"/>
      <c r="PJM2664" s="42"/>
      <c r="PJN2664" s="116"/>
      <c r="PJO2664" s="42"/>
      <c r="PJP2664" s="116"/>
      <c r="PJQ2664" s="42"/>
      <c r="PJR2664" s="116"/>
      <c r="PJS2664" s="42"/>
      <c r="PJT2664" s="116"/>
      <c r="PJU2664" s="42"/>
      <c r="PJV2664" s="116"/>
      <c r="PJW2664" s="42"/>
      <c r="PJX2664" s="116"/>
      <c r="PJY2664" s="42"/>
      <c r="PJZ2664" s="116"/>
      <c r="PKA2664" s="42"/>
      <c r="PKB2664" s="116"/>
      <c r="PKC2664" s="42"/>
      <c r="PKD2664" s="116"/>
      <c r="PKE2664" s="42"/>
      <c r="PKF2664" s="116"/>
      <c r="PKG2664" s="42"/>
      <c r="PKH2664" s="116"/>
      <c r="PKI2664" s="42"/>
      <c r="PKJ2664" s="116"/>
      <c r="PKK2664" s="42"/>
      <c r="PKL2664" s="116"/>
      <c r="PKM2664" s="42"/>
      <c r="PKN2664" s="116"/>
      <c r="PKO2664" s="42"/>
      <c r="PKP2664" s="116"/>
      <c r="PKQ2664" s="42"/>
      <c r="PKR2664" s="116"/>
      <c r="PKS2664" s="42"/>
      <c r="PKT2664" s="116"/>
      <c r="PKU2664" s="42"/>
      <c r="PKV2664" s="116"/>
      <c r="PKW2664" s="42"/>
      <c r="PKX2664" s="116"/>
      <c r="PKY2664" s="42"/>
      <c r="PKZ2664" s="116"/>
      <c r="PLA2664" s="42"/>
      <c r="PLB2664" s="116"/>
      <c r="PLC2664" s="42"/>
      <c r="PLD2664" s="116"/>
      <c r="PLE2664" s="42"/>
      <c r="PLF2664" s="116"/>
      <c r="PLG2664" s="42"/>
      <c r="PLH2664" s="116"/>
      <c r="PLI2664" s="42"/>
      <c r="PLJ2664" s="116"/>
      <c r="PLK2664" s="42"/>
      <c r="PLL2664" s="116"/>
      <c r="PLM2664" s="42"/>
      <c r="PLN2664" s="116"/>
      <c r="PLO2664" s="42"/>
      <c r="PLP2664" s="116"/>
      <c r="PLQ2664" s="42"/>
      <c r="PLR2664" s="116"/>
      <c r="PLS2664" s="42"/>
      <c r="PLT2664" s="116"/>
      <c r="PLU2664" s="42"/>
      <c r="PLV2664" s="116"/>
      <c r="PLW2664" s="42"/>
      <c r="PLX2664" s="116"/>
      <c r="PLY2664" s="42"/>
      <c r="PLZ2664" s="116"/>
      <c r="PMA2664" s="42"/>
      <c r="PMB2664" s="116"/>
      <c r="PMC2664" s="42"/>
      <c r="PMD2664" s="116"/>
      <c r="PME2664" s="42"/>
      <c r="PMF2664" s="116"/>
      <c r="PMG2664" s="42"/>
      <c r="PMH2664" s="116"/>
      <c r="PMI2664" s="42"/>
      <c r="PMJ2664" s="116"/>
      <c r="PMK2664" s="42"/>
      <c r="PML2664" s="116"/>
      <c r="PMM2664" s="42"/>
      <c r="PMN2664" s="116"/>
      <c r="PMO2664" s="42"/>
      <c r="PMP2664" s="116"/>
      <c r="PMQ2664" s="42"/>
      <c r="PMR2664" s="116"/>
      <c r="PMS2664" s="42"/>
      <c r="PMT2664" s="116"/>
      <c r="PMU2664" s="42"/>
      <c r="PMV2664" s="116"/>
      <c r="PMW2664" s="42"/>
      <c r="PMX2664" s="116"/>
      <c r="PMY2664" s="42"/>
      <c r="PMZ2664" s="116"/>
      <c r="PNA2664" s="42"/>
      <c r="PNB2664" s="116"/>
      <c r="PNC2664" s="42"/>
      <c r="PND2664" s="116"/>
      <c r="PNE2664" s="42"/>
      <c r="PNF2664" s="116"/>
      <c r="PNG2664" s="42"/>
      <c r="PNH2664" s="116"/>
      <c r="PNI2664" s="42"/>
      <c r="PNJ2664" s="116"/>
      <c r="PNK2664" s="42"/>
      <c r="PNL2664" s="116"/>
      <c r="PNM2664" s="42"/>
      <c r="PNN2664" s="116"/>
      <c r="PNO2664" s="42"/>
      <c r="PNP2664" s="116"/>
      <c r="PNQ2664" s="42"/>
      <c r="PNR2664" s="116"/>
      <c r="PNS2664" s="42"/>
      <c r="PNT2664" s="116"/>
      <c r="PNU2664" s="42"/>
      <c r="PNV2664" s="116"/>
      <c r="PNW2664" s="42"/>
      <c r="PNX2664" s="116"/>
      <c r="PNY2664" s="42"/>
      <c r="PNZ2664" s="116"/>
      <c r="POA2664" s="42"/>
      <c r="POB2664" s="116"/>
      <c r="POC2664" s="42"/>
      <c r="POD2664" s="116"/>
      <c r="POE2664" s="42"/>
      <c r="POF2664" s="116"/>
      <c r="POG2664" s="42"/>
      <c r="POH2664" s="116"/>
      <c r="POI2664" s="42"/>
      <c r="POJ2664" s="116"/>
      <c r="POK2664" s="42"/>
      <c r="POL2664" s="116"/>
      <c r="POM2664" s="42"/>
      <c r="PON2664" s="116"/>
      <c r="POO2664" s="42"/>
      <c r="POP2664" s="116"/>
      <c r="POQ2664" s="42"/>
      <c r="POR2664" s="116"/>
      <c r="POS2664" s="42"/>
      <c r="POT2664" s="116"/>
      <c r="POU2664" s="42"/>
      <c r="POV2664" s="116"/>
      <c r="POW2664" s="42"/>
      <c r="POX2664" s="116"/>
      <c r="POY2664" s="42"/>
      <c r="POZ2664" s="116"/>
      <c r="PPA2664" s="42"/>
      <c r="PPB2664" s="116"/>
      <c r="PPC2664" s="42"/>
      <c r="PPD2664" s="116"/>
      <c r="PPE2664" s="42"/>
      <c r="PPF2664" s="116"/>
      <c r="PPG2664" s="42"/>
      <c r="PPH2664" s="116"/>
      <c r="PPI2664" s="42"/>
      <c r="PPJ2664" s="116"/>
      <c r="PPK2664" s="42"/>
      <c r="PPL2664" s="116"/>
      <c r="PPM2664" s="42"/>
      <c r="PPN2664" s="116"/>
      <c r="PPO2664" s="42"/>
      <c r="PPP2664" s="116"/>
      <c r="PPQ2664" s="42"/>
      <c r="PPR2664" s="116"/>
      <c r="PPS2664" s="42"/>
      <c r="PPT2664" s="116"/>
      <c r="PPU2664" s="42"/>
      <c r="PPV2664" s="116"/>
      <c r="PPW2664" s="42"/>
      <c r="PPX2664" s="116"/>
      <c r="PPY2664" s="42"/>
      <c r="PPZ2664" s="116"/>
      <c r="PQA2664" s="42"/>
      <c r="PQB2664" s="116"/>
      <c r="PQC2664" s="42"/>
      <c r="PQD2664" s="116"/>
      <c r="PQE2664" s="42"/>
      <c r="PQF2664" s="116"/>
      <c r="PQG2664" s="42"/>
      <c r="PQH2664" s="116"/>
      <c r="PQI2664" s="42"/>
      <c r="PQJ2664" s="116"/>
      <c r="PQK2664" s="42"/>
      <c r="PQL2664" s="116"/>
      <c r="PQM2664" s="42"/>
      <c r="PQN2664" s="116"/>
      <c r="PQO2664" s="42"/>
      <c r="PQP2664" s="116"/>
      <c r="PQQ2664" s="42"/>
      <c r="PQR2664" s="116"/>
      <c r="PQS2664" s="42"/>
      <c r="PQT2664" s="116"/>
      <c r="PQU2664" s="42"/>
      <c r="PQV2664" s="116"/>
      <c r="PQW2664" s="42"/>
      <c r="PQX2664" s="116"/>
      <c r="PQY2664" s="42"/>
      <c r="PQZ2664" s="116"/>
      <c r="PRA2664" s="42"/>
      <c r="PRB2664" s="116"/>
      <c r="PRC2664" s="42"/>
      <c r="PRD2664" s="116"/>
      <c r="PRE2664" s="42"/>
      <c r="PRF2664" s="116"/>
      <c r="PRG2664" s="42"/>
      <c r="PRH2664" s="116"/>
      <c r="PRI2664" s="42"/>
      <c r="PRJ2664" s="116"/>
      <c r="PRK2664" s="42"/>
      <c r="PRL2664" s="116"/>
      <c r="PRM2664" s="42"/>
      <c r="PRN2664" s="116"/>
      <c r="PRO2664" s="42"/>
      <c r="PRP2664" s="116"/>
      <c r="PRQ2664" s="42"/>
      <c r="PRR2664" s="116"/>
      <c r="PRS2664" s="42"/>
      <c r="PRT2664" s="116"/>
      <c r="PRU2664" s="42"/>
      <c r="PRV2664" s="116"/>
      <c r="PRW2664" s="42"/>
      <c r="PRX2664" s="116"/>
      <c r="PRY2664" s="42"/>
      <c r="PRZ2664" s="116"/>
      <c r="PSA2664" s="42"/>
      <c r="PSB2664" s="116"/>
      <c r="PSC2664" s="42"/>
      <c r="PSD2664" s="116"/>
      <c r="PSE2664" s="42"/>
      <c r="PSF2664" s="116"/>
      <c r="PSG2664" s="42"/>
      <c r="PSH2664" s="116"/>
      <c r="PSI2664" s="42"/>
      <c r="PSJ2664" s="116"/>
      <c r="PSK2664" s="42"/>
      <c r="PSL2664" s="116"/>
      <c r="PSM2664" s="42"/>
      <c r="PSN2664" s="116"/>
      <c r="PSO2664" s="42"/>
      <c r="PSP2664" s="116"/>
      <c r="PSQ2664" s="42"/>
      <c r="PSR2664" s="116"/>
      <c r="PSS2664" s="42"/>
      <c r="PST2664" s="116"/>
      <c r="PSU2664" s="42"/>
      <c r="PSV2664" s="116"/>
      <c r="PSW2664" s="42"/>
      <c r="PSX2664" s="116"/>
      <c r="PSY2664" s="42"/>
      <c r="PSZ2664" s="116"/>
      <c r="PTA2664" s="42"/>
      <c r="PTB2664" s="116"/>
      <c r="PTC2664" s="42"/>
      <c r="PTD2664" s="116"/>
      <c r="PTE2664" s="42"/>
      <c r="PTF2664" s="116"/>
      <c r="PTG2664" s="42"/>
      <c r="PTH2664" s="116"/>
      <c r="PTI2664" s="42"/>
      <c r="PTJ2664" s="116"/>
      <c r="PTK2664" s="42"/>
      <c r="PTL2664" s="116"/>
      <c r="PTM2664" s="42"/>
      <c r="PTN2664" s="116"/>
      <c r="PTO2664" s="42"/>
      <c r="PTP2664" s="116"/>
      <c r="PTQ2664" s="42"/>
      <c r="PTR2664" s="116"/>
      <c r="PTS2664" s="42"/>
      <c r="PTT2664" s="116"/>
      <c r="PTU2664" s="42"/>
      <c r="PTV2664" s="116"/>
      <c r="PTW2664" s="42"/>
      <c r="PTX2664" s="116"/>
      <c r="PTY2664" s="42"/>
      <c r="PTZ2664" s="116"/>
      <c r="PUA2664" s="42"/>
      <c r="PUB2664" s="116"/>
      <c r="PUC2664" s="42"/>
      <c r="PUD2664" s="116"/>
      <c r="PUE2664" s="42"/>
      <c r="PUF2664" s="116"/>
      <c r="PUG2664" s="42"/>
      <c r="PUH2664" s="116"/>
      <c r="PUI2664" s="42"/>
      <c r="PUJ2664" s="116"/>
      <c r="PUK2664" s="42"/>
      <c r="PUL2664" s="116"/>
      <c r="PUM2664" s="42"/>
      <c r="PUN2664" s="116"/>
      <c r="PUO2664" s="42"/>
      <c r="PUP2664" s="116"/>
      <c r="PUQ2664" s="42"/>
      <c r="PUR2664" s="116"/>
      <c r="PUS2664" s="42"/>
      <c r="PUT2664" s="116"/>
      <c r="PUU2664" s="42"/>
      <c r="PUV2664" s="116"/>
      <c r="PUW2664" s="42"/>
      <c r="PUX2664" s="116"/>
      <c r="PUY2664" s="42"/>
      <c r="PUZ2664" s="116"/>
      <c r="PVA2664" s="42"/>
      <c r="PVB2664" s="116"/>
      <c r="PVC2664" s="42"/>
      <c r="PVD2664" s="116"/>
      <c r="PVE2664" s="42"/>
      <c r="PVF2664" s="116"/>
      <c r="PVG2664" s="42"/>
      <c r="PVH2664" s="116"/>
      <c r="PVI2664" s="42"/>
      <c r="PVJ2664" s="116"/>
      <c r="PVK2664" s="42"/>
      <c r="PVL2664" s="116"/>
      <c r="PVM2664" s="42"/>
      <c r="PVN2664" s="116"/>
      <c r="PVO2664" s="42"/>
      <c r="PVP2664" s="116"/>
      <c r="PVQ2664" s="42"/>
      <c r="PVR2664" s="116"/>
      <c r="PVS2664" s="42"/>
      <c r="PVT2664" s="116"/>
      <c r="PVU2664" s="42"/>
      <c r="PVV2664" s="116"/>
      <c r="PVW2664" s="42"/>
      <c r="PVX2664" s="116"/>
      <c r="PVY2664" s="42"/>
      <c r="PVZ2664" s="116"/>
      <c r="PWA2664" s="42"/>
      <c r="PWB2664" s="116"/>
      <c r="PWC2664" s="42"/>
      <c r="PWD2664" s="116"/>
      <c r="PWE2664" s="42"/>
      <c r="PWF2664" s="116"/>
      <c r="PWG2664" s="42"/>
      <c r="PWH2664" s="116"/>
      <c r="PWI2664" s="42"/>
      <c r="PWJ2664" s="116"/>
      <c r="PWK2664" s="42"/>
      <c r="PWL2664" s="116"/>
      <c r="PWM2664" s="42"/>
      <c r="PWN2664" s="116"/>
      <c r="PWO2664" s="42"/>
      <c r="PWP2664" s="116"/>
      <c r="PWQ2664" s="42"/>
      <c r="PWR2664" s="116"/>
      <c r="PWS2664" s="42"/>
      <c r="PWT2664" s="116"/>
      <c r="PWU2664" s="42"/>
      <c r="PWV2664" s="116"/>
      <c r="PWW2664" s="42"/>
      <c r="PWX2664" s="116"/>
      <c r="PWY2664" s="42"/>
      <c r="PWZ2664" s="116"/>
      <c r="PXA2664" s="42"/>
      <c r="PXB2664" s="116"/>
      <c r="PXC2664" s="42"/>
      <c r="PXD2664" s="116"/>
      <c r="PXE2664" s="42"/>
      <c r="PXF2664" s="116"/>
      <c r="PXG2664" s="42"/>
      <c r="PXH2664" s="116"/>
      <c r="PXI2664" s="42"/>
      <c r="PXJ2664" s="116"/>
      <c r="PXK2664" s="42"/>
      <c r="PXL2664" s="116"/>
      <c r="PXM2664" s="42"/>
      <c r="PXN2664" s="116"/>
      <c r="PXO2664" s="42"/>
      <c r="PXP2664" s="116"/>
      <c r="PXQ2664" s="42"/>
      <c r="PXR2664" s="116"/>
      <c r="PXS2664" s="42"/>
      <c r="PXT2664" s="116"/>
      <c r="PXU2664" s="42"/>
      <c r="PXV2664" s="116"/>
      <c r="PXW2664" s="42"/>
      <c r="PXX2664" s="116"/>
      <c r="PXY2664" s="42"/>
      <c r="PXZ2664" s="116"/>
      <c r="PYA2664" s="42"/>
      <c r="PYB2664" s="116"/>
      <c r="PYC2664" s="42"/>
      <c r="PYD2664" s="116"/>
      <c r="PYE2664" s="42"/>
      <c r="PYF2664" s="116"/>
      <c r="PYG2664" s="42"/>
      <c r="PYH2664" s="116"/>
      <c r="PYI2664" s="42"/>
      <c r="PYJ2664" s="116"/>
      <c r="PYK2664" s="42"/>
      <c r="PYL2664" s="116"/>
      <c r="PYM2664" s="42"/>
      <c r="PYN2664" s="116"/>
      <c r="PYO2664" s="42"/>
      <c r="PYP2664" s="116"/>
      <c r="PYQ2664" s="42"/>
      <c r="PYR2664" s="116"/>
      <c r="PYS2664" s="42"/>
      <c r="PYT2664" s="116"/>
      <c r="PYU2664" s="42"/>
      <c r="PYV2664" s="116"/>
      <c r="PYW2664" s="42"/>
      <c r="PYX2664" s="116"/>
      <c r="PYY2664" s="42"/>
      <c r="PYZ2664" s="116"/>
      <c r="PZA2664" s="42"/>
      <c r="PZB2664" s="116"/>
      <c r="PZC2664" s="42"/>
      <c r="PZD2664" s="116"/>
      <c r="PZE2664" s="42"/>
      <c r="PZF2664" s="116"/>
      <c r="PZG2664" s="42"/>
      <c r="PZH2664" s="116"/>
      <c r="PZI2664" s="42"/>
      <c r="PZJ2664" s="116"/>
      <c r="PZK2664" s="42"/>
      <c r="PZL2664" s="116"/>
      <c r="PZM2664" s="42"/>
      <c r="PZN2664" s="116"/>
      <c r="PZO2664" s="42"/>
      <c r="PZP2664" s="116"/>
      <c r="PZQ2664" s="42"/>
      <c r="PZR2664" s="116"/>
      <c r="PZS2664" s="42"/>
      <c r="PZT2664" s="116"/>
      <c r="PZU2664" s="42"/>
      <c r="PZV2664" s="116"/>
      <c r="PZW2664" s="42"/>
      <c r="PZX2664" s="116"/>
      <c r="PZY2664" s="42"/>
      <c r="PZZ2664" s="116"/>
      <c r="QAA2664" s="42"/>
      <c r="QAB2664" s="116"/>
      <c r="QAC2664" s="42"/>
      <c r="QAD2664" s="116"/>
      <c r="QAE2664" s="42"/>
      <c r="QAF2664" s="116"/>
      <c r="QAG2664" s="42"/>
      <c r="QAH2664" s="116"/>
      <c r="QAI2664" s="42"/>
      <c r="QAJ2664" s="116"/>
      <c r="QAK2664" s="42"/>
      <c r="QAL2664" s="116"/>
      <c r="QAM2664" s="42"/>
      <c r="QAN2664" s="116"/>
      <c r="QAO2664" s="42"/>
      <c r="QAP2664" s="116"/>
      <c r="QAQ2664" s="42"/>
      <c r="QAR2664" s="116"/>
      <c r="QAS2664" s="42"/>
      <c r="QAT2664" s="116"/>
      <c r="QAU2664" s="42"/>
      <c r="QAV2664" s="116"/>
      <c r="QAW2664" s="42"/>
      <c r="QAX2664" s="116"/>
      <c r="QAY2664" s="42"/>
      <c r="QAZ2664" s="116"/>
      <c r="QBA2664" s="42"/>
      <c r="QBB2664" s="116"/>
      <c r="QBC2664" s="42"/>
      <c r="QBD2664" s="116"/>
      <c r="QBE2664" s="42"/>
      <c r="QBF2664" s="116"/>
      <c r="QBG2664" s="42"/>
      <c r="QBH2664" s="116"/>
      <c r="QBI2664" s="42"/>
      <c r="QBJ2664" s="116"/>
      <c r="QBK2664" s="42"/>
      <c r="QBL2664" s="116"/>
      <c r="QBM2664" s="42"/>
      <c r="QBN2664" s="116"/>
      <c r="QBO2664" s="42"/>
      <c r="QBP2664" s="116"/>
      <c r="QBQ2664" s="42"/>
      <c r="QBR2664" s="116"/>
      <c r="QBS2664" s="42"/>
      <c r="QBT2664" s="116"/>
      <c r="QBU2664" s="42"/>
      <c r="QBV2664" s="116"/>
      <c r="QBW2664" s="42"/>
      <c r="QBX2664" s="116"/>
      <c r="QBY2664" s="42"/>
      <c r="QBZ2664" s="116"/>
      <c r="QCA2664" s="42"/>
      <c r="QCB2664" s="116"/>
      <c r="QCC2664" s="42"/>
      <c r="QCD2664" s="116"/>
      <c r="QCE2664" s="42"/>
      <c r="QCF2664" s="116"/>
      <c r="QCG2664" s="42"/>
      <c r="QCH2664" s="116"/>
      <c r="QCI2664" s="42"/>
      <c r="QCJ2664" s="116"/>
      <c r="QCK2664" s="42"/>
      <c r="QCL2664" s="116"/>
      <c r="QCM2664" s="42"/>
      <c r="QCN2664" s="116"/>
      <c r="QCO2664" s="42"/>
      <c r="QCP2664" s="116"/>
      <c r="QCQ2664" s="42"/>
      <c r="QCR2664" s="116"/>
      <c r="QCS2664" s="42"/>
      <c r="QCT2664" s="116"/>
      <c r="QCU2664" s="42"/>
      <c r="QCV2664" s="116"/>
      <c r="QCW2664" s="42"/>
      <c r="QCX2664" s="116"/>
      <c r="QCY2664" s="42"/>
      <c r="QCZ2664" s="116"/>
      <c r="QDA2664" s="42"/>
      <c r="QDB2664" s="116"/>
      <c r="QDC2664" s="42"/>
      <c r="QDD2664" s="116"/>
      <c r="QDE2664" s="42"/>
      <c r="QDF2664" s="116"/>
      <c r="QDG2664" s="42"/>
      <c r="QDH2664" s="116"/>
      <c r="QDI2664" s="42"/>
      <c r="QDJ2664" s="116"/>
      <c r="QDK2664" s="42"/>
      <c r="QDL2664" s="116"/>
      <c r="QDM2664" s="42"/>
      <c r="QDN2664" s="116"/>
      <c r="QDO2664" s="42"/>
      <c r="QDP2664" s="116"/>
      <c r="QDQ2664" s="42"/>
      <c r="QDR2664" s="116"/>
      <c r="QDS2664" s="42"/>
      <c r="QDT2664" s="116"/>
      <c r="QDU2664" s="42"/>
      <c r="QDV2664" s="116"/>
      <c r="QDW2664" s="42"/>
      <c r="QDX2664" s="116"/>
      <c r="QDY2664" s="42"/>
      <c r="QDZ2664" s="116"/>
      <c r="QEA2664" s="42"/>
      <c r="QEB2664" s="116"/>
      <c r="QEC2664" s="42"/>
      <c r="QED2664" s="116"/>
      <c r="QEE2664" s="42"/>
      <c r="QEF2664" s="116"/>
      <c r="QEG2664" s="42"/>
      <c r="QEH2664" s="116"/>
      <c r="QEI2664" s="42"/>
      <c r="QEJ2664" s="116"/>
      <c r="QEK2664" s="42"/>
      <c r="QEL2664" s="116"/>
      <c r="QEM2664" s="42"/>
      <c r="QEN2664" s="116"/>
      <c r="QEO2664" s="42"/>
      <c r="QEP2664" s="116"/>
      <c r="QEQ2664" s="42"/>
      <c r="QER2664" s="116"/>
      <c r="QES2664" s="42"/>
      <c r="QET2664" s="116"/>
      <c r="QEU2664" s="42"/>
      <c r="QEV2664" s="116"/>
      <c r="QEW2664" s="42"/>
      <c r="QEX2664" s="116"/>
      <c r="QEY2664" s="42"/>
      <c r="QEZ2664" s="116"/>
      <c r="QFA2664" s="42"/>
      <c r="QFB2664" s="116"/>
      <c r="QFC2664" s="42"/>
      <c r="QFD2664" s="116"/>
      <c r="QFE2664" s="42"/>
      <c r="QFF2664" s="116"/>
      <c r="QFG2664" s="42"/>
      <c r="QFH2664" s="116"/>
      <c r="QFI2664" s="42"/>
      <c r="QFJ2664" s="116"/>
      <c r="QFK2664" s="42"/>
      <c r="QFL2664" s="116"/>
      <c r="QFM2664" s="42"/>
      <c r="QFN2664" s="116"/>
      <c r="QFO2664" s="42"/>
      <c r="QFP2664" s="116"/>
      <c r="QFQ2664" s="42"/>
      <c r="QFR2664" s="116"/>
      <c r="QFS2664" s="42"/>
      <c r="QFT2664" s="116"/>
      <c r="QFU2664" s="42"/>
      <c r="QFV2664" s="116"/>
      <c r="QFW2664" s="42"/>
      <c r="QFX2664" s="116"/>
      <c r="QFY2664" s="42"/>
      <c r="QFZ2664" s="116"/>
      <c r="QGA2664" s="42"/>
      <c r="QGB2664" s="116"/>
      <c r="QGC2664" s="42"/>
      <c r="QGD2664" s="116"/>
      <c r="QGE2664" s="42"/>
      <c r="QGF2664" s="116"/>
      <c r="QGG2664" s="42"/>
      <c r="QGH2664" s="116"/>
      <c r="QGI2664" s="42"/>
      <c r="QGJ2664" s="116"/>
      <c r="QGK2664" s="42"/>
      <c r="QGL2664" s="116"/>
      <c r="QGM2664" s="42"/>
      <c r="QGN2664" s="116"/>
      <c r="QGO2664" s="42"/>
      <c r="QGP2664" s="116"/>
      <c r="QGQ2664" s="42"/>
      <c r="QGR2664" s="116"/>
      <c r="QGS2664" s="42"/>
      <c r="QGT2664" s="116"/>
      <c r="QGU2664" s="42"/>
      <c r="QGV2664" s="116"/>
      <c r="QGW2664" s="42"/>
      <c r="QGX2664" s="116"/>
      <c r="QGY2664" s="42"/>
      <c r="QGZ2664" s="116"/>
      <c r="QHA2664" s="42"/>
      <c r="QHB2664" s="116"/>
      <c r="QHC2664" s="42"/>
      <c r="QHD2664" s="116"/>
      <c r="QHE2664" s="42"/>
      <c r="QHF2664" s="116"/>
      <c r="QHG2664" s="42"/>
      <c r="QHH2664" s="116"/>
      <c r="QHI2664" s="42"/>
      <c r="QHJ2664" s="116"/>
      <c r="QHK2664" s="42"/>
      <c r="QHL2664" s="116"/>
      <c r="QHM2664" s="42"/>
      <c r="QHN2664" s="116"/>
      <c r="QHO2664" s="42"/>
      <c r="QHP2664" s="116"/>
      <c r="QHQ2664" s="42"/>
      <c r="QHR2664" s="116"/>
      <c r="QHS2664" s="42"/>
      <c r="QHT2664" s="116"/>
      <c r="QHU2664" s="42"/>
      <c r="QHV2664" s="116"/>
      <c r="QHW2664" s="42"/>
      <c r="QHX2664" s="116"/>
      <c r="QHY2664" s="42"/>
      <c r="QHZ2664" s="116"/>
      <c r="QIA2664" s="42"/>
      <c r="QIB2664" s="116"/>
      <c r="QIC2664" s="42"/>
      <c r="QID2664" s="116"/>
      <c r="QIE2664" s="42"/>
      <c r="QIF2664" s="116"/>
      <c r="QIG2664" s="42"/>
      <c r="QIH2664" s="116"/>
      <c r="QII2664" s="42"/>
      <c r="QIJ2664" s="116"/>
      <c r="QIK2664" s="42"/>
      <c r="QIL2664" s="116"/>
      <c r="QIM2664" s="42"/>
      <c r="QIN2664" s="116"/>
      <c r="QIO2664" s="42"/>
      <c r="QIP2664" s="116"/>
      <c r="QIQ2664" s="42"/>
      <c r="QIR2664" s="116"/>
      <c r="QIS2664" s="42"/>
      <c r="QIT2664" s="116"/>
      <c r="QIU2664" s="42"/>
      <c r="QIV2664" s="116"/>
      <c r="QIW2664" s="42"/>
      <c r="QIX2664" s="116"/>
      <c r="QIY2664" s="42"/>
      <c r="QIZ2664" s="116"/>
      <c r="QJA2664" s="42"/>
      <c r="QJB2664" s="116"/>
      <c r="QJC2664" s="42"/>
      <c r="QJD2664" s="116"/>
      <c r="QJE2664" s="42"/>
      <c r="QJF2664" s="116"/>
      <c r="QJG2664" s="42"/>
      <c r="QJH2664" s="116"/>
      <c r="QJI2664" s="42"/>
      <c r="QJJ2664" s="116"/>
      <c r="QJK2664" s="42"/>
      <c r="QJL2664" s="116"/>
      <c r="QJM2664" s="42"/>
      <c r="QJN2664" s="116"/>
      <c r="QJO2664" s="42"/>
      <c r="QJP2664" s="116"/>
      <c r="QJQ2664" s="42"/>
      <c r="QJR2664" s="116"/>
      <c r="QJS2664" s="42"/>
      <c r="QJT2664" s="116"/>
      <c r="QJU2664" s="42"/>
      <c r="QJV2664" s="116"/>
      <c r="QJW2664" s="42"/>
      <c r="QJX2664" s="116"/>
      <c r="QJY2664" s="42"/>
      <c r="QJZ2664" s="116"/>
      <c r="QKA2664" s="42"/>
      <c r="QKB2664" s="116"/>
      <c r="QKC2664" s="42"/>
      <c r="QKD2664" s="116"/>
      <c r="QKE2664" s="42"/>
      <c r="QKF2664" s="116"/>
      <c r="QKG2664" s="42"/>
      <c r="QKH2664" s="116"/>
      <c r="QKI2664" s="42"/>
      <c r="QKJ2664" s="116"/>
      <c r="QKK2664" s="42"/>
      <c r="QKL2664" s="116"/>
      <c r="QKM2664" s="42"/>
      <c r="QKN2664" s="116"/>
      <c r="QKO2664" s="42"/>
      <c r="QKP2664" s="116"/>
      <c r="QKQ2664" s="42"/>
      <c r="QKR2664" s="116"/>
      <c r="QKS2664" s="42"/>
      <c r="QKT2664" s="116"/>
      <c r="QKU2664" s="42"/>
      <c r="QKV2664" s="116"/>
      <c r="QKW2664" s="42"/>
      <c r="QKX2664" s="116"/>
      <c r="QKY2664" s="42"/>
      <c r="QKZ2664" s="116"/>
      <c r="QLA2664" s="42"/>
      <c r="QLB2664" s="116"/>
      <c r="QLC2664" s="42"/>
      <c r="QLD2664" s="116"/>
      <c r="QLE2664" s="42"/>
      <c r="QLF2664" s="116"/>
      <c r="QLG2664" s="42"/>
      <c r="QLH2664" s="116"/>
      <c r="QLI2664" s="42"/>
      <c r="QLJ2664" s="116"/>
      <c r="QLK2664" s="42"/>
      <c r="QLL2664" s="116"/>
      <c r="QLM2664" s="42"/>
      <c r="QLN2664" s="116"/>
      <c r="QLO2664" s="42"/>
      <c r="QLP2664" s="116"/>
      <c r="QLQ2664" s="42"/>
      <c r="QLR2664" s="116"/>
      <c r="QLS2664" s="42"/>
      <c r="QLT2664" s="116"/>
      <c r="QLU2664" s="42"/>
      <c r="QLV2664" s="116"/>
      <c r="QLW2664" s="42"/>
      <c r="QLX2664" s="116"/>
      <c r="QLY2664" s="42"/>
      <c r="QLZ2664" s="116"/>
      <c r="QMA2664" s="42"/>
      <c r="QMB2664" s="116"/>
      <c r="QMC2664" s="42"/>
      <c r="QMD2664" s="116"/>
      <c r="QME2664" s="42"/>
      <c r="QMF2664" s="116"/>
      <c r="QMG2664" s="42"/>
      <c r="QMH2664" s="116"/>
      <c r="QMI2664" s="42"/>
      <c r="QMJ2664" s="116"/>
      <c r="QMK2664" s="42"/>
      <c r="QML2664" s="116"/>
      <c r="QMM2664" s="42"/>
      <c r="QMN2664" s="116"/>
      <c r="QMO2664" s="42"/>
      <c r="QMP2664" s="116"/>
      <c r="QMQ2664" s="42"/>
      <c r="QMR2664" s="116"/>
      <c r="QMS2664" s="42"/>
      <c r="QMT2664" s="116"/>
      <c r="QMU2664" s="42"/>
      <c r="QMV2664" s="116"/>
      <c r="QMW2664" s="42"/>
      <c r="QMX2664" s="116"/>
      <c r="QMY2664" s="42"/>
      <c r="QMZ2664" s="116"/>
      <c r="QNA2664" s="42"/>
      <c r="QNB2664" s="116"/>
      <c r="QNC2664" s="42"/>
      <c r="QND2664" s="116"/>
      <c r="QNE2664" s="42"/>
      <c r="QNF2664" s="116"/>
      <c r="QNG2664" s="42"/>
      <c r="QNH2664" s="116"/>
      <c r="QNI2664" s="42"/>
      <c r="QNJ2664" s="116"/>
      <c r="QNK2664" s="42"/>
      <c r="QNL2664" s="116"/>
      <c r="QNM2664" s="42"/>
      <c r="QNN2664" s="116"/>
      <c r="QNO2664" s="42"/>
      <c r="QNP2664" s="116"/>
      <c r="QNQ2664" s="42"/>
      <c r="QNR2664" s="116"/>
      <c r="QNS2664" s="42"/>
      <c r="QNT2664" s="116"/>
      <c r="QNU2664" s="42"/>
      <c r="QNV2664" s="116"/>
      <c r="QNW2664" s="42"/>
      <c r="QNX2664" s="116"/>
      <c r="QNY2664" s="42"/>
      <c r="QNZ2664" s="116"/>
      <c r="QOA2664" s="42"/>
      <c r="QOB2664" s="116"/>
      <c r="QOC2664" s="42"/>
      <c r="QOD2664" s="116"/>
      <c r="QOE2664" s="42"/>
      <c r="QOF2664" s="116"/>
      <c r="QOG2664" s="42"/>
      <c r="QOH2664" s="116"/>
      <c r="QOI2664" s="42"/>
      <c r="QOJ2664" s="116"/>
      <c r="QOK2664" s="42"/>
      <c r="QOL2664" s="116"/>
      <c r="QOM2664" s="42"/>
      <c r="QON2664" s="116"/>
      <c r="QOO2664" s="42"/>
      <c r="QOP2664" s="116"/>
      <c r="QOQ2664" s="42"/>
      <c r="QOR2664" s="116"/>
      <c r="QOS2664" s="42"/>
      <c r="QOT2664" s="116"/>
      <c r="QOU2664" s="42"/>
      <c r="QOV2664" s="116"/>
      <c r="QOW2664" s="42"/>
      <c r="QOX2664" s="116"/>
      <c r="QOY2664" s="42"/>
      <c r="QOZ2664" s="116"/>
      <c r="QPA2664" s="42"/>
      <c r="QPB2664" s="116"/>
      <c r="QPC2664" s="42"/>
      <c r="QPD2664" s="116"/>
      <c r="QPE2664" s="42"/>
      <c r="QPF2664" s="116"/>
      <c r="QPG2664" s="42"/>
      <c r="QPH2664" s="116"/>
      <c r="QPI2664" s="42"/>
      <c r="QPJ2664" s="116"/>
      <c r="QPK2664" s="42"/>
      <c r="QPL2664" s="116"/>
      <c r="QPM2664" s="42"/>
      <c r="QPN2664" s="116"/>
      <c r="QPO2664" s="42"/>
      <c r="QPP2664" s="116"/>
      <c r="QPQ2664" s="42"/>
      <c r="QPR2664" s="116"/>
      <c r="QPS2664" s="42"/>
      <c r="QPT2664" s="116"/>
      <c r="QPU2664" s="42"/>
      <c r="QPV2664" s="116"/>
      <c r="QPW2664" s="42"/>
      <c r="QPX2664" s="116"/>
      <c r="QPY2664" s="42"/>
      <c r="QPZ2664" s="116"/>
      <c r="QQA2664" s="42"/>
      <c r="QQB2664" s="116"/>
      <c r="QQC2664" s="42"/>
      <c r="QQD2664" s="116"/>
      <c r="QQE2664" s="42"/>
      <c r="QQF2664" s="116"/>
      <c r="QQG2664" s="42"/>
      <c r="QQH2664" s="116"/>
      <c r="QQI2664" s="42"/>
      <c r="QQJ2664" s="116"/>
      <c r="QQK2664" s="42"/>
      <c r="QQL2664" s="116"/>
      <c r="QQM2664" s="42"/>
      <c r="QQN2664" s="116"/>
      <c r="QQO2664" s="42"/>
      <c r="QQP2664" s="116"/>
      <c r="QQQ2664" s="42"/>
      <c r="QQR2664" s="116"/>
      <c r="QQS2664" s="42"/>
      <c r="QQT2664" s="116"/>
      <c r="QQU2664" s="42"/>
      <c r="QQV2664" s="116"/>
      <c r="QQW2664" s="42"/>
      <c r="QQX2664" s="116"/>
      <c r="QQY2664" s="42"/>
      <c r="QQZ2664" s="116"/>
      <c r="QRA2664" s="42"/>
      <c r="QRB2664" s="116"/>
      <c r="QRC2664" s="42"/>
      <c r="QRD2664" s="116"/>
      <c r="QRE2664" s="42"/>
      <c r="QRF2664" s="116"/>
      <c r="QRG2664" s="42"/>
      <c r="QRH2664" s="116"/>
      <c r="QRI2664" s="42"/>
      <c r="QRJ2664" s="116"/>
      <c r="QRK2664" s="42"/>
      <c r="QRL2664" s="116"/>
      <c r="QRM2664" s="42"/>
      <c r="QRN2664" s="116"/>
      <c r="QRO2664" s="42"/>
      <c r="QRP2664" s="116"/>
      <c r="QRQ2664" s="42"/>
      <c r="QRR2664" s="116"/>
      <c r="QRS2664" s="42"/>
      <c r="QRT2664" s="116"/>
      <c r="QRU2664" s="42"/>
      <c r="QRV2664" s="116"/>
      <c r="QRW2664" s="42"/>
      <c r="QRX2664" s="116"/>
      <c r="QRY2664" s="42"/>
      <c r="QRZ2664" s="116"/>
      <c r="QSA2664" s="42"/>
      <c r="QSB2664" s="116"/>
      <c r="QSC2664" s="42"/>
      <c r="QSD2664" s="116"/>
      <c r="QSE2664" s="42"/>
      <c r="QSF2664" s="116"/>
      <c r="QSG2664" s="42"/>
      <c r="QSH2664" s="116"/>
      <c r="QSI2664" s="42"/>
      <c r="QSJ2664" s="116"/>
      <c r="QSK2664" s="42"/>
      <c r="QSL2664" s="116"/>
      <c r="QSM2664" s="42"/>
      <c r="QSN2664" s="116"/>
      <c r="QSO2664" s="42"/>
      <c r="QSP2664" s="116"/>
      <c r="QSQ2664" s="42"/>
      <c r="QSR2664" s="116"/>
      <c r="QSS2664" s="42"/>
      <c r="QST2664" s="116"/>
      <c r="QSU2664" s="42"/>
      <c r="QSV2664" s="116"/>
      <c r="QSW2664" s="42"/>
      <c r="QSX2664" s="116"/>
      <c r="QSY2664" s="42"/>
      <c r="QSZ2664" s="116"/>
      <c r="QTA2664" s="42"/>
      <c r="QTB2664" s="116"/>
      <c r="QTC2664" s="42"/>
      <c r="QTD2664" s="116"/>
      <c r="QTE2664" s="42"/>
      <c r="QTF2664" s="116"/>
      <c r="QTG2664" s="42"/>
      <c r="QTH2664" s="116"/>
      <c r="QTI2664" s="42"/>
      <c r="QTJ2664" s="116"/>
      <c r="QTK2664" s="42"/>
      <c r="QTL2664" s="116"/>
      <c r="QTM2664" s="42"/>
      <c r="QTN2664" s="116"/>
      <c r="QTO2664" s="42"/>
      <c r="QTP2664" s="116"/>
      <c r="QTQ2664" s="42"/>
      <c r="QTR2664" s="116"/>
      <c r="QTS2664" s="42"/>
      <c r="QTT2664" s="116"/>
      <c r="QTU2664" s="42"/>
      <c r="QTV2664" s="116"/>
      <c r="QTW2664" s="42"/>
      <c r="QTX2664" s="116"/>
      <c r="QTY2664" s="42"/>
      <c r="QTZ2664" s="116"/>
      <c r="QUA2664" s="42"/>
      <c r="QUB2664" s="116"/>
      <c r="QUC2664" s="42"/>
      <c r="QUD2664" s="116"/>
      <c r="QUE2664" s="42"/>
      <c r="QUF2664" s="116"/>
      <c r="QUG2664" s="42"/>
      <c r="QUH2664" s="116"/>
      <c r="QUI2664" s="42"/>
      <c r="QUJ2664" s="116"/>
      <c r="QUK2664" s="42"/>
      <c r="QUL2664" s="116"/>
      <c r="QUM2664" s="42"/>
      <c r="QUN2664" s="116"/>
      <c r="QUO2664" s="42"/>
      <c r="QUP2664" s="116"/>
      <c r="QUQ2664" s="42"/>
      <c r="QUR2664" s="116"/>
      <c r="QUS2664" s="42"/>
      <c r="QUT2664" s="116"/>
      <c r="QUU2664" s="42"/>
      <c r="QUV2664" s="116"/>
      <c r="QUW2664" s="42"/>
      <c r="QUX2664" s="116"/>
      <c r="QUY2664" s="42"/>
      <c r="QUZ2664" s="116"/>
      <c r="QVA2664" s="42"/>
      <c r="QVB2664" s="116"/>
      <c r="QVC2664" s="42"/>
      <c r="QVD2664" s="116"/>
      <c r="QVE2664" s="42"/>
      <c r="QVF2664" s="116"/>
      <c r="QVG2664" s="42"/>
      <c r="QVH2664" s="116"/>
      <c r="QVI2664" s="42"/>
      <c r="QVJ2664" s="116"/>
      <c r="QVK2664" s="42"/>
      <c r="QVL2664" s="116"/>
      <c r="QVM2664" s="42"/>
      <c r="QVN2664" s="116"/>
      <c r="QVO2664" s="42"/>
      <c r="QVP2664" s="116"/>
      <c r="QVQ2664" s="42"/>
      <c r="QVR2664" s="116"/>
      <c r="QVS2664" s="42"/>
      <c r="QVT2664" s="116"/>
      <c r="QVU2664" s="42"/>
      <c r="QVV2664" s="116"/>
      <c r="QVW2664" s="42"/>
      <c r="QVX2664" s="116"/>
      <c r="QVY2664" s="42"/>
      <c r="QVZ2664" s="116"/>
      <c r="QWA2664" s="42"/>
      <c r="QWB2664" s="116"/>
      <c r="QWC2664" s="42"/>
      <c r="QWD2664" s="116"/>
      <c r="QWE2664" s="42"/>
      <c r="QWF2664" s="116"/>
      <c r="QWG2664" s="42"/>
      <c r="QWH2664" s="116"/>
      <c r="QWI2664" s="42"/>
      <c r="QWJ2664" s="116"/>
      <c r="QWK2664" s="42"/>
      <c r="QWL2664" s="116"/>
      <c r="QWM2664" s="42"/>
      <c r="QWN2664" s="116"/>
      <c r="QWO2664" s="42"/>
      <c r="QWP2664" s="116"/>
      <c r="QWQ2664" s="42"/>
      <c r="QWR2664" s="116"/>
      <c r="QWS2664" s="42"/>
      <c r="QWT2664" s="116"/>
      <c r="QWU2664" s="42"/>
      <c r="QWV2664" s="116"/>
      <c r="QWW2664" s="42"/>
      <c r="QWX2664" s="116"/>
      <c r="QWY2664" s="42"/>
      <c r="QWZ2664" s="116"/>
      <c r="QXA2664" s="42"/>
      <c r="QXB2664" s="116"/>
      <c r="QXC2664" s="42"/>
      <c r="QXD2664" s="116"/>
      <c r="QXE2664" s="42"/>
      <c r="QXF2664" s="116"/>
      <c r="QXG2664" s="42"/>
      <c r="QXH2664" s="116"/>
      <c r="QXI2664" s="42"/>
      <c r="QXJ2664" s="116"/>
      <c r="QXK2664" s="42"/>
      <c r="QXL2664" s="116"/>
      <c r="QXM2664" s="42"/>
      <c r="QXN2664" s="116"/>
      <c r="QXO2664" s="42"/>
      <c r="QXP2664" s="116"/>
      <c r="QXQ2664" s="42"/>
      <c r="QXR2664" s="116"/>
      <c r="QXS2664" s="42"/>
      <c r="QXT2664" s="116"/>
      <c r="QXU2664" s="42"/>
      <c r="QXV2664" s="116"/>
      <c r="QXW2664" s="42"/>
      <c r="QXX2664" s="116"/>
      <c r="QXY2664" s="42"/>
      <c r="QXZ2664" s="116"/>
      <c r="QYA2664" s="42"/>
      <c r="QYB2664" s="116"/>
      <c r="QYC2664" s="42"/>
      <c r="QYD2664" s="116"/>
      <c r="QYE2664" s="42"/>
      <c r="QYF2664" s="116"/>
      <c r="QYG2664" s="42"/>
      <c r="QYH2664" s="116"/>
      <c r="QYI2664" s="42"/>
      <c r="QYJ2664" s="116"/>
      <c r="QYK2664" s="42"/>
      <c r="QYL2664" s="116"/>
      <c r="QYM2664" s="42"/>
      <c r="QYN2664" s="116"/>
      <c r="QYO2664" s="42"/>
      <c r="QYP2664" s="116"/>
      <c r="QYQ2664" s="42"/>
      <c r="QYR2664" s="116"/>
      <c r="QYS2664" s="42"/>
      <c r="QYT2664" s="116"/>
      <c r="QYU2664" s="42"/>
      <c r="QYV2664" s="116"/>
      <c r="QYW2664" s="42"/>
      <c r="QYX2664" s="116"/>
      <c r="QYY2664" s="42"/>
      <c r="QYZ2664" s="116"/>
      <c r="QZA2664" s="42"/>
      <c r="QZB2664" s="116"/>
      <c r="QZC2664" s="42"/>
      <c r="QZD2664" s="116"/>
      <c r="QZE2664" s="42"/>
      <c r="QZF2664" s="116"/>
      <c r="QZG2664" s="42"/>
      <c r="QZH2664" s="116"/>
      <c r="QZI2664" s="42"/>
      <c r="QZJ2664" s="116"/>
      <c r="QZK2664" s="42"/>
      <c r="QZL2664" s="116"/>
      <c r="QZM2664" s="42"/>
      <c r="QZN2664" s="116"/>
      <c r="QZO2664" s="42"/>
      <c r="QZP2664" s="116"/>
      <c r="QZQ2664" s="42"/>
      <c r="QZR2664" s="116"/>
      <c r="QZS2664" s="42"/>
      <c r="QZT2664" s="116"/>
      <c r="QZU2664" s="42"/>
      <c r="QZV2664" s="116"/>
      <c r="QZW2664" s="42"/>
      <c r="QZX2664" s="116"/>
      <c r="QZY2664" s="42"/>
      <c r="QZZ2664" s="116"/>
      <c r="RAA2664" s="42"/>
      <c r="RAB2664" s="116"/>
      <c r="RAC2664" s="42"/>
      <c r="RAD2664" s="116"/>
      <c r="RAE2664" s="42"/>
      <c r="RAF2664" s="116"/>
      <c r="RAG2664" s="42"/>
      <c r="RAH2664" s="116"/>
      <c r="RAI2664" s="42"/>
      <c r="RAJ2664" s="116"/>
      <c r="RAK2664" s="42"/>
      <c r="RAL2664" s="116"/>
      <c r="RAM2664" s="42"/>
      <c r="RAN2664" s="116"/>
      <c r="RAO2664" s="42"/>
      <c r="RAP2664" s="116"/>
      <c r="RAQ2664" s="42"/>
      <c r="RAR2664" s="116"/>
      <c r="RAS2664" s="42"/>
      <c r="RAT2664" s="116"/>
      <c r="RAU2664" s="42"/>
      <c r="RAV2664" s="116"/>
      <c r="RAW2664" s="42"/>
      <c r="RAX2664" s="116"/>
      <c r="RAY2664" s="42"/>
      <c r="RAZ2664" s="116"/>
      <c r="RBA2664" s="42"/>
      <c r="RBB2664" s="116"/>
      <c r="RBC2664" s="42"/>
      <c r="RBD2664" s="116"/>
      <c r="RBE2664" s="42"/>
      <c r="RBF2664" s="116"/>
      <c r="RBG2664" s="42"/>
      <c r="RBH2664" s="116"/>
      <c r="RBI2664" s="42"/>
      <c r="RBJ2664" s="116"/>
      <c r="RBK2664" s="42"/>
      <c r="RBL2664" s="116"/>
      <c r="RBM2664" s="42"/>
      <c r="RBN2664" s="116"/>
      <c r="RBO2664" s="42"/>
      <c r="RBP2664" s="116"/>
      <c r="RBQ2664" s="42"/>
      <c r="RBR2664" s="116"/>
      <c r="RBS2664" s="42"/>
      <c r="RBT2664" s="116"/>
      <c r="RBU2664" s="42"/>
      <c r="RBV2664" s="116"/>
      <c r="RBW2664" s="42"/>
      <c r="RBX2664" s="116"/>
      <c r="RBY2664" s="42"/>
      <c r="RBZ2664" s="116"/>
      <c r="RCA2664" s="42"/>
      <c r="RCB2664" s="116"/>
      <c r="RCC2664" s="42"/>
      <c r="RCD2664" s="116"/>
      <c r="RCE2664" s="42"/>
      <c r="RCF2664" s="116"/>
      <c r="RCG2664" s="42"/>
      <c r="RCH2664" s="116"/>
      <c r="RCI2664" s="42"/>
      <c r="RCJ2664" s="116"/>
      <c r="RCK2664" s="42"/>
      <c r="RCL2664" s="116"/>
      <c r="RCM2664" s="42"/>
      <c r="RCN2664" s="116"/>
      <c r="RCO2664" s="42"/>
      <c r="RCP2664" s="116"/>
      <c r="RCQ2664" s="42"/>
      <c r="RCR2664" s="116"/>
      <c r="RCS2664" s="42"/>
      <c r="RCT2664" s="116"/>
      <c r="RCU2664" s="42"/>
      <c r="RCV2664" s="116"/>
      <c r="RCW2664" s="42"/>
      <c r="RCX2664" s="116"/>
      <c r="RCY2664" s="42"/>
      <c r="RCZ2664" s="116"/>
      <c r="RDA2664" s="42"/>
      <c r="RDB2664" s="116"/>
      <c r="RDC2664" s="42"/>
      <c r="RDD2664" s="116"/>
      <c r="RDE2664" s="42"/>
      <c r="RDF2664" s="116"/>
      <c r="RDG2664" s="42"/>
      <c r="RDH2664" s="116"/>
      <c r="RDI2664" s="42"/>
      <c r="RDJ2664" s="116"/>
      <c r="RDK2664" s="42"/>
      <c r="RDL2664" s="116"/>
      <c r="RDM2664" s="42"/>
      <c r="RDN2664" s="116"/>
      <c r="RDO2664" s="42"/>
      <c r="RDP2664" s="116"/>
      <c r="RDQ2664" s="42"/>
      <c r="RDR2664" s="116"/>
      <c r="RDS2664" s="42"/>
      <c r="RDT2664" s="116"/>
      <c r="RDU2664" s="42"/>
      <c r="RDV2664" s="116"/>
      <c r="RDW2664" s="42"/>
      <c r="RDX2664" s="116"/>
      <c r="RDY2664" s="42"/>
      <c r="RDZ2664" s="116"/>
      <c r="REA2664" s="42"/>
      <c r="REB2664" s="116"/>
      <c r="REC2664" s="42"/>
      <c r="RED2664" s="116"/>
      <c r="REE2664" s="42"/>
      <c r="REF2664" s="116"/>
      <c r="REG2664" s="42"/>
      <c r="REH2664" s="116"/>
      <c r="REI2664" s="42"/>
      <c r="REJ2664" s="116"/>
      <c r="REK2664" s="42"/>
      <c r="REL2664" s="116"/>
      <c r="REM2664" s="42"/>
      <c r="REN2664" s="116"/>
      <c r="REO2664" s="42"/>
      <c r="REP2664" s="116"/>
      <c r="REQ2664" s="42"/>
      <c r="RER2664" s="116"/>
      <c r="RES2664" s="42"/>
      <c r="RET2664" s="116"/>
      <c r="REU2664" s="42"/>
      <c r="REV2664" s="116"/>
      <c r="REW2664" s="42"/>
      <c r="REX2664" s="116"/>
      <c r="REY2664" s="42"/>
      <c r="REZ2664" s="116"/>
      <c r="RFA2664" s="42"/>
      <c r="RFB2664" s="116"/>
      <c r="RFC2664" s="42"/>
      <c r="RFD2664" s="116"/>
      <c r="RFE2664" s="42"/>
      <c r="RFF2664" s="116"/>
      <c r="RFG2664" s="42"/>
      <c r="RFH2664" s="116"/>
      <c r="RFI2664" s="42"/>
      <c r="RFJ2664" s="116"/>
      <c r="RFK2664" s="42"/>
      <c r="RFL2664" s="116"/>
      <c r="RFM2664" s="42"/>
      <c r="RFN2664" s="116"/>
      <c r="RFO2664" s="42"/>
      <c r="RFP2664" s="116"/>
      <c r="RFQ2664" s="42"/>
      <c r="RFR2664" s="116"/>
      <c r="RFS2664" s="42"/>
      <c r="RFT2664" s="116"/>
      <c r="RFU2664" s="42"/>
      <c r="RFV2664" s="116"/>
      <c r="RFW2664" s="42"/>
      <c r="RFX2664" s="116"/>
      <c r="RFY2664" s="42"/>
      <c r="RFZ2664" s="116"/>
      <c r="RGA2664" s="42"/>
      <c r="RGB2664" s="116"/>
      <c r="RGC2664" s="42"/>
      <c r="RGD2664" s="116"/>
      <c r="RGE2664" s="42"/>
      <c r="RGF2664" s="116"/>
      <c r="RGG2664" s="42"/>
      <c r="RGH2664" s="116"/>
      <c r="RGI2664" s="42"/>
      <c r="RGJ2664" s="116"/>
      <c r="RGK2664" s="42"/>
      <c r="RGL2664" s="116"/>
      <c r="RGM2664" s="42"/>
      <c r="RGN2664" s="116"/>
      <c r="RGO2664" s="42"/>
      <c r="RGP2664" s="116"/>
      <c r="RGQ2664" s="42"/>
      <c r="RGR2664" s="116"/>
      <c r="RGS2664" s="42"/>
      <c r="RGT2664" s="116"/>
      <c r="RGU2664" s="42"/>
      <c r="RGV2664" s="116"/>
      <c r="RGW2664" s="42"/>
      <c r="RGX2664" s="116"/>
      <c r="RGY2664" s="42"/>
      <c r="RGZ2664" s="116"/>
      <c r="RHA2664" s="42"/>
      <c r="RHB2664" s="116"/>
      <c r="RHC2664" s="42"/>
      <c r="RHD2664" s="116"/>
      <c r="RHE2664" s="42"/>
      <c r="RHF2664" s="116"/>
      <c r="RHG2664" s="42"/>
      <c r="RHH2664" s="116"/>
      <c r="RHI2664" s="42"/>
      <c r="RHJ2664" s="116"/>
      <c r="RHK2664" s="42"/>
      <c r="RHL2664" s="116"/>
      <c r="RHM2664" s="42"/>
      <c r="RHN2664" s="116"/>
      <c r="RHO2664" s="42"/>
      <c r="RHP2664" s="116"/>
      <c r="RHQ2664" s="42"/>
      <c r="RHR2664" s="116"/>
      <c r="RHS2664" s="42"/>
      <c r="RHT2664" s="116"/>
      <c r="RHU2664" s="42"/>
      <c r="RHV2664" s="116"/>
      <c r="RHW2664" s="42"/>
      <c r="RHX2664" s="116"/>
      <c r="RHY2664" s="42"/>
      <c r="RHZ2664" s="116"/>
      <c r="RIA2664" s="42"/>
      <c r="RIB2664" s="116"/>
      <c r="RIC2664" s="42"/>
      <c r="RID2664" s="116"/>
      <c r="RIE2664" s="42"/>
      <c r="RIF2664" s="116"/>
      <c r="RIG2664" s="42"/>
      <c r="RIH2664" s="116"/>
      <c r="RII2664" s="42"/>
      <c r="RIJ2664" s="116"/>
      <c r="RIK2664" s="42"/>
      <c r="RIL2664" s="116"/>
      <c r="RIM2664" s="42"/>
      <c r="RIN2664" s="116"/>
      <c r="RIO2664" s="42"/>
      <c r="RIP2664" s="116"/>
      <c r="RIQ2664" s="42"/>
      <c r="RIR2664" s="116"/>
      <c r="RIS2664" s="42"/>
      <c r="RIT2664" s="116"/>
      <c r="RIU2664" s="42"/>
      <c r="RIV2664" s="116"/>
      <c r="RIW2664" s="42"/>
      <c r="RIX2664" s="116"/>
      <c r="RIY2664" s="42"/>
      <c r="RIZ2664" s="116"/>
      <c r="RJA2664" s="42"/>
      <c r="RJB2664" s="116"/>
      <c r="RJC2664" s="42"/>
      <c r="RJD2664" s="116"/>
      <c r="RJE2664" s="42"/>
      <c r="RJF2664" s="116"/>
      <c r="RJG2664" s="42"/>
      <c r="RJH2664" s="116"/>
      <c r="RJI2664" s="42"/>
      <c r="RJJ2664" s="116"/>
      <c r="RJK2664" s="42"/>
      <c r="RJL2664" s="116"/>
      <c r="RJM2664" s="42"/>
      <c r="RJN2664" s="116"/>
      <c r="RJO2664" s="42"/>
      <c r="RJP2664" s="116"/>
      <c r="RJQ2664" s="42"/>
      <c r="RJR2664" s="116"/>
      <c r="RJS2664" s="42"/>
      <c r="RJT2664" s="116"/>
      <c r="RJU2664" s="42"/>
      <c r="RJV2664" s="116"/>
      <c r="RJW2664" s="42"/>
      <c r="RJX2664" s="116"/>
      <c r="RJY2664" s="42"/>
      <c r="RJZ2664" s="116"/>
      <c r="RKA2664" s="42"/>
      <c r="RKB2664" s="116"/>
      <c r="RKC2664" s="42"/>
      <c r="RKD2664" s="116"/>
      <c r="RKE2664" s="42"/>
      <c r="RKF2664" s="116"/>
      <c r="RKG2664" s="42"/>
      <c r="RKH2664" s="116"/>
      <c r="RKI2664" s="42"/>
      <c r="RKJ2664" s="116"/>
      <c r="RKK2664" s="42"/>
      <c r="RKL2664" s="116"/>
      <c r="RKM2664" s="42"/>
      <c r="RKN2664" s="116"/>
      <c r="RKO2664" s="42"/>
      <c r="RKP2664" s="116"/>
      <c r="RKQ2664" s="42"/>
      <c r="RKR2664" s="116"/>
      <c r="RKS2664" s="42"/>
      <c r="RKT2664" s="116"/>
      <c r="RKU2664" s="42"/>
      <c r="RKV2664" s="116"/>
      <c r="RKW2664" s="42"/>
      <c r="RKX2664" s="116"/>
      <c r="RKY2664" s="42"/>
      <c r="RKZ2664" s="116"/>
      <c r="RLA2664" s="42"/>
      <c r="RLB2664" s="116"/>
      <c r="RLC2664" s="42"/>
      <c r="RLD2664" s="116"/>
      <c r="RLE2664" s="42"/>
      <c r="RLF2664" s="116"/>
      <c r="RLG2664" s="42"/>
      <c r="RLH2664" s="116"/>
      <c r="RLI2664" s="42"/>
      <c r="RLJ2664" s="116"/>
      <c r="RLK2664" s="42"/>
      <c r="RLL2664" s="116"/>
      <c r="RLM2664" s="42"/>
      <c r="RLN2664" s="116"/>
      <c r="RLO2664" s="42"/>
      <c r="RLP2664" s="116"/>
      <c r="RLQ2664" s="42"/>
      <c r="RLR2664" s="116"/>
      <c r="RLS2664" s="42"/>
      <c r="RLT2664" s="116"/>
      <c r="RLU2664" s="42"/>
      <c r="RLV2664" s="116"/>
      <c r="RLW2664" s="42"/>
      <c r="RLX2664" s="116"/>
      <c r="RLY2664" s="42"/>
      <c r="RLZ2664" s="116"/>
      <c r="RMA2664" s="42"/>
      <c r="RMB2664" s="116"/>
      <c r="RMC2664" s="42"/>
      <c r="RMD2664" s="116"/>
      <c r="RME2664" s="42"/>
      <c r="RMF2664" s="116"/>
      <c r="RMG2664" s="42"/>
      <c r="RMH2664" s="116"/>
      <c r="RMI2664" s="42"/>
      <c r="RMJ2664" s="116"/>
      <c r="RMK2664" s="42"/>
      <c r="RML2664" s="116"/>
      <c r="RMM2664" s="42"/>
      <c r="RMN2664" s="116"/>
      <c r="RMO2664" s="42"/>
      <c r="RMP2664" s="116"/>
      <c r="RMQ2664" s="42"/>
      <c r="RMR2664" s="116"/>
      <c r="RMS2664" s="42"/>
      <c r="RMT2664" s="116"/>
      <c r="RMU2664" s="42"/>
      <c r="RMV2664" s="116"/>
      <c r="RMW2664" s="42"/>
      <c r="RMX2664" s="116"/>
      <c r="RMY2664" s="42"/>
      <c r="RMZ2664" s="116"/>
      <c r="RNA2664" s="42"/>
      <c r="RNB2664" s="116"/>
      <c r="RNC2664" s="42"/>
      <c r="RND2664" s="116"/>
      <c r="RNE2664" s="42"/>
      <c r="RNF2664" s="116"/>
      <c r="RNG2664" s="42"/>
      <c r="RNH2664" s="116"/>
      <c r="RNI2664" s="42"/>
      <c r="RNJ2664" s="116"/>
      <c r="RNK2664" s="42"/>
      <c r="RNL2664" s="116"/>
      <c r="RNM2664" s="42"/>
      <c r="RNN2664" s="116"/>
      <c r="RNO2664" s="42"/>
      <c r="RNP2664" s="116"/>
      <c r="RNQ2664" s="42"/>
      <c r="RNR2664" s="116"/>
      <c r="RNS2664" s="42"/>
      <c r="RNT2664" s="116"/>
      <c r="RNU2664" s="42"/>
      <c r="RNV2664" s="116"/>
      <c r="RNW2664" s="42"/>
      <c r="RNX2664" s="116"/>
      <c r="RNY2664" s="42"/>
      <c r="RNZ2664" s="116"/>
      <c r="ROA2664" s="42"/>
      <c r="ROB2664" s="116"/>
      <c r="ROC2664" s="42"/>
      <c r="ROD2664" s="116"/>
      <c r="ROE2664" s="42"/>
      <c r="ROF2664" s="116"/>
      <c r="ROG2664" s="42"/>
      <c r="ROH2664" s="116"/>
      <c r="ROI2664" s="42"/>
      <c r="ROJ2664" s="116"/>
      <c r="ROK2664" s="42"/>
      <c r="ROL2664" s="116"/>
      <c r="ROM2664" s="42"/>
      <c r="RON2664" s="116"/>
      <c r="ROO2664" s="42"/>
      <c r="ROP2664" s="116"/>
      <c r="ROQ2664" s="42"/>
      <c r="ROR2664" s="116"/>
      <c r="ROS2664" s="42"/>
      <c r="ROT2664" s="116"/>
      <c r="ROU2664" s="42"/>
      <c r="ROV2664" s="116"/>
      <c r="ROW2664" s="42"/>
      <c r="ROX2664" s="116"/>
      <c r="ROY2664" s="42"/>
      <c r="ROZ2664" s="116"/>
      <c r="RPA2664" s="42"/>
      <c r="RPB2664" s="116"/>
      <c r="RPC2664" s="42"/>
      <c r="RPD2664" s="116"/>
      <c r="RPE2664" s="42"/>
      <c r="RPF2664" s="116"/>
      <c r="RPG2664" s="42"/>
      <c r="RPH2664" s="116"/>
      <c r="RPI2664" s="42"/>
      <c r="RPJ2664" s="116"/>
      <c r="RPK2664" s="42"/>
      <c r="RPL2664" s="116"/>
      <c r="RPM2664" s="42"/>
      <c r="RPN2664" s="116"/>
      <c r="RPO2664" s="42"/>
      <c r="RPP2664" s="116"/>
      <c r="RPQ2664" s="42"/>
      <c r="RPR2664" s="116"/>
      <c r="RPS2664" s="42"/>
      <c r="RPT2664" s="116"/>
      <c r="RPU2664" s="42"/>
      <c r="RPV2664" s="116"/>
      <c r="RPW2664" s="42"/>
      <c r="RPX2664" s="116"/>
      <c r="RPY2664" s="42"/>
      <c r="RPZ2664" s="116"/>
      <c r="RQA2664" s="42"/>
      <c r="RQB2664" s="116"/>
      <c r="RQC2664" s="42"/>
      <c r="RQD2664" s="116"/>
      <c r="RQE2664" s="42"/>
      <c r="RQF2664" s="116"/>
      <c r="RQG2664" s="42"/>
      <c r="RQH2664" s="116"/>
      <c r="RQI2664" s="42"/>
      <c r="RQJ2664" s="116"/>
      <c r="RQK2664" s="42"/>
      <c r="RQL2664" s="116"/>
      <c r="RQM2664" s="42"/>
      <c r="RQN2664" s="116"/>
      <c r="RQO2664" s="42"/>
      <c r="RQP2664" s="116"/>
      <c r="RQQ2664" s="42"/>
      <c r="RQR2664" s="116"/>
      <c r="RQS2664" s="42"/>
      <c r="RQT2664" s="116"/>
      <c r="RQU2664" s="42"/>
      <c r="RQV2664" s="116"/>
      <c r="RQW2664" s="42"/>
      <c r="RQX2664" s="116"/>
      <c r="RQY2664" s="42"/>
      <c r="RQZ2664" s="116"/>
      <c r="RRA2664" s="42"/>
      <c r="RRB2664" s="116"/>
      <c r="RRC2664" s="42"/>
      <c r="RRD2664" s="116"/>
      <c r="RRE2664" s="42"/>
      <c r="RRF2664" s="116"/>
      <c r="RRG2664" s="42"/>
      <c r="RRH2664" s="116"/>
      <c r="RRI2664" s="42"/>
      <c r="RRJ2664" s="116"/>
      <c r="RRK2664" s="42"/>
      <c r="RRL2664" s="116"/>
      <c r="RRM2664" s="42"/>
      <c r="RRN2664" s="116"/>
      <c r="RRO2664" s="42"/>
      <c r="RRP2664" s="116"/>
      <c r="RRQ2664" s="42"/>
      <c r="RRR2664" s="116"/>
      <c r="RRS2664" s="42"/>
      <c r="RRT2664" s="116"/>
      <c r="RRU2664" s="42"/>
      <c r="RRV2664" s="116"/>
      <c r="RRW2664" s="42"/>
      <c r="RRX2664" s="116"/>
      <c r="RRY2664" s="42"/>
      <c r="RRZ2664" s="116"/>
      <c r="RSA2664" s="42"/>
      <c r="RSB2664" s="116"/>
      <c r="RSC2664" s="42"/>
      <c r="RSD2664" s="116"/>
      <c r="RSE2664" s="42"/>
      <c r="RSF2664" s="116"/>
      <c r="RSG2664" s="42"/>
      <c r="RSH2664" s="116"/>
      <c r="RSI2664" s="42"/>
      <c r="RSJ2664" s="116"/>
      <c r="RSK2664" s="42"/>
      <c r="RSL2664" s="116"/>
      <c r="RSM2664" s="42"/>
      <c r="RSN2664" s="116"/>
      <c r="RSO2664" s="42"/>
      <c r="RSP2664" s="116"/>
      <c r="RSQ2664" s="42"/>
      <c r="RSR2664" s="116"/>
      <c r="RSS2664" s="42"/>
      <c r="RST2664" s="116"/>
      <c r="RSU2664" s="42"/>
      <c r="RSV2664" s="116"/>
      <c r="RSW2664" s="42"/>
      <c r="RSX2664" s="116"/>
      <c r="RSY2664" s="42"/>
      <c r="RSZ2664" s="116"/>
      <c r="RTA2664" s="42"/>
      <c r="RTB2664" s="116"/>
      <c r="RTC2664" s="42"/>
      <c r="RTD2664" s="116"/>
      <c r="RTE2664" s="42"/>
      <c r="RTF2664" s="116"/>
      <c r="RTG2664" s="42"/>
      <c r="RTH2664" s="116"/>
      <c r="RTI2664" s="42"/>
      <c r="RTJ2664" s="116"/>
      <c r="RTK2664" s="42"/>
      <c r="RTL2664" s="116"/>
      <c r="RTM2664" s="42"/>
      <c r="RTN2664" s="116"/>
      <c r="RTO2664" s="42"/>
      <c r="RTP2664" s="116"/>
      <c r="RTQ2664" s="42"/>
      <c r="RTR2664" s="116"/>
      <c r="RTS2664" s="42"/>
      <c r="RTT2664" s="116"/>
      <c r="RTU2664" s="42"/>
      <c r="RTV2664" s="116"/>
      <c r="RTW2664" s="42"/>
      <c r="RTX2664" s="116"/>
      <c r="RTY2664" s="42"/>
      <c r="RTZ2664" s="116"/>
      <c r="RUA2664" s="42"/>
      <c r="RUB2664" s="116"/>
      <c r="RUC2664" s="42"/>
      <c r="RUD2664" s="116"/>
      <c r="RUE2664" s="42"/>
      <c r="RUF2664" s="116"/>
      <c r="RUG2664" s="42"/>
      <c r="RUH2664" s="116"/>
      <c r="RUI2664" s="42"/>
      <c r="RUJ2664" s="116"/>
      <c r="RUK2664" s="42"/>
      <c r="RUL2664" s="116"/>
      <c r="RUM2664" s="42"/>
      <c r="RUN2664" s="116"/>
      <c r="RUO2664" s="42"/>
      <c r="RUP2664" s="116"/>
      <c r="RUQ2664" s="42"/>
      <c r="RUR2664" s="116"/>
      <c r="RUS2664" s="42"/>
      <c r="RUT2664" s="116"/>
      <c r="RUU2664" s="42"/>
      <c r="RUV2664" s="116"/>
      <c r="RUW2664" s="42"/>
      <c r="RUX2664" s="116"/>
      <c r="RUY2664" s="42"/>
      <c r="RUZ2664" s="116"/>
      <c r="RVA2664" s="42"/>
      <c r="RVB2664" s="116"/>
      <c r="RVC2664" s="42"/>
      <c r="RVD2664" s="116"/>
      <c r="RVE2664" s="42"/>
      <c r="RVF2664" s="116"/>
      <c r="RVG2664" s="42"/>
      <c r="RVH2664" s="116"/>
      <c r="RVI2664" s="42"/>
      <c r="RVJ2664" s="116"/>
      <c r="RVK2664" s="42"/>
      <c r="RVL2664" s="116"/>
      <c r="RVM2664" s="42"/>
      <c r="RVN2664" s="116"/>
      <c r="RVO2664" s="42"/>
      <c r="RVP2664" s="116"/>
      <c r="RVQ2664" s="42"/>
      <c r="RVR2664" s="116"/>
      <c r="RVS2664" s="42"/>
      <c r="RVT2664" s="116"/>
      <c r="RVU2664" s="42"/>
      <c r="RVV2664" s="116"/>
      <c r="RVW2664" s="42"/>
      <c r="RVX2664" s="116"/>
      <c r="RVY2664" s="42"/>
      <c r="RVZ2664" s="116"/>
      <c r="RWA2664" s="42"/>
      <c r="RWB2664" s="116"/>
      <c r="RWC2664" s="42"/>
      <c r="RWD2664" s="116"/>
      <c r="RWE2664" s="42"/>
      <c r="RWF2664" s="116"/>
      <c r="RWG2664" s="42"/>
      <c r="RWH2664" s="116"/>
      <c r="RWI2664" s="42"/>
      <c r="RWJ2664" s="116"/>
      <c r="RWK2664" s="42"/>
      <c r="RWL2664" s="116"/>
      <c r="RWM2664" s="42"/>
      <c r="RWN2664" s="116"/>
      <c r="RWO2664" s="42"/>
      <c r="RWP2664" s="116"/>
      <c r="RWQ2664" s="42"/>
      <c r="RWR2664" s="116"/>
      <c r="RWS2664" s="42"/>
      <c r="RWT2664" s="116"/>
      <c r="RWU2664" s="42"/>
      <c r="RWV2664" s="116"/>
      <c r="RWW2664" s="42"/>
      <c r="RWX2664" s="116"/>
      <c r="RWY2664" s="42"/>
      <c r="RWZ2664" s="116"/>
      <c r="RXA2664" s="42"/>
      <c r="RXB2664" s="116"/>
      <c r="RXC2664" s="42"/>
      <c r="RXD2664" s="116"/>
      <c r="RXE2664" s="42"/>
      <c r="RXF2664" s="116"/>
      <c r="RXG2664" s="42"/>
      <c r="RXH2664" s="116"/>
      <c r="RXI2664" s="42"/>
      <c r="RXJ2664" s="116"/>
      <c r="RXK2664" s="42"/>
      <c r="RXL2664" s="116"/>
      <c r="RXM2664" s="42"/>
      <c r="RXN2664" s="116"/>
      <c r="RXO2664" s="42"/>
      <c r="RXP2664" s="116"/>
      <c r="RXQ2664" s="42"/>
      <c r="RXR2664" s="116"/>
      <c r="RXS2664" s="42"/>
      <c r="RXT2664" s="116"/>
      <c r="RXU2664" s="42"/>
      <c r="RXV2664" s="116"/>
      <c r="RXW2664" s="42"/>
      <c r="RXX2664" s="116"/>
      <c r="RXY2664" s="42"/>
      <c r="RXZ2664" s="116"/>
      <c r="RYA2664" s="42"/>
      <c r="RYB2664" s="116"/>
      <c r="RYC2664" s="42"/>
      <c r="RYD2664" s="116"/>
      <c r="RYE2664" s="42"/>
      <c r="RYF2664" s="116"/>
      <c r="RYG2664" s="42"/>
      <c r="RYH2664" s="116"/>
      <c r="RYI2664" s="42"/>
      <c r="RYJ2664" s="116"/>
      <c r="RYK2664" s="42"/>
      <c r="RYL2664" s="116"/>
      <c r="RYM2664" s="42"/>
      <c r="RYN2664" s="116"/>
      <c r="RYO2664" s="42"/>
      <c r="RYP2664" s="116"/>
      <c r="RYQ2664" s="42"/>
      <c r="RYR2664" s="116"/>
      <c r="RYS2664" s="42"/>
      <c r="RYT2664" s="116"/>
      <c r="RYU2664" s="42"/>
      <c r="RYV2664" s="116"/>
      <c r="RYW2664" s="42"/>
      <c r="RYX2664" s="116"/>
      <c r="RYY2664" s="42"/>
      <c r="RYZ2664" s="116"/>
      <c r="RZA2664" s="42"/>
      <c r="RZB2664" s="116"/>
      <c r="RZC2664" s="42"/>
      <c r="RZD2664" s="116"/>
      <c r="RZE2664" s="42"/>
      <c r="RZF2664" s="116"/>
      <c r="RZG2664" s="42"/>
      <c r="RZH2664" s="116"/>
      <c r="RZI2664" s="42"/>
      <c r="RZJ2664" s="116"/>
      <c r="RZK2664" s="42"/>
      <c r="RZL2664" s="116"/>
      <c r="RZM2664" s="42"/>
      <c r="RZN2664" s="116"/>
      <c r="RZO2664" s="42"/>
      <c r="RZP2664" s="116"/>
      <c r="RZQ2664" s="42"/>
      <c r="RZR2664" s="116"/>
      <c r="RZS2664" s="42"/>
      <c r="RZT2664" s="116"/>
      <c r="RZU2664" s="42"/>
      <c r="RZV2664" s="116"/>
      <c r="RZW2664" s="42"/>
      <c r="RZX2664" s="116"/>
      <c r="RZY2664" s="42"/>
      <c r="RZZ2664" s="116"/>
      <c r="SAA2664" s="42"/>
      <c r="SAB2664" s="116"/>
      <c r="SAC2664" s="42"/>
      <c r="SAD2664" s="116"/>
      <c r="SAE2664" s="42"/>
      <c r="SAF2664" s="116"/>
      <c r="SAG2664" s="42"/>
      <c r="SAH2664" s="116"/>
      <c r="SAI2664" s="42"/>
      <c r="SAJ2664" s="116"/>
      <c r="SAK2664" s="42"/>
      <c r="SAL2664" s="116"/>
      <c r="SAM2664" s="42"/>
      <c r="SAN2664" s="116"/>
      <c r="SAO2664" s="42"/>
      <c r="SAP2664" s="116"/>
      <c r="SAQ2664" s="42"/>
      <c r="SAR2664" s="116"/>
      <c r="SAS2664" s="42"/>
      <c r="SAT2664" s="116"/>
      <c r="SAU2664" s="42"/>
      <c r="SAV2664" s="116"/>
      <c r="SAW2664" s="42"/>
      <c r="SAX2664" s="116"/>
      <c r="SAY2664" s="42"/>
      <c r="SAZ2664" s="116"/>
      <c r="SBA2664" s="42"/>
      <c r="SBB2664" s="116"/>
      <c r="SBC2664" s="42"/>
      <c r="SBD2664" s="116"/>
      <c r="SBE2664" s="42"/>
      <c r="SBF2664" s="116"/>
      <c r="SBG2664" s="42"/>
      <c r="SBH2664" s="116"/>
      <c r="SBI2664" s="42"/>
      <c r="SBJ2664" s="116"/>
      <c r="SBK2664" s="42"/>
      <c r="SBL2664" s="116"/>
      <c r="SBM2664" s="42"/>
      <c r="SBN2664" s="116"/>
      <c r="SBO2664" s="42"/>
      <c r="SBP2664" s="116"/>
      <c r="SBQ2664" s="42"/>
      <c r="SBR2664" s="116"/>
      <c r="SBS2664" s="42"/>
      <c r="SBT2664" s="116"/>
      <c r="SBU2664" s="42"/>
      <c r="SBV2664" s="116"/>
      <c r="SBW2664" s="42"/>
      <c r="SBX2664" s="116"/>
      <c r="SBY2664" s="42"/>
      <c r="SBZ2664" s="116"/>
      <c r="SCA2664" s="42"/>
      <c r="SCB2664" s="116"/>
      <c r="SCC2664" s="42"/>
      <c r="SCD2664" s="116"/>
      <c r="SCE2664" s="42"/>
      <c r="SCF2664" s="116"/>
      <c r="SCG2664" s="42"/>
      <c r="SCH2664" s="116"/>
      <c r="SCI2664" s="42"/>
      <c r="SCJ2664" s="116"/>
      <c r="SCK2664" s="42"/>
      <c r="SCL2664" s="116"/>
      <c r="SCM2664" s="42"/>
      <c r="SCN2664" s="116"/>
      <c r="SCO2664" s="42"/>
      <c r="SCP2664" s="116"/>
      <c r="SCQ2664" s="42"/>
      <c r="SCR2664" s="116"/>
      <c r="SCS2664" s="42"/>
      <c r="SCT2664" s="116"/>
      <c r="SCU2664" s="42"/>
      <c r="SCV2664" s="116"/>
      <c r="SCW2664" s="42"/>
      <c r="SCX2664" s="116"/>
      <c r="SCY2664" s="42"/>
      <c r="SCZ2664" s="116"/>
      <c r="SDA2664" s="42"/>
      <c r="SDB2664" s="116"/>
      <c r="SDC2664" s="42"/>
      <c r="SDD2664" s="116"/>
      <c r="SDE2664" s="42"/>
      <c r="SDF2664" s="116"/>
      <c r="SDG2664" s="42"/>
      <c r="SDH2664" s="116"/>
      <c r="SDI2664" s="42"/>
      <c r="SDJ2664" s="116"/>
      <c r="SDK2664" s="42"/>
      <c r="SDL2664" s="116"/>
      <c r="SDM2664" s="42"/>
      <c r="SDN2664" s="116"/>
      <c r="SDO2664" s="42"/>
      <c r="SDP2664" s="116"/>
      <c r="SDQ2664" s="42"/>
      <c r="SDR2664" s="116"/>
      <c r="SDS2664" s="42"/>
      <c r="SDT2664" s="116"/>
      <c r="SDU2664" s="42"/>
      <c r="SDV2664" s="116"/>
      <c r="SDW2664" s="42"/>
      <c r="SDX2664" s="116"/>
      <c r="SDY2664" s="42"/>
      <c r="SDZ2664" s="116"/>
      <c r="SEA2664" s="42"/>
      <c r="SEB2664" s="116"/>
      <c r="SEC2664" s="42"/>
      <c r="SED2664" s="116"/>
      <c r="SEE2664" s="42"/>
      <c r="SEF2664" s="116"/>
      <c r="SEG2664" s="42"/>
      <c r="SEH2664" s="116"/>
      <c r="SEI2664" s="42"/>
      <c r="SEJ2664" s="116"/>
      <c r="SEK2664" s="42"/>
      <c r="SEL2664" s="116"/>
      <c r="SEM2664" s="42"/>
      <c r="SEN2664" s="116"/>
      <c r="SEO2664" s="42"/>
      <c r="SEP2664" s="116"/>
      <c r="SEQ2664" s="42"/>
      <c r="SER2664" s="116"/>
      <c r="SES2664" s="42"/>
      <c r="SET2664" s="116"/>
      <c r="SEU2664" s="42"/>
      <c r="SEV2664" s="116"/>
      <c r="SEW2664" s="42"/>
      <c r="SEX2664" s="116"/>
      <c r="SEY2664" s="42"/>
      <c r="SEZ2664" s="116"/>
      <c r="SFA2664" s="42"/>
      <c r="SFB2664" s="116"/>
      <c r="SFC2664" s="42"/>
      <c r="SFD2664" s="116"/>
      <c r="SFE2664" s="42"/>
      <c r="SFF2664" s="116"/>
      <c r="SFG2664" s="42"/>
      <c r="SFH2664" s="116"/>
      <c r="SFI2664" s="42"/>
      <c r="SFJ2664" s="116"/>
      <c r="SFK2664" s="42"/>
      <c r="SFL2664" s="116"/>
      <c r="SFM2664" s="42"/>
      <c r="SFN2664" s="116"/>
      <c r="SFO2664" s="42"/>
      <c r="SFP2664" s="116"/>
      <c r="SFQ2664" s="42"/>
      <c r="SFR2664" s="116"/>
      <c r="SFS2664" s="42"/>
      <c r="SFT2664" s="116"/>
      <c r="SFU2664" s="42"/>
      <c r="SFV2664" s="116"/>
      <c r="SFW2664" s="42"/>
      <c r="SFX2664" s="116"/>
      <c r="SFY2664" s="42"/>
      <c r="SFZ2664" s="116"/>
      <c r="SGA2664" s="42"/>
      <c r="SGB2664" s="116"/>
      <c r="SGC2664" s="42"/>
      <c r="SGD2664" s="116"/>
      <c r="SGE2664" s="42"/>
      <c r="SGF2664" s="116"/>
      <c r="SGG2664" s="42"/>
      <c r="SGH2664" s="116"/>
      <c r="SGI2664" s="42"/>
      <c r="SGJ2664" s="116"/>
      <c r="SGK2664" s="42"/>
      <c r="SGL2664" s="116"/>
      <c r="SGM2664" s="42"/>
      <c r="SGN2664" s="116"/>
      <c r="SGO2664" s="42"/>
      <c r="SGP2664" s="116"/>
      <c r="SGQ2664" s="42"/>
      <c r="SGR2664" s="116"/>
      <c r="SGS2664" s="42"/>
      <c r="SGT2664" s="116"/>
      <c r="SGU2664" s="42"/>
      <c r="SGV2664" s="116"/>
      <c r="SGW2664" s="42"/>
      <c r="SGX2664" s="116"/>
      <c r="SGY2664" s="42"/>
      <c r="SGZ2664" s="116"/>
      <c r="SHA2664" s="42"/>
      <c r="SHB2664" s="116"/>
      <c r="SHC2664" s="42"/>
      <c r="SHD2664" s="116"/>
      <c r="SHE2664" s="42"/>
      <c r="SHF2664" s="116"/>
      <c r="SHG2664" s="42"/>
      <c r="SHH2664" s="116"/>
      <c r="SHI2664" s="42"/>
      <c r="SHJ2664" s="116"/>
      <c r="SHK2664" s="42"/>
      <c r="SHL2664" s="116"/>
      <c r="SHM2664" s="42"/>
      <c r="SHN2664" s="116"/>
      <c r="SHO2664" s="42"/>
      <c r="SHP2664" s="116"/>
      <c r="SHQ2664" s="42"/>
      <c r="SHR2664" s="116"/>
      <c r="SHS2664" s="42"/>
      <c r="SHT2664" s="116"/>
      <c r="SHU2664" s="42"/>
      <c r="SHV2664" s="116"/>
      <c r="SHW2664" s="42"/>
      <c r="SHX2664" s="116"/>
      <c r="SHY2664" s="42"/>
      <c r="SHZ2664" s="116"/>
      <c r="SIA2664" s="42"/>
      <c r="SIB2664" s="116"/>
      <c r="SIC2664" s="42"/>
      <c r="SID2664" s="116"/>
      <c r="SIE2664" s="42"/>
      <c r="SIF2664" s="116"/>
      <c r="SIG2664" s="42"/>
      <c r="SIH2664" s="116"/>
      <c r="SII2664" s="42"/>
      <c r="SIJ2664" s="116"/>
      <c r="SIK2664" s="42"/>
      <c r="SIL2664" s="116"/>
      <c r="SIM2664" s="42"/>
      <c r="SIN2664" s="116"/>
      <c r="SIO2664" s="42"/>
      <c r="SIP2664" s="116"/>
      <c r="SIQ2664" s="42"/>
      <c r="SIR2664" s="116"/>
      <c r="SIS2664" s="42"/>
      <c r="SIT2664" s="116"/>
      <c r="SIU2664" s="42"/>
      <c r="SIV2664" s="116"/>
      <c r="SIW2664" s="42"/>
      <c r="SIX2664" s="116"/>
      <c r="SIY2664" s="42"/>
      <c r="SIZ2664" s="116"/>
      <c r="SJA2664" s="42"/>
      <c r="SJB2664" s="116"/>
      <c r="SJC2664" s="42"/>
      <c r="SJD2664" s="116"/>
      <c r="SJE2664" s="42"/>
      <c r="SJF2664" s="116"/>
      <c r="SJG2664" s="42"/>
      <c r="SJH2664" s="116"/>
      <c r="SJI2664" s="42"/>
      <c r="SJJ2664" s="116"/>
      <c r="SJK2664" s="42"/>
      <c r="SJL2664" s="116"/>
      <c r="SJM2664" s="42"/>
      <c r="SJN2664" s="116"/>
      <c r="SJO2664" s="42"/>
      <c r="SJP2664" s="116"/>
      <c r="SJQ2664" s="42"/>
      <c r="SJR2664" s="116"/>
      <c r="SJS2664" s="42"/>
      <c r="SJT2664" s="116"/>
      <c r="SJU2664" s="42"/>
      <c r="SJV2664" s="116"/>
      <c r="SJW2664" s="42"/>
      <c r="SJX2664" s="116"/>
      <c r="SJY2664" s="42"/>
      <c r="SJZ2664" s="116"/>
      <c r="SKA2664" s="42"/>
      <c r="SKB2664" s="116"/>
      <c r="SKC2664" s="42"/>
      <c r="SKD2664" s="116"/>
      <c r="SKE2664" s="42"/>
      <c r="SKF2664" s="116"/>
      <c r="SKG2664" s="42"/>
      <c r="SKH2664" s="116"/>
      <c r="SKI2664" s="42"/>
      <c r="SKJ2664" s="116"/>
      <c r="SKK2664" s="42"/>
      <c r="SKL2664" s="116"/>
      <c r="SKM2664" s="42"/>
      <c r="SKN2664" s="116"/>
      <c r="SKO2664" s="42"/>
      <c r="SKP2664" s="116"/>
      <c r="SKQ2664" s="42"/>
      <c r="SKR2664" s="116"/>
      <c r="SKS2664" s="42"/>
      <c r="SKT2664" s="116"/>
      <c r="SKU2664" s="42"/>
      <c r="SKV2664" s="116"/>
      <c r="SKW2664" s="42"/>
      <c r="SKX2664" s="116"/>
      <c r="SKY2664" s="42"/>
      <c r="SKZ2664" s="116"/>
      <c r="SLA2664" s="42"/>
      <c r="SLB2664" s="116"/>
      <c r="SLC2664" s="42"/>
      <c r="SLD2664" s="116"/>
      <c r="SLE2664" s="42"/>
      <c r="SLF2664" s="116"/>
      <c r="SLG2664" s="42"/>
      <c r="SLH2664" s="116"/>
      <c r="SLI2664" s="42"/>
      <c r="SLJ2664" s="116"/>
      <c r="SLK2664" s="42"/>
      <c r="SLL2664" s="116"/>
      <c r="SLM2664" s="42"/>
      <c r="SLN2664" s="116"/>
      <c r="SLO2664" s="42"/>
      <c r="SLP2664" s="116"/>
      <c r="SLQ2664" s="42"/>
      <c r="SLR2664" s="116"/>
      <c r="SLS2664" s="42"/>
      <c r="SLT2664" s="116"/>
      <c r="SLU2664" s="42"/>
      <c r="SLV2664" s="116"/>
      <c r="SLW2664" s="42"/>
      <c r="SLX2664" s="116"/>
      <c r="SLY2664" s="42"/>
      <c r="SLZ2664" s="116"/>
      <c r="SMA2664" s="42"/>
      <c r="SMB2664" s="116"/>
      <c r="SMC2664" s="42"/>
      <c r="SMD2664" s="116"/>
      <c r="SME2664" s="42"/>
      <c r="SMF2664" s="116"/>
      <c r="SMG2664" s="42"/>
      <c r="SMH2664" s="116"/>
      <c r="SMI2664" s="42"/>
      <c r="SMJ2664" s="116"/>
      <c r="SMK2664" s="42"/>
      <c r="SML2664" s="116"/>
      <c r="SMM2664" s="42"/>
      <c r="SMN2664" s="116"/>
      <c r="SMO2664" s="42"/>
      <c r="SMP2664" s="116"/>
      <c r="SMQ2664" s="42"/>
      <c r="SMR2664" s="116"/>
      <c r="SMS2664" s="42"/>
      <c r="SMT2664" s="116"/>
      <c r="SMU2664" s="42"/>
      <c r="SMV2664" s="116"/>
      <c r="SMW2664" s="42"/>
      <c r="SMX2664" s="116"/>
      <c r="SMY2664" s="42"/>
      <c r="SMZ2664" s="116"/>
      <c r="SNA2664" s="42"/>
      <c r="SNB2664" s="116"/>
      <c r="SNC2664" s="42"/>
      <c r="SND2664" s="116"/>
      <c r="SNE2664" s="42"/>
      <c r="SNF2664" s="116"/>
      <c r="SNG2664" s="42"/>
      <c r="SNH2664" s="116"/>
      <c r="SNI2664" s="42"/>
      <c r="SNJ2664" s="116"/>
      <c r="SNK2664" s="42"/>
      <c r="SNL2664" s="116"/>
      <c r="SNM2664" s="42"/>
      <c r="SNN2664" s="116"/>
      <c r="SNO2664" s="42"/>
      <c r="SNP2664" s="116"/>
      <c r="SNQ2664" s="42"/>
      <c r="SNR2664" s="116"/>
      <c r="SNS2664" s="42"/>
      <c r="SNT2664" s="116"/>
      <c r="SNU2664" s="42"/>
      <c r="SNV2664" s="116"/>
      <c r="SNW2664" s="42"/>
      <c r="SNX2664" s="116"/>
      <c r="SNY2664" s="42"/>
      <c r="SNZ2664" s="116"/>
      <c r="SOA2664" s="42"/>
      <c r="SOB2664" s="116"/>
      <c r="SOC2664" s="42"/>
      <c r="SOD2664" s="116"/>
      <c r="SOE2664" s="42"/>
      <c r="SOF2664" s="116"/>
      <c r="SOG2664" s="42"/>
      <c r="SOH2664" s="116"/>
      <c r="SOI2664" s="42"/>
      <c r="SOJ2664" s="116"/>
      <c r="SOK2664" s="42"/>
      <c r="SOL2664" s="116"/>
      <c r="SOM2664" s="42"/>
      <c r="SON2664" s="116"/>
      <c r="SOO2664" s="42"/>
      <c r="SOP2664" s="116"/>
      <c r="SOQ2664" s="42"/>
      <c r="SOR2664" s="116"/>
      <c r="SOS2664" s="42"/>
      <c r="SOT2664" s="116"/>
      <c r="SOU2664" s="42"/>
      <c r="SOV2664" s="116"/>
      <c r="SOW2664" s="42"/>
      <c r="SOX2664" s="116"/>
      <c r="SOY2664" s="42"/>
      <c r="SOZ2664" s="116"/>
      <c r="SPA2664" s="42"/>
      <c r="SPB2664" s="116"/>
      <c r="SPC2664" s="42"/>
      <c r="SPD2664" s="116"/>
      <c r="SPE2664" s="42"/>
      <c r="SPF2664" s="116"/>
      <c r="SPG2664" s="42"/>
      <c r="SPH2664" s="116"/>
      <c r="SPI2664" s="42"/>
      <c r="SPJ2664" s="116"/>
      <c r="SPK2664" s="42"/>
      <c r="SPL2664" s="116"/>
      <c r="SPM2664" s="42"/>
      <c r="SPN2664" s="116"/>
      <c r="SPO2664" s="42"/>
      <c r="SPP2664" s="116"/>
      <c r="SPQ2664" s="42"/>
      <c r="SPR2664" s="116"/>
      <c r="SPS2664" s="42"/>
      <c r="SPT2664" s="116"/>
      <c r="SPU2664" s="42"/>
      <c r="SPV2664" s="116"/>
      <c r="SPW2664" s="42"/>
      <c r="SPX2664" s="116"/>
      <c r="SPY2664" s="42"/>
      <c r="SPZ2664" s="116"/>
      <c r="SQA2664" s="42"/>
      <c r="SQB2664" s="116"/>
      <c r="SQC2664" s="42"/>
      <c r="SQD2664" s="116"/>
      <c r="SQE2664" s="42"/>
      <c r="SQF2664" s="116"/>
      <c r="SQG2664" s="42"/>
      <c r="SQH2664" s="116"/>
      <c r="SQI2664" s="42"/>
      <c r="SQJ2664" s="116"/>
      <c r="SQK2664" s="42"/>
      <c r="SQL2664" s="116"/>
      <c r="SQM2664" s="42"/>
      <c r="SQN2664" s="116"/>
      <c r="SQO2664" s="42"/>
      <c r="SQP2664" s="116"/>
      <c r="SQQ2664" s="42"/>
      <c r="SQR2664" s="116"/>
      <c r="SQS2664" s="42"/>
      <c r="SQT2664" s="116"/>
      <c r="SQU2664" s="42"/>
      <c r="SQV2664" s="116"/>
      <c r="SQW2664" s="42"/>
      <c r="SQX2664" s="116"/>
      <c r="SQY2664" s="42"/>
      <c r="SQZ2664" s="116"/>
      <c r="SRA2664" s="42"/>
      <c r="SRB2664" s="116"/>
      <c r="SRC2664" s="42"/>
      <c r="SRD2664" s="116"/>
      <c r="SRE2664" s="42"/>
      <c r="SRF2664" s="116"/>
      <c r="SRG2664" s="42"/>
      <c r="SRH2664" s="116"/>
      <c r="SRI2664" s="42"/>
      <c r="SRJ2664" s="116"/>
      <c r="SRK2664" s="42"/>
      <c r="SRL2664" s="116"/>
      <c r="SRM2664" s="42"/>
      <c r="SRN2664" s="116"/>
      <c r="SRO2664" s="42"/>
      <c r="SRP2664" s="116"/>
      <c r="SRQ2664" s="42"/>
      <c r="SRR2664" s="116"/>
      <c r="SRS2664" s="42"/>
      <c r="SRT2664" s="116"/>
      <c r="SRU2664" s="42"/>
      <c r="SRV2664" s="116"/>
      <c r="SRW2664" s="42"/>
      <c r="SRX2664" s="116"/>
      <c r="SRY2664" s="42"/>
      <c r="SRZ2664" s="116"/>
      <c r="SSA2664" s="42"/>
      <c r="SSB2664" s="116"/>
      <c r="SSC2664" s="42"/>
      <c r="SSD2664" s="116"/>
      <c r="SSE2664" s="42"/>
      <c r="SSF2664" s="116"/>
      <c r="SSG2664" s="42"/>
      <c r="SSH2664" s="116"/>
      <c r="SSI2664" s="42"/>
      <c r="SSJ2664" s="116"/>
      <c r="SSK2664" s="42"/>
      <c r="SSL2664" s="116"/>
      <c r="SSM2664" s="42"/>
      <c r="SSN2664" s="116"/>
      <c r="SSO2664" s="42"/>
      <c r="SSP2664" s="116"/>
      <c r="SSQ2664" s="42"/>
      <c r="SSR2664" s="116"/>
      <c r="SSS2664" s="42"/>
      <c r="SST2664" s="116"/>
      <c r="SSU2664" s="42"/>
      <c r="SSV2664" s="116"/>
      <c r="SSW2664" s="42"/>
      <c r="SSX2664" s="116"/>
      <c r="SSY2664" s="42"/>
      <c r="SSZ2664" s="116"/>
      <c r="STA2664" s="42"/>
      <c r="STB2664" s="116"/>
      <c r="STC2664" s="42"/>
      <c r="STD2664" s="116"/>
      <c r="STE2664" s="42"/>
      <c r="STF2664" s="116"/>
      <c r="STG2664" s="42"/>
      <c r="STH2664" s="116"/>
      <c r="STI2664" s="42"/>
      <c r="STJ2664" s="116"/>
      <c r="STK2664" s="42"/>
      <c r="STL2664" s="116"/>
      <c r="STM2664" s="42"/>
      <c r="STN2664" s="116"/>
      <c r="STO2664" s="42"/>
      <c r="STP2664" s="116"/>
      <c r="STQ2664" s="42"/>
      <c r="STR2664" s="116"/>
      <c r="STS2664" s="42"/>
      <c r="STT2664" s="116"/>
      <c r="STU2664" s="42"/>
      <c r="STV2664" s="116"/>
      <c r="STW2664" s="42"/>
      <c r="STX2664" s="116"/>
      <c r="STY2664" s="42"/>
      <c r="STZ2664" s="116"/>
      <c r="SUA2664" s="42"/>
      <c r="SUB2664" s="116"/>
      <c r="SUC2664" s="42"/>
      <c r="SUD2664" s="116"/>
      <c r="SUE2664" s="42"/>
      <c r="SUF2664" s="116"/>
      <c r="SUG2664" s="42"/>
      <c r="SUH2664" s="116"/>
      <c r="SUI2664" s="42"/>
      <c r="SUJ2664" s="116"/>
      <c r="SUK2664" s="42"/>
      <c r="SUL2664" s="116"/>
      <c r="SUM2664" s="42"/>
      <c r="SUN2664" s="116"/>
      <c r="SUO2664" s="42"/>
      <c r="SUP2664" s="116"/>
      <c r="SUQ2664" s="42"/>
      <c r="SUR2664" s="116"/>
      <c r="SUS2664" s="42"/>
      <c r="SUT2664" s="116"/>
      <c r="SUU2664" s="42"/>
      <c r="SUV2664" s="116"/>
      <c r="SUW2664" s="42"/>
      <c r="SUX2664" s="116"/>
      <c r="SUY2664" s="42"/>
      <c r="SUZ2664" s="116"/>
      <c r="SVA2664" s="42"/>
      <c r="SVB2664" s="116"/>
      <c r="SVC2664" s="42"/>
      <c r="SVD2664" s="116"/>
      <c r="SVE2664" s="42"/>
      <c r="SVF2664" s="116"/>
      <c r="SVG2664" s="42"/>
      <c r="SVH2664" s="116"/>
      <c r="SVI2664" s="42"/>
      <c r="SVJ2664" s="116"/>
      <c r="SVK2664" s="42"/>
      <c r="SVL2664" s="116"/>
      <c r="SVM2664" s="42"/>
      <c r="SVN2664" s="116"/>
      <c r="SVO2664" s="42"/>
      <c r="SVP2664" s="116"/>
      <c r="SVQ2664" s="42"/>
      <c r="SVR2664" s="116"/>
      <c r="SVS2664" s="42"/>
      <c r="SVT2664" s="116"/>
      <c r="SVU2664" s="42"/>
      <c r="SVV2664" s="116"/>
      <c r="SVW2664" s="42"/>
      <c r="SVX2664" s="116"/>
      <c r="SVY2664" s="42"/>
      <c r="SVZ2664" s="116"/>
      <c r="SWA2664" s="42"/>
      <c r="SWB2664" s="116"/>
      <c r="SWC2664" s="42"/>
      <c r="SWD2664" s="116"/>
      <c r="SWE2664" s="42"/>
      <c r="SWF2664" s="116"/>
      <c r="SWG2664" s="42"/>
      <c r="SWH2664" s="116"/>
      <c r="SWI2664" s="42"/>
      <c r="SWJ2664" s="116"/>
      <c r="SWK2664" s="42"/>
      <c r="SWL2664" s="116"/>
      <c r="SWM2664" s="42"/>
      <c r="SWN2664" s="116"/>
      <c r="SWO2664" s="42"/>
      <c r="SWP2664" s="116"/>
      <c r="SWQ2664" s="42"/>
      <c r="SWR2664" s="116"/>
      <c r="SWS2664" s="42"/>
      <c r="SWT2664" s="116"/>
      <c r="SWU2664" s="42"/>
      <c r="SWV2664" s="116"/>
      <c r="SWW2664" s="42"/>
      <c r="SWX2664" s="116"/>
      <c r="SWY2664" s="42"/>
      <c r="SWZ2664" s="116"/>
      <c r="SXA2664" s="42"/>
      <c r="SXB2664" s="116"/>
      <c r="SXC2664" s="42"/>
      <c r="SXD2664" s="116"/>
      <c r="SXE2664" s="42"/>
      <c r="SXF2664" s="116"/>
      <c r="SXG2664" s="42"/>
      <c r="SXH2664" s="116"/>
      <c r="SXI2664" s="42"/>
      <c r="SXJ2664" s="116"/>
      <c r="SXK2664" s="42"/>
      <c r="SXL2664" s="116"/>
      <c r="SXM2664" s="42"/>
      <c r="SXN2664" s="116"/>
      <c r="SXO2664" s="42"/>
      <c r="SXP2664" s="116"/>
      <c r="SXQ2664" s="42"/>
      <c r="SXR2664" s="116"/>
      <c r="SXS2664" s="42"/>
      <c r="SXT2664" s="116"/>
      <c r="SXU2664" s="42"/>
      <c r="SXV2664" s="116"/>
      <c r="SXW2664" s="42"/>
      <c r="SXX2664" s="116"/>
      <c r="SXY2664" s="42"/>
      <c r="SXZ2664" s="116"/>
      <c r="SYA2664" s="42"/>
      <c r="SYB2664" s="116"/>
      <c r="SYC2664" s="42"/>
      <c r="SYD2664" s="116"/>
      <c r="SYE2664" s="42"/>
      <c r="SYF2664" s="116"/>
      <c r="SYG2664" s="42"/>
      <c r="SYH2664" s="116"/>
      <c r="SYI2664" s="42"/>
      <c r="SYJ2664" s="116"/>
      <c r="SYK2664" s="42"/>
      <c r="SYL2664" s="116"/>
      <c r="SYM2664" s="42"/>
      <c r="SYN2664" s="116"/>
      <c r="SYO2664" s="42"/>
      <c r="SYP2664" s="116"/>
      <c r="SYQ2664" s="42"/>
      <c r="SYR2664" s="116"/>
      <c r="SYS2664" s="42"/>
      <c r="SYT2664" s="116"/>
      <c r="SYU2664" s="42"/>
      <c r="SYV2664" s="116"/>
      <c r="SYW2664" s="42"/>
      <c r="SYX2664" s="116"/>
      <c r="SYY2664" s="42"/>
      <c r="SYZ2664" s="116"/>
      <c r="SZA2664" s="42"/>
      <c r="SZB2664" s="116"/>
      <c r="SZC2664" s="42"/>
      <c r="SZD2664" s="116"/>
      <c r="SZE2664" s="42"/>
      <c r="SZF2664" s="116"/>
      <c r="SZG2664" s="42"/>
      <c r="SZH2664" s="116"/>
      <c r="SZI2664" s="42"/>
      <c r="SZJ2664" s="116"/>
      <c r="SZK2664" s="42"/>
      <c r="SZL2664" s="116"/>
      <c r="SZM2664" s="42"/>
      <c r="SZN2664" s="116"/>
      <c r="SZO2664" s="42"/>
      <c r="SZP2664" s="116"/>
      <c r="SZQ2664" s="42"/>
      <c r="SZR2664" s="116"/>
      <c r="SZS2664" s="42"/>
      <c r="SZT2664" s="116"/>
      <c r="SZU2664" s="42"/>
      <c r="SZV2664" s="116"/>
      <c r="SZW2664" s="42"/>
      <c r="SZX2664" s="116"/>
      <c r="SZY2664" s="42"/>
      <c r="SZZ2664" s="116"/>
      <c r="TAA2664" s="42"/>
      <c r="TAB2664" s="116"/>
      <c r="TAC2664" s="42"/>
      <c r="TAD2664" s="116"/>
      <c r="TAE2664" s="42"/>
      <c r="TAF2664" s="116"/>
      <c r="TAG2664" s="42"/>
      <c r="TAH2664" s="116"/>
      <c r="TAI2664" s="42"/>
      <c r="TAJ2664" s="116"/>
      <c r="TAK2664" s="42"/>
      <c r="TAL2664" s="116"/>
      <c r="TAM2664" s="42"/>
      <c r="TAN2664" s="116"/>
      <c r="TAO2664" s="42"/>
      <c r="TAP2664" s="116"/>
      <c r="TAQ2664" s="42"/>
      <c r="TAR2664" s="116"/>
      <c r="TAS2664" s="42"/>
      <c r="TAT2664" s="116"/>
      <c r="TAU2664" s="42"/>
      <c r="TAV2664" s="116"/>
      <c r="TAW2664" s="42"/>
      <c r="TAX2664" s="116"/>
      <c r="TAY2664" s="42"/>
      <c r="TAZ2664" s="116"/>
      <c r="TBA2664" s="42"/>
      <c r="TBB2664" s="116"/>
      <c r="TBC2664" s="42"/>
      <c r="TBD2664" s="116"/>
      <c r="TBE2664" s="42"/>
      <c r="TBF2664" s="116"/>
      <c r="TBG2664" s="42"/>
      <c r="TBH2664" s="116"/>
      <c r="TBI2664" s="42"/>
      <c r="TBJ2664" s="116"/>
      <c r="TBK2664" s="42"/>
      <c r="TBL2664" s="116"/>
      <c r="TBM2664" s="42"/>
      <c r="TBN2664" s="116"/>
      <c r="TBO2664" s="42"/>
      <c r="TBP2664" s="116"/>
      <c r="TBQ2664" s="42"/>
      <c r="TBR2664" s="116"/>
      <c r="TBS2664" s="42"/>
      <c r="TBT2664" s="116"/>
      <c r="TBU2664" s="42"/>
      <c r="TBV2664" s="116"/>
      <c r="TBW2664" s="42"/>
      <c r="TBX2664" s="116"/>
      <c r="TBY2664" s="42"/>
      <c r="TBZ2664" s="116"/>
      <c r="TCA2664" s="42"/>
      <c r="TCB2664" s="116"/>
      <c r="TCC2664" s="42"/>
      <c r="TCD2664" s="116"/>
      <c r="TCE2664" s="42"/>
      <c r="TCF2664" s="116"/>
      <c r="TCG2664" s="42"/>
      <c r="TCH2664" s="116"/>
      <c r="TCI2664" s="42"/>
      <c r="TCJ2664" s="116"/>
      <c r="TCK2664" s="42"/>
      <c r="TCL2664" s="116"/>
      <c r="TCM2664" s="42"/>
      <c r="TCN2664" s="116"/>
      <c r="TCO2664" s="42"/>
      <c r="TCP2664" s="116"/>
      <c r="TCQ2664" s="42"/>
      <c r="TCR2664" s="116"/>
      <c r="TCS2664" s="42"/>
      <c r="TCT2664" s="116"/>
      <c r="TCU2664" s="42"/>
      <c r="TCV2664" s="116"/>
      <c r="TCW2664" s="42"/>
      <c r="TCX2664" s="116"/>
      <c r="TCY2664" s="42"/>
      <c r="TCZ2664" s="116"/>
      <c r="TDA2664" s="42"/>
      <c r="TDB2664" s="116"/>
      <c r="TDC2664" s="42"/>
      <c r="TDD2664" s="116"/>
      <c r="TDE2664" s="42"/>
      <c r="TDF2664" s="116"/>
      <c r="TDG2664" s="42"/>
      <c r="TDH2664" s="116"/>
      <c r="TDI2664" s="42"/>
      <c r="TDJ2664" s="116"/>
      <c r="TDK2664" s="42"/>
      <c r="TDL2664" s="116"/>
      <c r="TDM2664" s="42"/>
      <c r="TDN2664" s="116"/>
      <c r="TDO2664" s="42"/>
      <c r="TDP2664" s="116"/>
      <c r="TDQ2664" s="42"/>
      <c r="TDR2664" s="116"/>
      <c r="TDS2664" s="42"/>
      <c r="TDT2664" s="116"/>
      <c r="TDU2664" s="42"/>
      <c r="TDV2664" s="116"/>
      <c r="TDW2664" s="42"/>
      <c r="TDX2664" s="116"/>
      <c r="TDY2664" s="42"/>
      <c r="TDZ2664" s="116"/>
      <c r="TEA2664" s="42"/>
      <c r="TEB2664" s="116"/>
      <c r="TEC2664" s="42"/>
      <c r="TED2664" s="116"/>
      <c r="TEE2664" s="42"/>
      <c r="TEF2664" s="116"/>
      <c r="TEG2664" s="42"/>
      <c r="TEH2664" s="116"/>
      <c r="TEI2664" s="42"/>
      <c r="TEJ2664" s="116"/>
      <c r="TEK2664" s="42"/>
      <c r="TEL2664" s="116"/>
      <c r="TEM2664" s="42"/>
      <c r="TEN2664" s="116"/>
      <c r="TEO2664" s="42"/>
      <c r="TEP2664" s="116"/>
      <c r="TEQ2664" s="42"/>
      <c r="TER2664" s="116"/>
      <c r="TES2664" s="42"/>
      <c r="TET2664" s="116"/>
      <c r="TEU2664" s="42"/>
      <c r="TEV2664" s="116"/>
      <c r="TEW2664" s="42"/>
      <c r="TEX2664" s="116"/>
      <c r="TEY2664" s="42"/>
      <c r="TEZ2664" s="116"/>
      <c r="TFA2664" s="42"/>
      <c r="TFB2664" s="116"/>
      <c r="TFC2664" s="42"/>
      <c r="TFD2664" s="116"/>
      <c r="TFE2664" s="42"/>
      <c r="TFF2664" s="116"/>
      <c r="TFG2664" s="42"/>
      <c r="TFH2664" s="116"/>
      <c r="TFI2664" s="42"/>
      <c r="TFJ2664" s="116"/>
      <c r="TFK2664" s="42"/>
      <c r="TFL2664" s="116"/>
      <c r="TFM2664" s="42"/>
      <c r="TFN2664" s="116"/>
      <c r="TFO2664" s="42"/>
      <c r="TFP2664" s="116"/>
      <c r="TFQ2664" s="42"/>
      <c r="TFR2664" s="116"/>
      <c r="TFS2664" s="42"/>
      <c r="TFT2664" s="116"/>
      <c r="TFU2664" s="42"/>
      <c r="TFV2664" s="116"/>
      <c r="TFW2664" s="42"/>
      <c r="TFX2664" s="116"/>
      <c r="TFY2664" s="42"/>
      <c r="TFZ2664" s="116"/>
      <c r="TGA2664" s="42"/>
      <c r="TGB2664" s="116"/>
      <c r="TGC2664" s="42"/>
      <c r="TGD2664" s="116"/>
      <c r="TGE2664" s="42"/>
      <c r="TGF2664" s="116"/>
      <c r="TGG2664" s="42"/>
      <c r="TGH2664" s="116"/>
      <c r="TGI2664" s="42"/>
      <c r="TGJ2664" s="116"/>
      <c r="TGK2664" s="42"/>
      <c r="TGL2664" s="116"/>
      <c r="TGM2664" s="42"/>
      <c r="TGN2664" s="116"/>
      <c r="TGO2664" s="42"/>
      <c r="TGP2664" s="116"/>
      <c r="TGQ2664" s="42"/>
      <c r="TGR2664" s="116"/>
      <c r="TGS2664" s="42"/>
      <c r="TGT2664" s="116"/>
      <c r="TGU2664" s="42"/>
      <c r="TGV2664" s="116"/>
      <c r="TGW2664" s="42"/>
      <c r="TGX2664" s="116"/>
      <c r="TGY2664" s="42"/>
      <c r="TGZ2664" s="116"/>
      <c r="THA2664" s="42"/>
      <c r="THB2664" s="116"/>
      <c r="THC2664" s="42"/>
      <c r="THD2664" s="116"/>
      <c r="THE2664" s="42"/>
      <c r="THF2664" s="116"/>
      <c r="THG2664" s="42"/>
      <c r="THH2664" s="116"/>
      <c r="THI2664" s="42"/>
      <c r="THJ2664" s="116"/>
      <c r="THK2664" s="42"/>
      <c r="THL2664" s="116"/>
      <c r="THM2664" s="42"/>
      <c r="THN2664" s="116"/>
      <c r="THO2664" s="42"/>
      <c r="THP2664" s="116"/>
      <c r="THQ2664" s="42"/>
      <c r="THR2664" s="116"/>
      <c r="THS2664" s="42"/>
      <c r="THT2664" s="116"/>
      <c r="THU2664" s="42"/>
      <c r="THV2664" s="116"/>
      <c r="THW2664" s="42"/>
      <c r="THX2664" s="116"/>
      <c r="THY2664" s="42"/>
      <c r="THZ2664" s="116"/>
      <c r="TIA2664" s="42"/>
      <c r="TIB2664" s="116"/>
      <c r="TIC2664" s="42"/>
      <c r="TID2664" s="116"/>
      <c r="TIE2664" s="42"/>
      <c r="TIF2664" s="116"/>
      <c r="TIG2664" s="42"/>
      <c r="TIH2664" s="116"/>
      <c r="TII2664" s="42"/>
      <c r="TIJ2664" s="116"/>
      <c r="TIK2664" s="42"/>
      <c r="TIL2664" s="116"/>
      <c r="TIM2664" s="42"/>
      <c r="TIN2664" s="116"/>
      <c r="TIO2664" s="42"/>
      <c r="TIP2664" s="116"/>
      <c r="TIQ2664" s="42"/>
      <c r="TIR2664" s="116"/>
      <c r="TIS2664" s="42"/>
      <c r="TIT2664" s="116"/>
      <c r="TIU2664" s="42"/>
      <c r="TIV2664" s="116"/>
      <c r="TIW2664" s="42"/>
      <c r="TIX2664" s="116"/>
      <c r="TIY2664" s="42"/>
      <c r="TIZ2664" s="116"/>
      <c r="TJA2664" s="42"/>
      <c r="TJB2664" s="116"/>
      <c r="TJC2664" s="42"/>
      <c r="TJD2664" s="116"/>
      <c r="TJE2664" s="42"/>
      <c r="TJF2664" s="116"/>
      <c r="TJG2664" s="42"/>
      <c r="TJH2664" s="116"/>
      <c r="TJI2664" s="42"/>
      <c r="TJJ2664" s="116"/>
      <c r="TJK2664" s="42"/>
      <c r="TJL2664" s="116"/>
      <c r="TJM2664" s="42"/>
      <c r="TJN2664" s="116"/>
      <c r="TJO2664" s="42"/>
      <c r="TJP2664" s="116"/>
      <c r="TJQ2664" s="42"/>
      <c r="TJR2664" s="116"/>
      <c r="TJS2664" s="42"/>
      <c r="TJT2664" s="116"/>
      <c r="TJU2664" s="42"/>
      <c r="TJV2664" s="116"/>
      <c r="TJW2664" s="42"/>
      <c r="TJX2664" s="116"/>
      <c r="TJY2664" s="42"/>
      <c r="TJZ2664" s="116"/>
      <c r="TKA2664" s="42"/>
      <c r="TKB2664" s="116"/>
      <c r="TKC2664" s="42"/>
      <c r="TKD2664" s="116"/>
      <c r="TKE2664" s="42"/>
      <c r="TKF2664" s="116"/>
      <c r="TKG2664" s="42"/>
      <c r="TKH2664" s="116"/>
      <c r="TKI2664" s="42"/>
      <c r="TKJ2664" s="116"/>
      <c r="TKK2664" s="42"/>
      <c r="TKL2664" s="116"/>
      <c r="TKM2664" s="42"/>
      <c r="TKN2664" s="116"/>
      <c r="TKO2664" s="42"/>
      <c r="TKP2664" s="116"/>
      <c r="TKQ2664" s="42"/>
      <c r="TKR2664" s="116"/>
      <c r="TKS2664" s="42"/>
      <c r="TKT2664" s="116"/>
      <c r="TKU2664" s="42"/>
      <c r="TKV2664" s="116"/>
      <c r="TKW2664" s="42"/>
      <c r="TKX2664" s="116"/>
      <c r="TKY2664" s="42"/>
      <c r="TKZ2664" s="116"/>
      <c r="TLA2664" s="42"/>
      <c r="TLB2664" s="116"/>
      <c r="TLC2664" s="42"/>
      <c r="TLD2664" s="116"/>
      <c r="TLE2664" s="42"/>
      <c r="TLF2664" s="116"/>
      <c r="TLG2664" s="42"/>
      <c r="TLH2664" s="116"/>
      <c r="TLI2664" s="42"/>
      <c r="TLJ2664" s="116"/>
      <c r="TLK2664" s="42"/>
      <c r="TLL2664" s="116"/>
      <c r="TLM2664" s="42"/>
      <c r="TLN2664" s="116"/>
      <c r="TLO2664" s="42"/>
      <c r="TLP2664" s="116"/>
      <c r="TLQ2664" s="42"/>
      <c r="TLR2664" s="116"/>
      <c r="TLS2664" s="42"/>
      <c r="TLT2664" s="116"/>
      <c r="TLU2664" s="42"/>
      <c r="TLV2664" s="116"/>
      <c r="TLW2664" s="42"/>
      <c r="TLX2664" s="116"/>
      <c r="TLY2664" s="42"/>
      <c r="TLZ2664" s="116"/>
      <c r="TMA2664" s="42"/>
      <c r="TMB2664" s="116"/>
      <c r="TMC2664" s="42"/>
      <c r="TMD2664" s="116"/>
      <c r="TME2664" s="42"/>
      <c r="TMF2664" s="116"/>
      <c r="TMG2664" s="42"/>
      <c r="TMH2664" s="116"/>
      <c r="TMI2664" s="42"/>
      <c r="TMJ2664" s="116"/>
      <c r="TMK2664" s="42"/>
      <c r="TML2664" s="116"/>
      <c r="TMM2664" s="42"/>
      <c r="TMN2664" s="116"/>
      <c r="TMO2664" s="42"/>
      <c r="TMP2664" s="116"/>
      <c r="TMQ2664" s="42"/>
      <c r="TMR2664" s="116"/>
      <c r="TMS2664" s="42"/>
      <c r="TMT2664" s="116"/>
      <c r="TMU2664" s="42"/>
      <c r="TMV2664" s="116"/>
      <c r="TMW2664" s="42"/>
      <c r="TMX2664" s="116"/>
      <c r="TMY2664" s="42"/>
      <c r="TMZ2664" s="116"/>
      <c r="TNA2664" s="42"/>
      <c r="TNB2664" s="116"/>
      <c r="TNC2664" s="42"/>
      <c r="TND2664" s="116"/>
      <c r="TNE2664" s="42"/>
      <c r="TNF2664" s="116"/>
      <c r="TNG2664" s="42"/>
      <c r="TNH2664" s="116"/>
      <c r="TNI2664" s="42"/>
      <c r="TNJ2664" s="116"/>
      <c r="TNK2664" s="42"/>
      <c r="TNL2664" s="116"/>
      <c r="TNM2664" s="42"/>
      <c r="TNN2664" s="116"/>
      <c r="TNO2664" s="42"/>
      <c r="TNP2664" s="116"/>
      <c r="TNQ2664" s="42"/>
      <c r="TNR2664" s="116"/>
      <c r="TNS2664" s="42"/>
      <c r="TNT2664" s="116"/>
      <c r="TNU2664" s="42"/>
      <c r="TNV2664" s="116"/>
      <c r="TNW2664" s="42"/>
      <c r="TNX2664" s="116"/>
      <c r="TNY2664" s="42"/>
      <c r="TNZ2664" s="116"/>
      <c r="TOA2664" s="42"/>
      <c r="TOB2664" s="116"/>
      <c r="TOC2664" s="42"/>
      <c r="TOD2664" s="116"/>
      <c r="TOE2664" s="42"/>
      <c r="TOF2664" s="116"/>
      <c r="TOG2664" s="42"/>
      <c r="TOH2664" s="116"/>
      <c r="TOI2664" s="42"/>
      <c r="TOJ2664" s="116"/>
      <c r="TOK2664" s="42"/>
      <c r="TOL2664" s="116"/>
      <c r="TOM2664" s="42"/>
      <c r="TON2664" s="116"/>
      <c r="TOO2664" s="42"/>
      <c r="TOP2664" s="116"/>
      <c r="TOQ2664" s="42"/>
      <c r="TOR2664" s="116"/>
      <c r="TOS2664" s="42"/>
      <c r="TOT2664" s="116"/>
      <c r="TOU2664" s="42"/>
      <c r="TOV2664" s="116"/>
      <c r="TOW2664" s="42"/>
      <c r="TOX2664" s="116"/>
      <c r="TOY2664" s="42"/>
      <c r="TOZ2664" s="116"/>
      <c r="TPA2664" s="42"/>
      <c r="TPB2664" s="116"/>
      <c r="TPC2664" s="42"/>
      <c r="TPD2664" s="116"/>
      <c r="TPE2664" s="42"/>
      <c r="TPF2664" s="116"/>
      <c r="TPG2664" s="42"/>
      <c r="TPH2664" s="116"/>
      <c r="TPI2664" s="42"/>
      <c r="TPJ2664" s="116"/>
      <c r="TPK2664" s="42"/>
      <c r="TPL2664" s="116"/>
      <c r="TPM2664" s="42"/>
      <c r="TPN2664" s="116"/>
      <c r="TPO2664" s="42"/>
      <c r="TPP2664" s="116"/>
      <c r="TPQ2664" s="42"/>
      <c r="TPR2664" s="116"/>
      <c r="TPS2664" s="42"/>
      <c r="TPT2664" s="116"/>
      <c r="TPU2664" s="42"/>
      <c r="TPV2664" s="116"/>
      <c r="TPW2664" s="42"/>
      <c r="TPX2664" s="116"/>
      <c r="TPY2664" s="42"/>
      <c r="TPZ2664" s="116"/>
      <c r="TQA2664" s="42"/>
      <c r="TQB2664" s="116"/>
      <c r="TQC2664" s="42"/>
      <c r="TQD2664" s="116"/>
      <c r="TQE2664" s="42"/>
      <c r="TQF2664" s="116"/>
      <c r="TQG2664" s="42"/>
      <c r="TQH2664" s="116"/>
      <c r="TQI2664" s="42"/>
      <c r="TQJ2664" s="116"/>
      <c r="TQK2664" s="42"/>
      <c r="TQL2664" s="116"/>
      <c r="TQM2664" s="42"/>
      <c r="TQN2664" s="116"/>
      <c r="TQO2664" s="42"/>
      <c r="TQP2664" s="116"/>
      <c r="TQQ2664" s="42"/>
      <c r="TQR2664" s="116"/>
      <c r="TQS2664" s="42"/>
      <c r="TQT2664" s="116"/>
      <c r="TQU2664" s="42"/>
      <c r="TQV2664" s="116"/>
      <c r="TQW2664" s="42"/>
      <c r="TQX2664" s="116"/>
      <c r="TQY2664" s="42"/>
      <c r="TQZ2664" s="116"/>
      <c r="TRA2664" s="42"/>
      <c r="TRB2664" s="116"/>
      <c r="TRC2664" s="42"/>
      <c r="TRD2664" s="116"/>
      <c r="TRE2664" s="42"/>
      <c r="TRF2664" s="116"/>
      <c r="TRG2664" s="42"/>
      <c r="TRH2664" s="116"/>
      <c r="TRI2664" s="42"/>
      <c r="TRJ2664" s="116"/>
      <c r="TRK2664" s="42"/>
      <c r="TRL2664" s="116"/>
      <c r="TRM2664" s="42"/>
      <c r="TRN2664" s="116"/>
      <c r="TRO2664" s="42"/>
      <c r="TRP2664" s="116"/>
      <c r="TRQ2664" s="42"/>
      <c r="TRR2664" s="116"/>
      <c r="TRS2664" s="42"/>
      <c r="TRT2664" s="116"/>
      <c r="TRU2664" s="42"/>
      <c r="TRV2664" s="116"/>
      <c r="TRW2664" s="42"/>
      <c r="TRX2664" s="116"/>
      <c r="TRY2664" s="42"/>
      <c r="TRZ2664" s="116"/>
      <c r="TSA2664" s="42"/>
      <c r="TSB2664" s="116"/>
      <c r="TSC2664" s="42"/>
      <c r="TSD2664" s="116"/>
      <c r="TSE2664" s="42"/>
      <c r="TSF2664" s="116"/>
      <c r="TSG2664" s="42"/>
      <c r="TSH2664" s="116"/>
      <c r="TSI2664" s="42"/>
      <c r="TSJ2664" s="116"/>
      <c r="TSK2664" s="42"/>
      <c r="TSL2664" s="116"/>
      <c r="TSM2664" s="42"/>
      <c r="TSN2664" s="116"/>
      <c r="TSO2664" s="42"/>
      <c r="TSP2664" s="116"/>
      <c r="TSQ2664" s="42"/>
      <c r="TSR2664" s="116"/>
      <c r="TSS2664" s="42"/>
      <c r="TST2664" s="116"/>
      <c r="TSU2664" s="42"/>
      <c r="TSV2664" s="116"/>
      <c r="TSW2664" s="42"/>
      <c r="TSX2664" s="116"/>
      <c r="TSY2664" s="42"/>
      <c r="TSZ2664" s="116"/>
      <c r="TTA2664" s="42"/>
      <c r="TTB2664" s="116"/>
      <c r="TTC2664" s="42"/>
      <c r="TTD2664" s="116"/>
      <c r="TTE2664" s="42"/>
      <c r="TTF2664" s="116"/>
      <c r="TTG2664" s="42"/>
      <c r="TTH2664" s="116"/>
      <c r="TTI2664" s="42"/>
      <c r="TTJ2664" s="116"/>
      <c r="TTK2664" s="42"/>
      <c r="TTL2664" s="116"/>
      <c r="TTM2664" s="42"/>
      <c r="TTN2664" s="116"/>
      <c r="TTO2664" s="42"/>
      <c r="TTP2664" s="116"/>
      <c r="TTQ2664" s="42"/>
      <c r="TTR2664" s="116"/>
      <c r="TTS2664" s="42"/>
      <c r="TTT2664" s="116"/>
      <c r="TTU2664" s="42"/>
      <c r="TTV2664" s="116"/>
      <c r="TTW2664" s="42"/>
      <c r="TTX2664" s="116"/>
      <c r="TTY2664" s="42"/>
      <c r="TTZ2664" s="116"/>
      <c r="TUA2664" s="42"/>
      <c r="TUB2664" s="116"/>
      <c r="TUC2664" s="42"/>
      <c r="TUD2664" s="116"/>
      <c r="TUE2664" s="42"/>
      <c r="TUF2664" s="116"/>
      <c r="TUG2664" s="42"/>
      <c r="TUH2664" s="116"/>
      <c r="TUI2664" s="42"/>
      <c r="TUJ2664" s="116"/>
      <c r="TUK2664" s="42"/>
      <c r="TUL2664" s="116"/>
      <c r="TUM2664" s="42"/>
      <c r="TUN2664" s="116"/>
      <c r="TUO2664" s="42"/>
      <c r="TUP2664" s="116"/>
      <c r="TUQ2664" s="42"/>
      <c r="TUR2664" s="116"/>
      <c r="TUS2664" s="42"/>
      <c r="TUT2664" s="116"/>
      <c r="TUU2664" s="42"/>
      <c r="TUV2664" s="116"/>
      <c r="TUW2664" s="42"/>
      <c r="TUX2664" s="116"/>
      <c r="TUY2664" s="42"/>
      <c r="TUZ2664" s="116"/>
      <c r="TVA2664" s="42"/>
      <c r="TVB2664" s="116"/>
      <c r="TVC2664" s="42"/>
      <c r="TVD2664" s="116"/>
      <c r="TVE2664" s="42"/>
      <c r="TVF2664" s="116"/>
      <c r="TVG2664" s="42"/>
      <c r="TVH2664" s="116"/>
      <c r="TVI2664" s="42"/>
      <c r="TVJ2664" s="116"/>
      <c r="TVK2664" s="42"/>
      <c r="TVL2664" s="116"/>
      <c r="TVM2664" s="42"/>
      <c r="TVN2664" s="116"/>
      <c r="TVO2664" s="42"/>
      <c r="TVP2664" s="116"/>
      <c r="TVQ2664" s="42"/>
      <c r="TVR2664" s="116"/>
      <c r="TVS2664" s="42"/>
      <c r="TVT2664" s="116"/>
      <c r="TVU2664" s="42"/>
      <c r="TVV2664" s="116"/>
      <c r="TVW2664" s="42"/>
      <c r="TVX2664" s="116"/>
      <c r="TVY2664" s="42"/>
      <c r="TVZ2664" s="116"/>
      <c r="TWA2664" s="42"/>
      <c r="TWB2664" s="116"/>
      <c r="TWC2664" s="42"/>
      <c r="TWD2664" s="116"/>
      <c r="TWE2664" s="42"/>
      <c r="TWF2664" s="116"/>
      <c r="TWG2664" s="42"/>
      <c r="TWH2664" s="116"/>
      <c r="TWI2664" s="42"/>
      <c r="TWJ2664" s="116"/>
      <c r="TWK2664" s="42"/>
      <c r="TWL2664" s="116"/>
      <c r="TWM2664" s="42"/>
      <c r="TWN2664" s="116"/>
      <c r="TWO2664" s="42"/>
      <c r="TWP2664" s="116"/>
      <c r="TWQ2664" s="42"/>
      <c r="TWR2664" s="116"/>
      <c r="TWS2664" s="42"/>
      <c r="TWT2664" s="116"/>
      <c r="TWU2664" s="42"/>
      <c r="TWV2664" s="116"/>
      <c r="TWW2664" s="42"/>
      <c r="TWX2664" s="116"/>
      <c r="TWY2664" s="42"/>
      <c r="TWZ2664" s="116"/>
      <c r="TXA2664" s="42"/>
      <c r="TXB2664" s="116"/>
      <c r="TXC2664" s="42"/>
      <c r="TXD2664" s="116"/>
      <c r="TXE2664" s="42"/>
      <c r="TXF2664" s="116"/>
      <c r="TXG2664" s="42"/>
      <c r="TXH2664" s="116"/>
      <c r="TXI2664" s="42"/>
      <c r="TXJ2664" s="116"/>
      <c r="TXK2664" s="42"/>
      <c r="TXL2664" s="116"/>
      <c r="TXM2664" s="42"/>
      <c r="TXN2664" s="116"/>
      <c r="TXO2664" s="42"/>
      <c r="TXP2664" s="116"/>
      <c r="TXQ2664" s="42"/>
      <c r="TXR2664" s="116"/>
      <c r="TXS2664" s="42"/>
      <c r="TXT2664" s="116"/>
      <c r="TXU2664" s="42"/>
      <c r="TXV2664" s="116"/>
      <c r="TXW2664" s="42"/>
      <c r="TXX2664" s="116"/>
      <c r="TXY2664" s="42"/>
      <c r="TXZ2664" s="116"/>
      <c r="TYA2664" s="42"/>
      <c r="TYB2664" s="116"/>
      <c r="TYC2664" s="42"/>
      <c r="TYD2664" s="116"/>
      <c r="TYE2664" s="42"/>
      <c r="TYF2664" s="116"/>
      <c r="TYG2664" s="42"/>
      <c r="TYH2664" s="116"/>
      <c r="TYI2664" s="42"/>
      <c r="TYJ2664" s="116"/>
      <c r="TYK2664" s="42"/>
      <c r="TYL2664" s="116"/>
      <c r="TYM2664" s="42"/>
      <c r="TYN2664" s="116"/>
      <c r="TYO2664" s="42"/>
      <c r="TYP2664" s="116"/>
      <c r="TYQ2664" s="42"/>
      <c r="TYR2664" s="116"/>
      <c r="TYS2664" s="42"/>
      <c r="TYT2664" s="116"/>
      <c r="TYU2664" s="42"/>
      <c r="TYV2664" s="116"/>
      <c r="TYW2664" s="42"/>
      <c r="TYX2664" s="116"/>
      <c r="TYY2664" s="42"/>
      <c r="TYZ2664" s="116"/>
      <c r="TZA2664" s="42"/>
      <c r="TZB2664" s="116"/>
      <c r="TZC2664" s="42"/>
      <c r="TZD2664" s="116"/>
      <c r="TZE2664" s="42"/>
      <c r="TZF2664" s="116"/>
      <c r="TZG2664" s="42"/>
      <c r="TZH2664" s="116"/>
      <c r="TZI2664" s="42"/>
      <c r="TZJ2664" s="116"/>
      <c r="TZK2664" s="42"/>
      <c r="TZL2664" s="116"/>
      <c r="TZM2664" s="42"/>
      <c r="TZN2664" s="116"/>
      <c r="TZO2664" s="42"/>
      <c r="TZP2664" s="116"/>
      <c r="TZQ2664" s="42"/>
      <c r="TZR2664" s="116"/>
      <c r="TZS2664" s="42"/>
      <c r="TZT2664" s="116"/>
      <c r="TZU2664" s="42"/>
      <c r="TZV2664" s="116"/>
      <c r="TZW2664" s="42"/>
      <c r="TZX2664" s="116"/>
      <c r="TZY2664" s="42"/>
      <c r="TZZ2664" s="116"/>
      <c r="UAA2664" s="42"/>
      <c r="UAB2664" s="116"/>
      <c r="UAC2664" s="42"/>
      <c r="UAD2664" s="116"/>
      <c r="UAE2664" s="42"/>
      <c r="UAF2664" s="116"/>
      <c r="UAG2664" s="42"/>
      <c r="UAH2664" s="116"/>
      <c r="UAI2664" s="42"/>
      <c r="UAJ2664" s="116"/>
      <c r="UAK2664" s="42"/>
      <c r="UAL2664" s="116"/>
      <c r="UAM2664" s="42"/>
      <c r="UAN2664" s="116"/>
      <c r="UAO2664" s="42"/>
      <c r="UAP2664" s="116"/>
      <c r="UAQ2664" s="42"/>
      <c r="UAR2664" s="116"/>
      <c r="UAS2664" s="42"/>
      <c r="UAT2664" s="116"/>
      <c r="UAU2664" s="42"/>
      <c r="UAV2664" s="116"/>
      <c r="UAW2664" s="42"/>
      <c r="UAX2664" s="116"/>
      <c r="UAY2664" s="42"/>
      <c r="UAZ2664" s="116"/>
      <c r="UBA2664" s="42"/>
      <c r="UBB2664" s="116"/>
      <c r="UBC2664" s="42"/>
      <c r="UBD2664" s="116"/>
      <c r="UBE2664" s="42"/>
      <c r="UBF2664" s="116"/>
      <c r="UBG2664" s="42"/>
      <c r="UBH2664" s="116"/>
      <c r="UBI2664" s="42"/>
      <c r="UBJ2664" s="116"/>
      <c r="UBK2664" s="42"/>
      <c r="UBL2664" s="116"/>
      <c r="UBM2664" s="42"/>
      <c r="UBN2664" s="116"/>
      <c r="UBO2664" s="42"/>
      <c r="UBP2664" s="116"/>
      <c r="UBQ2664" s="42"/>
      <c r="UBR2664" s="116"/>
      <c r="UBS2664" s="42"/>
      <c r="UBT2664" s="116"/>
      <c r="UBU2664" s="42"/>
      <c r="UBV2664" s="116"/>
      <c r="UBW2664" s="42"/>
      <c r="UBX2664" s="116"/>
      <c r="UBY2664" s="42"/>
      <c r="UBZ2664" s="116"/>
      <c r="UCA2664" s="42"/>
      <c r="UCB2664" s="116"/>
      <c r="UCC2664" s="42"/>
      <c r="UCD2664" s="116"/>
      <c r="UCE2664" s="42"/>
      <c r="UCF2664" s="116"/>
      <c r="UCG2664" s="42"/>
      <c r="UCH2664" s="116"/>
      <c r="UCI2664" s="42"/>
      <c r="UCJ2664" s="116"/>
      <c r="UCK2664" s="42"/>
      <c r="UCL2664" s="116"/>
      <c r="UCM2664" s="42"/>
      <c r="UCN2664" s="116"/>
      <c r="UCO2664" s="42"/>
      <c r="UCP2664" s="116"/>
      <c r="UCQ2664" s="42"/>
      <c r="UCR2664" s="116"/>
      <c r="UCS2664" s="42"/>
      <c r="UCT2664" s="116"/>
      <c r="UCU2664" s="42"/>
      <c r="UCV2664" s="116"/>
      <c r="UCW2664" s="42"/>
      <c r="UCX2664" s="116"/>
      <c r="UCY2664" s="42"/>
      <c r="UCZ2664" s="116"/>
      <c r="UDA2664" s="42"/>
      <c r="UDB2664" s="116"/>
      <c r="UDC2664" s="42"/>
      <c r="UDD2664" s="116"/>
      <c r="UDE2664" s="42"/>
      <c r="UDF2664" s="116"/>
      <c r="UDG2664" s="42"/>
      <c r="UDH2664" s="116"/>
      <c r="UDI2664" s="42"/>
      <c r="UDJ2664" s="116"/>
      <c r="UDK2664" s="42"/>
      <c r="UDL2664" s="116"/>
      <c r="UDM2664" s="42"/>
      <c r="UDN2664" s="116"/>
      <c r="UDO2664" s="42"/>
      <c r="UDP2664" s="116"/>
      <c r="UDQ2664" s="42"/>
      <c r="UDR2664" s="116"/>
      <c r="UDS2664" s="42"/>
      <c r="UDT2664" s="116"/>
      <c r="UDU2664" s="42"/>
      <c r="UDV2664" s="116"/>
      <c r="UDW2664" s="42"/>
      <c r="UDX2664" s="116"/>
      <c r="UDY2664" s="42"/>
      <c r="UDZ2664" s="116"/>
      <c r="UEA2664" s="42"/>
      <c r="UEB2664" s="116"/>
      <c r="UEC2664" s="42"/>
      <c r="UED2664" s="116"/>
      <c r="UEE2664" s="42"/>
      <c r="UEF2664" s="116"/>
      <c r="UEG2664" s="42"/>
      <c r="UEH2664" s="116"/>
      <c r="UEI2664" s="42"/>
      <c r="UEJ2664" s="116"/>
      <c r="UEK2664" s="42"/>
      <c r="UEL2664" s="116"/>
      <c r="UEM2664" s="42"/>
      <c r="UEN2664" s="116"/>
      <c r="UEO2664" s="42"/>
      <c r="UEP2664" s="116"/>
      <c r="UEQ2664" s="42"/>
      <c r="UER2664" s="116"/>
      <c r="UES2664" s="42"/>
      <c r="UET2664" s="116"/>
      <c r="UEU2664" s="42"/>
      <c r="UEV2664" s="116"/>
      <c r="UEW2664" s="42"/>
      <c r="UEX2664" s="116"/>
      <c r="UEY2664" s="42"/>
      <c r="UEZ2664" s="116"/>
      <c r="UFA2664" s="42"/>
      <c r="UFB2664" s="116"/>
      <c r="UFC2664" s="42"/>
      <c r="UFD2664" s="116"/>
      <c r="UFE2664" s="42"/>
      <c r="UFF2664" s="116"/>
      <c r="UFG2664" s="42"/>
      <c r="UFH2664" s="116"/>
      <c r="UFI2664" s="42"/>
      <c r="UFJ2664" s="116"/>
      <c r="UFK2664" s="42"/>
      <c r="UFL2664" s="116"/>
      <c r="UFM2664" s="42"/>
      <c r="UFN2664" s="116"/>
      <c r="UFO2664" s="42"/>
      <c r="UFP2664" s="116"/>
      <c r="UFQ2664" s="42"/>
      <c r="UFR2664" s="116"/>
      <c r="UFS2664" s="42"/>
      <c r="UFT2664" s="116"/>
      <c r="UFU2664" s="42"/>
      <c r="UFV2664" s="116"/>
      <c r="UFW2664" s="42"/>
      <c r="UFX2664" s="116"/>
      <c r="UFY2664" s="42"/>
      <c r="UFZ2664" s="116"/>
      <c r="UGA2664" s="42"/>
      <c r="UGB2664" s="116"/>
      <c r="UGC2664" s="42"/>
      <c r="UGD2664" s="116"/>
      <c r="UGE2664" s="42"/>
      <c r="UGF2664" s="116"/>
      <c r="UGG2664" s="42"/>
      <c r="UGH2664" s="116"/>
      <c r="UGI2664" s="42"/>
      <c r="UGJ2664" s="116"/>
      <c r="UGK2664" s="42"/>
      <c r="UGL2664" s="116"/>
      <c r="UGM2664" s="42"/>
      <c r="UGN2664" s="116"/>
      <c r="UGO2664" s="42"/>
      <c r="UGP2664" s="116"/>
      <c r="UGQ2664" s="42"/>
      <c r="UGR2664" s="116"/>
      <c r="UGS2664" s="42"/>
      <c r="UGT2664" s="116"/>
      <c r="UGU2664" s="42"/>
      <c r="UGV2664" s="116"/>
      <c r="UGW2664" s="42"/>
      <c r="UGX2664" s="116"/>
      <c r="UGY2664" s="42"/>
      <c r="UGZ2664" s="116"/>
      <c r="UHA2664" s="42"/>
      <c r="UHB2664" s="116"/>
      <c r="UHC2664" s="42"/>
      <c r="UHD2664" s="116"/>
      <c r="UHE2664" s="42"/>
      <c r="UHF2664" s="116"/>
      <c r="UHG2664" s="42"/>
      <c r="UHH2664" s="116"/>
      <c r="UHI2664" s="42"/>
      <c r="UHJ2664" s="116"/>
      <c r="UHK2664" s="42"/>
      <c r="UHL2664" s="116"/>
      <c r="UHM2664" s="42"/>
      <c r="UHN2664" s="116"/>
      <c r="UHO2664" s="42"/>
      <c r="UHP2664" s="116"/>
      <c r="UHQ2664" s="42"/>
      <c r="UHR2664" s="116"/>
      <c r="UHS2664" s="42"/>
      <c r="UHT2664" s="116"/>
      <c r="UHU2664" s="42"/>
      <c r="UHV2664" s="116"/>
      <c r="UHW2664" s="42"/>
      <c r="UHX2664" s="116"/>
      <c r="UHY2664" s="42"/>
      <c r="UHZ2664" s="116"/>
      <c r="UIA2664" s="42"/>
      <c r="UIB2664" s="116"/>
      <c r="UIC2664" s="42"/>
      <c r="UID2664" s="116"/>
      <c r="UIE2664" s="42"/>
      <c r="UIF2664" s="116"/>
      <c r="UIG2664" s="42"/>
      <c r="UIH2664" s="116"/>
      <c r="UII2664" s="42"/>
      <c r="UIJ2664" s="116"/>
      <c r="UIK2664" s="42"/>
      <c r="UIL2664" s="116"/>
      <c r="UIM2664" s="42"/>
      <c r="UIN2664" s="116"/>
      <c r="UIO2664" s="42"/>
      <c r="UIP2664" s="116"/>
      <c r="UIQ2664" s="42"/>
      <c r="UIR2664" s="116"/>
      <c r="UIS2664" s="42"/>
      <c r="UIT2664" s="116"/>
      <c r="UIU2664" s="42"/>
      <c r="UIV2664" s="116"/>
      <c r="UIW2664" s="42"/>
      <c r="UIX2664" s="116"/>
      <c r="UIY2664" s="42"/>
      <c r="UIZ2664" s="116"/>
      <c r="UJA2664" s="42"/>
      <c r="UJB2664" s="116"/>
      <c r="UJC2664" s="42"/>
      <c r="UJD2664" s="116"/>
      <c r="UJE2664" s="42"/>
      <c r="UJF2664" s="116"/>
      <c r="UJG2664" s="42"/>
      <c r="UJH2664" s="116"/>
      <c r="UJI2664" s="42"/>
      <c r="UJJ2664" s="116"/>
      <c r="UJK2664" s="42"/>
      <c r="UJL2664" s="116"/>
      <c r="UJM2664" s="42"/>
      <c r="UJN2664" s="116"/>
      <c r="UJO2664" s="42"/>
      <c r="UJP2664" s="116"/>
      <c r="UJQ2664" s="42"/>
      <c r="UJR2664" s="116"/>
      <c r="UJS2664" s="42"/>
      <c r="UJT2664" s="116"/>
      <c r="UJU2664" s="42"/>
      <c r="UJV2664" s="116"/>
      <c r="UJW2664" s="42"/>
      <c r="UJX2664" s="116"/>
      <c r="UJY2664" s="42"/>
      <c r="UJZ2664" s="116"/>
      <c r="UKA2664" s="42"/>
      <c r="UKB2664" s="116"/>
      <c r="UKC2664" s="42"/>
      <c r="UKD2664" s="116"/>
      <c r="UKE2664" s="42"/>
      <c r="UKF2664" s="116"/>
      <c r="UKG2664" s="42"/>
      <c r="UKH2664" s="116"/>
      <c r="UKI2664" s="42"/>
      <c r="UKJ2664" s="116"/>
      <c r="UKK2664" s="42"/>
      <c r="UKL2664" s="116"/>
      <c r="UKM2664" s="42"/>
      <c r="UKN2664" s="116"/>
      <c r="UKO2664" s="42"/>
      <c r="UKP2664" s="116"/>
      <c r="UKQ2664" s="42"/>
      <c r="UKR2664" s="116"/>
      <c r="UKS2664" s="42"/>
      <c r="UKT2664" s="116"/>
      <c r="UKU2664" s="42"/>
      <c r="UKV2664" s="116"/>
      <c r="UKW2664" s="42"/>
      <c r="UKX2664" s="116"/>
      <c r="UKY2664" s="42"/>
      <c r="UKZ2664" s="116"/>
      <c r="ULA2664" s="42"/>
      <c r="ULB2664" s="116"/>
      <c r="ULC2664" s="42"/>
      <c r="ULD2664" s="116"/>
      <c r="ULE2664" s="42"/>
      <c r="ULF2664" s="116"/>
      <c r="ULG2664" s="42"/>
      <c r="ULH2664" s="116"/>
      <c r="ULI2664" s="42"/>
      <c r="ULJ2664" s="116"/>
      <c r="ULK2664" s="42"/>
      <c r="ULL2664" s="116"/>
      <c r="ULM2664" s="42"/>
      <c r="ULN2664" s="116"/>
      <c r="ULO2664" s="42"/>
      <c r="ULP2664" s="116"/>
      <c r="ULQ2664" s="42"/>
      <c r="ULR2664" s="116"/>
      <c r="ULS2664" s="42"/>
      <c r="ULT2664" s="116"/>
      <c r="ULU2664" s="42"/>
      <c r="ULV2664" s="116"/>
      <c r="ULW2664" s="42"/>
      <c r="ULX2664" s="116"/>
      <c r="ULY2664" s="42"/>
      <c r="ULZ2664" s="116"/>
      <c r="UMA2664" s="42"/>
      <c r="UMB2664" s="116"/>
      <c r="UMC2664" s="42"/>
      <c r="UMD2664" s="116"/>
      <c r="UME2664" s="42"/>
      <c r="UMF2664" s="116"/>
      <c r="UMG2664" s="42"/>
      <c r="UMH2664" s="116"/>
      <c r="UMI2664" s="42"/>
      <c r="UMJ2664" s="116"/>
      <c r="UMK2664" s="42"/>
      <c r="UML2664" s="116"/>
      <c r="UMM2664" s="42"/>
      <c r="UMN2664" s="116"/>
      <c r="UMO2664" s="42"/>
      <c r="UMP2664" s="116"/>
      <c r="UMQ2664" s="42"/>
      <c r="UMR2664" s="116"/>
      <c r="UMS2664" s="42"/>
      <c r="UMT2664" s="116"/>
      <c r="UMU2664" s="42"/>
      <c r="UMV2664" s="116"/>
      <c r="UMW2664" s="42"/>
      <c r="UMX2664" s="116"/>
      <c r="UMY2664" s="42"/>
      <c r="UMZ2664" s="116"/>
      <c r="UNA2664" s="42"/>
      <c r="UNB2664" s="116"/>
      <c r="UNC2664" s="42"/>
      <c r="UND2664" s="116"/>
      <c r="UNE2664" s="42"/>
      <c r="UNF2664" s="116"/>
      <c r="UNG2664" s="42"/>
      <c r="UNH2664" s="116"/>
      <c r="UNI2664" s="42"/>
      <c r="UNJ2664" s="116"/>
      <c r="UNK2664" s="42"/>
      <c r="UNL2664" s="116"/>
      <c r="UNM2664" s="42"/>
      <c r="UNN2664" s="116"/>
      <c r="UNO2664" s="42"/>
      <c r="UNP2664" s="116"/>
      <c r="UNQ2664" s="42"/>
      <c r="UNR2664" s="116"/>
      <c r="UNS2664" s="42"/>
      <c r="UNT2664" s="116"/>
      <c r="UNU2664" s="42"/>
      <c r="UNV2664" s="116"/>
      <c r="UNW2664" s="42"/>
      <c r="UNX2664" s="116"/>
      <c r="UNY2664" s="42"/>
      <c r="UNZ2664" s="116"/>
      <c r="UOA2664" s="42"/>
      <c r="UOB2664" s="116"/>
      <c r="UOC2664" s="42"/>
      <c r="UOD2664" s="116"/>
      <c r="UOE2664" s="42"/>
      <c r="UOF2664" s="116"/>
      <c r="UOG2664" s="42"/>
      <c r="UOH2664" s="116"/>
      <c r="UOI2664" s="42"/>
      <c r="UOJ2664" s="116"/>
      <c r="UOK2664" s="42"/>
      <c r="UOL2664" s="116"/>
      <c r="UOM2664" s="42"/>
      <c r="UON2664" s="116"/>
      <c r="UOO2664" s="42"/>
      <c r="UOP2664" s="116"/>
      <c r="UOQ2664" s="42"/>
      <c r="UOR2664" s="116"/>
      <c r="UOS2664" s="42"/>
      <c r="UOT2664" s="116"/>
      <c r="UOU2664" s="42"/>
      <c r="UOV2664" s="116"/>
      <c r="UOW2664" s="42"/>
      <c r="UOX2664" s="116"/>
      <c r="UOY2664" s="42"/>
      <c r="UOZ2664" s="116"/>
      <c r="UPA2664" s="42"/>
      <c r="UPB2664" s="116"/>
      <c r="UPC2664" s="42"/>
      <c r="UPD2664" s="116"/>
      <c r="UPE2664" s="42"/>
      <c r="UPF2664" s="116"/>
      <c r="UPG2664" s="42"/>
      <c r="UPH2664" s="116"/>
      <c r="UPI2664" s="42"/>
      <c r="UPJ2664" s="116"/>
      <c r="UPK2664" s="42"/>
      <c r="UPL2664" s="116"/>
      <c r="UPM2664" s="42"/>
      <c r="UPN2664" s="116"/>
      <c r="UPO2664" s="42"/>
      <c r="UPP2664" s="116"/>
      <c r="UPQ2664" s="42"/>
      <c r="UPR2664" s="116"/>
      <c r="UPS2664" s="42"/>
      <c r="UPT2664" s="116"/>
      <c r="UPU2664" s="42"/>
      <c r="UPV2664" s="116"/>
      <c r="UPW2664" s="42"/>
      <c r="UPX2664" s="116"/>
      <c r="UPY2664" s="42"/>
      <c r="UPZ2664" s="116"/>
      <c r="UQA2664" s="42"/>
      <c r="UQB2664" s="116"/>
      <c r="UQC2664" s="42"/>
      <c r="UQD2664" s="116"/>
      <c r="UQE2664" s="42"/>
      <c r="UQF2664" s="116"/>
      <c r="UQG2664" s="42"/>
      <c r="UQH2664" s="116"/>
      <c r="UQI2664" s="42"/>
      <c r="UQJ2664" s="116"/>
      <c r="UQK2664" s="42"/>
      <c r="UQL2664" s="116"/>
      <c r="UQM2664" s="42"/>
      <c r="UQN2664" s="116"/>
      <c r="UQO2664" s="42"/>
      <c r="UQP2664" s="116"/>
      <c r="UQQ2664" s="42"/>
      <c r="UQR2664" s="116"/>
      <c r="UQS2664" s="42"/>
      <c r="UQT2664" s="116"/>
      <c r="UQU2664" s="42"/>
      <c r="UQV2664" s="116"/>
      <c r="UQW2664" s="42"/>
      <c r="UQX2664" s="116"/>
      <c r="UQY2664" s="42"/>
      <c r="UQZ2664" s="116"/>
      <c r="URA2664" s="42"/>
      <c r="URB2664" s="116"/>
      <c r="URC2664" s="42"/>
      <c r="URD2664" s="116"/>
      <c r="URE2664" s="42"/>
      <c r="URF2664" s="116"/>
      <c r="URG2664" s="42"/>
      <c r="URH2664" s="116"/>
      <c r="URI2664" s="42"/>
      <c r="URJ2664" s="116"/>
      <c r="URK2664" s="42"/>
      <c r="URL2664" s="116"/>
      <c r="URM2664" s="42"/>
      <c r="URN2664" s="116"/>
      <c r="URO2664" s="42"/>
      <c r="URP2664" s="116"/>
      <c r="URQ2664" s="42"/>
      <c r="URR2664" s="116"/>
      <c r="URS2664" s="42"/>
      <c r="URT2664" s="116"/>
      <c r="URU2664" s="42"/>
      <c r="URV2664" s="116"/>
      <c r="URW2664" s="42"/>
      <c r="URX2664" s="116"/>
      <c r="URY2664" s="42"/>
      <c r="URZ2664" s="116"/>
      <c r="USA2664" s="42"/>
      <c r="USB2664" s="116"/>
      <c r="USC2664" s="42"/>
      <c r="USD2664" s="116"/>
      <c r="USE2664" s="42"/>
      <c r="USF2664" s="116"/>
      <c r="USG2664" s="42"/>
      <c r="USH2664" s="116"/>
      <c r="USI2664" s="42"/>
      <c r="USJ2664" s="116"/>
      <c r="USK2664" s="42"/>
      <c r="USL2664" s="116"/>
      <c r="USM2664" s="42"/>
      <c r="USN2664" s="116"/>
      <c r="USO2664" s="42"/>
      <c r="USP2664" s="116"/>
      <c r="USQ2664" s="42"/>
      <c r="USR2664" s="116"/>
      <c r="USS2664" s="42"/>
      <c r="UST2664" s="116"/>
      <c r="USU2664" s="42"/>
      <c r="USV2664" s="116"/>
      <c r="USW2664" s="42"/>
      <c r="USX2664" s="116"/>
      <c r="USY2664" s="42"/>
      <c r="USZ2664" s="116"/>
      <c r="UTA2664" s="42"/>
      <c r="UTB2664" s="116"/>
      <c r="UTC2664" s="42"/>
      <c r="UTD2664" s="116"/>
      <c r="UTE2664" s="42"/>
      <c r="UTF2664" s="116"/>
      <c r="UTG2664" s="42"/>
      <c r="UTH2664" s="116"/>
      <c r="UTI2664" s="42"/>
      <c r="UTJ2664" s="116"/>
      <c r="UTK2664" s="42"/>
      <c r="UTL2664" s="116"/>
      <c r="UTM2664" s="42"/>
      <c r="UTN2664" s="116"/>
      <c r="UTO2664" s="42"/>
      <c r="UTP2664" s="116"/>
      <c r="UTQ2664" s="42"/>
      <c r="UTR2664" s="116"/>
      <c r="UTS2664" s="42"/>
      <c r="UTT2664" s="116"/>
      <c r="UTU2664" s="42"/>
      <c r="UTV2664" s="116"/>
      <c r="UTW2664" s="42"/>
      <c r="UTX2664" s="116"/>
      <c r="UTY2664" s="42"/>
      <c r="UTZ2664" s="116"/>
      <c r="UUA2664" s="42"/>
      <c r="UUB2664" s="116"/>
      <c r="UUC2664" s="42"/>
      <c r="UUD2664" s="116"/>
      <c r="UUE2664" s="42"/>
      <c r="UUF2664" s="116"/>
      <c r="UUG2664" s="42"/>
      <c r="UUH2664" s="116"/>
      <c r="UUI2664" s="42"/>
      <c r="UUJ2664" s="116"/>
      <c r="UUK2664" s="42"/>
      <c r="UUL2664" s="116"/>
      <c r="UUM2664" s="42"/>
      <c r="UUN2664" s="116"/>
      <c r="UUO2664" s="42"/>
      <c r="UUP2664" s="116"/>
      <c r="UUQ2664" s="42"/>
      <c r="UUR2664" s="116"/>
      <c r="UUS2664" s="42"/>
      <c r="UUT2664" s="116"/>
      <c r="UUU2664" s="42"/>
      <c r="UUV2664" s="116"/>
      <c r="UUW2664" s="42"/>
      <c r="UUX2664" s="116"/>
      <c r="UUY2664" s="42"/>
      <c r="UUZ2664" s="116"/>
      <c r="UVA2664" s="42"/>
      <c r="UVB2664" s="116"/>
      <c r="UVC2664" s="42"/>
      <c r="UVD2664" s="116"/>
      <c r="UVE2664" s="42"/>
      <c r="UVF2664" s="116"/>
      <c r="UVG2664" s="42"/>
      <c r="UVH2664" s="116"/>
      <c r="UVI2664" s="42"/>
      <c r="UVJ2664" s="116"/>
      <c r="UVK2664" s="42"/>
      <c r="UVL2664" s="116"/>
      <c r="UVM2664" s="42"/>
      <c r="UVN2664" s="116"/>
      <c r="UVO2664" s="42"/>
      <c r="UVP2664" s="116"/>
      <c r="UVQ2664" s="42"/>
      <c r="UVR2664" s="116"/>
      <c r="UVS2664" s="42"/>
      <c r="UVT2664" s="116"/>
      <c r="UVU2664" s="42"/>
      <c r="UVV2664" s="116"/>
      <c r="UVW2664" s="42"/>
      <c r="UVX2664" s="116"/>
      <c r="UVY2664" s="42"/>
      <c r="UVZ2664" s="116"/>
      <c r="UWA2664" s="42"/>
      <c r="UWB2664" s="116"/>
      <c r="UWC2664" s="42"/>
      <c r="UWD2664" s="116"/>
      <c r="UWE2664" s="42"/>
      <c r="UWF2664" s="116"/>
      <c r="UWG2664" s="42"/>
      <c r="UWH2664" s="116"/>
      <c r="UWI2664" s="42"/>
      <c r="UWJ2664" s="116"/>
      <c r="UWK2664" s="42"/>
      <c r="UWL2664" s="116"/>
      <c r="UWM2664" s="42"/>
      <c r="UWN2664" s="116"/>
      <c r="UWO2664" s="42"/>
      <c r="UWP2664" s="116"/>
      <c r="UWQ2664" s="42"/>
      <c r="UWR2664" s="116"/>
      <c r="UWS2664" s="42"/>
      <c r="UWT2664" s="116"/>
      <c r="UWU2664" s="42"/>
      <c r="UWV2664" s="116"/>
      <c r="UWW2664" s="42"/>
      <c r="UWX2664" s="116"/>
      <c r="UWY2664" s="42"/>
      <c r="UWZ2664" s="116"/>
      <c r="UXA2664" s="42"/>
      <c r="UXB2664" s="116"/>
      <c r="UXC2664" s="42"/>
      <c r="UXD2664" s="116"/>
      <c r="UXE2664" s="42"/>
      <c r="UXF2664" s="116"/>
      <c r="UXG2664" s="42"/>
      <c r="UXH2664" s="116"/>
      <c r="UXI2664" s="42"/>
      <c r="UXJ2664" s="116"/>
      <c r="UXK2664" s="42"/>
      <c r="UXL2664" s="116"/>
      <c r="UXM2664" s="42"/>
      <c r="UXN2664" s="116"/>
      <c r="UXO2664" s="42"/>
      <c r="UXP2664" s="116"/>
      <c r="UXQ2664" s="42"/>
      <c r="UXR2664" s="116"/>
      <c r="UXS2664" s="42"/>
      <c r="UXT2664" s="116"/>
      <c r="UXU2664" s="42"/>
      <c r="UXV2664" s="116"/>
      <c r="UXW2664" s="42"/>
      <c r="UXX2664" s="116"/>
      <c r="UXY2664" s="42"/>
      <c r="UXZ2664" s="116"/>
      <c r="UYA2664" s="42"/>
      <c r="UYB2664" s="116"/>
      <c r="UYC2664" s="42"/>
      <c r="UYD2664" s="116"/>
      <c r="UYE2664" s="42"/>
      <c r="UYF2664" s="116"/>
      <c r="UYG2664" s="42"/>
      <c r="UYH2664" s="116"/>
      <c r="UYI2664" s="42"/>
      <c r="UYJ2664" s="116"/>
      <c r="UYK2664" s="42"/>
      <c r="UYL2664" s="116"/>
      <c r="UYM2664" s="42"/>
      <c r="UYN2664" s="116"/>
      <c r="UYO2664" s="42"/>
      <c r="UYP2664" s="116"/>
      <c r="UYQ2664" s="42"/>
      <c r="UYR2664" s="116"/>
      <c r="UYS2664" s="42"/>
      <c r="UYT2664" s="116"/>
      <c r="UYU2664" s="42"/>
      <c r="UYV2664" s="116"/>
      <c r="UYW2664" s="42"/>
      <c r="UYX2664" s="116"/>
      <c r="UYY2664" s="42"/>
      <c r="UYZ2664" s="116"/>
      <c r="UZA2664" s="42"/>
      <c r="UZB2664" s="116"/>
      <c r="UZC2664" s="42"/>
      <c r="UZD2664" s="116"/>
      <c r="UZE2664" s="42"/>
      <c r="UZF2664" s="116"/>
      <c r="UZG2664" s="42"/>
      <c r="UZH2664" s="116"/>
      <c r="UZI2664" s="42"/>
      <c r="UZJ2664" s="116"/>
      <c r="UZK2664" s="42"/>
      <c r="UZL2664" s="116"/>
      <c r="UZM2664" s="42"/>
      <c r="UZN2664" s="116"/>
      <c r="UZO2664" s="42"/>
      <c r="UZP2664" s="116"/>
      <c r="UZQ2664" s="42"/>
      <c r="UZR2664" s="116"/>
      <c r="UZS2664" s="42"/>
      <c r="UZT2664" s="116"/>
      <c r="UZU2664" s="42"/>
      <c r="UZV2664" s="116"/>
      <c r="UZW2664" s="42"/>
      <c r="UZX2664" s="116"/>
      <c r="UZY2664" s="42"/>
      <c r="UZZ2664" s="116"/>
      <c r="VAA2664" s="42"/>
      <c r="VAB2664" s="116"/>
      <c r="VAC2664" s="42"/>
      <c r="VAD2664" s="116"/>
      <c r="VAE2664" s="42"/>
      <c r="VAF2664" s="116"/>
      <c r="VAG2664" s="42"/>
      <c r="VAH2664" s="116"/>
      <c r="VAI2664" s="42"/>
      <c r="VAJ2664" s="116"/>
      <c r="VAK2664" s="42"/>
      <c r="VAL2664" s="116"/>
      <c r="VAM2664" s="42"/>
      <c r="VAN2664" s="116"/>
      <c r="VAO2664" s="42"/>
      <c r="VAP2664" s="116"/>
      <c r="VAQ2664" s="42"/>
      <c r="VAR2664" s="116"/>
      <c r="VAS2664" s="42"/>
      <c r="VAT2664" s="116"/>
      <c r="VAU2664" s="42"/>
      <c r="VAV2664" s="116"/>
      <c r="VAW2664" s="42"/>
      <c r="VAX2664" s="116"/>
      <c r="VAY2664" s="42"/>
      <c r="VAZ2664" s="116"/>
      <c r="VBA2664" s="42"/>
      <c r="VBB2664" s="116"/>
      <c r="VBC2664" s="42"/>
      <c r="VBD2664" s="116"/>
      <c r="VBE2664" s="42"/>
      <c r="VBF2664" s="116"/>
      <c r="VBG2664" s="42"/>
      <c r="VBH2664" s="116"/>
      <c r="VBI2664" s="42"/>
      <c r="VBJ2664" s="116"/>
      <c r="VBK2664" s="42"/>
      <c r="VBL2664" s="116"/>
      <c r="VBM2664" s="42"/>
      <c r="VBN2664" s="116"/>
      <c r="VBO2664" s="42"/>
      <c r="VBP2664" s="116"/>
      <c r="VBQ2664" s="42"/>
      <c r="VBR2664" s="116"/>
      <c r="VBS2664" s="42"/>
      <c r="VBT2664" s="116"/>
      <c r="VBU2664" s="42"/>
      <c r="VBV2664" s="116"/>
      <c r="VBW2664" s="42"/>
      <c r="VBX2664" s="116"/>
      <c r="VBY2664" s="42"/>
      <c r="VBZ2664" s="116"/>
      <c r="VCA2664" s="42"/>
      <c r="VCB2664" s="116"/>
      <c r="VCC2664" s="42"/>
      <c r="VCD2664" s="116"/>
      <c r="VCE2664" s="42"/>
      <c r="VCF2664" s="116"/>
      <c r="VCG2664" s="42"/>
      <c r="VCH2664" s="116"/>
      <c r="VCI2664" s="42"/>
      <c r="VCJ2664" s="116"/>
      <c r="VCK2664" s="42"/>
      <c r="VCL2664" s="116"/>
      <c r="VCM2664" s="42"/>
      <c r="VCN2664" s="116"/>
      <c r="VCO2664" s="42"/>
      <c r="VCP2664" s="116"/>
      <c r="VCQ2664" s="42"/>
      <c r="VCR2664" s="116"/>
      <c r="VCS2664" s="42"/>
      <c r="VCT2664" s="116"/>
      <c r="VCU2664" s="42"/>
      <c r="VCV2664" s="116"/>
      <c r="VCW2664" s="42"/>
      <c r="VCX2664" s="116"/>
      <c r="VCY2664" s="42"/>
      <c r="VCZ2664" s="116"/>
      <c r="VDA2664" s="42"/>
      <c r="VDB2664" s="116"/>
      <c r="VDC2664" s="42"/>
      <c r="VDD2664" s="116"/>
      <c r="VDE2664" s="42"/>
      <c r="VDF2664" s="116"/>
      <c r="VDG2664" s="42"/>
      <c r="VDH2664" s="116"/>
      <c r="VDI2664" s="42"/>
      <c r="VDJ2664" s="116"/>
      <c r="VDK2664" s="42"/>
      <c r="VDL2664" s="116"/>
      <c r="VDM2664" s="42"/>
      <c r="VDN2664" s="116"/>
      <c r="VDO2664" s="42"/>
      <c r="VDP2664" s="116"/>
      <c r="VDQ2664" s="42"/>
      <c r="VDR2664" s="116"/>
      <c r="VDS2664" s="42"/>
      <c r="VDT2664" s="116"/>
      <c r="VDU2664" s="42"/>
      <c r="VDV2664" s="116"/>
      <c r="VDW2664" s="42"/>
      <c r="VDX2664" s="116"/>
      <c r="VDY2664" s="42"/>
      <c r="VDZ2664" s="116"/>
      <c r="VEA2664" s="42"/>
      <c r="VEB2664" s="116"/>
      <c r="VEC2664" s="42"/>
      <c r="VED2664" s="116"/>
      <c r="VEE2664" s="42"/>
      <c r="VEF2664" s="116"/>
      <c r="VEG2664" s="42"/>
      <c r="VEH2664" s="116"/>
      <c r="VEI2664" s="42"/>
      <c r="VEJ2664" s="116"/>
      <c r="VEK2664" s="42"/>
      <c r="VEL2664" s="116"/>
      <c r="VEM2664" s="42"/>
      <c r="VEN2664" s="116"/>
      <c r="VEO2664" s="42"/>
      <c r="VEP2664" s="116"/>
      <c r="VEQ2664" s="42"/>
      <c r="VER2664" s="116"/>
      <c r="VES2664" s="42"/>
      <c r="VET2664" s="116"/>
      <c r="VEU2664" s="42"/>
      <c r="VEV2664" s="116"/>
      <c r="VEW2664" s="42"/>
      <c r="VEX2664" s="116"/>
      <c r="VEY2664" s="42"/>
      <c r="VEZ2664" s="116"/>
      <c r="VFA2664" s="42"/>
      <c r="VFB2664" s="116"/>
      <c r="VFC2664" s="42"/>
      <c r="VFD2664" s="116"/>
      <c r="VFE2664" s="42"/>
      <c r="VFF2664" s="116"/>
      <c r="VFG2664" s="42"/>
      <c r="VFH2664" s="116"/>
      <c r="VFI2664" s="42"/>
      <c r="VFJ2664" s="116"/>
      <c r="VFK2664" s="42"/>
      <c r="VFL2664" s="116"/>
      <c r="VFM2664" s="42"/>
      <c r="VFN2664" s="116"/>
      <c r="VFO2664" s="42"/>
      <c r="VFP2664" s="116"/>
      <c r="VFQ2664" s="42"/>
      <c r="VFR2664" s="116"/>
      <c r="VFS2664" s="42"/>
      <c r="VFT2664" s="116"/>
      <c r="VFU2664" s="42"/>
      <c r="VFV2664" s="116"/>
      <c r="VFW2664" s="42"/>
      <c r="VFX2664" s="116"/>
      <c r="VFY2664" s="42"/>
      <c r="VFZ2664" s="116"/>
      <c r="VGA2664" s="42"/>
      <c r="VGB2664" s="116"/>
      <c r="VGC2664" s="42"/>
      <c r="VGD2664" s="116"/>
      <c r="VGE2664" s="42"/>
      <c r="VGF2664" s="116"/>
      <c r="VGG2664" s="42"/>
      <c r="VGH2664" s="116"/>
      <c r="VGI2664" s="42"/>
      <c r="VGJ2664" s="116"/>
      <c r="VGK2664" s="42"/>
      <c r="VGL2664" s="116"/>
      <c r="VGM2664" s="42"/>
      <c r="VGN2664" s="116"/>
      <c r="VGO2664" s="42"/>
      <c r="VGP2664" s="116"/>
      <c r="VGQ2664" s="42"/>
      <c r="VGR2664" s="116"/>
      <c r="VGS2664" s="42"/>
      <c r="VGT2664" s="116"/>
      <c r="VGU2664" s="42"/>
      <c r="VGV2664" s="116"/>
      <c r="VGW2664" s="42"/>
      <c r="VGX2664" s="116"/>
      <c r="VGY2664" s="42"/>
      <c r="VGZ2664" s="116"/>
      <c r="VHA2664" s="42"/>
      <c r="VHB2664" s="116"/>
      <c r="VHC2664" s="42"/>
      <c r="VHD2664" s="116"/>
      <c r="VHE2664" s="42"/>
      <c r="VHF2664" s="116"/>
      <c r="VHG2664" s="42"/>
      <c r="VHH2664" s="116"/>
      <c r="VHI2664" s="42"/>
      <c r="VHJ2664" s="116"/>
      <c r="VHK2664" s="42"/>
      <c r="VHL2664" s="116"/>
      <c r="VHM2664" s="42"/>
      <c r="VHN2664" s="116"/>
      <c r="VHO2664" s="42"/>
      <c r="VHP2664" s="116"/>
      <c r="VHQ2664" s="42"/>
      <c r="VHR2664" s="116"/>
      <c r="VHS2664" s="42"/>
      <c r="VHT2664" s="116"/>
      <c r="VHU2664" s="42"/>
      <c r="VHV2664" s="116"/>
      <c r="VHW2664" s="42"/>
      <c r="VHX2664" s="116"/>
      <c r="VHY2664" s="42"/>
      <c r="VHZ2664" s="116"/>
      <c r="VIA2664" s="42"/>
      <c r="VIB2664" s="116"/>
      <c r="VIC2664" s="42"/>
      <c r="VID2664" s="116"/>
      <c r="VIE2664" s="42"/>
      <c r="VIF2664" s="116"/>
      <c r="VIG2664" s="42"/>
      <c r="VIH2664" s="116"/>
      <c r="VII2664" s="42"/>
      <c r="VIJ2664" s="116"/>
      <c r="VIK2664" s="42"/>
      <c r="VIL2664" s="116"/>
      <c r="VIM2664" s="42"/>
      <c r="VIN2664" s="116"/>
      <c r="VIO2664" s="42"/>
      <c r="VIP2664" s="116"/>
      <c r="VIQ2664" s="42"/>
      <c r="VIR2664" s="116"/>
      <c r="VIS2664" s="42"/>
      <c r="VIT2664" s="116"/>
      <c r="VIU2664" s="42"/>
      <c r="VIV2664" s="116"/>
      <c r="VIW2664" s="42"/>
      <c r="VIX2664" s="116"/>
      <c r="VIY2664" s="42"/>
      <c r="VIZ2664" s="116"/>
      <c r="VJA2664" s="42"/>
      <c r="VJB2664" s="116"/>
      <c r="VJC2664" s="42"/>
      <c r="VJD2664" s="116"/>
      <c r="VJE2664" s="42"/>
      <c r="VJF2664" s="116"/>
      <c r="VJG2664" s="42"/>
      <c r="VJH2664" s="116"/>
      <c r="VJI2664" s="42"/>
      <c r="VJJ2664" s="116"/>
      <c r="VJK2664" s="42"/>
      <c r="VJL2664" s="116"/>
      <c r="VJM2664" s="42"/>
      <c r="VJN2664" s="116"/>
      <c r="VJO2664" s="42"/>
      <c r="VJP2664" s="116"/>
      <c r="VJQ2664" s="42"/>
      <c r="VJR2664" s="116"/>
      <c r="VJS2664" s="42"/>
      <c r="VJT2664" s="116"/>
      <c r="VJU2664" s="42"/>
      <c r="VJV2664" s="116"/>
      <c r="VJW2664" s="42"/>
      <c r="VJX2664" s="116"/>
      <c r="VJY2664" s="42"/>
      <c r="VJZ2664" s="116"/>
      <c r="VKA2664" s="42"/>
      <c r="VKB2664" s="116"/>
      <c r="VKC2664" s="42"/>
      <c r="VKD2664" s="116"/>
      <c r="VKE2664" s="42"/>
      <c r="VKF2664" s="116"/>
      <c r="VKG2664" s="42"/>
      <c r="VKH2664" s="116"/>
      <c r="VKI2664" s="42"/>
      <c r="VKJ2664" s="116"/>
      <c r="VKK2664" s="42"/>
      <c r="VKL2664" s="116"/>
      <c r="VKM2664" s="42"/>
      <c r="VKN2664" s="116"/>
      <c r="VKO2664" s="42"/>
      <c r="VKP2664" s="116"/>
      <c r="VKQ2664" s="42"/>
      <c r="VKR2664" s="116"/>
      <c r="VKS2664" s="42"/>
      <c r="VKT2664" s="116"/>
      <c r="VKU2664" s="42"/>
      <c r="VKV2664" s="116"/>
      <c r="VKW2664" s="42"/>
      <c r="VKX2664" s="116"/>
      <c r="VKY2664" s="42"/>
      <c r="VKZ2664" s="116"/>
      <c r="VLA2664" s="42"/>
      <c r="VLB2664" s="116"/>
      <c r="VLC2664" s="42"/>
      <c r="VLD2664" s="116"/>
      <c r="VLE2664" s="42"/>
      <c r="VLF2664" s="116"/>
      <c r="VLG2664" s="42"/>
      <c r="VLH2664" s="116"/>
      <c r="VLI2664" s="42"/>
      <c r="VLJ2664" s="116"/>
      <c r="VLK2664" s="42"/>
      <c r="VLL2664" s="116"/>
      <c r="VLM2664" s="42"/>
      <c r="VLN2664" s="116"/>
      <c r="VLO2664" s="42"/>
      <c r="VLP2664" s="116"/>
      <c r="VLQ2664" s="42"/>
      <c r="VLR2664" s="116"/>
      <c r="VLS2664" s="42"/>
      <c r="VLT2664" s="116"/>
      <c r="VLU2664" s="42"/>
      <c r="VLV2664" s="116"/>
      <c r="VLW2664" s="42"/>
      <c r="VLX2664" s="116"/>
      <c r="VLY2664" s="42"/>
      <c r="VLZ2664" s="116"/>
      <c r="VMA2664" s="42"/>
      <c r="VMB2664" s="116"/>
      <c r="VMC2664" s="42"/>
      <c r="VMD2664" s="116"/>
      <c r="VME2664" s="42"/>
      <c r="VMF2664" s="116"/>
      <c r="VMG2664" s="42"/>
      <c r="VMH2664" s="116"/>
      <c r="VMI2664" s="42"/>
      <c r="VMJ2664" s="116"/>
      <c r="VMK2664" s="42"/>
      <c r="VML2664" s="116"/>
      <c r="VMM2664" s="42"/>
      <c r="VMN2664" s="116"/>
      <c r="VMO2664" s="42"/>
      <c r="VMP2664" s="116"/>
      <c r="VMQ2664" s="42"/>
      <c r="VMR2664" s="116"/>
      <c r="VMS2664" s="42"/>
      <c r="VMT2664" s="116"/>
      <c r="VMU2664" s="42"/>
      <c r="VMV2664" s="116"/>
      <c r="VMW2664" s="42"/>
      <c r="VMX2664" s="116"/>
      <c r="VMY2664" s="42"/>
      <c r="VMZ2664" s="116"/>
      <c r="VNA2664" s="42"/>
      <c r="VNB2664" s="116"/>
      <c r="VNC2664" s="42"/>
      <c r="VND2664" s="116"/>
      <c r="VNE2664" s="42"/>
      <c r="VNF2664" s="116"/>
      <c r="VNG2664" s="42"/>
      <c r="VNH2664" s="116"/>
      <c r="VNI2664" s="42"/>
      <c r="VNJ2664" s="116"/>
      <c r="VNK2664" s="42"/>
      <c r="VNL2664" s="116"/>
      <c r="VNM2664" s="42"/>
      <c r="VNN2664" s="116"/>
      <c r="VNO2664" s="42"/>
      <c r="VNP2664" s="116"/>
      <c r="VNQ2664" s="42"/>
      <c r="VNR2664" s="116"/>
      <c r="VNS2664" s="42"/>
      <c r="VNT2664" s="116"/>
      <c r="VNU2664" s="42"/>
      <c r="VNV2664" s="116"/>
      <c r="VNW2664" s="42"/>
      <c r="VNX2664" s="116"/>
      <c r="VNY2664" s="42"/>
      <c r="VNZ2664" s="116"/>
      <c r="VOA2664" s="42"/>
      <c r="VOB2664" s="116"/>
      <c r="VOC2664" s="42"/>
      <c r="VOD2664" s="116"/>
      <c r="VOE2664" s="42"/>
      <c r="VOF2664" s="116"/>
      <c r="VOG2664" s="42"/>
      <c r="VOH2664" s="116"/>
      <c r="VOI2664" s="42"/>
      <c r="VOJ2664" s="116"/>
      <c r="VOK2664" s="42"/>
      <c r="VOL2664" s="116"/>
      <c r="VOM2664" s="42"/>
      <c r="VON2664" s="116"/>
      <c r="VOO2664" s="42"/>
      <c r="VOP2664" s="116"/>
      <c r="VOQ2664" s="42"/>
      <c r="VOR2664" s="116"/>
      <c r="VOS2664" s="42"/>
      <c r="VOT2664" s="116"/>
      <c r="VOU2664" s="42"/>
      <c r="VOV2664" s="116"/>
      <c r="VOW2664" s="42"/>
      <c r="VOX2664" s="116"/>
      <c r="VOY2664" s="42"/>
      <c r="VOZ2664" s="116"/>
      <c r="VPA2664" s="42"/>
      <c r="VPB2664" s="116"/>
      <c r="VPC2664" s="42"/>
      <c r="VPD2664" s="116"/>
      <c r="VPE2664" s="42"/>
      <c r="VPF2664" s="116"/>
      <c r="VPG2664" s="42"/>
      <c r="VPH2664" s="116"/>
      <c r="VPI2664" s="42"/>
      <c r="VPJ2664" s="116"/>
      <c r="VPK2664" s="42"/>
      <c r="VPL2664" s="116"/>
      <c r="VPM2664" s="42"/>
      <c r="VPN2664" s="116"/>
      <c r="VPO2664" s="42"/>
      <c r="VPP2664" s="116"/>
      <c r="VPQ2664" s="42"/>
      <c r="VPR2664" s="116"/>
      <c r="VPS2664" s="42"/>
      <c r="VPT2664" s="116"/>
      <c r="VPU2664" s="42"/>
      <c r="VPV2664" s="116"/>
      <c r="VPW2664" s="42"/>
      <c r="VPX2664" s="116"/>
      <c r="VPY2664" s="42"/>
      <c r="VPZ2664" s="116"/>
      <c r="VQA2664" s="42"/>
      <c r="VQB2664" s="116"/>
      <c r="VQC2664" s="42"/>
      <c r="VQD2664" s="116"/>
      <c r="VQE2664" s="42"/>
      <c r="VQF2664" s="116"/>
      <c r="VQG2664" s="42"/>
      <c r="VQH2664" s="116"/>
      <c r="VQI2664" s="42"/>
      <c r="VQJ2664" s="116"/>
      <c r="VQK2664" s="42"/>
      <c r="VQL2664" s="116"/>
      <c r="VQM2664" s="42"/>
      <c r="VQN2664" s="116"/>
      <c r="VQO2664" s="42"/>
      <c r="VQP2664" s="116"/>
      <c r="VQQ2664" s="42"/>
      <c r="VQR2664" s="116"/>
      <c r="VQS2664" s="42"/>
      <c r="VQT2664" s="116"/>
      <c r="VQU2664" s="42"/>
      <c r="VQV2664" s="116"/>
      <c r="VQW2664" s="42"/>
      <c r="VQX2664" s="116"/>
      <c r="VQY2664" s="42"/>
      <c r="VQZ2664" s="116"/>
      <c r="VRA2664" s="42"/>
      <c r="VRB2664" s="116"/>
      <c r="VRC2664" s="42"/>
      <c r="VRD2664" s="116"/>
      <c r="VRE2664" s="42"/>
      <c r="VRF2664" s="116"/>
      <c r="VRG2664" s="42"/>
      <c r="VRH2664" s="116"/>
      <c r="VRI2664" s="42"/>
      <c r="VRJ2664" s="116"/>
      <c r="VRK2664" s="42"/>
      <c r="VRL2664" s="116"/>
      <c r="VRM2664" s="42"/>
      <c r="VRN2664" s="116"/>
      <c r="VRO2664" s="42"/>
      <c r="VRP2664" s="116"/>
      <c r="VRQ2664" s="42"/>
      <c r="VRR2664" s="116"/>
      <c r="VRS2664" s="42"/>
      <c r="VRT2664" s="116"/>
      <c r="VRU2664" s="42"/>
      <c r="VRV2664" s="116"/>
      <c r="VRW2664" s="42"/>
      <c r="VRX2664" s="116"/>
      <c r="VRY2664" s="42"/>
      <c r="VRZ2664" s="116"/>
      <c r="VSA2664" s="42"/>
      <c r="VSB2664" s="116"/>
      <c r="VSC2664" s="42"/>
      <c r="VSD2664" s="116"/>
      <c r="VSE2664" s="42"/>
      <c r="VSF2664" s="116"/>
      <c r="VSG2664" s="42"/>
      <c r="VSH2664" s="116"/>
      <c r="VSI2664" s="42"/>
      <c r="VSJ2664" s="116"/>
      <c r="VSK2664" s="42"/>
      <c r="VSL2664" s="116"/>
      <c r="VSM2664" s="42"/>
      <c r="VSN2664" s="116"/>
      <c r="VSO2664" s="42"/>
      <c r="VSP2664" s="116"/>
      <c r="VSQ2664" s="42"/>
      <c r="VSR2664" s="116"/>
      <c r="VSS2664" s="42"/>
      <c r="VST2664" s="116"/>
      <c r="VSU2664" s="42"/>
      <c r="VSV2664" s="116"/>
      <c r="VSW2664" s="42"/>
      <c r="VSX2664" s="116"/>
      <c r="VSY2664" s="42"/>
      <c r="VSZ2664" s="116"/>
      <c r="VTA2664" s="42"/>
      <c r="VTB2664" s="116"/>
      <c r="VTC2664" s="42"/>
      <c r="VTD2664" s="116"/>
      <c r="VTE2664" s="42"/>
      <c r="VTF2664" s="116"/>
      <c r="VTG2664" s="42"/>
      <c r="VTH2664" s="116"/>
      <c r="VTI2664" s="42"/>
      <c r="VTJ2664" s="116"/>
      <c r="VTK2664" s="42"/>
      <c r="VTL2664" s="116"/>
      <c r="VTM2664" s="42"/>
      <c r="VTN2664" s="116"/>
      <c r="VTO2664" s="42"/>
      <c r="VTP2664" s="116"/>
      <c r="VTQ2664" s="42"/>
      <c r="VTR2664" s="116"/>
      <c r="VTS2664" s="42"/>
      <c r="VTT2664" s="116"/>
      <c r="VTU2664" s="42"/>
      <c r="VTV2664" s="116"/>
      <c r="VTW2664" s="42"/>
      <c r="VTX2664" s="116"/>
      <c r="VTY2664" s="42"/>
      <c r="VTZ2664" s="116"/>
      <c r="VUA2664" s="42"/>
      <c r="VUB2664" s="116"/>
      <c r="VUC2664" s="42"/>
      <c r="VUD2664" s="116"/>
      <c r="VUE2664" s="42"/>
      <c r="VUF2664" s="116"/>
      <c r="VUG2664" s="42"/>
      <c r="VUH2664" s="116"/>
      <c r="VUI2664" s="42"/>
      <c r="VUJ2664" s="116"/>
      <c r="VUK2664" s="42"/>
      <c r="VUL2664" s="116"/>
      <c r="VUM2664" s="42"/>
      <c r="VUN2664" s="116"/>
      <c r="VUO2664" s="42"/>
      <c r="VUP2664" s="116"/>
      <c r="VUQ2664" s="42"/>
      <c r="VUR2664" s="116"/>
      <c r="VUS2664" s="42"/>
      <c r="VUT2664" s="116"/>
      <c r="VUU2664" s="42"/>
      <c r="VUV2664" s="116"/>
      <c r="VUW2664" s="42"/>
      <c r="VUX2664" s="116"/>
      <c r="VUY2664" s="42"/>
      <c r="VUZ2664" s="116"/>
      <c r="VVA2664" s="42"/>
      <c r="VVB2664" s="116"/>
      <c r="VVC2664" s="42"/>
      <c r="VVD2664" s="116"/>
      <c r="VVE2664" s="42"/>
      <c r="VVF2664" s="116"/>
      <c r="VVG2664" s="42"/>
      <c r="VVH2664" s="116"/>
      <c r="VVI2664" s="42"/>
      <c r="VVJ2664" s="116"/>
      <c r="VVK2664" s="42"/>
      <c r="VVL2664" s="116"/>
      <c r="VVM2664" s="42"/>
      <c r="VVN2664" s="116"/>
      <c r="VVO2664" s="42"/>
      <c r="VVP2664" s="116"/>
      <c r="VVQ2664" s="42"/>
      <c r="VVR2664" s="116"/>
      <c r="VVS2664" s="42"/>
      <c r="VVT2664" s="116"/>
      <c r="VVU2664" s="42"/>
      <c r="VVV2664" s="116"/>
      <c r="VVW2664" s="42"/>
      <c r="VVX2664" s="116"/>
      <c r="VVY2664" s="42"/>
      <c r="VVZ2664" s="116"/>
      <c r="VWA2664" s="42"/>
      <c r="VWB2664" s="116"/>
      <c r="VWC2664" s="42"/>
      <c r="VWD2664" s="116"/>
      <c r="VWE2664" s="42"/>
      <c r="VWF2664" s="116"/>
      <c r="VWG2664" s="42"/>
      <c r="VWH2664" s="116"/>
      <c r="VWI2664" s="42"/>
      <c r="VWJ2664" s="116"/>
      <c r="VWK2664" s="42"/>
      <c r="VWL2664" s="116"/>
      <c r="VWM2664" s="42"/>
      <c r="VWN2664" s="116"/>
      <c r="VWO2664" s="42"/>
      <c r="VWP2664" s="116"/>
      <c r="VWQ2664" s="42"/>
      <c r="VWR2664" s="116"/>
      <c r="VWS2664" s="42"/>
      <c r="VWT2664" s="116"/>
      <c r="VWU2664" s="42"/>
      <c r="VWV2664" s="116"/>
      <c r="VWW2664" s="42"/>
      <c r="VWX2664" s="116"/>
      <c r="VWY2664" s="42"/>
      <c r="VWZ2664" s="116"/>
      <c r="VXA2664" s="42"/>
      <c r="VXB2664" s="116"/>
      <c r="VXC2664" s="42"/>
      <c r="VXD2664" s="116"/>
      <c r="VXE2664" s="42"/>
      <c r="VXF2664" s="116"/>
      <c r="VXG2664" s="42"/>
      <c r="VXH2664" s="116"/>
      <c r="VXI2664" s="42"/>
      <c r="VXJ2664" s="116"/>
      <c r="VXK2664" s="42"/>
      <c r="VXL2664" s="116"/>
      <c r="VXM2664" s="42"/>
      <c r="VXN2664" s="116"/>
      <c r="VXO2664" s="42"/>
      <c r="VXP2664" s="116"/>
      <c r="VXQ2664" s="42"/>
      <c r="VXR2664" s="116"/>
      <c r="VXS2664" s="42"/>
      <c r="VXT2664" s="116"/>
      <c r="VXU2664" s="42"/>
      <c r="VXV2664" s="116"/>
      <c r="VXW2664" s="42"/>
      <c r="VXX2664" s="116"/>
      <c r="VXY2664" s="42"/>
      <c r="VXZ2664" s="116"/>
      <c r="VYA2664" s="42"/>
      <c r="VYB2664" s="116"/>
      <c r="VYC2664" s="42"/>
      <c r="VYD2664" s="116"/>
      <c r="VYE2664" s="42"/>
      <c r="VYF2664" s="116"/>
      <c r="VYG2664" s="42"/>
      <c r="VYH2664" s="116"/>
      <c r="VYI2664" s="42"/>
      <c r="VYJ2664" s="116"/>
      <c r="VYK2664" s="42"/>
      <c r="VYL2664" s="116"/>
      <c r="VYM2664" s="42"/>
      <c r="VYN2664" s="116"/>
      <c r="VYO2664" s="42"/>
      <c r="VYP2664" s="116"/>
      <c r="VYQ2664" s="42"/>
      <c r="VYR2664" s="116"/>
      <c r="VYS2664" s="42"/>
      <c r="VYT2664" s="116"/>
      <c r="VYU2664" s="42"/>
      <c r="VYV2664" s="116"/>
      <c r="VYW2664" s="42"/>
      <c r="VYX2664" s="116"/>
      <c r="VYY2664" s="42"/>
      <c r="VYZ2664" s="116"/>
      <c r="VZA2664" s="42"/>
      <c r="VZB2664" s="116"/>
      <c r="VZC2664" s="42"/>
      <c r="VZD2664" s="116"/>
      <c r="VZE2664" s="42"/>
      <c r="VZF2664" s="116"/>
      <c r="VZG2664" s="42"/>
      <c r="VZH2664" s="116"/>
      <c r="VZI2664" s="42"/>
      <c r="VZJ2664" s="116"/>
      <c r="VZK2664" s="42"/>
      <c r="VZL2664" s="116"/>
      <c r="VZM2664" s="42"/>
      <c r="VZN2664" s="116"/>
      <c r="VZO2664" s="42"/>
      <c r="VZP2664" s="116"/>
      <c r="VZQ2664" s="42"/>
      <c r="VZR2664" s="116"/>
      <c r="VZS2664" s="42"/>
      <c r="VZT2664" s="116"/>
      <c r="VZU2664" s="42"/>
      <c r="VZV2664" s="116"/>
      <c r="VZW2664" s="42"/>
      <c r="VZX2664" s="116"/>
      <c r="VZY2664" s="42"/>
      <c r="VZZ2664" s="116"/>
      <c r="WAA2664" s="42"/>
      <c r="WAB2664" s="116"/>
      <c r="WAC2664" s="42"/>
      <c r="WAD2664" s="116"/>
      <c r="WAE2664" s="42"/>
      <c r="WAF2664" s="116"/>
      <c r="WAG2664" s="42"/>
      <c r="WAH2664" s="116"/>
      <c r="WAI2664" s="42"/>
      <c r="WAJ2664" s="116"/>
      <c r="WAK2664" s="42"/>
      <c r="WAL2664" s="116"/>
      <c r="WAM2664" s="42"/>
      <c r="WAN2664" s="116"/>
      <c r="WAO2664" s="42"/>
      <c r="WAP2664" s="116"/>
      <c r="WAQ2664" s="42"/>
      <c r="WAR2664" s="116"/>
      <c r="WAS2664" s="42"/>
      <c r="WAT2664" s="116"/>
      <c r="WAU2664" s="42"/>
      <c r="WAV2664" s="116"/>
      <c r="WAW2664" s="42"/>
      <c r="WAX2664" s="116"/>
      <c r="WAY2664" s="42"/>
      <c r="WAZ2664" s="116"/>
      <c r="WBA2664" s="42"/>
      <c r="WBB2664" s="116"/>
      <c r="WBC2664" s="42"/>
      <c r="WBD2664" s="116"/>
      <c r="WBE2664" s="42"/>
      <c r="WBF2664" s="116"/>
      <c r="WBG2664" s="42"/>
      <c r="WBH2664" s="116"/>
      <c r="WBI2664" s="42"/>
      <c r="WBJ2664" s="116"/>
      <c r="WBK2664" s="42"/>
      <c r="WBL2664" s="116"/>
      <c r="WBM2664" s="42"/>
      <c r="WBN2664" s="116"/>
      <c r="WBO2664" s="42"/>
      <c r="WBP2664" s="116"/>
      <c r="WBQ2664" s="42"/>
      <c r="WBR2664" s="116"/>
      <c r="WBS2664" s="42"/>
      <c r="WBT2664" s="116"/>
      <c r="WBU2664" s="42"/>
      <c r="WBV2664" s="116"/>
      <c r="WBW2664" s="42"/>
      <c r="WBX2664" s="116"/>
      <c r="WBY2664" s="42"/>
      <c r="WBZ2664" s="116"/>
      <c r="WCA2664" s="42"/>
      <c r="WCB2664" s="116"/>
      <c r="WCC2664" s="42"/>
      <c r="WCD2664" s="116"/>
      <c r="WCE2664" s="42"/>
      <c r="WCF2664" s="116"/>
      <c r="WCG2664" s="42"/>
      <c r="WCH2664" s="116"/>
      <c r="WCI2664" s="42"/>
      <c r="WCJ2664" s="116"/>
      <c r="WCK2664" s="42"/>
      <c r="WCL2664" s="116"/>
      <c r="WCM2664" s="42"/>
      <c r="WCN2664" s="116"/>
      <c r="WCO2664" s="42"/>
      <c r="WCP2664" s="116"/>
      <c r="WCQ2664" s="42"/>
      <c r="WCR2664" s="116"/>
      <c r="WCS2664" s="42"/>
      <c r="WCT2664" s="116"/>
      <c r="WCU2664" s="42"/>
      <c r="WCV2664" s="116"/>
      <c r="WCW2664" s="42"/>
      <c r="WCX2664" s="116"/>
      <c r="WCY2664" s="42"/>
      <c r="WCZ2664" s="116"/>
      <c r="WDA2664" s="42"/>
      <c r="WDB2664" s="116"/>
      <c r="WDC2664" s="42"/>
      <c r="WDD2664" s="116"/>
      <c r="WDE2664" s="42"/>
      <c r="WDF2664" s="116"/>
      <c r="WDG2664" s="42"/>
      <c r="WDH2664" s="116"/>
      <c r="WDI2664" s="42"/>
      <c r="WDJ2664" s="116"/>
      <c r="WDK2664" s="42"/>
      <c r="WDL2664" s="116"/>
      <c r="WDM2664" s="42"/>
      <c r="WDN2664" s="116"/>
      <c r="WDO2664" s="42"/>
      <c r="WDP2664" s="116"/>
      <c r="WDQ2664" s="42"/>
      <c r="WDR2664" s="116"/>
      <c r="WDS2664" s="42"/>
      <c r="WDT2664" s="116"/>
      <c r="WDU2664" s="42"/>
      <c r="WDV2664" s="116"/>
      <c r="WDW2664" s="42"/>
      <c r="WDX2664" s="116"/>
      <c r="WDY2664" s="42"/>
      <c r="WDZ2664" s="116"/>
      <c r="WEA2664" s="42"/>
      <c r="WEB2664" s="116"/>
      <c r="WEC2664" s="42"/>
      <c r="WED2664" s="116"/>
      <c r="WEE2664" s="42"/>
      <c r="WEF2664" s="116"/>
      <c r="WEG2664" s="42"/>
      <c r="WEH2664" s="116"/>
      <c r="WEI2664" s="42"/>
      <c r="WEJ2664" s="116"/>
      <c r="WEK2664" s="42"/>
      <c r="WEL2664" s="116"/>
      <c r="WEM2664" s="42"/>
      <c r="WEN2664" s="116"/>
      <c r="WEO2664" s="42"/>
      <c r="WEP2664" s="116"/>
      <c r="WEQ2664" s="42"/>
      <c r="WER2664" s="116"/>
      <c r="WES2664" s="42"/>
      <c r="WET2664" s="116"/>
      <c r="WEU2664" s="42"/>
      <c r="WEV2664" s="116"/>
      <c r="WEW2664" s="42"/>
      <c r="WEX2664" s="116"/>
      <c r="WEY2664" s="42"/>
      <c r="WEZ2664" s="116"/>
      <c r="WFA2664" s="42"/>
      <c r="WFB2664" s="116"/>
      <c r="WFC2664" s="42"/>
      <c r="WFD2664" s="116"/>
      <c r="WFE2664" s="42"/>
      <c r="WFF2664" s="116"/>
      <c r="WFG2664" s="42"/>
      <c r="WFH2664" s="116"/>
      <c r="WFI2664" s="42"/>
      <c r="WFJ2664" s="116"/>
      <c r="WFK2664" s="42"/>
      <c r="WFL2664" s="116"/>
      <c r="WFM2664" s="42"/>
      <c r="WFN2664" s="116"/>
      <c r="WFO2664" s="42"/>
      <c r="WFP2664" s="116"/>
      <c r="WFQ2664" s="42"/>
      <c r="WFR2664" s="116"/>
      <c r="WFS2664" s="42"/>
      <c r="WFT2664" s="116"/>
      <c r="WFU2664" s="42"/>
      <c r="WFV2664" s="116"/>
      <c r="WFW2664" s="42"/>
      <c r="WFX2664" s="116"/>
      <c r="WFY2664" s="42"/>
      <c r="WFZ2664" s="116"/>
      <c r="WGA2664" s="42"/>
      <c r="WGB2664" s="116"/>
      <c r="WGC2664" s="42"/>
      <c r="WGD2664" s="116"/>
      <c r="WGE2664" s="42"/>
      <c r="WGF2664" s="116"/>
      <c r="WGG2664" s="42"/>
      <c r="WGH2664" s="116"/>
      <c r="WGI2664" s="42"/>
      <c r="WGJ2664" s="116"/>
      <c r="WGK2664" s="42"/>
      <c r="WGL2664" s="116"/>
      <c r="WGM2664" s="42"/>
      <c r="WGN2664" s="116"/>
      <c r="WGO2664" s="42"/>
      <c r="WGP2664" s="116"/>
      <c r="WGQ2664" s="42"/>
      <c r="WGR2664" s="116"/>
      <c r="WGS2664" s="42"/>
      <c r="WGT2664" s="116"/>
      <c r="WGU2664" s="42"/>
      <c r="WGV2664" s="116"/>
      <c r="WGW2664" s="42"/>
      <c r="WGX2664" s="116"/>
      <c r="WGY2664" s="42"/>
      <c r="WGZ2664" s="116"/>
      <c r="WHA2664" s="42"/>
      <c r="WHB2664" s="116"/>
      <c r="WHC2664" s="42"/>
      <c r="WHD2664" s="116"/>
      <c r="WHE2664" s="42"/>
      <c r="WHF2664" s="116"/>
      <c r="WHG2664" s="42"/>
      <c r="WHH2664" s="116"/>
      <c r="WHI2664" s="42"/>
      <c r="WHJ2664" s="116"/>
      <c r="WHK2664" s="42"/>
      <c r="WHL2664" s="116"/>
      <c r="WHM2664" s="42"/>
      <c r="WHN2664" s="116"/>
      <c r="WHO2664" s="42"/>
      <c r="WHP2664" s="116"/>
      <c r="WHQ2664" s="42"/>
      <c r="WHR2664" s="116"/>
      <c r="WHS2664" s="42"/>
      <c r="WHT2664" s="116"/>
      <c r="WHU2664" s="42"/>
      <c r="WHV2664" s="116"/>
      <c r="WHW2664" s="42"/>
      <c r="WHX2664" s="116"/>
      <c r="WHY2664" s="42"/>
      <c r="WHZ2664" s="116"/>
      <c r="WIA2664" s="42"/>
      <c r="WIB2664" s="116"/>
      <c r="WIC2664" s="42"/>
      <c r="WID2664" s="116"/>
      <c r="WIE2664" s="42"/>
      <c r="WIF2664" s="116"/>
      <c r="WIG2664" s="42"/>
      <c r="WIH2664" s="116"/>
      <c r="WII2664" s="42"/>
      <c r="WIJ2664" s="116"/>
      <c r="WIK2664" s="42"/>
      <c r="WIL2664" s="116"/>
      <c r="WIM2664" s="42"/>
      <c r="WIN2664" s="116"/>
      <c r="WIO2664" s="42"/>
      <c r="WIP2664" s="116"/>
      <c r="WIQ2664" s="42"/>
      <c r="WIR2664" s="116"/>
      <c r="WIS2664" s="42"/>
      <c r="WIT2664" s="116"/>
      <c r="WIU2664" s="42"/>
      <c r="WIV2664" s="116"/>
      <c r="WIW2664" s="42"/>
      <c r="WIX2664" s="116"/>
      <c r="WIY2664" s="42"/>
      <c r="WIZ2664" s="116"/>
      <c r="WJA2664" s="42"/>
      <c r="WJB2664" s="116"/>
      <c r="WJC2664" s="42"/>
      <c r="WJD2664" s="116"/>
      <c r="WJE2664" s="42"/>
      <c r="WJF2664" s="116"/>
      <c r="WJG2664" s="42"/>
      <c r="WJH2664" s="116"/>
      <c r="WJI2664" s="42"/>
      <c r="WJJ2664" s="116"/>
      <c r="WJK2664" s="42"/>
      <c r="WJL2664" s="116"/>
      <c r="WJM2664" s="42"/>
      <c r="WJN2664" s="116"/>
      <c r="WJO2664" s="42"/>
      <c r="WJP2664" s="116"/>
      <c r="WJQ2664" s="42"/>
      <c r="WJR2664" s="116"/>
      <c r="WJS2664" s="42"/>
      <c r="WJT2664" s="116"/>
      <c r="WJU2664" s="42"/>
      <c r="WJV2664" s="116"/>
      <c r="WJW2664" s="42"/>
      <c r="WJX2664" s="116"/>
      <c r="WJY2664" s="42"/>
      <c r="WJZ2664" s="116"/>
      <c r="WKA2664" s="42"/>
      <c r="WKB2664" s="116"/>
      <c r="WKC2664" s="42"/>
      <c r="WKD2664" s="116"/>
      <c r="WKE2664" s="42"/>
      <c r="WKF2664" s="116"/>
      <c r="WKG2664" s="42"/>
      <c r="WKH2664" s="116"/>
      <c r="WKI2664" s="42"/>
      <c r="WKJ2664" s="116"/>
      <c r="WKK2664" s="42"/>
      <c r="WKL2664" s="116"/>
      <c r="WKM2664" s="42"/>
      <c r="WKN2664" s="116"/>
      <c r="WKO2664" s="42"/>
      <c r="WKP2664" s="116"/>
      <c r="WKQ2664" s="42"/>
      <c r="WKR2664" s="116"/>
      <c r="WKS2664" s="42"/>
      <c r="WKT2664" s="116"/>
      <c r="WKU2664" s="42"/>
      <c r="WKV2664" s="116"/>
      <c r="WKW2664" s="42"/>
      <c r="WKX2664" s="116"/>
      <c r="WKY2664" s="42"/>
      <c r="WKZ2664" s="116"/>
      <c r="WLA2664" s="42"/>
      <c r="WLB2664" s="116"/>
      <c r="WLC2664" s="42"/>
      <c r="WLD2664" s="116"/>
      <c r="WLE2664" s="42"/>
      <c r="WLF2664" s="116"/>
      <c r="WLG2664" s="42"/>
      <c r="WLH2664" s="116"/>
      <c r="WLI2664" s="42"/>
      <c r="WLJ2664" s="116"/>
      <c r="WLK2664" s="42"/>
      <c r="WLL2664" s="116"/>
      <c r="WLM2664" s="42"/>
      <c r="WLN2664" s="116"/>
      <c r="WLO2664" s="42"/>
      <c r="WLP2664" s="116"/>
      <c r="WLQ2664" s="42"/>
      <c r="WLR2664" s="116"/>
      <c r="WLS2664" s="42"/>
      <c r="WLT2664" s="116"/>
      <c r="WLU2664" s="42"/>
      <c r="WLV2664" s="116"/>
      <c r="WLW2664" s="42"/>
      <c r="WLX2664" s="116"/>
      <c r="WLY2664" s="42"/>
      <c r="WLZ2664" s="116"/>
      <c r="WMA2664" s="42"/>
      <c r="WMB2664" s="116"/>
      <c r="WMC2664" s="42"/>
      <c r="WMD2664" s="116"/>
      <c r="WME2664" s="42"/>
      <c r="WMF2664" s="116"/>
      <c r="WMG2664" s="42"/>
      <c r="WMH2664" s="116"/>
      <c r="WMI2664" s="42"/>
      <c r="WMJ2664" s="116"/>
      <c r="WMK2664" s="42"/>
      <c r="WML2664" s="116"/>
      <c r="WMM2664" s="42"/>
      <c r="WMN2664" s="116"/>
      <c r="WMO2664" s="42"/>
      <c r="WMP2664" s="116"/>
      <c r="WMQ2664" s="42"/>
      <c r="WMR2664" s="116"/>
      <c r="WMS2664" s="42"/>
      <c r="WMT2664" s="116"/>
      <c r="WMU2664" s="42"/>
      <c r="WMV2664" s="116"/>
      <c r="WMW2664" s="42"/>
      <c r="WMX2664" s="116"/>
      <c r="WMY2664" s="42"/>
      <c r="WMZ2664" s="116"/>
      <c r="WNA2664" s="42"/>
      <c r="WNB2664" s="116"/>
      <c r="WNC2664" s="42"/>
      <c r="WND2664" s="116"/>
      <c r="WNE2664" s="42"/>
      <c r="WNF2664" s="116"/>
      <c r="WNG2664" s="42"/>
      <c r="WNH2664" s="116"/>
      <c r="WNI2664" s="42"/>
      <c r="WNJ2664" s="116"/>
      <c r="WNK2664" s="42"/>
      <c r="WNL2664" s="116"/>
      <c r="WNM2664" s="42"/>
      <c r="WNN2664" s="116"/>
      <c r="WNO2664" s="42"/>
      <c r="WNP2664" s="116"/>
      <c r="WNQ2664" s="42"/>
      <c r="WNR2664" s="116"/>
      <c r="WNS2664" s="42"/>
      <c r="WNT2664" s="116"/>
      <c r="WNU2664" s="42"/>
      <c r="WNV2664" s="116"/>
      <c r="WNW2664" s="42"/>
      <c r="WNX2664" s="116"/>
      <c r="WNY2664" s="42"/>
      <c r="WNZ2664" s="116"/>
      <c r="WOA2664" s="42"/>
      <c r="WOB2664" s="116"/>
      <c r="WOC2664" s="42"/>
      <c r="WOD2664" s="116"/>
      <c r="WOE2664" s="42"/>
      <c r="WOF2664" s="116"/>
      <c r="WOG2664" s="42"/>
      <c r="WOH2664" s="116"/>
      <c r="WOI2664" s="42"/>
      <c r="WOJ2664" s="116"/>
      <c r="WOK2664" s="42"/>
      <c r="WOL2664" s="116"/>
      <c r="WOM2664" s="42"/>
      <c r="WON2664" s="116"/>
      <c r="WOO2664" s="42"/>
      <c r="WOP2664" s="116"/>
      <c r="WOQ2664" s="42"/>
      <c r="WOR2664" s="116"/>
      <c r="WOS2664" s="42"/>
      <c r="WOT2664" s="116"/>
      <c r="WOU2664" s="42"/>
      <c r="WOV2664" s="116"/>
      <c r="WOW2664" s="42"/>
      <c r="WOX2664" s="116"/>
      <c r="WOY2664" s="42"/>
      <c r="WOZ2664" s="116"/>
      <c r="WPA2664" s="42"/>
      <c r="WPB2664" s="116"/>
      <c r="WPC2664" s="42"/>
      <c r="WPD2664" s="116"/>
      <c r="WPE2664" s="42"/>
      <c r="WPF2664" s="116"/>
      <c r="WPG2664" s="42"/>
      <c r="WPH2664" s="116"/>
      <c r="WPI2664" s="42"/>
      <c r="WPJ2664" s="116"/>
      <c r="WPK2664" s="42"/>
      <c r="WPL2664" s="116"/>
      <c r="WPM2664" s="42"/>
      <c r="WPN2664" s="116"/>
      <c r="WPO2664" s="42"/>
      <c r="WPP2664" s="116"/>
      <c r="WPQ2664" s="42"/>
      <c r="WPR2664" s="116"/>
      <c r="WPS2664" s="42"/>
      <c r="WPT2664" s="116"/>
      <c r="WPU2664" s="42"/>
      <c r="WPV2664" s="116"/>
      <c r="WPW2664" s="42"/>
      <c r="WPX2664" s="116"/>
      <c r="WPY2664" s="42"/>
      <c r="WPZ2664" s="116"/>
      <c r="WQA2664" s="42"/>
      <c r="WQB2664" s="116"/>
      <c r="WQC2664" s="42"/>
      <c r="WQD2664" s="116"/>
      <c r="WQE2664" s="42"/>
      <c r="WQF2664" s="116"/>
      <c r="WQG2664" s="42"/>
      <c r="WQH2664" s="116"/>
      <c r="WQI2664" s="42"/>
      <c r="WQJ2664" s="116"/>
      <c r="WQK2664" s="42"/>
      <c r="WQL2664" s="116"/>
      <c r="WQM2664" s="42"/>
      <c r="WQN2664" s="116"/>
      <c r="WQO2664" s="42"/>
      <c r="WQP2664" s="116"/>
      <c r="WQQ2664" s="42"/>
      <c r="WQR2664" s="116"/>
      <c r="WQS2664" s="42"/>
      <c r="WQT2664" s="116"/>
      <c r="WQU2664" s="42"/>
      <c r="WQV2664" s="116"/>
      <c r="WQW2664" s="42"/>
      <c r="WQX2664" s="116"/>
      <c r="WQY2664" s="42"/>
      <c r="WQZ2664" s="116"/>
      <c r="WRA2664" s="42"/>
      <c r="WRB2664" s="116"/>
      <c r="WRC2664" s="42"/>
      <c r="WRD2664" s="116"/>
      <c r="WRE2664" s="42"/>
      <c r="WRF2664" s="116"/>
      <c r="WRG2664" s="42"/>
      <c r="WRH2664" s="116"/>
      <c r="WRI2664" s="42"/>
      <c r="WRJ2664" s="116"/>
      <c r="WRK2664" s="42"/>
      <c r="WRL2664" s="116"/>
      <c r="WRM2664" s="42"/>
      <c r="WRN2664" s="116"/>
      <c r="WRO2664" s="42"/>
      <c r="WRP2664" s="116"/>
      <c r="WRQ2664" s="42"/>
      <c r="WRR2664" s="116"/>
      <c r="WRS2664" s="42"/>
      <c r="WRT2664" s="116"/>
      <c r="WRU2664" s="42"/>
      <c r="WRV2664" s="116"/>
      <c r="WRW2664" s="42"/>
      <c r="WRX2664" s="116"/>
      <c r="WRY2664" s="42"/>
      <c r="WRZ2664" s="116"/>
      <c r="WSA2664" s="42"/>
      <c r="WSB2664" s="116"/>
      <c r="WSC2664" s="42"/>
      <c r="WSD2664" s="116"/>
      <c r="WSE2664" s="42"/>
      <c r="WSF2664" s="116"/>
      <c r="WSG2664" s="42"/>
      <c r="WSH2664" s="116"/>
      <c r="WSI2664" s="42"/>
      <c r="WSJ2664" s="116"/>
      <c r="WSK2664" s="42"/>
      <c r="WSL2664" s="116"/>
      <c r="WSM2664" s="42"/>
      <c r="WSN2664" s="116"/>
      <c r="WSO2664" s="42"/>
      <c r="WSP2664" s="116"/>
      <c r="WSQ2664" s="42"/>
      <c r="WSR2664" s="116"/>
      <c r="WSS2664" s="42"/>
      <c r="WST2664" s="116"/>
      <c r="WSU2664" s="42"/>
      <c r="WSV2664" s="116"/>
      <c r="WSW2664" s="42"/>
      <c r="WSX2664" s="116"/>
      <c r="WSY2664" s="42"/>
      <c r="WSZ2664" s="116"/>
      <c r="WTA2664" s="42"/>
      <c r="WTB2664" s="116"/>
      <c r="WTC2664" s="42"/>
      <c r="WTD2664" s="116"/>
      <c r="WTE2664" s="42"/>
      <c r="WTF2664" s="116"/>
      <c r="WTG2664" s="42"/>
      <c r="WTH2664" s="116"/>
      <c r="WTI2664" s="42"/>
      <c r="WTJ2664" s="116"/>
      <c r="WTK2664" s="42"/>
      <c r="WTL2664" s="116"/>
      <c r="WTM2664" s="42"/>
      <c r="WTN2664" s="116"/>
      <c r="WTO2664" s="42"/>
      <c r="WTP2664" s="116"/>
      <c r="WTQ2664" s="42"/>
      <c r="WTR2664" s="116"/>
      <c r="WTS2664" s="42"/>
      <c r="WTT2664" s="116"/>
      <c r="WTU2664" s="42"/>
      <c r="WTV2664" s="116"/>
      <c r="WTW2664" s="42"/>
      <c r="WTX2664" s="116"/>
      <c r="WTY2664" s="42"/>
      <c r="WTZ2664" s="116"/>
      <c r="WUA2664" s="42"/>
      <c r="WUB2664" s="116"/>
      <c r="WUC2664" s="42"/>
      <c r="WUD2664" s="116"/>
      <c r="WUE2664" s="42"/>
      <c r="WUF2664" s="116"/>
      <c r="WUG2664" s="42"/>
      <c r="WUH2664" s="116"/>
      <c r="WUI2664" s="42"/>
      <c r="WUJ2664" s="116"/>
      <c r="WUK2664" s="42"/>
      <c r="WUL2664" s="116"/>
      <c r="WUM2664" s="42"/>
      <c r="WUN2664" s="116"/>
      <c r="WUO2664" s="42"/>
      <c r="WUP2664" s="116"/>
      <c r="WUQ2664" s="42"/>
      <c r="WUR2664" s="116"/>
      <c r="WUS2664" s="42"/>
      <c r="WUT2664" s="116"/>
      <c r="WUU2664" s="42"/>
      <c r="WUV2664" s="116"/>
      <c r="WUW2664" s="42"/>
      <c r="WUX2664" s="116"/>
      <c r="WUY2664" s="42"/>
      <c r="WUZ2664" s="116"/>
      <c r="WVA2664" s="42"/>
      <c r="WVB2664" s="116"/>
      <c r="WVC2664" s="42"/>
      <c r="WVD2664" s="116"/>
      <c r="WVE2664" s="42"/>
      <c r="WVF2664" s="116"/>
      <c r="WVG2664" s="42"/>
      <c r="WVH2664" s="116"/>
      <c r="WVI2664" s="42"/>
      <c r="WVJ2664" s="116"/>
      <c r="WVK2664" s="42"/>
      <c r="WVL2664" s="116"/>
      <c r="WVM2664" s="42"/>
      <c r="WVN2664" s="116"/>
      <c r="WVO2664" s="42"/>
      <c r="WVP2664" s="116"/>
      <c r="WVQ2664" s="42"/>
      <c r="WVR2664" s="116"/>
      <c r="WVS2664" s="42"/>
      <c r="WVT2664" s="116"/>
      <c r="WVU2664" s="42"/>
      <c r="WVV2664" s="116"/>
      <c r="WVW2664" s="42"/>
      <c r="WVX2664" s="116"/>
      <c r="WVY2664" s="42"/>
      <c r="WVZ2664" s="116"/>
      <c r="WWA2664" s="42"/>
      <c r="WWB2664" s="116"/>
      <c r="WWC2664" s="42"/>
      <c r="WWD2664" s="116"/>
      <c r="WWE2664" s="42"/>
      <c r="WWF2664" s="116"/>
      <c r="WWG2664" s="42"/>
      <c r="WWH2664" s="116"/>
      <c r="WWI2664" s="42"/>
      <c r="WWJ2664" s="116"/>
      <c r="WWK2664" s="42"/>
      <c r="WWL2664" s="116"/>
      <c r="WWM2664" s="42"/>
      <c r="WWN2664" s="116"/>
      <c r="WWO2664" s="42"/>
      <c r="WWP2664" s="116"/>
      <c r="WWQ2664" s="42"/>
      <c r="WWR2664" s="116"/>
      <c r="WWS2664" s="42"/>
      <c r="WWT2664" s="116"/>
      <c r="WWU2664" s="42"/>
      <c r="WWV2664" s="116"/>
      <c r="WWW2664" s="42"/>
      <c r="WWX2664" s="116"/>
      <c r="WWY2664" s="42"/>
      <c r="WWZ2664" s="116"/>
      <c r="WXA2664" s="42"/>
      <c r="WXB2664" s="116"/>
      <c r="WXC2664" s="42"/>
      <c r="WXD2664" s="116"/>
      <c r="WXE2664" s="42"/>
      <c r="WXF2664" s="116"/>
      <c r="WXG2664" s="42"/>
      <c r="WXH2664" s="116"/>
      <c r="WXI2664" s="42"/>
      <c r="WXJ2664" s="116"/>
      <c r="WXK2664" s="42"/>
      <c r="WXL2664" s="116"/>
      <c r="WXM2664" s="42"/>
      <c r="WXN2664" s="116"/>
      <c r="WXO2664" s="42"/>
      <c r="WXP2664" s="116"/>
      <c r="WXQ2664" s="42"/>
      <c r="WXR2664" s="116"/>
      <c r="WXS2664" s="42"/>
      <c r="WXT2664" s="116"/>
      <c r="WXU2664" s="42"/>
      <c r="WXV2664" s="116"/>
      <c r="WXW2664" s="42"/>
      <c r="WXX2664" s="116"/>
      <c r="WXY2664" s="42"/>
      <c r="WXZ2664" s="116"/>
      <c r="WYA2664" s="42"/>
      <c r="WYB2664" s="116"/>
      <c r="WYC2664" s="42"/>
      <c r="WYD2664" s="116"/>
      <c r="WYE2664" s="42"/>
      <c r="WYF2664" s="116"/>
      <c r="WYG2664" s="42"/>
      <c r="WYH2664" s="116"/>
      <c r="WYI2664" s="42"/>
      <c r="WYJ2664" s="116"/>
      <c r="WYK2664" s="42"/>
      <c r="WYL2664" s="116"/>
      <c r="WYM2664" s="42"/>
      <c r="WYN2664" s="116"/>
      <c r="WYO2664" s="42"/>
      <c r="WYP2664" s="116"/>
      <c r="WYQ2664" s="42"/>
      <c r="WYR2664" s="116"/>
      <c r="WYS2664" s="42"/>
      <c r="WYT2664" s="116"/>
      <c r="WYU2664" s="42"/>
      <c r="WYV2664" s="116"/>
      <c r="WYW2664" s="42"/>
      <c r="WYX2664" s="116"/>
      <c r="WYY2664" s="42"/>
      <c r="WYZ2664" s="116"/>
      <c r="WZA2664" s="42"/>
      <c r="WZB2664" s="116"/>
      <c r="WZC2664" s="42"/>
      <c r="WZD2664" s="116"/>
      <c r="WZE2664" s="42"/>
      <c r="WZF2664" s="116"/>
      <c r="WZG2664" s="42"/>
      <c r="WZH2664" s="116"/>
      <c r="WZI2664" s="42"/>
      <c r="WZJ2664" s="116"/>
      <c r="WZK2664" s="42"/>
      <c r="WZL2664" s="116"/>
      <c r="WZM2664" s="42"/>
      <c r="WZN2664" s="116"/>
      <c r="WZO2664" s="42"/>
      <c r="WZP2664" s="116"/>
      <c r="WZQ2664" s="42"/>
      <c r="WZR2664" s="116"/>
      <c r="WZS2664" s="42"/>
      <c r="WZT2664" s="116"/>
      <c r="WZU2664" s="42"/>
      <c r="WZV2664" s="116"/>
      <c r="WZW2664" s="42"/>
      <c r="WZX2664" s="116"/>
      <c r="WZY2664" s="42"/>
      <c r="WZZ2664" s="116"/>
      <c r="XAA2664" s="42"/>
      <c r="XAB2664" s="116"/>
      <c r="XAC2664" s="42"/>
      <c r="XAD2664" s="116"/>
      <c r="XAE2664" s="42"/>
      <c r="XAF2664" s="116"/>
      <c r="XAG2664" s="42"/>
      <c r="XAH2664" s="116"/>
      <c r="XAI2664" s="42"/>
      <c r="XAJ2664" s="116"/>
      <c r="XAK2664" s="42"/>
      <c r="XAL2664" s="116"/>
      <c r="XAM2664" s="42"/>
      <c r="XAN2664" s="116"/>
      <c r="XAO2664" s="42"/>
      <c r="XAP2664" s="116"/>
      <c r="XAQ2664" s="42"/>
      <c r="XAR2664" s="116"/>
      <c r="XAS2664" s="42"/>
      <c r="XAT2664" s="116"/>
      <c r="XAU2664" s="42"/>
      <c r="XAV2664" s="116"/>
      <c r="XAW2664" s="42"/>
      <c r="XAX2664" s="116"/>
      <c r="XAY2664" s="42"/>
      <c r="XAZ2664" s="116"/>
      <c r="XBA2664" s="42"/>
      <c r="XBB2664" s="116"/>
      <c r="XBC2664" s="42"/>
      <c r="XBD2664" s="116"/>
      <c r="XBE2664" s="42"/>
      <c r="XBF2664" s="116"/>
      <c r="XBG2664" s="42"/>
      <c r="XBH2664" s="116"/>
      <c r="XBI2664" s="42"/>
      <c r="XBJ2664" s="116"/>
      <c r="XBK2664" s="42"/>
      <c r="XBL2664" s="116"/>
      <c r="XBM2664" s="42"/>
      <c r="XBN2664" s="116"/>
      <c r="XBO2664" s="42"/>
      <c r="XBP2664" s="116"/>
      <c r="XBQ2664" s="42"/>
      <c r="XBR2664" s="116"/>
      <c r="XBS2664" s="42"/>
      <c r="XBT2664" s="116"/>
      <c r="XBU2664" s="42"/>
      <c r="XBV2664" s="116"/>
      <c r="XBW2664" s="42"/>
      <c r="XBX2664" s="116"/>
      <c r="XBY2664" s="42"/>
      <c r="XBZ2664" s="116"/>
      <c r="XCA2664" s="42"/>
      <c r="XCB2664" s="116"/>
      <c r="XCC2664" s="42"/>
      <c r="XCD2664" s="116"/>
      <c r="XCE2664" s="42"/>
      <c r="XCF2664" s="116"/>
      <c r="XCG2664" s="42"/>
      <c r="XCH2664" s="116"/>
      <c r="XCI2664" s="42"/>
      <c r="XCJ2664" s="116"/>
      <c r="XCK2664" s="42"/>
      <c r="XCL2664" s="116"/>
      <c r="XCM2664" s="42"/>
      <c r="XCN2664" s="116"/>
      <c r="XCO2664" s="42"/>
      <c r="XCP2664" s="116"/>
      <c r="XCQ2664" s="42"/>
      <c r="XCR2664" s="116"/>
      <c r="XCS2664" s="42"/>
      <c r="XCT2664" s="116"/>
      <c r="XCU2664" s="42"/>
      <c r="XCV2664" s="116"/>
      <c r="XCW2664" s="42"/>
      <c r="XCX2664" s="116"/>
      <c r="XCY2664" s="42"/>
      <c r="XCZ2664" s="116"/>
      <c r="XDA2664" s="42"/>
      <c r="XDB2664" s="116"/>
      <c r="XDC2664" s="42"/>
      <c r="XDD2664" s="116"/>
      <c r="XDE2664" s="42"/>
      <c r="XDF2664" s="116"/>
      <c r="XDG2664" s="42"/>
      <c r="XDH2664" s="116"/>
      <c r="XDI2664" s="42"/>
      <c r="XDJ2664" s="116"/>
      <c r="XDK2664" s="42"/>
      <c r="XDL2664" s="116"/>
      <c r="XDM2664" s="42"/>
      <c r="XDN2664" s="116"/>
      <c r="XDO2664" s="42"/>
      <c r="XDP2664" s="116"/>
      <c r="XDQ2664" s="42"/>
      <c r="XDR2664" s="116"/>
      <c r="XDS2664" s="42"/>
      <c r="XDT2664" s="116"/>
      <c r="XDU2664" s="42"/>
      <c r="XDV2664" s="116"/>
      <c r="XDW2664" s="42"/>
      <c r="XDX2664" s="116"/>
      <c r="XDY2664" s="42"/>
      <c r="XDZ2664" s="116"/>
      <c r="XEA2664" s="42"/>
      <c r="XEB2664" s="116"/>
      <c r="XEC2664" s="42"/>
      <c r="XED2664" s="116"/>
      <c r="XEE2664" s="42"/>
      <c r="XEF2664" s="116"/>
      <c r="XEG2664" s="42"/>
      <c r="XEH2664" s="116"/>
      <c r="XEI2664" s="42"/>
      <c r="XEJ2664" s="116"/>
      <c r="XEK2664" s="42"/>
      <c r="XEL2664" s="116"/>
      <c r="XEM2664" s="42"/>
      <c r="XEN2664" s="116"/>
      <c r="XEO2664" s="42"/>
    </row>
    <row r="2665" spans="1:16369" s="85" customFormat="1" hidden="1" x14ac:dyDescent="0.25">
      <c r="A2665" s="299"/>
      <c r="B2665" s="116"/>
      <c r="C2665" s="42"/>
      <c r="D2665" s="116"/>
      <c r="E2665" s="42"/>
      <c r="F2665" s="116"/>
      <c r="G2665" s="42"/>
      <c r="H2665" s="116"/>
      <c r="I2665" s="42"/>
      <c r="J2665" s="116"/>
      <c r="K2665" s="42"/>
      <c r="L2665" s="116"/>
      <c r="M2665" s="42"/>
      <c r="N2665" s="116"/>
      <c r="O2665" s="42"/>
      <c r="P2665" s="116"/>
      <c r="Q2665" s="42"/>
      <c r="R2665" s="116"/>
      <c r="S2665" s="42"/>
      <c r="T2665" s="116"/>
      <c r="U2665" s="42"/>
      <c r="V2665" s="116"/>
      <c r="W2665" s="42"/>
      <c r="X2665" s="116"/>
      <c r="Y2665" s="42"/>
      <c r="Z2665" s="116"/>
      <c r="AA2665" s="42"/>
      <c r="AB2665" s="116"/>
      <c r="AC2665" s="42"/>
      <c r="AD2665" s="116"/>
      <c r="AE2665" s="42"/>
      <c r="AF2665" s="116"/>
      <c r="AG2665" s="42"/>
      <c r="AH2665" s="116"/>
      <c r="AI2665" s="42"/>
      <c r="AJ2665" s="116"/>
      <c r="AK2665" s="42"/>
      <c r="AL2665" s="116"/>
      <c r="AM2665" s="42"/>
      <c r="AN2665" s="116"/>
      <c r="AO2665" s="42"/>
      <c r="AP2665" s="116"/>
      <c r="AQ2665" s="42"/>
      <c r="AR2665" s="116"/>
      <c r="AS2665" s="42"/>
      <c r="AT2665" s="116"/>
      <c r="AU2665" s="42"/>
      <c r="AV2665" s="116"/>
      <c r="AW2665" s="42"/>
      <c r="AX2665" s="116"/>
      <c r="AY2665" s="42"/>
      <c r="AZ2665" s="116"/>
      <c r="BA2665" s="42"/>
      <c r="BB2665" s="116"/>
      <c r="BC2665" s="42"/>
      <c r="BD2665" s="116"/>
      <c r="BE2665" s="42"/>
      <c r="BF2665" s="116"/>
      <c r="BG2665" s="42"/>
      <c r="BH2665" s="116"/>
      <c r="BI2665" s="42"/>
      <c r="BJ2665" s="116"/>
      <c r="BK2665" s="42"/>
      <c r="BL2665" s="116"/>
      <c r="BM2665" s="42"/>
      <c r="BN2665" s="116"/>
      <c r="BO2665" s="42"/>
      <c r="BP2665" s="116"/>
      <c r="BQ2665" s="42"/>
      <c r="BR2665" s="116"/>
      <c r="BS2665" s="42"/>
      <c r="BT2665" s="116"/>
      <c r="BU2665" s="42"/>
      <c r="BV2665" s="116"/>
      <c r="BW2665" s="42"/>
      <c r="BX2665" s="116"/>
      <c r="BY2665" s="42"/>
      <c r="BZ2665" s="116"/>
      <c r="CA2665" s="42"/>
      <c r="CB2665" s="116"/>
      <c r="CC2665" s="42"/>
      <c r="CD2665" s="116"/>
      <c r="CE2665" s="42"/>
      <c r="CF2665" s="116"/>
      <c r="CG2665" s="42"/>
      <c r="CH2665" s="116"/>
      <c r="CI2665" s="42"/>
      <c r="CJ2665" s="116"/>
      <c r="CK2665" s="42"/>
      <c r="CL2665" s="116"/>
      <c r="CM2665" s="42"/>
      <c r="CN2665" s="116"/>
      <c r="CO2665" s="42"/>
      <c r="CP2665" s="116"/>
      <c r="CQ2665" s="42"/>
      <c r="CR2665" s="116"/>
      <c r="CS2665" s="42"/>
      <c r="CT2665" s="116"/>
      <c r="CU2665" s="42"/>
      <c r="CV2665" s="116"/>
      <c r="CW2665" s="42"/>
      <c r="CX2665" s="116"/>
      <c r="CY2665" s="42"/>
      <c r="CZ2665" s="116"/>
      <c r="DA2665" s="42"/>
      <c r="DB2665" s="116"/>
      <c r="DC2665" s="42"/>
      <c r="DD2665" s="116"/>
      <c r="DE2665" s="42"/>
      <c r="DF2665" s="116"/>
      <c r="DG2665" s="42"/>
      <c r="DH2665" s="116"/>
      <c r="DI2665" s="42"/>
      <c r="DJ2665" s="116"/>
      <c r="DK2665" s="42"/>
      <c r="DL2665" s="116"/>
      <c r="DM2665" s="42"/>
      <c r="DN2665" s="116"/>
      <c r="DO2665" s="42"/>
      <c r="DP2665" s="116"/>
      <c r="DQ2665" s="42"/>
      <c r="DR2665" s="116"/>
      <c r="DS2665" s="42"/>
      <c r="DT2665" s="116"/>
      <c r="DU2665" s="42"/>
      <c r="DV2665" s="116"/>
      <c r="DW2665" s="42"/>
      <c r="DX2665" s="116"/>
      <c r="DY2665" s="42"/>
      <c r="DZ2665" s="116"/>
      <c r="EA2665" s="42"/>
      <c r="EB2665" s="116"/>
      <c r="EC2665" s="42"/>
      <c r="ED2665" s="116"/>
      <c r="EE2665" s="42"/>
      <c r="EF2665" s="116"/>
      <c r="EG2665" s="42"/>
      <c r="EH2665" s="116"/>
      <c r="EI2665" s="42"/>
      <c r="EJ2665" s="116"/>
      <c r="EK2665" s="42"/>
      <c r="EL2665" s="116"/>
      <c r="EM2665" s="42"/>
      <c r="EN2665" s="116"/>
      <c r="EO2665" s="42"/>
      <c r="EP2665" s="116"/>
      <c r="EQ2665" s="42"/>
      <c r="ER2665" s="116"/>
      <c r="ES2665" s="42"/>
      <c r="ET2665" s="116"/>
      <c r="EU2665" s="42"/>
      <c r="EV2665" s="116"/>
      <c r="EW2665" s="42"/>
      <c r="EX2665" s="116"/>
      <c r="EY2665" s="42"/>
      <c r="EZ2665" s="116"/>
      <c r="FA2665" s="42"/>
      <c r="FB2665" s="116"/>
      <c r="FC2665" s="42"/>
      <c r="FD2665" s="116"/>
      <c r="FE2665" s="42"/>
      <c r="FF2665" s="116"/>
      <c r="FG2665" s="42"/>
      <c r="FH2665" s="116"/>
      <c r="FI2665" s="42"/>
      <c r="FJ2665" s="116"/>
      <c r="FK2665" s="42"/>
      <c r="FL2665" s="116"/>
      <c r="FM2665" s="42"/>
      <c r="FN2665" s="116"/>
      <c r="FO2665" s="42"/>
      <c r="FP2665" s="116"/>
      <c r="FQ2665" s="42"/>
      <c r="FR2665" s="116"/>
      <c r="FS2665" s="42"/>
      <c r="FT2665" s="116"/>
      <c r="FU2665" s="42"/>
      <c r="FV2665" s="116"/>
      <c r="FW2665" s="42"/>
      <c r="FX2665" s="116"/>
      <c r="FY2665" s="42"/>
      <c r="FZ2665" s="116"/>
      <c r="GA2665" s="42"/>
      <c r="GB2665" s="116"/>
      <c r="GC2665" s="42"/>
      <c r="GD2665" s="116"/>
      <c r="GE2665" s="42"/>
      <c r="GF2665" s="116"/>
      <c r="GG2665" s="42"/>
      <c r="GH2665" s="116"/>
      <c r="GI2665" s="42"/>
      <c r="GJ2665" s="116"/>
      <c r="GK2665" s="42"/>
      <c r="GL2665" s="116"/>
      <c r="GM2665" s="42"/>
      <c r="GN2665" s="116"/>
      <c r="GO2665" s="42"/>
      <c r="GP2665" s="116"/>
      <c r="GQ2665" s="42"/>
      <c r="GR2665" s="116"/>
      <c r="GS2665" s="42"/>
      <c r="GT2665" s="116"/>
      <c r="GU2665" s="42"/>
      <c r="GV2665" s="116"/>
      <c r="GW2665" s="42"/>
      <c r="GX2665" s="116"/>
      <c r="GY2665" s="42"/>
      <c r="GZ2665" s="116"/>
      <c r="HA2665" s="42"/>
      <c r="HB2665" s="116"/>
      <c r="HC2665" s="42"/>
      <c r="HD2665" s="116"/>
      <c r="HE2665" s="42"/>
      <c r="HF2665" s="116"/>
      <c r="HG2665" s="42"/>
      <c r="HH2665" s="116"/>
      <c r="HI2665" s="42"/>
      <c r="HJ2665" s="116"/>
      <c r="HK2665" s="42"/>
      <c r="HL2665" s="116"/>
      <c r="HM2665" s="42"/>
      <c r="HN2665" s="116"/>
      <c r="HO2665" s="42"/>
      <c r="HP2665" s="116"/>
      <c r="HQ2665" s="42"/>
      <c r="HR2665" s="116"/>
      <c r="HS2665" s="42"/>
      <c r="HT2665" s="116"/>
      <c r="HU2665" s="42"/>
      <c r="HV2665" s="116"/>
      <c r="HW2665" s="42"/>
      <c r="HX2665" s="116"/>
      <c r="HY2665" s="42"/>
      <c r="HZ2665" s="116"/>
      <c r="IA2665" s="42"/>
      <c r="IB2665" s="116"/>
      <c r="IC2665" s="42"/>
      <c r="ID2665" s="116"/>
      <c r="IE2665" s="42"/>
      <c r="IF2665" s="116"/>
      <c r="IG2665" s="42"/>
      <c r="IH2665" s="116"/>
      <c r="II2665" s="42"/>
      <c r="IJ2665" s="116"/>
      <c r="IK2665" s="42"/>
      <c r="IL2665" s="116"/>
      <c r="IM2665" s="42"/>
      <c r="IN2665" s="116"/>
      <c r="IO2665" s="42"/>
      <c r="IP2665" s="116"/>
      <c r="IQ2665" s="42"/>
      <c r="IR2665" s="116"/>
      <c r="IS2665" s="42"/>
      <c r="IT2665" s="116"/>
      <c r="IU2665" s="42"/>
      <c r="IV2665" s="116"/>
      <c r="IW2665" s="42"/>
      <c r="IX2665" s="116"/>
      <c r="IY2665" s="42"/>
      <c r="IZ2665" s="116"/>
      <c r="JA2665" s="42"/>
      <c r="JB2665" s="116"/>
      <c r="JC2665" s="42"/>
      <c r="JD2665" s="116"/>
      <c r="JE2665" s="42"/>
      <c r="JF2665" s="116"/>
      <c r="JG2665" s="42"/>
      <c r="JH2665" s="116"/>
      <c r="JI2665" s="42"/>
      <c r="JJ2665" s="116"/>
      <c r="JK2665" s="42"/>
      <c r="JL2665" s="116"/>
      <c r="JM2665" s="42"/>
      <c r="JN2665" s="116"/>
      <c r="JO2665" s="42"/>
      <c r="JP2665" s="116"/>
      <c r="JQ2665" s="42"/>
      <c r="JR2665" s="116"/>
      <c r="JS2665" s="42"/>
      <c r="JT2665" s="116"/>
      <c r="JU2665" s="42"/>
      <c r="JV2665" s="116"/>
      <c r="JW2665" s="42"/>
      <c r="JX2665" s="116"/>
      <c r="JY2665" s="42"/>
      <c r="JZ2665" s="116"/>
      <c r="KA2665" s="42"/>
      <c r="KB2665" s="116"/>
      <c r="KC2665" s="42"/>
      <c r="KD2665" s="116"/>
      <c r="KE2665" s="42"/>
      <c r="KF2665" s="116"/>
      <c r="KG2665" s="42"/>
      <c r="KH2665" s="116"/>
      <c r="KI2665" s="42"/>
      <c r="KJ2665" s="116"/>
      <c r="KK2665" s="42"/>
      <c r="KL2665" s="116"/>
      <c r="KM2665" s="42"/>
      <c r="KN2665" s="116"/>
      <c r="KO2665" s="42"/>
      <c r="KP2665" s="116"/>
      <c r="KQ2665" s="42"/>
      <c r="KR2665" s="116"/>
      <c r="KS2665" s="42"/>
      <c r="KT2665" s="116"/>
      <c r="KU2665" s="42"/>
      <c r="KV2665" s="116"/>
      <c r="KW2665" s="42"/>
      <c r="KX2665" s="116"/>
      <c r="KY2665" s="42"/>
      <c r="KZ2665" s="116"/>
      <c r="LA2665" s="42"/>
      <c r="LB2665" s="116"/>
      <c r="LC2665" s="42"/>
      <c r="LD2665" s="116"/>
      <c r="LE2665" s="42"/>
      <c r="LF2665" s="116"/>
      <c r="LG2665" s="42"/>
      <c r="LH2665" s="116"/>
      <c r="LI2665" s="42"/>
      <c r="LJ2665" s="116"/>
      <c r="LK2665" s="42"/>
      <c r="LL2665" s="116"/>
      <c r="LM2665" s="42"/>
      <c r="LN2665" s="116"/>
      <c r="LO2665" s="42"/>
      <c r="LP2665" s="116"/>
      <c r="LQ2665" s="42"/>
      <c r="LR2665" s="116"/>
      <c r="LS2665" s="42"/>
      <c r="LT2665" s="116"/>
      <c r="LU2665" s="42"/>
      <c r="LV2665" s="116"/>
      <c r="LW2665" s="42"/>
      <c r="LX2665" s="116"/>
      <c r="LY2665" s="42"/>
      <c r="LZ2665" s="116"/>
      <c r="MA2665" s="42"/>
      <c r="MB2665" s="116"/>
      <c r="MC2665" s="42"/>
      <c r="MD2665" s="116"/>
      <c r="ME2665" s="42"/>
      <c r="MF2665" s="116"/>
      <c r="MG2665" s="42"/>
      <c r="MH2665" s="116"/>
      <c r="MI2665" s="42"/>
      <c r="MJ2665" s="116"/>
      <c r="MK2665" s="42"/>
      <c r="ML2665" s="116"/>
      <c r="MM2665" s="42"/>
      <c r="MN2665" s="116"/>
      <c r="MO2665" s="42"/>
      <c r="MP2665" s="116"/>
      <c r="MQ2665" s="42"/>
      <c r="MR2665" s="116"/>
      <c r="MS2665" s="42"/>
      <c r="MT2665" s="116"/>
      <c r="MU2665" s="42"/>
      <c r="MV2665" s="116"/>
      <c r="MW2665" s="42"/>
      <c r="MX2665" s="116"/>
      <c r="MY2665" s="42"/>
      <c r="MZ2665" s="116"/>
      <c r="NA2665" s="42"/>
      <c r="NB2665" s="116"/>
      <c r="NC2665" s="42"/>
      <c r="ND2665" s="116"/>
      <c r="NE2665" s="42"/>
      <c r="NF2665" s="116"/>
      <c r="NG2665" s="42"/>
      <c r="NH2665" s="116"/>
      <c r="NI2665" s="42"/>
      <c r="NJ2665" s="116"/>
      <c r="NK2665" s="42"/>
      <c r="NL2665" s="116"/>
      <c r="NM2665" s="42"/>
      <c r="NN2665" s="116"/>
      <c r="NO2665" s="42"/>
      <c r="NP2665" s="116"/>
      <c r="NQ2665" s="42"/>
      <c r="NR2665" s="116"/>
      <c r="NS2665" s="42"/>
      <c r="NT2665" s="116"/>
      <c r="NU2665" s="42"/>
      <c r="NV2665" s="116"/>
      <c r="NW2665" s="42"/>
      <c r="NX2665" s="116"/>
      <c r="NY2665" s="42"/>
      <c r="NZ2665" s="116"/>
      <c r="OA2665" s="42"/>
      <c r="OB2665" s="116"/>
      <c r="OC2665" s="42"/>
      <c r="OD2665" s="116"/>
      <c r="OE2665" s="42"/>
      <c r="OF2665" s="116"/>
      <c r="OG2665" s="42"/>
      <c r="OH2665" s="116"/>
      <c r="OI2665" s="42"/>
      <c r="OJ2665" s="116"/>
      <c r="OK2665" s="42"/>
      <c r="OL2665" s="116"/>
      <c r="OM2665" s="42"/>
      <c r="ON2665" s="116"/>
      <c r="OO2665" s="42"/>
      <c r="OP2665" s="116"/>
      <c r="OQ2665" s="42"/>
      <c r="OR2665" s="116"/>
      <c r="OS2665" s="42"/>
      <c r="OT2665" s="116"/>
      <c r="OU2665" s="42"/>
      <c r="OV2665" s="116"/>
      <c r="OW2665" s="42"/>
      <c r="OX2665" s="116"/>
      <c r="OY2665" s="42"/>
      <c r="OZ2665" s="116"/>
      <c r="PA2665" s="42"/>
      <c r="PB2665" s="116"/>
      <c r="PC2665" s="42"/>
      <c r="PD2665" s="116"/>
      <c r="PE2665" s="42"/>
      <c r="PF2665" s="116"/>
      <c r="PG2665" s="42"/>
      <c r="PH2665" s="116"/>
      <c r="PI2665" s="42"/>
      <c r="PJ2665" s="116"/>
      <c r="PK2665" s="42"/>
      <c r="PL2665" s="116"/>
      <c r="PM2665" s="42"/>
      <c r="PN2665" s="116"/>
      <c r="PO2665" s="42"/>
      <c r="PP2665" s="116"/>
      <c r="PQ2665" s="42"/>
      <c r="PR2665" s="116"/>
      <c r="PS2665" s="42"/>
      <c r="PT2665" s="116"/>
      <c r="PU2665" s="42"/>
      <c r="PV2665" s="116"/>
      <c r="PW2665" s="42"/>
      <c r="PX2665" s="116"/>
      <c r="PY2665" s="42"/>
      <c r="PZ2665" s="116"/>
      <c r="QA2665" s="42"/>
      <c r="QB2665" s="116"/>
      <c r="QC2665" s="42"/>
      <c r="QD2665" s="116"/>
      <c r="QE2665" s="42"/>
      <c r="QF2665" s="116"/>
      <c r="QG2665" s="42"/>
      <c r="QH2665" s="116"/>
      <c r="QI2665" s="42"/>
      <c r="QJ2665" s="116"/>
      <c r="QK2665" s="42"/>
      <c r="QL2665" s="116"/>
      <c r="QM2665" s="42"/>
      <c r="QN2665" s="116"/>
      <c r="QO2665" s="42"/>
      <c r="QP2665" s="116"/>
      <c r="QQ2665" s="42"/>
      <c r="QR2665" s="116"/>
      <c r="QS2665" s="42"/>
      <c r="QT2665" s="116"/>
      <c r="QU2665" s="42"/>
      <c r="QV2665" s="116"/>
      <c r="QW2665" s="42"/>
      <c r="QX2665" s="116"/>
      <c r="QY2665" s="42"/>
      <c r="QZ2665" s="116"/>
      <c r="RA2665" s="42"/>
      <c r="RB2665" s="116"/>
      <c r="RC2665" s="42"/>
      <c r="RD2665" s="116"/>
      <c r="RE2665" s="42"/>
      <c r="RF2665" s="116"/>
      <c r="RG2665" s="42"/>
      <c r="RH2665" s="116"/>
      <c r="RI2665" s="42"/>
      <c r="RJ2665" s="116"/>
      <c r="RK2665" s="42"/>
      <c r="RL2665" s="116"/>
      <c r="RM2665" s="42"/>
      <c r="RN2665" s="116"/>
      <c r="RO2665" s="42"/>
      <c r="RP2665" s="116"/>
      <c r="RQ2665" s="42"/>
      <c r="RR2665" s="116"/>
      <c r="RS2665" s="42"/>
      <c r="RT2665" s="116"/>
      <c r="RU2665" s="42"/>
      <c r="RV2665" s="116"/>
      <c r="RW2665" s="42"/>
      <c r="RX2665" s="116"/>
      <c r="RY2665" s="42"/>
      <c r="RZ2665" s="116"/>
      <c r="SA2665" s="42"/>
      <c r="SB2665" s="116"/>
      <c r="SC2665" s="42"/>
      <c r="SD2665" s="116"/>
      <c r="SE2665" s="42"/>
      <c r="SF2665" s="116"/>
      <c r="SG2665" s="42"/>
      <c r="SH2665" s="116"/>
      <c r="SI2665" s="42"/>
      <c r="SJ2665" s="116"/>
      <c r="SK2665" s="42"/>
      <c r="SL2665" s="116"/>
      <c r="SM2665" s="42"/>
      <c r="SN2665" s="116"/>
      <c r="SO2665" s="42"/>
      <c r="SP2665" s="116"/>
      <c r="SQ2665" s="42"/>
      <c r="SR2665" s="116"/>
      <c r="SS2665" s="42"/>
      <c r="ST2665" s="116"/>
      <c r="SU2665" s="42"/>
      <c r="SV2665" s="116"/>
      <c r="SW2665" s="42"/>
      <c r="SX2665" s="116"/>
      <c r="SY2665" s="42"/>
      <c r="SZ2665" s="116"/>
      <c r="TA2665" s="42"/>
      <c r="TB2665" s="116"/>
      <c r="TC2665" s="42"/>
      <c r="TD2665" s="116"/>
      <c r="TE2665" s="42"/>
      <c r="TF2665" s="116"/>
      <c r="TG2665" s="42"/>
      <c r="TH2665" s="116"/>
      <c r="TI2665" s="42"/>
      <c r="TJ2665" s="116"/>
      <c r="TK2665" s="42"/>
      <c r="TL2665" s="116"/>
      <c r="TM2665" s="42"/>
      <c r="TN2665" s="116"/>
      <c r="TO2665" s="42"/>
      <c r="TP2665" s="116"/>
      <c r="TQ2665" s="42"/>
      <c r="TR2665" s="116"/>
      <c r="TS2665" s="42"/>
      <c r="TT2665" s="116"/>
      <c r="TU2665" s="42"/>
      <c r="TV2665" s="116"/>
      <c r="TW2665" s="42"/>
      <c r="TX2665" s="116"/>
      <c r="TY2665" s="42"/>
      <c r="TZ2665" s="116"/>
      <c r="UA2665" s="42"/>
      <c r="UB2665" s="116"/>
      <c r="UC2665" s="42"/>
      <c r="UD2665" s="116"/>
      <c r="UE2665" s="42"/>
      <c r="UF2665" s="116"/>
      <c r="UG2665" s="42"/>
      <c r="UH2665" s="116"/>
      <c r="UI2665" s="42"/>
      <c r="UJ2665" s="116"/>
      <c r="UK2665" s="42"/>
      <c r="UL2665" s="116"/>
      <c r="UM2665" s="42"/>
      <c r="UN2665" s="116"/>
      <c r="UO2665" s="42"/>
      <c r="UP2665" s="116"/>
      <c r="UQ2665" s="42"/>
      <c r="UR2665" s="116"/>
      <c r="US2665" s="42"/>
      <c r="UT2665" s="116"/>
      <c r="UU2665" s="42"/>
      <c r="UV2665" s="116"/>
      <c r="UW2665" s="42"/>
      <c r="UX2665" s="116"/>
      <c r="UY2665" s="42"/>
      <c r="UZ2665" s="116"/>
      <c r="VA2665" s="42"/>
      <c r="VB2665" s="116"/>
      <c r="VC2665" s="42"/>
      <c r="VD2665" s="116"/>
      <c r="VE2665" s="42"/>
      <c r="VF2665" s="116"/>
      <c r="VG2665" s="42"/>
      <c r="VH2665" s="116"/>
      <c r="VI2665" s="42"/>
      <c r="VJ2665" s="116"/>
      <c r="VK2665" s="42"/>
      <c r="VL2665" s="116"/>
      <c r="VM2665" s="42"/>
      <c r="VN2665" s="116"/>
      <c r="VO2665" s="42"/>
      <c r="VP2665" s="116"/>
      <c r="VQ2665" s="42"/>
      <c r="VR2665" s="116"/>
      <c r="VS2665" s="42"/>
      <c r="VT2665" s="116"/>
      <c r="VU2665" s="42"/>
      <c r="VV2665" s="116"/>
      <c r="VW2665" s="42"/>
      <c r="VX2665" s="116"/>
      <c r="VY2665" s="42"/>
      <c r="VZ2665" s="116"/>
      <c r="WA2665" s="42"/>
      <c r="WB2665" s="116"/>
      <c r="WC2665" s="42"/>
      <c r="WD2665" s="116"/>
      <c r="WE2665" s="42"/>
      <c r="WF2665" s="116"/>
      <c r="WG2665" s="42"/>
      <c r="WH2665" s="116"/>
      <c r="WI2665" s="42"/>
      <c r="WJ2665" s="116"/>
      <c r="WK2665" s="42"/>
      <c r="WL2665" s="116"/>
      <c r="WM2665" s="42"/>
      <c r="WN2665" s="116"/>
      <c r="WO2665" s="42"/>
      <c r="WP2665" s="116"/>
      <c r="WQ2665" s="42"/>
      <c r="WR2665" s="116"/>
      <c r="WS2665" s="42"/>
      <c r="WT2665" s="116"/>
      <c r="WU2665" s="42"/>
      <c r="WV2665" s="116"/>
      <c r="WW2665" s="42"/>
      <c r="WX2665" s="116"/>
      <c r="WY2665" s="42"/>
      <c r="WZ2665" s="116"/>
      <c r="XA2665" s="42"/>
      <c r="XB2665" s="116"/>
      <c r="XC2665" s="42"/>
      <c r="XD2665" s="116"/>
      <c r="XE2665" s="42"/>
      <c r="XF2665" s="116"/>
      <c r="XG2665" s="42"/>
      <c r="XH2665" s="116"/>
      <c r="XI2665" s="42"/>
      <c r="XJ2665" s="116"/>
      <c r="XK2665" s="42"/>
      <c r="XL2665" s="116"/>
      <c r="XM2665" s="42"/>
      <c r="XN2665" s="116"/>
      <c r="XO2665" s="42"/>
      <c r="XP2665" s="116"/>
      <c r="XQ2665" s="42"/>
      <c r="XR2665" s="116"/>
      <c r="XS2665" s="42"/>
      <c r="XT2665" s="116"/>
      <c r="XU2665" s="42"/>
      <c r="XV2665" s="116"/>
      <c r="XW2665" s="42"/>
      <c r="XX2665" s="116"/>
      <c r="XY2665" s="42"/>
      <c r="XZ2665" s="116"/>
      <c r="YA2665" s="42"/>
      <c r="YB2665" s="116"/>
      <c r="YC2665" s="42"/>
      <c r="YD2665" s="116"/>
      <c r="YE2665" s="42"/>
      <c r="YF2665" s="116"/>
      <c r="YG2665" s="42"/>
      <c r="YH2665" s="116"/>
      <c r="YI2665" s="42"/>
      <c r="YJ2665" s="116"/>
      <c r="YK2665" s="42"/>
      <c r="YL2665" s="116"/>
      <c r="YM2665" s="42"/>
      <c r="YN2665" s="116"/>
      <c r="YO2665" s="42"/>
      <c r="YP2665" s="116"/>
      <c r="YQ2665" s="42"/>
      <c r="YR2665" s="116"/>
      <c r="YS2665" s="42"/>
      <c r="YT2665" s="116"/>
      <c r="YU2665" s="42"/>
      <c r="YV2665" s="116"/>
      <c r="YW2665" s="42"/>
      <c r="YX2665" s="116"/>
      <c r="YY2665" s="42"/>
      <c r="YZ2665" s="116"/>
      <c r="ZA2665" s="42"/>
      <c r="ZB2665" s="116"/>
      <c r="ZC2665" s="42"/>
      <c r="ZD2665" s="116"/>
      <c r="ZE2665" s="42"/>
      <c r="ZF2665" s="116"/>
      <c r="ZG2665" s="42"/>
      <c r="ZH2665" s="116"/>
      <c r="ZI2665" s="42"/>
      <c r="ZJ2665" s="116"/>
      <c r="ZK2665" s="42"/>
      <c r="ZL2665" s="116"/>
      <c r="ZM2665" s="42"/>
      <c r="ZN2665" s="116"/>
      <c r="ZO2665" s="42"/>
      <c r="ZP2665" s="116"/>
      <c r="ZQ2665" s="42"/>
      <c r="ZR2665" s="116"/>
      <c r="ZS2665" s="42"/>
      <c r="ZT2665" s="116"/>
      <c r="ZU2665" s="42"/>
      <c r="ZV2665" s="116"/>
      <c r="ZW2665" s="42"/>
      <c r="ZX2665" s="116"/>
      <c r="ZY2665" s="42"/>
      <c r="ZZ2665" s="116"/>
      <c r="AAA2665" s="42"/>
      <c r="AAB2665" s="116"/>
      <c r="AAC2665" s="42"/>
      <c r="AAD2665" s="116"/>
      <c r="AAE2665" s="42"/>
      <c r="AAF2665" s="116"/>
      <c r="AAG2665" s="42"/>
      <c r="AAH2665" s="116"/>
      <c r="AAI2665" s="42"/>
      <c r="AAJ2665" s="116"/>
      <c r="AAK2665" s="42"/>
      <c r="AAL2665" s="116"/>
      <c r="AAM2665" s="42"/>
      <c r="AAN2665" s="116"/>
      <c r="AAO2665" s="42"/>
      <c r="AAP2665" s="116"/>
      <c r="AAQ2665" s="42"/>
      <c r="AAR2665" s="116"/>
      <c r="AAS2665" s="42"/>
      <c r="AAT2665" s="116"/>
      <c r="AAU2665" s="42"/>
      <c r="AAV2665" s="116"/>
      <c r="AAW2665" s="42"/>
      <c r="AAX2665" s="116"/>
      <c r="AAY2665" s="42"/>
      <c r="AAZ2665" s="116"/>
      <c r="ABA2665" s="42"/>
      <c r="ABB2665" s="116"/>
      <c r="ABC2665" s="42"/>
      <c r="ABD2665" s="116"/>
      <c r="ABE2665" s="42"/>
      <c r="ABF2665" s="116"/>
      <c r="ABG2665" s="42"/>
      <c r="ABH2665" s="116"/>
      <c r="ABI2665" s="42"/>
      <c r="ABJ2665" s="116"/>
      <c r="ABK2665" s="42"/>
      <c r="ABL2665" s="116"/>
      <c r="ABM2665" s="42"/>
      <c r="ABN2665" s="116"/>
      <c r="ABO2665" s="42"/>
      <c r="ABP2665" s="116"/>
      <c r="ABQ2665" s="42"/>
      <c r="ABR2665" s="116"/>
      <c r="ABS2665" s="42"/>
      <c r="ABT2665" s="116"/>
      <c r="ABU2665" s="42"/>
      <c r="ABV2665" s="116"/>
      <c r="ABW2665" s="42"/>
      <c r="ABX2665" s="116"/>
      <c r="ABY2665" s="42"/>
      <c r="ABZ2665" s="116"/>
      <c r="ACA2665" s="42"/>
      <c r="ACB2665" s="116"/>
      <c r="ACC2665" s="42"/>
      <c r="ACD2665" s="116"/>
      <c r="ACE2665" s="42"/>
      <c r="ACF2665" s="116"/>
      <c r="ACG2665" s="42"/>
      <c r="ACH2665" s="116"/>
      <c r="ACI2665" s="42"/>
      <c r="ACJ2665" s="116"/>
      <c r="ACK2665" s="42"/>
      <c r="ACL2665" s="116"/>
      <c r="ACM2665" s="42"/>
      <c r="ACN2665" s="116"/>
      <c r="ACO2665" s="42"/>
      <c r="ACP2665" s="116"/>
      <c r="ACQ2665" s="42"/>
      <c r="ACR2665" s="116"/>
      <c r="ACS2665" s="42"/>
      <c r="ACT2665" s="116"/>
      <c r="ACU2665" s="42"/>
      <c r="ACV2665" s="116"/>
      <c r="ACW2665" s="42"/>
      <c r="ACX2665" s="116"/>
      <c r="ACY2665" s="42"/>
      <c r="ACZ2665" s="116"/>
      <c r="ADA2665" s="42"/>
      <c r="ADB2665" s="116"/>
      <c r="ADC2665" s="42"/>
      <c r="ADD2665" s="116"/>
      <c r="ADE2665" s="42"/>
      <c r="ADF2665" s="116"/>
      <c r="ADG2665" s="42"/>
      <c r="ADH2665" s="116"/>
      <c r="ADI2665" s="42"/>
      <c r="ADJ2665" s="116"/>
      <c r="ADK2665" s="42"/>
      <c r="ADL2665" s="116"/>
      <c r="ADM2665" s="42"/>
      <c r="ADN2665" s="116"/>
      <c r="ADO2665" s="42"/>
      <c r="ADP2665" s="116"/>
      <c r="ADQ2665" s="42"/>
      <c r="ADR2665" s="116"/>
      <c r="ADS2665" s="42"/>
      <c r="ADT2665" s="116"/>
      <c r="ADU2665" s="42"/>
      <c r="ADV2665" s="116"/>
      <c r="ADW2665" s="42"/>
      <c r="ADX2665" s="116"/>
      <c r="ADY2665" s="42"/>
      <c r="ADZ2665" s="116"/>
      <c r="AEA2665" s="42"/>
      <c r="AEB2665" s="116"/>
      <c r="AEC2665" s="42"/>
      <c r="AED2665" s="116"/>
      <c r="AEE2665" s="42"/>
      <c r="AEF2665" s="116"/>
      <c r="AEG2665" s="42"/>
      <c r="AEH2665" s="116"/>
      <c r="AEI2665" s="42"/>
      <c r="AEJ2665" s="116"/>
      <c r="AEK2665" s="42"/>
      <c r="AEL2665" s="116"/>
      <c r="AEM2665" s="42"/>
      <c r="AEN2665" s="116"/>
      <c r="AEO2665" s="42"/>
      <c r="AEP2665" s="116"/>
      <c r="AEQ2665" s="42"/>
      <c r="AER2665" s="116"/>
      <c r="AES2665" s="42"/>
      <c r="AET2665" s="116"/>
      <c r="AEU2665" s="42"/>
      <c r="AEV2665" s="116"/>
      <c r="AEW2665" s="42"/>
      <c r="AEX2665" s="116"/>
      <c r="AEY2665" s="42"/>
      <c r="AEZ2665" s="116"/>
      <c r="AFA2665" s="42"/>
      <c r="AFB2665" s="116"/>
      <c r="AFC2665" s="42"/>
      <c r="AFD2665" s="116"/>
      <c r="AFE2665" s="42"/>
      <c r="AFF2665" s="116"/>
      <c r="AFG2665" s="42"/>
      <c r="AFH2665" s="116"/>
      <c r="AFI2665" s="42"/>
      <c r="AFJ2665" s="116"/>
      <c r="AFK2665" s="42"/>
      <c r="AFL2665" s="116"/>
      <c r="AFM2665" s="42"/>
      <c r="AFN2665" s="116"/>
      <c r="AFO2665" s="42"/>
      <c r="AFP2665" s="116"/>
      <c r="AFQ2665" s="42"/>
      <c r="AFR2665" s="116"/>
      <c r="AFS2665" s="42"/>
      <c r="AFT2665" s="116"/>
      <c r="AFU2665" s="42"/>
      <c r="AFV2665" s="116"/>
      <c r="AFW2665" s="42"/>
      <c r="AFX2665" s="116"/>
      <c r="AFY2665" s="42"/>
      <c r="AFZ2665" s="116"/>
      <c r="AGA2665" s="42"/>
      <c r="AGB2665" s="116"/>
      <c r="AGC2665" s="42"/>
      <c r="AGD2665" s="116"/>
      <c r="AGE2665" s="42"/>
      <c r="AGF2665" s="116"/>
      <c r="AGG2665" s="42"/>
      <c r="AGH2665" s="116"/>
      <c r="AGI2665" s="42"/>
      <c r="AGJ2665" s="116"/>
      <c r="AGK2665" s="42"/>
      <c r="AGL2665" s="116"/>
      <c r="AGM2665" s="42"/>
      <c r="AGN2665" s="116"/>
      <c r="AGO2665" s="42"/>
      <c r="AGP2665" s="116"/>
      <c r="AGQ2665" s="42"/>
      <c r="AGR2665" s="116"/>
      <c r="AGS2665" s="42"/>
      <c r="AGT2665" s="116"/>
      <c r="AGU2665" s="42"/>
      <c r="AGV2665" s="116"/>
      <c r="AGW2665" s="42"/>
      <c r="AGX2665" s="116"/>
      <c r="AGY2665" s="42"/>
      <c r="AGZ2665" s="116"/>
      <c r="AHA2665" s="42"/>
      <c r="AHB2665" s="116"/>
      <c r="AHC2665" s="42"/>
      <c r="AHD2665" s="116"/>
      <c r="AHE2665" s="42"/>
      <c r="AHF2665" s="116"/>
      <c r="AHG2665" s="42"/>
      <c r="AHH2665" s="116"/>
      <c r="AHI2665" s="42"/>
      <c r="AHJ2665" s="116"/>
      <c r="AHK2665" s="42"/>
      <c r="AHL2665" s="116"/>
      <c r="AHM2665" s="42"/>
      <c r="AHN2665" s="116"/>
      <c r="AHO2665" s="42"/>
      <c r="AHP2665" s="116"/>
      <c r="AHQ2665" s="42"/>
      <c r="AHR2665" s="116"/>
      <c r="AHS2665" s="42"/>
      <c r="AHT2665" s="116"/>
      <c r="AHU2665" s="42"/>
      <c r="AHV2665" s="116"/>
      <c r="AHW2665" s="42"/>
      <c r="AHX2665" s="116"/>
      <c r="AHY2665" s="42"/>
      <c r="AHZ2665" s="116"/>
      <c r="AIA2665" s="42"/>
      <c r="AIB2665" s="116"/>
      <c r="AIC2665" s="42"/>
      <c r="AID2665" s="116"/>
      <c r="AIE2665" s="42"/>
      <c r="AIF2665" s="116"/>
      <c r="AIG2665" s="42"/>
      <c r="AIH2665" s="116"/>
      <c r="AII2665" s="42"/>
      <c r="AIJ2665" s="116"/>
      <c r="AIK2665" s="42"/>
      <c r="AIL2665" s="116"/>
      <c r="AIM2665" s="42"/>
      <c r="AIN2665" s="116"/>
      <c r="AIO2665" s="42"/>
      <c r="AIP2665" s="116"/>
      <c r="AIQ2665" s="42"/>
      <c r="AIR2665" s="116"/>
      <c r="AIS2665" s="42"/>
      <c r="AIT2665" s="116"/>
      <c r="AIU2665" s="42"/>
      <c r="AIV2665" s="116"/>
      <c r="AIW2665" s="42"/>
      <c r="AIX2665" s="116"/>
      <c r="AIY2665" s="42"/>
      <c r="AIZ2665" s="116"/>
      <c r="AJA2665" s="42"/>
      <c r="AJB2665" s="116"/>
      <c r="AJC2665" s="42"/>
      <c r="AJD2665" s="116"/>
      <c r="AJE2665" s="42"/>
      <c r="AJF2665" s="116"/>
      <c r="AJG2665" s="42"/>
      <c r="AJH2665" s="116"/>
      <c r="AJI2665" s="42"/>
      <c r="AJJ2665" s="116"/>
      <c r="AJK2665" s="42"/>
      <c r="AJL2665" s="116"/>
      <c r="AJM2665" s="42"/>
      <c r="AJN2665" s="116"/>
      <c r="AJO2665" s="42"/>
      <c r="AJP2665" s="116"/>
      <c r="AJQ2665" s="42"/>
      <c r="AJR2665" s="116"/>
      <c r="AJS2665" s="42"/>
      <c r="AJT2665" s="116"/>
      <c r="AJU2665" s="42"/>
      <c r="AJV2665" s="116"/>
      <c r="AJW2665" s="42"/>
      <c r="AJX2665" s="116"/>
      <c r="AJY2665" s="42"/>
      <c r="AJZ2665" s="116"/>
      <c r="AKA2665" s="42"/>
      <c r="AKB2665" s="116"/>
      <c r="AKC2665" s="42"/>
      <c r="AKD2665" s="116"/>
      <c r="AKE2665" s="42"/>
      <c r="AKF2665" s="116"/>
      <c r="AKG2665" s="42"/>
      <c r="AKH2665" s="116"/>
      <c r="AKI2665" s="42"/>
      <c r="AKJ2665" s="116"/>
      <c r="AKK2665" s="42"/>
      <c r="AKL2665" s="116"/>
      <c r="AKM2665" s="42"/>
      <c r="AKN2665" s="116"/>
      <c r="AKO2665" s="42"/>
      <c r="AKP2665" s="116"/>
      <c r="AKQ2665" s="42"/>
      <c r="AKR2665" s="116"/>
      <c r="AKS2665" s="42"/>
      <c r="AKT2665" s="116"/>
      <c r="AKU2665" s="42"/>
      <c r="AKV2665" s="116"/>
      <c r="AKW2665" s="42"/>
      <c r="AKX2665" s="116"/>
      <c r="AKY2665" s="42"/>
      <c r="AKZ2665" s="116"/>
      <c r="ALA2665" s="42"/>
      <c r="ALB2665" s="116"/>
      <c r="ALC2665" s="42"/>
      <c r="ALD2665" s="116"/>
      <c r="ALE2665" s="42"/>
      <c r="ALF2665" s="116"/>
      <c r="ALG2665" s="42"/>
      <c r="ALH2665" s="116"/>
      <c r="ALI2665" s="42"/>
      <c r="ALJ2665" s="116"/>
      <c r="ALK2665" s="42"/>
      <c r="ALL2665" s="116"/>
      <c r="ALM2665" s="42"/>
      <c r="ALN2665" s="116"/>
      <c r="ALO2665" s="42"/>
      <c r="ALP2665" s="116"/>
      <c r="ALQ2665" s="42"/>
      <c r="ALR2665" s="116"/>
      <c r="ALS2665" s="42"/>
      <c r="ALT2665" s="116"/>
      <c r="ALU2665" s="42"/>
      <c r="ALV2665" s="116"/>
      <c r="ALW2665" s="42"/>
      <c r="ALX2665" s="116"/>
      <c r="ALY2665" s="42"/>
      <c r="ALZ2665" s="116"/>
      <c r="AMA2665" s="42"/>
      <c r="AMB2665" s="116"/>
      <c r="AMC2665" s="42"/>
      <c r="AMD2665" s="116"/>
      <c r="AME2665" s="42"/>
      <c r="AMF2665" s="116"/>
      <c r="AMG2665" s="42"/>
      <c r="AMH2665" s="116"/>
      <c r="AMI2665" s="42"/>
      <c r="AMJ2665" s="116"/>
      <c r="AMK2665" s="42"/>
      <c r="AML2665" s="116"/>
      <c r="AMM2665" s="42"/>
      <c r="AMN2665" s="116"/>
      <c r="AMO2665" s="42"/>
      <c r="AMP2665" s="116"/>
      <c r="AMQ2665" s="42"/>
      <c r="AMR2665" s="116"/>
      <c r="AMS2665" s="42"/>
      <c r="AMT2665" s="116"/>
      <c r="AMU2665" s="42"/>
      <c r="AMV2665" s="116"/>
      <c r="AMW2665" s="42"/>
      <c r="AMX2665" s="116"/>
      <c r="AMY2665" s="42"/>
      <c r="AMZ2665" s="116"/>
      <c r="ANA2665" s="42"/>
      <c r="ANB2665" s="116"/>
      <c r="ANC2665" s="42"/>
      <c r="AND2665" s="116"/>
      <c r="ANE2665" s="42"/>
      <c r="ANF2665" s="116"/>
      <c r="ANG2665" s="42"/>
      <c r="ANH2665" s="116"/>
      <c r="ANI2665" s="42"/>
      <c r="ANJ2665" s="116"/>
      <c r="ANK2665" s="42"/>
      <c r="ANL2665" s="116"/>
      <c r="ANM2665" s="42"/>
      <c r="ANN2665" s="116"/>
      <c r="ANO2665" s="42"/>
      <c r="ANP2665" s="116"/>
      <c r="ANQ2665" s="42"/>
      <c r="ANR2665" s="116"/>
      <c r="ANS2665" s="42"/>
      <c r="ANT2665" s="116"/>
      <c r="ANU2665" s="42"/>
      <c r="ANV2665" s="116"/>
      <c r="ANW2665" s="42"/>
      <c r="ANX2665" s="116"/>
      <c r="ANY2665" s="42"/>
      <c r="ANZ2665" s="116"/>
      <c r="AOA2665" s="42"/>
      <c r="AOB2665" s="116"/>
      <c r="AOC2665" s="42"/>
      <c r="AOD2665" s="116"/>
      <c r="AOE2665" s="42"/>
      <c r="AOF2665" s="116"/>
      <c r="AOG2665" s="42"/>
      <c r="AOH2665" s="116"/>
      <c r="AOI2665" s="42"/>
      <c r="AOJ2665" s="116"/>
      <c r="AOK2665" s="42"/>
      <c r="AOL2665" s="116"/>
      <c r="AOM2665" s="42"/>
      <c r="AON2665" s="116"/>
      <c r="AOO2665" s="42"/>
      <c r="AOP2665" s="116"/>
      <c r="AOQ2665" s="42"/>
      <c r="AOR2665" s="116"/>
      <c r="AOS2665" s="42"/>
      <c r="AOT2665" s="116"/>
      <c r="AOU2665" s="42"/>
      <c r="AOV2665" s="116"/>
      <c r="AOW2665" s="42"/>
      <c r="AOX2665" s="116"/>
      <c r="AOY2665" s="42"/>
      <c r="AOZ2665" s="116"/>
      <c r="APA2665" s="42"/>
      <c r="APB2665" s="116"/>
      <c r="APC2665" s="42"/>
      <c r="APD2665" s="116"/>
      <c r="APE2665" s="42"/>
      <c r="APF2665" s="116"/>
      <c r="APG2665" s="42"/>
      <c r="APH2665" s="116"/>
      <c r="API2665" s="42"/>
      <c r="APJ2665" s="116"/>
      <c r="APK2665" s="42"/>
      <c r="APL2665" s="116"/>
      <c r="APM2665" s="42"/>
      <c r="APN2665" s="116"/>
      <c r="APO2665" s="42"/>
      <c r="APP2665" s="116"/>
      <c r="APQ2665" s="42"/>
      <c r="APR2665" s="116"/>
      <c r="APS2665" s="42"/>
      <c r="APT2665" s="116"/>
      <c r="APU2665" s="42"/>
      <c r="APV2665" s="116"/>
      <c r="APW2665" s="42"/>
      <c r="APX2665" s="116"/>
      <c r="APY2665" s="42"/>
      <c r="APZ2665" s="116"/>
      <c r="AQA2665" s="42"/>
      <c r="AQB2665" s="116"/>
      <c r="AQC2665" s="42"/>
      <c r="AQD2665" s="116"/>
      <c r="AQE2665" s="42"/>
      <c r="AQF2665" s="116"/>
      <c r="AQG2665" s="42"/>
      <c r="AQH2665" s="116"/>
      <c r="AQI2665" s="42"/>
      <c r="AQJ2665" s="116"/>
      <c r="AQK2665" s="42"/>
      <c r="AQL2665" s="116"/>
      <c r="AQM2665" s="42"/>
      <c r="AQN2665" s="116"/>
      <c r="AQO2665" s="42"/>
      <c r="AQP2665" s="116"/>
      <c r="AQQ2665" s="42"/>
      <c r="AQR2665" s="116"/>
      <c r="AQS2665" s="42"/>
      <c r="AQT2665" s="116"/>
      <c r="AQU2665" s="42"/>
      <c r="AQV2665" s="116"/>
      <c r="AQW2665" s="42"/>
      <c r="AQX2665" s="116"/>
      <c r="AQY2665" s="42"/>
      <c r="AQZ2665" s="116"/>
      <c r="ARA2665" s="42"/>
      <c r="ARB2665" s="116"/>
      <c r="ARC2665" s="42"/>
      <c r="ARD2665" s="116"/>
      <c r="ARE2665" s="42"/>
      <c r="ARF2665" s="116"/>
      <c r="ARG2665" s="42"/>
      <c r="ARH2665" s="116"/>
      <c r="ARI2665" s="42"/>
      <c r="ARJ2665" s="116"/>
      <c r="ARK2665" s="42"/>
      <c r="ARL2665" s="116"/>
      <c r="ARM2665" s="42"/>
      <c r="ARN2665" s="116"/>
      <c r="ARO2665" s="42"/>
      <c r="ARP2665" s="116"/>
      <c r="ARQ2665" s="42"/>
      <c r="ARR2665" s="116"/>
      <c r="ARS2665" s="42"/>
      <c r="ART2665" s="116"/>
      <c r="ARU2665" s="42"/>
      <c r="ARV2665" s="116"/>
      <c r="ARW2665" s="42"/>
      <c r="ARX2665" s="116"/>
      <c r="ARY2665" s="42"/>
      <c r="ARZ2665" s="116"/>
      <c r="ASA2665" s="42"/>
      <c r="ASB2665" s="116"/>
      <c r="ASC2665" s="42"/>
      <c r="ASD2665" s="116"/>
      <c r="ASE2665" s="42"/>
      <c r="ASF2665" s="116"/>
      <c r="ASG2665" s="42"/>
      <c r="ASH2665" s="116"/>
      <c r="ASI2665" s="42"/>
      <c r="ASJ2665" s="116"/>
      <c r="ASK2665" s="42"/>
      <c r="ASL2665" s="116"/>
      <c r="ASM2665" s="42"/>
      <c r="ASN2665" s="116"/>
      <c r="ASO2665" s="42"/>
      <c r="ASP2665" s="116"/>
      <c r="ASQ2665" s="42"/>
      <c r="ASR2665" s="116"/>
      <c r="ASS2665" s="42"/>
      <c r="AST2665" s="116"/>
      <c r="ASU2665" s="42"/>
      <c r="ASV2665" s="116"/>
      <c r="ASW2665" s="42"/>
      <c r="ASX2665" s="116"/>
      <c r="ASY2665" s="42"/>
      <c r="ASZ2665" s="116"/>
      <c r="ATA2665" s="42"/>
      <c r="ATB2665" s="116"/>
      <c r="ATC2665" s="42"/>
      <c r="ATD2665" s="116"/>
      <c r="ATE2665" s="42"/>
      <c r="ATF2665" s="116"/>
      <c r="ATG2665" s="42"/>
      <c r="ATH2665" s="116"/>
      <c r="ATI2665" s="42"/>
      <c r="ATJ2665" s="116"/>
      <c r="ATK2665" s="42"/>
      <c r="ATL2665" s="116"/>
      <c r="ATM2665" s="42"/>
      <c r="ATN2665" s="116"/>
      <c r="ATO2665" s="42"/>
      <c r="ATP2665" s="116"/>
      <c r="ATQ2665" s="42"/>
      <c r="ATR2665" s="116"/>
      <c r="ATS2665" s="42"/>
      <c r="ATT2665" s="116"/>
      <c r="ATU2665" s="42"/>
      <c r="ATV2665" s="116"/>
      <c r="ATW2665" s="42"/>
      <c r="ATX2665" s="116"/>
      <c r="ATY2665" s="42"/>
      <c r="ATZ2665" s="116"/>
      <c r="AUA2665" s="42"/>
      <c r="AUB2665" s="116"/>
      <c r="AUC2665" s="42"/>
      <c r="AUD2665" s="116"/>
      <c r="AUE2665" s="42"/>
      <c r="AUF2665" s="116"/>
      <c r="AUG2665" s="42"/>
      <c r="AUH2665" s="116"/>
      <c r="AUI2665" s="42"/>
      <c r="AUJ2665" s="116"/>
      <c r="AUK2665" s="42"/>
      <c r="AUL2665" s="116"/>
      <c r="AUM2665" s="42"/>
      <c r="AUN2665" s="116"/>
      <c r="AUO2665" s="42"/>
      <c r="AUP2665" s="116"/>
      <c r="AUQ2665" s="42"/>
      <c r="AUR2665" s="116"/>
      <c r="AUS2665" s="42"/>
      <c r="AUT2665" s="116"/>
      <c r="AUU2665" s="42"/>
      <c r="AUV2665" s="116"/>
      <c r="AUW2665" s="42"/>
      <c r="AUX2665" s="116"/>
      <c r="AUY2665" s="42"/>
      <c r="AUZ2665" s="116"/>
      <c r="AVA2665" s="42"/>
      <c r="AVB2665" s="116"/>
      <c r="AVC2665" s="42"/>
      <c r="AVD2665" s="116"/>
      <c r="AVE2665" s="42"/>
      <c r="AVF2665" s="116"/>
      <c r="AVG2665" s="42"/>
      <c r="AVH2665" s="116"/>
      <c r="AVI2665" s="42"/>
      <c r="AVJ2665" s="116"/>
      <c r="AVK2665" s="42"/>
      <c r="AVL2665" s="116"/>
      <c r="AVM2665" s="42"/>
      <c r="AVN2665" s="116"/>
      <c r="AVO2665" s="42"/>
      <c r="AVP2665" s="116"/>
      <c r="AVQ2665" s="42"/>
      <c r="AVR2665" s="116"/>
      <c r="AVS2665" s="42"/>
      <c r="AVT2665" s="116"/>
      <c r="AVU2665" s="42"/>
      <c r="AVV2665" s="116"/>
      <c r="AVW2665" s="42"/>
      <c r="AVX2665" s="116"/>
      <c r="AVY2665" s="42"/>
      <c r="AVZ2665" s="116"/>
      <c r="AWA2665" s="42"/>
      <c r="AWB2665" s="116"/>
      <c r="AWC2665" s="42"/>
      <c r="AWD2665" s="116"/>
      <c r="AWE2665" s="42"/>
      <c r="AWF2665" s="116"/>
      <c r="AWG2665" s="42"/>
      <c r="AWH2665" s="116"/>
      <c r="AWI2665" s="42"/>
      <c r="AWJ2665" s="116"/>
      <c r="AWK2665" s="42"/>
      <c r="AWL2665" s="116"/>
      <c r="AWM2665" s="42"/>
      <c r="AWN2665" s="116"/>
      <c r="AWO2665" s="42"/>
      <c r="AWP2665" s="116"/>
      <c r="AWQ2665" s="42"/>
      <c r="AWR2665" s="116"/>
      <c r="AWS2665" s="42"/>
      <c r="AWT2665" s="116"/>
      <c r="AWU2665" s="42"/>
      <c r="AWV2665" s="116"/>
      <c r="AWW2665" s="42"/>
      <c r="AWX2665" s="116"/>
      <c r="AWY2665" s="42"/>
      <c r="AWZ2665" s="116"/>
      <c r="AXA2665" s="42"/>
      <c r="AXB2665" s="116"/>
      <c r="AXC2665" s="42"/>
      <c r="AXD2665" s="116"/>
      <c r="AXE2665" s="42"/>
      <c r="AXF2665" s="116"/>
      <c r="AXG2665" s="42"/>
      <c r="AXH2665" s="116"/>
      <c r="AXI2665" s="42"/>
      <c r="AXJ2665" s="116"/>
      <c r="AXK2665" s="42"/>
      <c r="AXL2665" s="116"/>
      <c r="AXM2665" s="42"/>
      <c r="AXN2665" s="116"/>
      <c r="AXO2665" s="42"/>
      <c r="AXP2665" s="116"/>
      <c r="AXQ2665" s="42"/>
      <c r="AXR2665" s="116"/>
      <c r="AXS2665" s="42"/>
      <c r="AXT2665" s="116"/>
      <c r="AXU2665" s="42"/>
      <c r="AXV2665" s="116"/>
      <c r="AXW2665" s="42"/>
      <c r="AXX2665" s="116"/>
      <c r="AXY2665" s="42"/>
      <c r="AXZ2665" s="116"/>
      <c r="AYA2665" s="42"/>
      <c r="AYB2665" s="116"/>
      <c r="AYC2665" s="42"/>
      <c r="AYD2665" s="116"/>
      <c r="AYE2665" s="42"/>
      <c r="AYF2665" s="116"/>
      <c r="AYG2665" s="42"/>
      <c r="AYH2665" s="116"/>
      <c r="AYI2665" s="42"/>
      <c r="AYJ2665" s="116"/>
      <c r="AYK2665" s="42"/>
      <c r="AYL2665" s="116"/>
      <c r="AYM2665" s="42"/>
      <c r="AYN2665" s="116"/>
      <c r="AYO2665" s="42"/>
      <c r="AYP2665" s="116"/>
      <c r="AYQ2665" s="42"/>
      <c r="AYR2665" s="116"/>
      <c r="AYS2665" s="42"/>
      <c r="AYT2665" s="116"/>
      <c r="AYU2665" s="42"/>
      <c r="AYV2665" s="116"/>
      <c r="AYW2665" s="42"/>
      <c r="AYX2665" s="116"/>
      <c r="AYY2665" s="42"/>
      <c r="AYZ2665" s="116"/>
      <c r="AZA2665" s="42"/>
      <c r="AZB2665" s="116"/>
      <c r="AZC2665" s="42"/>
      <c r="AZD2665" s="116"/>
      <c r="AZE2665" s="42"/>
      <c r="AZF2665" s="116"/>
      <c r="AZG2665" s="42"/>
      <c r="AZH2665" s="116"/>
      <c r="AZI2665" s="42"/>
      <c r="AZJ2665" s="116"/>
      <c r="AZK2665" s="42"/>
      <c r="AZL2665" s="116"/>
      <c r="AZM2665" s="42"/>
      <c r="AZN2665" s="116"/>
      <c r="AZO2665" s="42"/>
      <c r="AZP2665" s="116"/>
      <c r="AZQ2665" s="42"/>
      <c r="AZR2665" s="116"/>
      <c r="AZS2665" s="42"/>
      <c r="AZT2665" s="116"/>
      <c r="AZU2665" s="42"/>
      <c r="AZV2665" s="116"/>
      <c r="AZW2665" s="42"/>
      <c r="AZX2665" s="116"/>
      <c r="AZY2665" s="42"/>
      <c r="AZZ2665" s="116"/>
      <c r="BAA2665" s="42"/>
      <c r="BAB2665" s="116"/>
      <c r="BAC2665" s="42"/>
      <c r="BAD2665" s="116"/>
      <c r="BAE2665" s="42"/>
      <c r="BAF2665" s="116"/>
      <c r="BAG2665" s="42"/>
      <c r="BAH2665" s="116"/>
      <c r="BAI2665" s="42"/>
      <c r="BAJ2665" s="116"/>
      <c r="BAK2665" s="42"/>
      <c r="BAL2665" s="116"/>
      <c r="BAM2665" s="42"/>
      <c r="BAN2665" s="116"/>
      <c r="BAO2665" s="42"/>
      <c r="BAP2665" s="116"/>
      <c r="BAQ2665" s="42"/>
      <c r="BAR2665" s="116"/>
      <c r="BAS2665" s="42"/>
      <c r="BAT2665" s="116"/>
      <c r="BAU2665" s="42"/>
      <c r="BAV2665" s="116"/>
      <c r="BAW2665" s="42"/>
      <c r="BAX2665" s="116"/>
      <c r="BAY2665" s="42"/>
      <c r="BAZ2665" s="116"/>
      <c r="BBA2665" s="42"/>
      <c r="BBB2665" s="116"/>
      <c r="BBC2665" s="42"/>
      <c r="BBD2665" s="116"/>
      <c r="BBE2665" s="42"/>
      <c r="BBF2665" s="116"/>
      <c r="BBG2665" s="42"/>
      <c r="BBH2665" s="116"/>
      <c r="BBI2665" s="42"/>
      <c r="BBJ2665" s="116"/>
      <c r="BBK2665" s="42"/>
      <c r="BBL2665" s="116"/>
      <c r="BBM2665" s="42"/>
      <c r="BBN2665" s="116"/>
      <c r="BBO2665" s="42"/>
      <c r="BBP2665" s="116"/>
      <c r="BBQ2665" s="42"/>
      <c r="BBR2665" s="116"/>
      <c r="BBS2665" s="42"/>
      <c r="BBT2665" s="116"/>
      <c r="BBU2665" s="42"/>
      <c r="BBV2665" s="116"/>
      <c r="BBW2665" s="42"/>
      <c r="BBX2665" s="116"/>
      <c r="BBY2665" s="42"/>
      <c r="BBZ2665" s="116"/>
      <c r="BCA2665" s="42"/>
      <c r="BCB2665" s="116"/>
      <c r="BCC2665" s="42"/>
      <c r="BCD2665" s="116"/>
      <c r="BCE2665" s="42"/>
      <c r="BCF2665" s="116"/>
      <c r="BCG2665" s="42"/>
      <c r="BCH2665" s="116"/>
      <c r="BCI2665" s="42"/>
      <c r="BCJ2665" s="116"/>
      <c r="BCK2665" s="42"/>
      <c r="BCL2665" s="116"/>
      <c r="BCM2665" s="42"/>
      <c r="BCN2665" s="116"/>
      <c r="BCO2665" s="42"/>
      <c r="BCP2665" s="116"/>
      <c r="BCQ2665" s="42"/>
      <c r="BCR2665" s="116"/>
      <c r="BCS2665" s="42"/>
      <c r="BCT2665" s="116"/>
      <c r="BCU2665" s="42"/>
      <c r="BCV2665" s="116"/>
      <c r="BCW2665" s="42"/>
      <c r="BCX2665" s="116"/>
      <c r="BCY2665" s="42"/>
      <c r="BCZ2665" s="116"/>
      <c r="BDA2665" s="42"/>
      <c r="BDB2665" s="116"/>
      <c r="BDC2665" s="42"/>
      <c r="BDD2665" s="116"/>
      <c r="BDE2665" s="42"/>
      <c r="BDF2665" s="116"/>
      <c r="BDG2665" s="42"/>
      <c r="BDH2665" s="116"/>
      <c r="BDI2665" s="42"/>
      <c r="BDJ2665" s="116"/>
      <c r="BDK2665" s="42"/>
      <c r="BDL2665" s="116"/>
      <c r="BDM2665" s="42"/>
      <c r="BDN2665" s="116"/>
      <c r="BDO2665" s="42"/>
      <c r="BDP2665" s="116"/>
      <c r="BDQ2665" s="42"/>
      <c r="BDR2665" s="116"/>
      <c r="BDS2665" s="42"/>
      <c r="BDT2665" s="116"/>
      <c r="BDU2665" s="42"/>
      <c r="BDV2665" s="116"/>
      <c r="BDW2665" s="42"/>
      <c r="BDX2665" s="116"/>
      <c r="BDY2665" s="42"/>
      <c r="BDZ2665" s="116"/>
      <c r="BEA2665" s="42"/>
      <c r="BEB2665" s="116"/>
      <c r="BEC2665" s="42"/>
      <c r="BED2665" s="116"/>
      <c r="BEE2665" s="42"/>
      <c r="BEF2665" s="116"/>
      <c r="BEG2665" s="42"/>
      <c r="BEH2665" s="116"/>
      <c r="BEI2665" s="42"/>
      <c r="BEJ2665" s="116"/>
      <c r="BEK2665" s="42"/>
      <c r="BEL2665" s="116"/>
      <c r="BEM2665" s="42"/>
      <c r="BEN2665" s="116"/>
      <c r="BEO2665" s="42"/>
      <c r="BEP2665" s="116"/>
      <c r="BEQ2665" s="42"/>
      <c r="BER2665" s="116"/>
      <c r="BES2665" s="42"/>
      <c r="BET2665" s="116"/>
      <c r="BEU2665" s="42"/>
      <c r="BEV2665" s="116"/>
      <c r="BEW2665" s="42"/>
      <c r="BEX2665" s="116"/>
      <c r="BEY2665" s="42"/>
      <c r="BEZ2665" s="116"/>
      <c r="BFA2665" s="42"/>
      <c r="BFB2665" s="116"/>
      <c r="BFC2665" s="42"/>
      <c r="BFD2665" s="116"/>
      <c r="BFE2665" s="42"/>
      <c r="BFF2665" s="116"/>
      <c r="BFG2665" s="42"/>
      <c r="BFH2665" s="116"/>
      <c r="BFI2665" s="42"/>
      <c r="BFJ2665" s="116"/>
      <c r="BFK2665" s="42"/>
      <c r="BFL2665" s="116"/>
      <c r="BFM2665" s="42"/>
      <c r="BFN2665" s="116"/>
      <c r="BFO2665" s="42"/>
      <c r="BFP2665" s="116"/>
      <c r="BFQ2665" s="42"/>
      <c r="BFR2665" s="116"/>
      <c r="BFS2665" s="42"/>
      <c r="BFT2665" s="116"/>
      <c r="BFU2665" s="42"/>
      <c r="BFV2665" s="116"/>
      <c r="BFW2665" s="42"/>
      <c r="BFX2665" s="116"/>
      <c r="BFY2665" s="42"/>
      <c r="BFZ2665" s="116"/>
      <c r="BGA2665" s="42"/>
      <c r="BGB2665" s="116"/>
      <c r="BGC2665" s="42"/>
      <c r="BGD2665" s="116"/>
      <c r="BGE2665" s="42"/>
      <c r="BGF2665" s="116"/>
      <c r="BGG2665" s="42"/>
      <c r="BGH2665" s="116"/>
      <c r="BGI2665" s="42"/>
      <c r="BGJ2665" s="116"/>
      <c r="BGK2665" s="42"/>
      <c r="BGL2665" s="116"/>
      <c r="BGM2665" s="42"/>
      <c r="BGN2665" s="116"/>
      <c r="BGO2665" s="42"/>
      <c r="BGP2665" s="116"/>
      <c r="BGQ2665" s="42"/>
      <c r="BGR2665" s="116"/>
      <c r="BGS2665" s="42"/>
      <c r="BGT2665" s="116"/>
      <c r="BGU2665" s="42"/>
      <c r="BGV2665" s="116"/>
      <c r="BGW2665" s="42"/>
      <c r="BGX2665" s="116"/>
      <c r="BGY2665" s="42"/>
      <c r="BGZ2665" s="116"/>
      <c r="BHA2665" s="42"/>
      <c r="BHB2665" s="116"/>
      <c r="BHC2665" s="42"/>
      <c r="BHD2665" s="116"/>
      <c r="BHE2665" s="42"/>
      <c r="BHF2665" s="116"/>
      <c r="BHG2665" s="42"/>
      <c r="BHH2665" s="116"/>
      <c r="BHI2665" s="42"/>
      <c r="BHJ2665" s="116"/>
      <c r="BHK2665" s="42"/>
      <c r="BHL2665" s="116"/>
      <c r="BHM2665" s="42"/>
      <c r="BHN2665" s="116"/>
      <c r="BHO2665" s="42"/>
      <c r="BHP2665" s="116"/>
      <c r="BHQ2665" s="42"/>
      <c r="BHR2665" s="116"/>
      <c r="BHS2665" s="42"/>
      <c r="BHT2665" s="116"/>
      <c r="BHU2665" s="42"/>
      <c r="BHV2665" s="116"/>
      <c r="BHW2665" s="42"/>
      <c r="BHX2665" s="116"/>
      <c r="BHY2665" s="42"/>
      <c r="BHZ2665" s="116"/>
      <c r="BIA2665" s="42"/>
      <c r="BIB2665" s="116"/>
      <c r="BIC2665" s="42"/>
      <c r="BID2665" s="116"/>
      <c r="BIE2665" s="42"/>
      <c r="BIF2665" s="116"/>
      <c r="BIG2665" s="42"/>
      <c r="BIH2665" s="116"/>
      <c r="BII2665" s="42"/>
      <c r="BIJ2665" s="116"/>
      <c r="BIK2665" s="42"/>
      <c r="BIL2665" s="116"/>
      <c r="BIM2665" s="42"/>
      <c r="BIN2665" s="116"/>
      <c r="BIO2665" s="42"/>
      <c r="BIP2665" s="116"/>
      <c r="BIQ2665" s="42"/>
      <c r="BIR2665" s="116"/>
      <c r="BIS2665" s="42"/>
      <c r="BIT2665" s="116"/>
      <c r="BIU2665" s="42"/>
      <c r="BIV2665" s="116"/>
      <c r="BIW2665" s="42"/>
      <c r="BIX2665" s="116"/>
      <c r="BIY2665" s="42"/>
      <c r="BIZ2665" s="116"/>
      <c r="BJA2665" s="42"/>
      <c r="BJB2665" s="116"/>
      <c r="BJC2665" s="42"/>
      <c r="BJD2665" s="116"/>
      <c r="BJE2665" s="42"/>
      <c r="BJF2665" s="116"/>
      <c r="BJG2665" s="42"/>
      <c r="BJH2665" s="116"/>
      <c r="BJI2665" s="42"/>
      <c r="BJJ2665" s="116"/>
      <c r="BJK2665" s="42"/>
      <c r="BJL2665" s="116"/>
      <c r="BJM2665" s="42"/>
      <c r="BJN2665" s="116"/>
      <c r="BJO2665" s="42"/>
      <c r="BJP2665" s="116"/>
      <c r="BJQ2665" s="42"/>
      <c r="BJR2665" s="116"/>
      <c r="BJS2665" s="42"/>
      <c r="BJT2665" s="116"/>
      <c r="BJU2665" s="42"/>
      <c r="BJV2665" s="116"/>
      <c r="BJW2665" s="42"/>
      <c r="BJX2665" s="116"/>
      <c r="BJY2665" s="42"/>
      <c r="BJZ2665" s="116"/>
      <c r="BKA2665" s="42"/>
      <c r="BKB2665" s="116"/>
      <c r="BKC2665" s="42"/>
      <c r="BKD2665" s="116"/>
      <c r="BKE2665" s="42"/>
      <c r="BKF2665" s="116"/>
      <c r="BKG2665" s="42"/>
      <c r="BKH2665" s="116"/>
      <c r="BKI2665" s="42"/>
      <c r="BKJ2665" s="116"/>
      <c r="BKK2665" s="42"/>
      <c r="BKL2665" s="116"/>
      <c r="BKM2665" s="42"/>
      <c r="BKN2665" s="116"/>
      <c r="BKO2665" s="42"/>
      <c r="BKP2665" s="116"/>
      <c r="BKQ2665" s="42"/>
      <c r="BKR2665" s="116"/>
      <c r="BKS2665" s="42"/>
      <c r="BKT2665" s="116"/>
      <c r="BKU2665" s="42"/>
      <c r="BKV2665" s="116"/>
      <c r="BKW2665" s="42"/>
      <c r="BKX2665" s="116"/>
      <c r="BKY2665" s="42"/>
      <c r="BKZ2665" s="116"/>
      <c r="BLA2665" s="42"/>
      <c r="BLB2665" s="116"/>
      <c r="BLC2665" s="42"/>
      <c r="BLD2665" s="116"/>
      <c r="BLE2665" s="42"/>
      <c r="BLF2665" s="116"/>
      <c r="BLG2665" s="42"/>
      <c r="BLH2665" s="116"/>
      <c r="BLI2665" s="42"/>
      <c r="BLJ2665" s="116"/>
      <c r="BLK2665" s="42"/>
      <c r="BLL2665" s="116"/>
      <c r="BLM2665" s="42"/>
      <c r="BLN2665" s="116"/>
      <c r="BLO2665" s="42"/>
      <c r="BLP2665" s="116"/>
      <c r="BLQ2665" s="42"/>
      <c r="BLR2665" s="116"/>
      <c r="BLS2665" s="42"/>
      <c r="BLT2665" s="116"/>
      <c r="BLU2665" s="42"/>
      <c r="BLV2665" s="116"/>
      <c r="BLW2665" s="42"/>
      <c r="BLX2665" s="116"/>
      <c r="BLY2665" s="42"/>
      <c r="BLZ2665" s="116"/>
      <c r="BMA2665" s="42"/>
      <c r="BMB2665" s="116"/>
      <c r="BMC2665" s="42"/>
      <c r="BMD2665" s="116"/>
      <c r="BME2665" s="42"/>
      <c r="BMF2665" s="116"/>
      <c r="BMG2665" s="42"/>
      <c r="BMH2665" s="116"/>
      <c r="BMI2665" s="42"/>
      <c r="BMJ2665" s="116"/>
      <c r="BMK2665" s="42"/>
      <c r="BML2665" s="116"/>
      <c r="BMM2665" s="42"/>
      <c r="BMN2665" s="116"/>
      <c r="BMO2665" s="42"/>
      <c r="BMP2665" s="116"/>
      <c r="BMQ2665" s="42"/>
      <c r="BMR2665" s="116"/>
      <c r="BMS2665" s="42"/>
      <c r="BMT2665" s="116"/>
      <c r="BMU2665" s="42"/>
      <c r="BMV2665" s="116"/>
      <c r="BMW2665" s="42"/>
      <c r="BMX2665" s="116"/>
      <c r="BMY2665" s="42"/>
      <c r="BMZ2665" s="116"/>
      <c r="BNA2665" s="42"/>
      <c r="BNB2665" s="116"/>
      <c r="BNC2665" s="42"/>
      <c r="BND2665" s="116"/>
      <c r="BNE2665" s="42"/>
      <c r="BNF2665" s="116"/>
      <c r="BNG2665" s="42"/>
      <c r="BNH2665" s="116"/>
      <c r="BNI2665" s="42"/>
      <c r="BNJ2665" s="116"/>
      <c r="BNK2665" s="42"/>
      <c r="BNL2665" s="116"/>
      <c r="BNM2665" s="42"/>
      <c r="BNN2665" s="116"/>
      <c r="BNO2665" s="42"/>
      <c r="BNP2665" s="116"/>
      <c r="BNQ2665" s="42"/>
      <c r="BNR2665" s="116"/>
      <c r="BNS2665" s="42"/>
      <c r="BNT2665" s="116"/>
      <c r="BNU2665" s="42"/>
      <c r="BNV2665" s="116"/>
      <c r="BNW2665" s="42"/>
      <c r="BNX2665" s="116"/>
      <c r="BNY2665" s="42"/>
      <c r="BNZ2665" s="116"/>
      <c r="BOA2665" s="42"/>
      <c r="BOB2665" s="116"/>
      <c r="BOC2665" s="42"/>
      <c r="BOD2665" s="116"/>
      <c r="BOE2665" s="42"/>
      <c r="BOF2665" s="116"/>
      <c r="BOG2665" s="42"/>
      <c r="BOH2665" s="116"/>
      <c r="BOI2665" s="42"/>
      <c r="BOJ2665" s="116"/>
      <c r="BOK2665" s="42"/>
      <c r="BOL2665" s="116"/>
      <c r="BOM2665" s="42"/>
      <c r="BON2665" s="116"/>
      <c r="BOO2665" s="42"/>
      <c r="BOP2665" s="116"/>
      <c r="BOQ2665" s="42"/>
      <c r="BOR2665" s="116"/>
      <c r="BOS2665" s="42"/>
      <c r="BOT2665" s="116"/>
      <c r="BOU2665" s="42"/>
      <c r="BOV2665" s="116"/>
      <c r="BOW2665" s="42"/>
      <c r="BOX2665" s="116"/>
      <c r="BOY2665" s="42"/>
      <c r="BOZ2665" s="116"/>
      <c r="BPA2665" s="42"/>
      <c r="BPB2665" s="116"/>
      <c r="BPC2665" s="42"/>
      <c r="BPD2665" s="116"/>
      <c r="BPE2665" s="42"/>
      <c r="BPF2665" s="116"/>
      <c r="BPG2665" s="42"/>
      <c r="BPH2665" s="116"/>
      <c r="BPI2665" s="42"/>
      <c r="BPJ2665" s="116"/>
      <c r="BPK2665" s="42"/>
      <c r="BPL2665" s="116"/>
      <c r="BPM2665" s="42"/>
      <c r="BPN2665" s="116"/>
      <c r="BPO2665" s="42"/>
      <c r="BPP2665" s="116"/>
      <c r="BPQ2665" s="42"/>
      <c r="BPR2665" s="116"/>
      <c r="BPS2665" s="42"/>
      <c r="BPT2665" s="116"/>
      <c r="BPU2665" s="42"/>
      <c r="BPV2665" s="116"/>
      <c r="BPW2665" s="42"/>
      <c r="BPX2665" s="116"/>
      <c r="BPY2665" s="42"/>
      <c r="BPZ2665" s="116"/>
      <c r="BQA2665" s="42"/>
      <c r="BQB2665" s="116"/>
      <c r="BQC2665" s="42"/>
      <c r="BQD2665" s="116"/>
      <c r="BQE2665" s="42"/>
      <c r="BQF2665" s="116"/>
      <c r="BQG2665" s="42"/>
      <c r="BQH2665" s="116"/>
      <c r="BQI2665" s="42"/>
      <c r="BQJ2665" s="116"/>
      <c r="BQK2665" s="42"/>
      <c r="BQL2665" s="116"/>
      <c r="BQM2665" s="42"/>
      <c r="BQN2665" s="116"/>
      <c r="BQO2665" s="42"/>
      <c r="BQP2665" s="116"/>
      <c r="BQQ2665" s="42"/>
      <c r="BQR2665" s="116"/>
      <c r="BQS2665" s="42"/>
      <c r="BQT2665" s="116"/>
      <c r="BQU2665" s="42"/>
      <c r="BQV2665" s="116"/>
      <c r="BQW2665" s="42"/>
      <c r="BQX2665" s="116"/>
      <c r="BQY2665" s="42"/>
      <c r="BQZ2665" s="116"/>
      <c r="BRA2665" s="42"/>
      <c r="BRB2665" s="116"/>
      <c r="BRC2665" s="42"/>
      <c r="BRD2665" s="116"/>
      <c r="BRE2665" s="42"/>
      <c r="BRF2665" s="116"/>
      <c r="BRG2665" s="42"/>
      <c r="BRH2665" s="116"/>
      <c r="BRI2665" s="42"/>
      <c r="BRJ2665" s="116"/>
      <c r="BRK2665" s="42"/>
      <c r="BRL2665" s="116"/>
      <c r="BRM2665" s="42"/>
      <c r="BRN2665" s="116"/>
      <c r="BRO2665" s="42"/>
      <c r="BRP2665" s="116"/>
      <c r="BRQ2665" s="42"/>
      <c r="BRR2665" s="116"/>
      <c r="BRS2665" s="42"/>
      <c r="BRT2665" s="116"/>
      <c r="BRU2665" s="42"/>
      <c r="BRV2665" s="116"/>
      <c r="BRW2665" s="42"/>
      <c r="BRX2665" s="116"/>
      <c r="BRY2665" s="42"/>
      <c r="BRZ2665" s="116"/>
      <c r="BSA2665" s="42"/>
      <c r="BSB2665" s="116"/>
      <c r="BSC2665" s="42"/>
      <c r="BSD2665" s="116"/>
      <c r="BSE2665" s="42"/>
      <c r="BSF2665" s="116"/>
      <c r="BSG2665" s="42"/>
      <c r="BSH2665" s="116"/>
      <c r="BSI2665" s="42"/>
      <c r="BSJ2665" s="116"/>
      <c r="BSK2665" s="42"/>
      <c r="BSL2665" s="116"/>
      <c r="BSM2665" s="42"/>
      <c r="BSN2665" s="116"/>
      <c r="BSO2665" s="42"/>
      <c r="BSP2665" s="116"/>
      <c r="BSQ2665" s="42"/>
      <c r="BSR2665" s="116"/>
      <c r="BSS2665" s="42"/>
      <c r="BST2665" s="116"/>
      <c r="BSU2665" s="42"/>
      <c r="BSV2665" s="116"/>
      <c r="BSW2665" s="42"/>
      <c r="BSX2665" s="116"/>
      <c r="BSY2665" s="42"/>
      <c r="BSZ2665" s="116"/>
      <c r="BTA2665" s="42"/>
      <c r="BTB2665" s="116"/>
      <c r="BTC2665" s="42"/>
      <c r="BTD2665" s="116"/>
      <c r="BTE2665" s="42"/>
      <c r="BTF2665" s="116"/>
      <c r="BTG2665" s="42"/>
      <c r="BTH2665" s="116"/>
      <c r="BTI2665" s="42"/>
      <c r="BTJ2665" s="116"/>
      <c r="BTK2665" s="42"/>
      <c r="BTL2665" s="116"/>
      <c r="BTM2665" s="42"/>
      <c r="BTN2665" s="116"/>
      <c r="BTO2665" s="42"/>
      <c r="BTP2665" s="116"/>
      <c r="BTQ2665" s="42"/>
      <c r="BTR2665" s="116"/>
      <c r="BTS2665" s="42"/>
      <c r="BTT2665" s="116"/>
      <c r="BTU2665" s="42"/>
      <c r="BTV2665" s="116"/>
      <c r="BTW2665" s="42"/>
      <c r="BTX2665" s="116"/>
      <c r="BTY2665" s="42"/>
      <c r="BTZ2665" s="116"/>
      <c r="BUA2665" s="42"/>
      <c r="BUB2665" s="116"/>
      <c r="BUC2665" s="42"/>
      <c r="BUD2665" s="116"/>
      <c r="BUE2665" s="42"/>
      <c r="BUF2665" s="116"/>
      <c r="BUG2665" s="42"/>
      <c r="BUH2665" s="116"/>
      <c r="BUI2665" s="42"/>
      <c r="BUJ2665" s="116"/>
      <c r="BUK2665" s="42"/>
      <c r="BUL2665" s="116"/>
      <c r="BUM2665" s="42"/>
      <c r="BUN2665" s="116"/>
      <c r="BUO2665" s="42"/>
      <c r="BUP2665" s="116"/>
      <c r="BUQ2665" s="42"/>
      <c r="BUR2665" s="116"/>
      <c r="BUS2665" s="42"/>
      <c r="BUT2665" s="116"/>
      <c r="BUU2665" s="42"/>
      <c r="BUV2665" s="116"/>
      <c r="BUW2665" s="42"/>
      <c r="BUX2665" s="116"/>
      <c r="BUY2665" s="42"/>
      <c r="BUZ2665" s="116"/>
      <c r="BVA2665" s="42"/>
      <c r="BVB2665" s="116"/>
      <c r="BVC2665" s="42"/>
      <c r="BVD2665" s="116"/>
      <c r="BVE2665" s="42"/>
      <c r="BVF2665" s="116"/>
      <c r="BVG2665" s="42"/>
      <c r="BVH2665" s="116"/>
      <c r="BVI2665" s="42"/>
      <c r="BVJ2665" s="116"/>
      <c r="BVK2665" s="42"/>
      <c r="BVL2665" s="116"/>
      <c r="BVM2665" s="42"/>
      <c r="BVN2665" s="116"/>
      <c r="BVO2665" s="42"/>
      <c r="BVP2665" s="116"/>
      <c r="BVQ2665" s="42"/>
      <c r="BVR2665" s="116"/>
      <c r="BVS2665" s="42"/>
      <c r="BVT2665" s="116"/>
      <c r="BVU2665" s="42"/>
      <c r="BVV2665" s="116"/>
      <c r="BVW2665" s="42"/>
      <c r="BVX2665" s="116"/>
      <c r="BVY2665" s="42"/>
      <c r="BVZ2665" s="116"/>
      <c r="BWA2665" s="42"/>
      <c r="BWB2665" s="116"/>
      <c r="BWC2665" s="42"/>
      <c r="BWD2665" s="116"/>
      <c r="BWE2665" s="42"/>
      <c r="BWF2665" s="116"/>
      <c r="BWG2665" s="42"/>
      <c r="BWH2665" s="116"/>
      <c r="BWI2665" s="42"/>
      <c r="BWJ2665" s="116"/>
      <c r="BWK2665" s="42"/>
      <c r="BWL2665" s="116"/>
      <c r="BWM2665" s="42"/>
      <c r="BWN2665" s="116"/>
      <c r="BWO2665" s="42"/>
      <c r="BWP2665" s="116"/>
      <c r="BWQ2665" s="42"/>
      <c r="BWR2665" s="116"/>
      <c r="BWS2665" s="42"/>
      <c r="BWT2665" s="116"/>
      <c r="BWU2665" s="42"/>
      <c r="BWV2665" s="116"/>
      <c r="BWW2665" s="42"/>
      <c r="BWX2665" s="116"/>
      <c r="BWY2665" s="42"/>
      <c r="BWZ2665" s="116"/>
      <c r="BXA2665" s="42"/>
      <c r="BXB2665" s="116"/>
      <c r="BXC2665" s="42"/>
      <c r="BXD2665" s="116"/>
      <c r="BXE2665" s="42"/>
      <c r="BXF2665" s="116"/>
      <c r="BXG2665" s="42"/>
      <c r="BXH2665" s="116"/>
      <c r="BXI2665" s="42"/>
      <c r="BXJ2665" s="116"/>
      <c r="BXK2665" s="42"/>
      <c r="BXL2665" s="116"/>
      <c r="BXM2665" s="42"/>
      <c r="BXN2665" s="116"/>
      <c r="BXO2665" s="42"/>
      <c r="BXP2665" s="116"/>
      <c r="BXQ2665" s="42"/>
      <c r="BXR2665" s="116"/>
      <c r="BXS2665" s="42"/>
      <c r="BXT2665" s="116"/>
      <c r="BXU2665" s="42"/>
      <c r="BXV2665" s="116"/>
      <c r="BXW2665" s="42"/>
      <c r="BXX2665" s="116"/>
      <c r="BXY2665" s="42"/>
      <c r="BXZ2665" s="116"/>
      <c r="BYA2665" s="42"/>
      <c r="BYB2665" s="116"/>
      <c r="BYC2665" s="42"/>
      <c r="BYD2665" s="116"/>
      <c r="BYE2665" s="42"/>
      <c r="BYF2665" s="116"/>
      <c r="BYG2665" s="42"/>
      <c r="BYH2665" s="116"/>
      <c r="BYI2665" s="42"/>
      <c r="BYJ2665" s="116"/>
      <c r="BYK2665" s="42"/>
      <c r="BYL2665" s="116"/>
      <c r="BYM2665" s="42"/>
      <c r="BYN2665" s="116"/>
      <c r="BYO2665" s="42"/>
      <c r="BYP2665" s="116"/>
      <c r="BYQ2665" s="42"/>
      <c r="BYR2665" s="116"/>
      <c r="BYS2665" s="42"/>
      <c r="BYT2665" s="116"/>
      <c r="BYU2665" s="42"/>
      <c r="BYV2665" s="116"/>
      <c r="BYW2665" s="42"/>
      <c r="BYX2665" s="116"/>
      <c r="BYY2665" s="42"/>
      <c r="BYZ2665" s="116"/>
      <c r="BZA2665" s="42"/>
      <c r="BZB2665" s="116"/>
      <c r="BZC2665" s="42"/>
      <c r="BZD2665" s="116"/>
      <c r="BZE2665" s="42"/>
      <c r="BZF2665" s="116"/>
      <c r="BZG2665" s="42"/>
      <c r="BZH2665" s="116"/>
      <c r="BZI2665" s="42"/>
      <c r="BZJ2665" s="116"/>
      <c r="BZK2665" s="42"/>
      <c r="BZL2665" s="116"/>
      <c r="BZM2665" s="42"/>
      <c r="BZN2665" s="116"/>
      <c r="BZO2665" s="42"/>
      <c r="BZP2665" s="116"/>
      <c r="BZQ2665" s="42"/>
      <c r="BZR2665" s="116"/>
      <c r="BZS2665" s="42"/>
      <c r="BZT2665" s="116"/>
      <c r="BZU2665" s="42"/>
      <c r="BZV2665" s="116"/>
      <c r="BZW2665" s="42"/>
      <c r="BZX2665" s="116"/>
      <c r="BZY2665" s="42"/>
      <c r="BZZ2665" s="116"/>
      <c r="CAA2665" s="42"/>
      <c r="CAB2665" s="116"/>
      <c r="CAC2665" s="42"/>
      <c r="CAD2665" s="116"/>
      <c r="CAE2665" s="42"/>
      <c r="CAF2665" s="116"/>
      <c r="CAG2665" s="42"/>
      <c r="CAH2665" s="116"/>
      <c r="CAI2665" s="42"/>
      <c r="CAJ2665" s="116"/>
      <c r="CAK2665" s="42"/>
      <c r="CAL2665" s="116"/>
      <c r="CAM2665" s="42"/>
      <c r="CAN2665" s="116"/>
      <c r="CAO2665" s="42"/>
      <c r="CAP2665" s="116"/>
      <c r="CAQ2665" s="42"/>
      <c r="CAR2665" s="116"/>
      <c r="CAS2665" s="42"/>
      <c r="CAT2665" s="116"/>
      <c r="CAU2665" s="42"/>
      <c r="CAV2665" s="116"/>
      <c r="CAW2665" s="42"/>
      <c r="CAX2665" s="116"/>
      <c r="CAY2665" s="42"/>
      <c r="CAZ2665" s="116"/>
      <c r="CBA2665" s="42"/>
      <c r="CBB2665" s="116"/>
      <c r="CBC2665" s="42"/>
      <c r="CBD2665" s="116"/>
      <c r="CBE2665" s="42"/>
      <c r="CBF2665" s="116"/>
      <c r="CBG2665" s="42"/>
      <c r="CBH2665" s="116"/>
      <c r="CBI2665" s="42"/>
      <c r="CBJ2665" s="116"/>
      <c r="CBK2665" s="42"/>
      <c r="CBL2665" s="116"/>
      <c r="CBM2665" s="42"/>
      <c r="CBN2665" s="116"/>
      <c r="CBO2665" s="42"/>
      <c r="CBP2665" s="116"/>
      <c r="CBQ2665" s="42"/>
      <c r="CBR2665" s="116"/>
      <c r="CBS2665" s="42"/>
      <c r="CBT2665" s="116"/>
      <c r="CBU2665" s="42"/>
      <c r="CBV2665" s="116"/>
      <c r="CBW2665" s="42"/>
      <c r="CBX2665" s="116"/>
      <c r="CBY2665" s="42"/>
      <c r="CBZ2665" s="116"/>
      <c r="CCA2665" s="42"/>
      <c r="CCB2665" s="116"/>
      <c r="CCC2665" s="42"/>
      <c r="CCD2665" s="116"/>
      <c r="CCE2665" s="42"/>
      <c r="CCF2665" s="116"/>
      <c r="CCG2665" s="42"/>
      <c r="CCH2665" s="116"/>
      <c r="CCI2665" s="42"/>
      <c r="CCJ2665" s="116"/>
      <c r="CCK2665" s="42"/>
      <c r="CCL2665" s="116"/>
      <c r="CCM2665" s="42"/>
      <c r="CCN2665" s="116"/>
      <c r="CCO2665" s="42"/>
      <c r="CCP2665" s="116"/>
      <c r="CCQ2665" s="42"/>
      <c r="CCR2665" s="116"/>
      <c r="CCS2665" s="42"/>
      <c r="CCT2665" s="116"/>
      <c r="CCU2665" s="42"/>
      <c r="CCV2665" s="116"/>
      <c r="CCW2665" s="42"/>
      <c r="CCX2665" s="116"/>
      <c r="CCY2665" s="42"/>
      <c r="CCZ2665" s="116"/>
      <c r="CDA2665" s="42"/>
      <c r="CDB2665" s="116"/>
      <c r="CDC2665" s="42"/>
      <c r="CDD2665" s="116"/>
      <c r="CDE2665" s="42"/>
      <c r="CDF2665" s="116"/>
      <c r="CDG2665" s="42"/>
      <c r="CDH2665" s="116"/>
      <c r="CDI2665" s="42"/>
      <c r="CDJ2665" s="116"/>
      <c r="CDK2665" s="42"/>
      <c r="CDL2665" s="116"/>
      <c r="CDM2665" s="42"/>
      <c r="CDN2665" s="116"/>
      <c r="CDO2665" s="42"/>
      <c r="CDP2665" s="116"/>
      <c r="CDQ2665" s="42"/>
      <c r="CDR2665" s="116"/>
      <c r="CDS2665" s="42"/>
      <c r="CDT2665" s="116"/>
      <c r="CDU2665" s="42"/>
      <c r="CDV2665" s="116"/>
      <c r="CDW2665" s="42"/>
      <c r="CDX2665" s="116"/>
      <c r="CDY2665" s="42"/>
      <c r="CDZ2665" s="116"/>
      <c r="CEA2665" s="42"/>
      <c r="CEB2665" s="116"/>
      <c r="CEC2665" s="42"/>
      <c r="CED2665" s="116"/>
      <c r="CEE2665" s="42"/>
      <c r="CEF2665" s="116"/>
      <c r="CEG2665" s="42"/>
      <c r="CEH2665" s="116"/>
      <c r="CEI2665" s="42"/>
      <c r="CEJ2665" s="116"/>
      <c r="CEK2665" s="42"/>
      <c r="CEL2665" s="116"/>
      <c r="CEM2665" s="42"/>
      <c r="CEN2665" s="116"/>
      <c r="CEO2665" s="42"/>
      <c r="CEP2665" s="116"/>
      <c r="CEQ2665" s="42"/>
      <c r="CER2665" s="116"/>
      <c r="CES2665" s="42"/>
      <c r="CET2665" s="116"/>
      <c r="CEU2665" s="42"/>
      <c r="CEV2665" s="116"/>
      <c r="CEW2665" s="42"/>
      <c r="CEX2665" s="116"/>
      <c r="CEY2665" s="42"/>
      <c r="CEZ2665" s="116"/>
      <c r="CFA2665" s="42"/>
      <c r="CFB2665" s="116"/>
      <c r="CFC2665" s="42"/>
      <c r="CFD2665" s="116"/>
      <c r="CFE2665" s="42"/>
      <c r="CFF2665" s="116"/>
      <c r="CFG2665" s="42"/>
      <c r="CFH2665" s="116"/>
      <c r="CFI2665" s="42"/>
      <c r="CFJ2665" s="116"/>
      <c r="CFK2665" s="42"/>
      <c r="CFL2665" s="116"/>
      <c r="CFM2665" s="42"/>
      <c r="CFN2665" s="116"/>
      <c r="CFO2665" s="42"/>
      <c r="CFP2665" s="116"/>
      <c r="CFQ2665" s="42"/>
      <c r="CFR2665" s="116"/>
      <c r="CFS2665" s="42"/>
      <c r="CFT2665" s="116"/>
      <c r="CFU2665" s="42"/>
      <c r="CFV2665" s="116"/>
      <c r="CFW2665" s="42"/>
      <c r="CFX2665" s="116"/>
      <c r="CFY2665" s="42"/>
      <c r="CFZ2665" s="116"/>
      <c r="CGA2665" s="42"/>
      <c r="CGB2665" s="116"/>
      <c r="CGC2665" s="42"/>
      <c r="CGD2665" s="116"/>
      <c r="CGE2665" s="42"/>
      <c r="CGF2665" s="116"/>
      <c r="CGG2665" s="42"/>
      <c r="CGH2665" s="116"/>
      <c r="CGI2665" s="42"/>
      <c r="CGJ2665" s="116"/>
      <c r="CGK2665" s="42"/>
      <c r="CGL2665" s="116"/>
      <c r="CGM2665" s="42"/>
      <c r="CGN2665" s="116"/>
      <c r="CGO2665" s="42"/>
      <c r="CGP2665" s="116"/>
      <c r="CGQ2665" s="42"/>
      <c r="CGR2665" s="116"/>
      <c r="CGS2665" s="42"/>
      <c r="CGT2665" s="116"/>
      <c r="CGU2665" s="42"/>
      <c r="CGV2665" s="116"/>
      <c r="CGW2665" s="42"/>
      <c r="CGX2665" s="116"/>
      <c r="CGY2665" s="42"/>
      <c r="CGZ2665" s="116"/>
      <c r="CHA2665" s="42"/>
      <c r="CHB2665" s="116"/>
      <c r="CHC2665" s="42"/>
      <c r="CHD2665" s="116"/>
      <c r="CHE2665" s="42"/>
      <c r="CHF2665" s="116"/>
      <c r="CHG2665" s="42"/>
      <c r="CHH2665" s="116"/>
      <c r="CHI2665" s="42"/>
      <c r="CHJ2665" s="116"/>
      <c r="CHK2665" s="42"/>
      <c r="CHL2665" s="116"/>
      <c r="CHM2665" s="42"/>
      <c r="CHN2665" s="116"/>
      <c r="CHO2665" s="42"/>
      <c r="CHP2665" s="116"/>
      <c r="CHQ2665" s="42"/>
      <c r="CHR2665" s="116"/>
      <c r="CHS2665" s="42"/>
      <c r="CHT2665" s="116"/>
      <c r="CHU2665" s="42"/>
      <c r="CHV2665" s="116"/>
      <c r="CHW2665" s="42"/>
      <c r="CHX2665" s="116"/>
      <c r="CHY2665" s="42"/>
      <c r="CHZ2665" s="116"/>
      <c r="CIA2665" s="42"/>
      <c r="CIB2665" s="116"/>
      <c r="CIC2665" s="42"/>
      <c r="CID2665" s="116"/>
      <c r="CIE2665" s="42"/>
      <c r="CIF2665" s="116"/>
      <c r="CIG2665" s="42"/>
      <c r="CIH2665" s="116"/>
      <c r="CII2665" s="42"/>
      <c r="CIJ2665" s="116"/>
      <c r="CIK2665" s="42"/>
      <c r="CIL2665" s="116"/>
      <c r="CIM2665" s="42"/>
      <c r="CIN2665" s="116"/>
      <c r="CIO2665" s="42"/>
      <c r="CIP2665" s="116"/>
      <c r="CIQ2665" s="42"/>
      <c r="CIR2665" s="116"/>
      <c r="CIS2665" s="42"/>
      <c r="CIT2665" s="116"/>
      <c r="CIU2665" s="42"/>
      <c r="CIV2665" s="116"/>
      <c r="CIW2665" s="42"/>
      <c r="CIX2665" s="116"/>
      <c r="CIY2665" s="42"/>
      <c r="CIZ2665" s="116"/>
      <c r="CJA2665" s="42"/>
      <c r="CJB2665" s="116"/>
      <c r="CJC2665" s="42"/>
      <c r="CJD2665" s="116"/>
      <c r="CJE2665" s="42"/>
      <c r="CJF2665" s="116"/>
      <c r="CJG2665" s="42"/>
      <c r="CJH2665" s="116"/>
      <c r="CJI2665" s="42"/>
      <c r="CJJ2665" s="116"/>
      <c r="CJK2665" s="42"/>
      <c r="CJL2665" s="116"/>
      <c r="CJM2665" s="42"/>
      <c r="CJN2665" s="116"/>
      <c r="CJO2665" s="42"/>
      <c r="CJP2665" s="116"/>
      <c r="CJQ2665" s="42"/>
      <c r="CJR2665" s="116"/>
      <c r="CJS2665" s="42"/>
      <c r="CJT2665" s="116"/>
      <c r="CJU2665" s="42"/>
      <c r="CJV2665" s="116"/>
      <c r="CJW2665" s="42"/>
      <c r="CJX2665" s="116"/>
      <c r="CJY2665" s="42"/>
      <c r="CJZ2665" s="116"/>
      <c r="CKA2665" s="42"/>
      <c r="CKB2665" s="116"/>
      <c r="CKC2665" s="42"/>
      <c r="CKD2665" s="116"/>
      <c r="CKE2665" s="42"/>
      <c r="CKF2665" s="116"/>
      <c r="CKG2665" s="42"/>
      <c r="CKH2665" s="116"/>
      <c r="CKI2665" s="42"/>
      <c r="CKJ2665" s="116"/>
      <c r="CKK2665" s="42"/>
      <c r="CKL2665" s="116"/>
      <c r="CKM2665" s="42"/>
      <c r="CKN2665" s="116"/>
      <c r="CKO2665" s="42"/>
      <c r="CKP2665" s="116"/>
      <c r="CKQ2665" s="42"/>
      <c r="CKR2665" s="116"/>
      <c r="CKS2665" s="42"/>
      <c r="CKT2665" s="116"/>
      <c r="CKU2665" s="42"/>
      <c r="CKV2665" s="116"/>
      <c r="CKW2665" s="42"/>
      <c r="CKX2665" s="116"/>
      <c r="CKY2665" s="42"/>
      <c r="CKZ2665" s="116"/>
      <c r="CLA2665" s="42"/>
      <c r="CLB2665" s="116"/>
      <c r="CLC2665" s="42"/>
      <c r="CLD2665" s="116"/>
      <c r="CLE2665" s="42"/>
      <c r="CLF2665" s="116"/>
      <c r="CLG2665" s="42"/>
      <c r="CLH2665" s="116"/>
      <c r="CLI2665" s="42"/>
      <c r="CLJ2665" s="116"/>
      <c r="CLK2665" s="42"/>
      <c r="CLL2665" s="116"/>
      <c r="CLM2665" s="42"/>
      <c r="CLN2665" s="116"/>
      <c r="CLO2665" s="42"/>
      <c r="CLP2665" s="116"/>
      <c r="CLQ2665" s="42"/>
      <c r="CLR2665" s="116"/>
      <c r="CLS2665" s="42"/>
      <c r="CLT2665" s="116"/>
      <c r="CLU2665" s="42"/>
      <c r="CLV2665" s="116"/>
      <c r="CLW2665" s="42"/>
      <c r="CLX2665" s="116"/>
      <c r="CLY2665" s="42"/>
      <c r="CLZ2665" s="116"/>
      <c r="CMA2665" s="42"/>
      <c r="CMB2665" s="116"/>
      <c r="CMC2665" s="42"/>
      <c r="CMD2665" s="116"/>
      <c r="CME2665" s="42"/>
      <c r="CMF2665" s="116"/>
      <c r="CMG2665" s="42"/>
      <c r="CMH2665" s="116"/>
      <c r="CMI2665" s="42"/>
      <c r="CMJ2665" s="116"/>
      <c r="CMK2665" s="42"/>
      <c r="CML2665" s="116"/>
      <c r="CMM2665" s="42"/>
      <c r="CMN2665" s="116"/>
      <c r="CMO2665" s="42"/>
      <c r="CMP2665" s="116"/>
      <c r="CMQ2665" s="42"/>
      <c r="CMR2665" s="116"/>
      <c r="CMS2665" s="42"/>
      <c r="CMT2665" s="116"/>
      <c r="CMU2665" s="42"/>
      <c r="CMV2665" s="116"/>
      <c r="CMW2665" s="42"/>
      <c r="CMX2665" s="116"/>
      <c r="CMY2665" s="42"/>
      <c r="CMZ2665" s="116"/>
      <c r="CNA2665" s="42"/>
      <c r="CNB2665" s="116"/>
      <c r="CNC2665" s="42"/>
      <c r="CND2665" s="116"/>
      <c r="CNE2665" s="42"/>
      <c r="CNF2665" s="116"/>
      <c r="CNG2665" s="42"/>
      <c r="CNH2665" s="116"/>
      <c r="CNI2665" s="42"/>
      <c r="CNJ2665" s="116"/>
      <c r="CNK2665" s="42"/>
      <c r="CNL2665" s="116"/>
      <c r="CNM2665" s="42"/>
      <c r="CNN2665" s="116"/>
      <c r="CNO2665" s="42"/>
      <c r="CNP2665" s="116"/>
      <c r="CNQ2665" s="42"/>
      <c r="CNR2665" s="116"/>
      <c r="CNS2665" s="42"/>
      <c r="CNT2665" s="116"/>
      <c r="CNU2665" s="42"/>
      <c r="CNV2665" s="116"/>
      <c r="CNW2665" s="42"/>
      <c r="CNX2665" s="116"/>
      <c r="CNY2665" s="42"/>
      <c r="CNZ2665" s="116"/>
      <c r="COA2665" s="42"/>
      <c r="COB2665" s="116"/>
      <c r="COC2665" s="42"/>
      <c r="COD2665" s="116"/>
      <c r="COE2665" s="42"/>
      <c r="COF2665" s="116"/>
      <c r="COG2665" s="42"/>
      <c r="COH2665" s="116"/>
      <c r="COI2665" s="42"/>
      <c r="COJ2665" s="116"/>
      <c r="COK2665" s="42"/>
      <c r="COL2665" s="116"/>
      <c r="COM2665" s="42"/>
      <c r="CON2665" s="116"/>
      <c r="COO2665" s="42"/>
      <c r="COP2665" s="116"/>
      <c r="COQ2665" s="42"/>
      <c r="COR2665" s="116"/>
      <c r="COS2665" s="42"/>
      <c r="COT2665" s="116"/>
      <c r="COU2665" s="42"/>
      <c r="COV2665" s="116"/>
      <c r="COW2665" s="42"/>
      <c r="COX2665" s="116"/>
      <c r="COY2665" s="42"/>
      <c r="COZ2665" s="116"/>
      <c r="CPA2665" s="42"/>
      <c r="CPB2665" s="116"/>
      <c r="CPC2665" s="42"/>
      <c r="CPD2665" s="116"/>
      <c r="CPE2665" s="42"/>
      <c r="CPF2665" s="116"/>
      <c r="CPG2665" s="42"/>
      <c r="CPH2665" s="116"/>
      <c r="CPI2665" s="42"/>
      <c r="CPJ2665" s="116"/>
      <c r="CPK2665" s="42"/>
      <c r="CPL2665" s="116"/>
      <c r="CPM2665" s="42"/>
      <c r="CPN2665" s="116"/>
      <c r="CPO2665" s="42"/>
      <c r="CPP2665" s="116"/>
      <c r="CPQ2665" s="42"/>
      <c r="CPR2665" s="116"/>
      <c r="CPS2665" s="42"/>
      <c r="CPT2665" s="116"/>
      <c r="CPU2665" s="42"/>
      <c r="CPV2665" s="116"/>
      <c r="CPW2665" s="42"/>
      <c r="CPX2665" s="116"/>
      <c r="CPY2665" s="42"/>
      <c r="CPZ2665" s="116"/>
      <c r="CQA2665" s="42"/>
      <c r="CQB2665" s="116"/>
      <c r="CQC2665" s="42"/>
      <c r="CQD2665" s="116"/>
      <c r="CQE2665" s="42"/>
      <c r="CQF2665" s="116"/>
      <c r="CQG2665" s="42"/>
      <c r="CQH2665" s="116"/>
      <c r="CQI2665" s="42"/>
      <c r="CQJ2665" s="116"/>
      <c r="CQK2665" s="42"/>
      <c r="CQL2665" s="116"/>
      <c r="CQM2665" s="42"/>
      <c r="CQN2665" s="116"/>
      <c r="CQO2665" s="42"/>
      <c r="CQP2665" s="116"/>
      <c r="CQQ2665" s="42"/>
      <c r="CQR2665" s="116"/>
      <c r="CQS2665" s="42"/>
      <c r="CQT2665" s="116"/>
      <c r="CQU2665" s="42"/>
      <c r="CQV2665" s="116"/>
      <c r="CQW2665" s="42"/>
      <c r="CQX2665" s="116"/>
      <c r="CQY2665" s="42"/>
      <c r="CQZ2665" s="116"/>
      <c r="CRA2665" s="42"/>
      <c r="CRB2665" s="116"/>
      <c r="CRC2665" s="42"/>
      <c r="CRD2665" s="116"/>
      <c r="CRE2665" s="42"/>
      <c r="CRF2665" s="116"/>
      <c r="CRG2665" s="42"/>
      <c r="CRH2665" s="116"/>
      <c r="CRI2665" s="42"/>
      <c r="CRJ2665" s="116"/>
      <c r="CRK2665" s="42"/>
      <c r="CRL2665" s="116"/>
      <c r="CRM2665" s="42"/>
      <c r="CRN2665" s="116"/>
      <c r="CRO2665" s="42"/>
      <c r="CRP2665" s="116"/>
      <c r="CRQ2665" s="42"/>
      <c r="CRR2665" s="116"/>
      <c r="CRS2665" s="42"/>
      <c r="CRT2665" s="116"/>
      <c r="CRU2665" s="42"/>
      <c r="CRV2665" s="116"/>
      <c r="CRW2665" s="42"/>
      <c r="CRX2665" s="116"/>
      <c r="CRY2665" s="42"/>
      <c r="CRZ2665" s="116"/>
      <c r="CSA2665" s="42"/>
      <c r="CSB2665" s="116"/>
      <c r="CSC2665" s="42"/>
      <c r="CSD2665" s="116"/>
      <c r="CSE2665" s="42"/>
      <c r="CSF2665" s="116"/>
      <c r="CSG2665" s="42"/>
      <c r="CSH2665" s="116"/>
      <c r="CSI2665" s="42"/>
      <c r="CSJ2665" s="116"/>
      <c r="CSK2665" s="42"/>
      <c r="CSL2665" s="116"/>
      <c r="CSM2665" s="42"/>
      <c r="CSN2665" s="116"/>
      <c r="CSO2665" s="42"/>
      <c r="CSP2665" s="116"/>
      <c r="CSQ2665" s="42"/>
      <c r="CSR2665" s="116"/>
      <c r="CSS2665" s="42"/>
      <c r="CST2665" s="116"/>
      <c r="CSU2665" s="42"/>
      <c r="CSV2665" s="116"/>
      <c r="CSW2665" s="42"/>
      <c r="CSX2665" s="116"/>
      <c r="CSY2665" s="42"/>
      <c r="CSZ2665" s="116"/>
      <c r="CTA2665" s="42"/>
      <c r="CTB2665" s="116"/>
      <c r="CTC2665" s="42"/>
      <c r="CTD2665" s="116"/>
      <c r="CTE2665" s="42"/>
      <c r="CTF2665" s="116"/>
      <c r="CTG2665" s="42"/>
      <c r="CTH2665" s="116"/>
      <c r="CTI2665" s="42"/>
      <c r="CTJ2665" s="116"/>
      <c r="CTK2665" s="42"/>
      <c r="CTL2665" s="116"/>
      <c r="CTM2665" s="42"/>
      <c r="CTN2665" s="116"/>
      <c r="CTO2665" s="42"/>
      <c r="CTP2665" s="116"/>
      <c r="CTQ2665" s="42"/>
      <c r="CTR2665" s="116"/>
      <c r="CTS2665" s="42"/>
      <c r="CTT2665" s="116"/>
      <c r="CTU2665" s="42"/>
      <c r="CTV2665" s="116"/>
      <c r="CTW2665" s="42"/>
      <c r="CTX2665" s="116"/>
      <c r="CTY2665" s="42"/>
      <c r="CTZ2665" s="116"/>
      <c r="CUA2665" s="42"/>
      <c r="CUB2665" s="116"/>
      <c r="CUC2665" s="42"/>
      <c r="CUD2665" s="116"/>
      <c r="CUE2665" s="42"/>
      <c r="CUF2665" s="116"/>
      <c r="CUG2665" s="42"/>
      <c r="CUH2665" s="116"/>
      <c r="CUI2665" s="42"/>
      <c r="CUJ2665" s="116"/>
      <c r="CUK2665" s="42"/>
      <c r="CUL2665" s="116"/>
      <c r="CUM2665" s="42"/>
      <c r="CUN2665" s="116"/>
      <c r="CUO2665" s="42"/>
      <c r="CUP2665" s="116"/>
      <c r="CUQ2665" s="42"/>
      <c r="CUR2665" s="116"/>
      <c r="CUS2665" s="42"/>
      <c r="CUT2665" s="116"/>
      <c r="CUU2665" s="42"/>
      <c r="CUV2665" s="116"/>
      <c r="CUW2665" s="42"/>
      <c r="CUX2665" s="116"/>
      <c r="CUY2665" s="42"/>
      <c r="CUZ2665" s="116"/>
      <c r="CVA2665" s="42"/>
      <c r="CVB2665" s="116"/>
      <c r="CVC2665" s="42"/>
      <c r="CVD2665" s="116"/>
      <c r="CVE2665" s="42"/>
      <c r="CVF2665" s="116"/>
      <c r="CVG2665" s="42"/>
      <c r="CVH2665" s="116"/>
      <c r="CVI2665" s="42"/>
      <c r="CVJ2665" s="116"/>
      <c r="CVK2665" s="42"/>
      <c r="CVL2665" s="116"/>
      <c r="CVM2665" s="42"/>
      <c r="CVN2665" s="116"/>
      <c r="CVO2665" s="42"/>
      <c r="CVP2665" s="116"/>
      <c r="CVQ2665" s="42"/>
      <c r="CVR2665" s="116"/>
      <c r="CVS2665" s="42"/>
      <c r="CVT2665" s="116"/>
      <c r="CVU2665" s="42"/>
      <c r="CVV2665" s="116"/>
      <c r="CVW2665" s="42"/>
      <c r="CVX2665" s="116"/>
      <c r="CVY2665" s="42"/>
      <c r="CVZ2665" s="116"/>
      <c r="CWA2665" s="42"/>
      <c r="CWB2665" s="116"/>
      <c r="CWC2665" s="42"/>
      <c r="CWD2665" s="116"/>
      <c r="CWE2665" s="42"/>
      <c r="CWF2665" s="116"/>
      <c r="CWG2665" s="42"/>
      <c r="CWH2665" s="116"/>
      <c r="CWI2665" s="42"/>
      <c r="CWJ2665" s="116"/>
      <c r="CWK2665" s="42"/>
      <c r="CWL2665" s="116"/>
      <c r="CWM2665" s="42"/>
      <c r="CWN2665" s="116"/>
      <c r="CWO2665" s="42"/>
      <c r="CWP2665" s="116"/>
      <c r="CWQ2665" s="42"/>
      <c r="CWR2665" s="116"/>
      <c r="CWS2665" s="42"/>
      <c r="CWT2665" s="116"/>
      <c r="CWU2665" s="42"/>
      <c r="CWV2665" s="116"/>
      <c r="CWW2665" s="42"/>
      <c r="CWX2665" s="116"/>
      <c r="CWY2665" s="42"/>
      <c r="CWZ2665" s="116"/>
      <c r="CXA2665" s="42"/>
      <c r="CXB2665" s="116"/>
      <c r="CXC2665" s="42"/>
      <c r="CXD2665" s="116"/>
      <c r="CXE2665" s="42"/>
      <c r="CXF2665" s="116"/>
      <c r="CXG2665" s="42"/>
      <c r="CXH2665" s="116"/>
      <c r="CXI2665" s="42"/>
      <c r="CXJ2665" s="116"/>
      <c r="CXK2665" s="42"/>
      <c r="CXL2665" s="116"/>
      <c r="CXM2665" s="42"/>
      <c r="CXN2665" s="116"/>
      <c r="CXO2665" s="42"/>
      <c r="CXP2665" s="116"/>
      <c r="CXQ2665" s="42"/>
      <c r="CXR2665" s="116"/>
      <c r="CXS2665" s="42"/>
      <c r="CXT2665" s="116"/>
      <c r="CXU2665" s="42"/>
      <c r="CXV2665" s="116"/>
      <c r="CXW2665" s="42"/>
      <c r="CXX2665" s="116"/>
      <c r="CXY2665" s="42"/>
      <c r="CXZ2665" s="116"/>
      <c r="CYA2665" s="42"/>
      <c r="CYB2665" s="116"/>
      <c r="CYC2665" s="42"/>
      <c r="CYD2665" s="116"/>
      <c r="CYE2665" s="42"/>
      <c r="CYF2665" s="116"/>
      <c r="CYG2665" s="42"/>
      <c r="CYH2665" s="116"/>
      <c r="CYI2665" s="42"/>
      <c r="CYJ2665" s="116"/>
      <c r="CYK2665" s="42"/>
      <c r="CYL2665" s="116"/>
      <c r="CYM2665" s="42"/>
      <c r="CYN2665" s="116"/>
      <c r="CYO2665" s="42"/>
      <c r="CYP2665" s="116"/>
      <c r="CYQ2665" s="42"/>
      <c r="CYR2665" s="116"/>
      <c r="CYS2665" s="42"/>
      <c r="CYT2665" s="116"/>
      <c r="CYU2665" s="42"/>
      <c r="CYV2665" s="116"/>
      <c r="CYW2665" s="42"/>
      <c r="CYX2665" s="116"/>
      <c r="CYY2665" s="42"/>
      <c r="CYZ2665" s="116"/>
      <c r="CZA2665" s="42"/>
      <c r="CZB2665" s="116"/>
      <c r="CZC2665" s="42"/>
      <c r="CZD2665" s="116"/>
      <c r="CZE2665" s="42"/>
      <c r="CZF2665" s="116"/>
      <c r="CZG2665" s="42"/>
      <c r="CZH2665" s="116"/>
      <c r="CZI2665" s="42"/>
      <c r="CZJ2665" s="116"/>
      <c r="CZK2665" s="42"/>
      <c r="CZL2665" s="116"/>
      <c r="CZM2665" s="42"/>
      <c r="CZN2665" s="116"/>
      <c r="CZO2665" s="42"/>
      <c r="CZP2665" s="116"/>
      <c r="CZQ2665" s="42"/>
      <c r="CZR2665" s="116"/>
      <c r="CZS2665" s="42"/>
      <c r="CZT2665" s="116"/>
      <c r="CZU2665" s="42"/>
      <c r="CZV2665" s="116"/>
      <c r="CZW2665" s="42"/>
      <c r="CZX2665" s="116"/>
      <c r="CZY2665" s="42"/>
      <c r="CZZ2665" s="116"/>
      <c r="DAA2665" s="42"/>
      <c r="DAB2665" s="116"/>
      <c r="DAC2665" s="42"/>
      <c r="DAD2665" s="116"/>
      <c r="DAE2665" s="42"/>
      <c r="DAF2665" s="116"/>
      <c r="DAG2665" s="42"/>
      <c r="DAH2665" s="116"/>
      <c r="DAI2665" s="42"/>
      <c r="DAJ2665" s="116"/>
      <c r="DAK2665" s="42"/>
      <c r="DAL2665" s="116"/>
      <c r="DAM2665" s="42"/>
      <c r="DAN2665" s="116"/>
      <c r="DAO2665" s="42"/>
      <c r="DAP2665" s="116"/>
      <c r="DAQ2665" s="42"/>
      <c r="DAR2665" s="116"/>
      <c r="DAS2665" s="42"/>
      <c r="DAT2665" s="116"/>
      <c r="DAU2665" s="42"/>
      <c r="DAV2665" s="116"/>
      <c r="DAW2665" s="42"/>
      <c r="DAX2665" s="116"/>
      <c r="DAY2665" s="42"/>
      <c r="DAZ2665" s="116"/>
      <c r="DBA2665" s="42"/>
      <c r="DBB2665" s="116"/>
      <c r="DBC2665" s="42"/>
      <c r="DBD2665" s="116"/>
      <c r="DBE2665" s="42"/>
      <c r="DBF2665" s="116"/>
      <c r="DBG2665" s="42"/>
      <c r="DBH2665" s="116"/>
      <c r="DBI2665" s="42"/>
      <c r="DBJ2665" s="116"/>
      <c r="DBK2665" s="42"/>
      <c r="DBL2665" s="116"/>
      <c r="DBM2665" s="42"/>
      <c r="DBN2665" s="116"/>
      <c r="DBO2665" s="42"/>
      <c r="DBP2665" s="116"/>
      <c r="DBQ2665" s="42"/>
      <c r="DBR2665" s="116"/>
      <c r="DBS2665" s="42"/>
      <c r="DBT2665" s="116"/>
      <c r="DBU2665" s="42"/>
      <c r="DBV2665" s="116"/>
      <c r="DBW2665" s="42"/>
      <c r="DBX2665" s="116"/>
      <c r="DBY2665" s="42"/>
      <c r="DBZ2665" s="116"/>
      <c r="DCA2665" s="42"/>
      <c r="DCB2665" s="116"/>
      <c r="DCC2665" s="42"/>
      <c r="DCD2665" s="116"/>
      <c r="DCE2665" s="42"/>
      <c r="DCF2665" s="116"/>
      <c r="DCG2665" s="42"/>
      <c r="DCH2665" s="116"/>
      <c r="DCI2665" s="42"/>
      <c r="DCJ2665" s="116"/>
      <c r="DCK2665" s="42"/>
      <c r="DCL2665" s="116"/>
      <c r="DCM2665" s="42"/>
      <c r="DCN2665" s="116"/>
      <c r="DCO2665" s="42"/>
      <c r="DCP2665" s="116"/>
      <c r="DCQ2665" s="42"/>
      <c r="DCR2665" s="116"/>
      <c r="DCS2665" s="42"/>
      <c r="DCT2665" s="116"/>
      <c r="DCU2665" s="42"/>
      <c r="DCV2665" s="116"/>
      <c r="DCW2665" s="42"/>
      <c r="DCX2665" s="116"/>
      <c r="DCY2665" s="42"/>
      <c r="DCZ2665" s="116"/>
      <c r="DDA2665" s="42"/>
      <c r="DDB2665" s="116"/>
      <c r="DDC2665" s="42"/>
      <c r="DDD2665" s="116"/>
      <c r="DDE2665" s="42"/>
      <c r="DDF2665" s="116"/>
      <c r="DDG2665" s="42"/>
      <c r="DDH2665" s="116"/>
      <c r="DDI2665" s="42"/>
      <c r="DDJ2665" s="116"/>
      <c r="DDK2665" s="42"/>
      <c r="DDL2665" s="116"/>
      <c r="DDM2665" s="42"/>
      <c r="DDN2665" s="116"/>
      <c r="DDO2665" s="42"/>
      <c r="DDP2665" s="116"/>
      <c r="DDQ2665" s="42"/>
      <c r="DDR2665" s="116"/>
      <c r="DDS2665" s="42"/>
      <c r="DDT2665" s="116"/>
      <c r="DDU2665" s="42"/>
      <c r="DDV2665" s="116"/>
      <c r="DDW2665" s="42"/>
      <c r="DDX2665" s="116"/>
      <c r="DDY2665" s="42"/>
      <c r="DDZ2665" s="116"/>
      <c r="DEA2665" s="42"/>
      <c r="DEB2665" s="116"/>
      <c r="DEC2665" s="42"/>
      <c r="DED2665" s="116"/>
      <c r="DEE2665" s="42"/>
      <c r="DEF2665" s="116"/>
      <c r="DEG2665" s="42"/>
      <c r="DEH2665" s="116"/>
      <c r="DEI2665" s="42"/>
      <c r="DEJ2665" s="116"/>
      <c r="DEK2665" s="42"/>
      <c r="DEL2665" s="116"/>
      <c r="DEM2665" s="42"/>
      <c r="DEN2665" s="116"/>
      <c r="DEO2665" s="42"/>
      <c r="DEP2665" s="116"/>
      <c r="DEQ2665" s="42"/>
      <c r="DER2665" s="116"/>
      <c r="DES2665" s="42"/>
      <c r="DET2665" s="116"/>
      <c r="DEU2665" s="42"/>
      <c r="DEV2665" s="116"/>
      <c r="DEW2665" s="42"/>
      <c r="DEX2665" s="116"/>
      <c r="DEY2665" s="42"/>
      <c r="DEZ2665" s="116"/>
      <c r="DFA2665" s="42"/>
      <c r="DFB2665" s="116"/>
      <c r="DFC2665" s="42"/>
      <c r="DFD2665" s="116"/>
      <c r="DFE2665" s="42"/>
      <c r="DFF2665" s="116"/>
      <c r="DFG2665" s="42"/>
      <c r="DFH2665" s="116"/>
      <c r="DFI2665" s="42"/>
      <c r="DFJ2665" s="116"/>
      <c r="DFK2665" s="42"/>
      <c r="DFL2665" s="116"/>
      <c r="DFM2665" s="42"/>
      <c r="DFN2665" s="116"/>
      <c r="DFO2665" s="42"/>
      <c r="DFP2665" s="116"/>
      <c r="DFQ2665" s="42"/>
      <c r="DFR2665" s="116"/>
      <c r="DFS2665" s="42"/>
      <c r="DFT2665" s="116"/>
      <c r="DFU2665" s="42"/>
      <c r="DFV2665" s="116"/>
      <c r="DFW2665" s="42"/>
      <c r="DFX2665" s="116"/>
      <c r="DFY2665" s="42"/>
      <c r="DFZ2665" s="116"/>
      <c r="DGA2665" s="42"/>
      <c r="DGB2665" s="116"/>
      <c r="DGC2665" s="42"/>
      <c r="DGD2665" s="116"/>
      <c r="DGE2665" s="42"/>
      <c r="DGF2665" s="116"/>
      <c r="DGG2665" s="42"/>
      <c r="DGH2665" s="116"/>
      <c r="DGI2665" s="42"/>
      <c r="DGJ2665" s="116"/>
      <c r="DGK2665" s="42"/>
      <c r="DGL2665" s="116"/>
      <c r="DGM2665" s="42"/>
      <c r="DGN2665" s="116"/>
      <c r="DGO2665" s="42"/>
      <c r="DGP2665" s="116"/>
      <c r="DGQ2665" s="42"/>
      <c r="DGR2665" s="116"/>
      <c r="DGS2665" s="42"/>
      <c r="DGT2665" s="116"/>
      <c r="DGU2665" s="42"/>
      <c r="DGV2665" s="116"/>
      <c r="DGW2665" s="42"/>
      <c r="DGX2665" s="116"/>
      <c r="DGY2665" s="42"/>
      <c r="DGZ2665" s="116"/>
      <c r="DHA2665" s="42"/>
      <c r="DHB2665" s="116"/>
      <c r="DHC2665" s="42"/>
      <c r="DHD2665" s="116"/>
      <c r="DHE2665" s="42"/>
      <c r="DHF2665" s="116"/>
      <c r="DHG2665" s="42"/>
      <c r="DHH2665" s="116"/>
      <c r="DHI2665" s="42"/>
      <c r="DHJ2665" s="116"/>
      <c r="DHK2665" s="42"/>
      <c r="DHL2665" s="116"/>
      <c r="DHM2665" s="42"/>
      <c r="DHN2665" s="116"/>
      <c r="DHO2665" s="42"/>
      <c r="DHP2665" s="116"/>
      <c r="DHQ2665" s="42"/>
      <c r="DHR2665" s="116"/>
      <c r="DHS2665" s="42"/>
      <c r="DHT2665" s="116"/>
      <c r="DHU2665" s="42"/>
      <c r="DHV2665" s="116"/>
      <c r="DHW2665" s="42"/>
      <c r="DHX2665" s="116"/>
      <c r="DHY2665" s="42"/>
      <c r="DHZ2665" s="116"/>
      <c r="DIA2665" s="42"/>
      <c r="DIB2665" s="116"/>
      <c r="DIC2665" s="42"/>
      <c r="DID2665" s="116"/>
      <c r="DIE2665" s="42"/>
      <c r="DIF2665" s="116"/>
      <c r="DIG2665" s="42"/>
      <c r="DIH2665" s="116"/>
      <c r="DII2665" s="42"/>
      <c r="DIJ2665" s="116"/>
      <c r="DIK2665" s="42"/>
      <c r="DIL2665" s="116"/>
      <c r="DIM2665" s="42"/>
      <c r="DIN2665" s="116"/>
      <c r="DIO2665" s="42"/>
      <c r="DIP2665" s="116"/>
      <c r="DIQ2665" s="42"/>
      <c r="DIR2665" s="116"/>
      <c r="DIS2665" s="42"/>
      <c r="DIT2665" s="116"/>
      <c r="DIU2665" s="42"/>
      <c r="DIV2665" s="116"/>
      <c r="DIW2665" s="42"/>
      <c r="DIX2665" s="116"/>
      <c r="DIY2665" s="42"/>
      <c r="DIZ2665" s="116"/>
      <c r="DJA2665" s="42"/>
      <c r="DJB2665" s="116"/>
      <c r="DJC2665" s="42"/>
      <c r="DJD2665" s="116"/>
      <c r="DJE2665" s="42"/>
      <c r="DJF2665" s="116"/>
      <c r="DJG2665" s="42"/>
      <c r="DJH2665" s="116"/>
      <c r="DJI2665" s="42"/>
      <c r="DJJ2665" s="116"/>
      <c r="DJK2665" s="42"/>
      <c r="DJL2665" s="116"/>
      <c r="DJM2665" s="42"/>
      <c r="DJN2665" s="116"/>
      <c r="DJO2665" s="42"/>
      <c r="DJP2665" s="116"/>
      <c r="DJQ2665" s="42"/>
      <c r="DJR2665" s="116"/>
      <c r="DJS2665" s="42"/>
      <c r="DJT2665" s="116"/>
      <c r="DJU2665" s="42"/>
      <c r="DJV2665" s="116"/>
      <c r="DJW2665" s="42"/>
      <c r="DJX2665" s="116"/>
      <c r="DJY2665" s="42"/>
      <c r="DJZ2665" s="116"/>
      <c r="DKA2665" s="42"/>
      <c r="DKB2665" s="116"/>
      <c r="DKC2665" s="42"/>
      <c r="DKD2665" s="116"/>
      <c r="DKE2665" s="42"/>
      <c r="DKF2665" s="116"/>
      <c r="DKG2665" s="42"/>
      <c r="DKH2665" s="116"/>
      <c r="DKI2665" s="42"/>
      <c r="DKJ2665" s="116"/>
      <c r="DKK2665" s="42"/>
      <c r="DKL2665" s="116"/>
      <c r="DKM2665" s="42"/>
      <c r="DKN2665" s="116"/>
      <c r="DKO2665" s="42"/>
      <c r="DKP2665" s="116"/>
      <c r="DKQ2665" s="42"/>
      <c r="DKR2665" s="116"/>
      <c r="DKS2665" s="42"/>
      <c r="DKT2665" s="116"/>
      <c r="DKU2665" s="42"/>
      <c r="DKV2665" s="116"/>
      <c r="DKW2665" s="42"/>
      <c r="DKX2665" s="116"/>
      <c r="DKY2665" s="42"/>
      <c r="DKZ2665" s="116"/>
      <c r="DLA2665" s="42"/>
      <c r="DLB2665" s="116"/>
      <c r="DLC2665" s="42"/>
      <c r="DLD2665" s="116"/>
      <c r="DLE2665" s="42"/>
      <c r="DLF2665" s="116"/>
      <c r="DLG2665" s="42"/>
      <c r="DLH2665" s="116"/>
      <c r="DLI2665" s="42"/>
      <c r="DLJ2665" s="116"/>
      <c r="DLK2665" s="42"/>
      <c r="DLL2665" s="116"/>
      <c r="DLM2665" s="42"/>
      <c r="DLN2665" s="116"/>
      <c r="DLO2665" s="42"/>
      <c r="DLP2665" s="116"/>
      <c r="DLQ2665" s="42"/>
      <c r="DLR2665" s="116"/>
      <c r="DLS2665" s="42"/>
      <c r="DLT2665" s="116"/>
      <c r="DLU2665" s="42"/>
      <c r="DLV2665" s="116"/>
      <c r="DLW2665" s="42"/>
      <c r="DLX2665" s="116"/>
      <c r="DLY2665" s="42"/>
      <c r="DLZ2665" s="116"/>
      <c r="DMA2665" s="42"/>
      <c r="DMB2665" s="116"/>
      <c r="DMC2665" s="42"/>
      <c r="DMD2665" s="116"/>
      <c r="DME2665" s="42"/>
      <c r="DMF2665" s="116"/>
      <c r="DMG2665" s="42"/>
      <c r="DMH2665" s="116"/>
      <c r="DMI2665" s="42"/>
      <c r="DMJ2665" s="116"/>
      <c r="DMK2665" s="42"/>
      <c r="DML2665" s="116"/>
      <c r="DMM2665" s="42"/>
      <c r="DMN2665" s="116"/>
      <c r="DMO2665" s="42"/>
      <c r="DMP2665" s="116"/>
      <c r="DMQ2665" s="42"/>
      <c r="DMR2665" s="116"/>
      <c r="DMS2665" s="42"/>
      <c r="DMT2665" s="116"/>
      <c r="DMU2665" s="42"/>
      <c r="DMV2665" s="116"/>
      <c r="DMW2665" s="42"/>
      <c r="DMX2665" s="116"/>
      <c r="DMY2665" s="42"/>
      <c r="DMZ2665" s="116"/>
      <c r="DNA2665" s="42"/>
      <c r="DNB2665" s="116"/>
      <c r="DNC2665" s="42"/>
      <c r="DND2665" s="116"/>
      <c r="DNE2665" s="42"/>
      <c r="DNF2665" s="116"/>
      <c r="DNG2665" s="42"/>
      <c r="DNH2665" s="116"/>
      <c r="DNI2665" s="42"/>
      <c r="DNJ2665" s="116"/>
      <c r="DNK2665" s="42"/>
      <c r="DNL2665" s="116"/>
      <c r="DNM2665" s="42"/>
      <c r="DNN2665" s="116"/>
      <c r="DNO2665" s="42"/>
      <c r="DNP2665" s="116"/>
      <c r="DNQ2665" s="42"/>
      <c r="DNR2665" s="116"/>
      <c r="DNS2665" s="42"/>
      <c r="DNT2665" s="116"/>
      <c r="DNU2665" s="42"/>
      <c r="DNV2665" s="116"/>
      <c r="DNW2665" s="42"/>
      <c r="DNX2665" s="116"/>
      <c r="DNY2665" s="42"/>
      <c r="DNZ2665" s="116"/>
      <c r="DOA2665" s="42"/>
      <c r="DOB2665" s="116"/>
      <c r="DOC2665" s="42"/>
      <c r="DOD2665" s="116"/>
      <c r="DOE2665" s="42"/>
      <c r="DOF2665" s="116"/>
      <c r="DOG2665" s="42"/>
      <c r="DOH2665" s="116"/>
      <c r="DOI2665" s="42"/>
      <c r="DOJ2665" s="116"/>
      <c r="DOK2665" s="42"/>
      <c r="DOL2665" s="116"/>
      <c r="DOM2665" s="42"/>
      <c r="DON2665" s="116"/>
      <c r="DOO2665" s="42"/>
      <c r="DOP2665" s="116"/>
      <c r="DOQ2665" s="42"/>
      <c r="DOR2665" s="116"/>
      <c r="DOS2665" s="42"/>
      <c r="DOT2665" s="116"/>
      <c r="DOU2665" s="42"/>
      <c r="DOV2665" s="116"/>
      <c r="DOW2665" s="42"/>
      <c r="DOX2665" s="116"/>
      <c r="DOY2665" s="42"/>
      <c r="DOZ2665" s="116"/>
      <c r="DPA2665" s="42"/>
      <c r="DPB2665" s="116"/>
      <c r="DPC2665" s="42"/>
      <c r="DPD2665" s="116"/>
      <c r="DPE2665" s="42"/>
      <c r="DPF2665" s="116"/>
      <c r="DPG2665" s="42"/>
      <c r="DPH2665" s="116"/>
      <c r="DPI2665" s="42"/>
      <c r="DPJ2665" s="116"/>
      <c r="DPK2665" s="42"/>
      <c r="DPL2665" s="116"/>
      <c r="DPM2665" s="42"/>
      <c r="DPN2665" s="116"/>
      <c r="DPO2665" s="42"/>
      <c r="DPP2665" s="116"/>
      <c r="DPQ2665" s="42"/>
      <c r="DPR2665" s="116"/>
      <c r="DPS2665" s="42"/>
      <c r="DPT2665" s="116"/>
      <c r="DPU2665" s="42"/>
      <c r="DPV2665" s="116"/>
      <c r="DPW2665" s="42"/>
      <c r="DPX2665" s="116"/>
      <c r="DPY2665" s="42"/>
      <c r="DPZ2665" s="116"/>
      <c r="DQA2665" s="42"/>
      <c r="DQB2665" s="116"/>
      <c r="DQC2665" s="42"/>
      <c r="DQD2665" s="116"/>
      <c r="DQE2665" s="42"/>
      <c r="DQF2665" s="116"/>
      <c r="DQG2665" s="42"/>
      <c r="DQH2665" s="116"/>
      <c r="DQI2665" s="42"/>
      <c r="DQJ2665" s="116"/>
      <c r="DQK2665" s="42"/>
      <c r="DQL2665" s="116"/>
      <c r="DQM2665" s="42"/>
      <c r="DQN2665" s="116"/>
      <c r="DQO2665" s="42"/>
      <c r="DQP2665" s="116"/>
      <c r="DQQ2665" s="42"/>
      <c r="DQR2665" s="116"/>
      <c r="DQS2665" s="42"/>
      <c r="DQT2665" s="116"/>
      <c r="DQU2665" s="42"/>
      <c r="DQV2665" s="116"/>
      <c r="DQW2665" s="42"/>
      <c r="DQX2665" s="116"/>
      <c r="DQY2665" s="42"/>
      <c r="DQZ2665" s="116"/>
      <c r="DRA2665" s="42"/>
      <c r="DRB2665" s="116"/>
      <c r="DRC2665" s="42"/>
      <c r="DRD2665" s="116"/>
      <c r="DRE2665" s="42"/>
      <c r="DRF2665" s="116"/>
      <c r="DRG2665" s="42"/>
      <c r="DRH2665" s="116"/>
      <c r="DRI2665" s="42"/>
      <c r="DRJ2665" s="116"/>
      <c r="DRK2665" s="42"/>
      <c r="DRL2665" s="116"/>
      <c r="DRM2665" s="42"/>
      <c r="DRN2665" s="116"/>
      <c r="DRO2665" s="42"/>
      <c r="DRP2665" s="116"/>
      <c r="DRQ2665" s="42"/>
      <c r="DRR2665" s="116"/>
      <c r="DRS2665" s="42"/>
      <c r="DRT2665" s="116"/>
      <c r="DRU2665" s="42"/>
      <c r="DRV2665" s="116"/>
      <c r="DRW2665" s="42"/>
      <c r="DRX2665" s="116"/>
      <c r="DRY2665" s="42"/>
      <c r="DRZ2665" s="116"/>
      <c r="DSA2665" s="42"/>
      <c r="DSB2665" s="116"/>
      <c r="DSC2665" s="42"/>
      <c r="DSD2665" s="116"/>
      <c r="DSE2665" s="42"/>
      <c r="DSF2665" s="116"/>
      <c r="DSG2665" s="42"/>
      <c r="DSH2665" s="116"/>
      <c r="DSI2665" s="42"/>
      <c r="DSJ2665" s="116"/>
      <c r="DSK2665" s="42"/>
      <c r="DSL2665" s="116"/>
      <c r="DSM2665" s="42"/>
      <c r="DSN2665" s="116"/>
      <c r="DSO2665" s="42"/>
      <c r="DSP2665" s="116"/>
      <c r="DSQ2665" s="42"/>
      <c r="DSR2665" s="116"/>
      <c r="DSS2665" s="42"/>
      <c r="DST2665" s="116"/>
      <c r="DSU2665" s="42"/>
      <c r="DSV2665" s="116"/>
      <c r="DSW2665" s="42"/>
      <c r="DSX2665" s="116"/>
      <c r="DSY2665" s="42"/>
      <c r="DSZ2665" s="116"/>
      <c r="DTA2665" s="42"/>
      <c r="DTB2665" s="116"/>
      <c r="DTC2665" s="42"/>
      <c r="DTD2665" s="116"/>
      <c r="DTE2665" s="42"/>
      <c r="DTF2665" s="116"/>
      <c r="DTG2665" s="42"/>
      <c r="DTH2665" s="116"/>
      <c r="DTI2665" s="42"/>
      <c r="DTJ2665" s="116"/>
      <c r="DTK2665" s="42"/>
      <c r="DTL2665" s="116"/>
      <c r="DTM2665" s="42"/>
      <c r="DTN2665" s="116"/>
      <c r="DTO2665" s="42"/>
      <c r="DTP2665" s="116"/>
      <c r="DTQ2665" s="42"/>
      <c r="DTR2665" s="116"/>
      <c r="DTS2665" s="42"/>
      <c r="DTT2665" s="116"/>
      <c r="DTU2665" s="42"/>
      <c r="DTV2665" s="116"/>
      <c r="DTW2665" s="42"/>
      <c r="DTX2665" s="116"/>
      <c r="DTY2665" s="42"/>
      <c r="DTZ2665" s="116"/>
      <c r="DUA2665" s="42"/>
      <c r="DUB2665" s="116"/>
      <c r="DUC2665" s="42"/>
      <c r="DUD2665" s="116"/>
      <c r="DUE2665" s="42"/>
      <c r="DUF2665" s="116"/>
      <c r="DUG2665" s="42"/>
      <c r="DUH2665" s="116"/>
      <c r="DUI2665" s="42"/>
      <c r="DUJ2665" s="116"/>
      <c r="DUK2665" s="42"/>
      <c r="DUL2665" s="116"/>
      <c r="DUM2665" s="42"/>
      <c r="DUN2665" s="116"/>
      <c r="DUO2665" s="42"/>
      <c r="DUP2665" s="116"/>
      <c r="DUQ2665" s="42"/>
      <c r="DUR2665" s="116"/>
      <c r="DUS2665" s="42"/>
      <c r="DUT2665" s="116"/>
      <c r="DUU2665" s="42"/>
      <c r="DUV2665" s="116"/>
      <c r="DUW2665" s="42"/>
      <c r="DUX2665" s="116"/>
      <c r="DUY2665" s="42"/>
      <c r="DUZ2665" s="116"/>
      <c r="DVA2665" s="42"/>
      <c r="DVB2665" s="116"/>
      <c r="DVC2665" s="42"/>
      <c r="DVD2665" s="116"/>
      <c r="DVE2665" s="42"/>
      <c r="DVF2665" s="116"/>
      <c r="DVG2665" s="42"/>
      <c r="DVH2665" s="116"/>
      <c r="DVI2665" s="42"/>
      <c r="DVJ2665" s="116"/>
      <c r="DVK2665" s="42"/>
      <c r="DVL2665" s="116"/>
      <c r="DVM2665" s="42"/>
      <c r="DVN2665" s="116"/>
      <c r="DVO2665" s="42"/>
      <c r="DVP2665" s="116"/>
      <c r="DVQ2665" s="42"/>
      <c r="DVR2665" s="116"/>
      <c r="DVS2665" s="42"/>
      <c r="DVT2665" s="116"/>
      <c r="DVU2665" s="42"/>
      <c r="DVV2665" s="116"/>
      <c r="DVW2665" s="42"/>
      <c r="DVX2665" s="116"/>
      <c r="DVY2665" s="42"/>
      <c r="DVZ2665" s="116"/>
      <c r="DWA2665" s="42"/>
      <c r="DWB2665" s="116"/>
      <c r="DWC2665" s="42"/>
      <c r="DWD2665" s="116"/>
      <c r="DWE2665" s="42"/>
      <c r="DWF2665" s="116"/>
      <c r="DWG2665" s="42"/>
      <c r="DWH2665" s="116"/>
      <c r="DWI2665" s="42"/>
      <c r="DWJ2665" s="116"/>
      <c r="DWK2665" s="42"/>
      <c r="DWL2665" s="116"/>
      <c r="DWM2665" s="42"/>
      <c r="DWN2665" s="116"/>
      <c r="DWO2665" s="42"/>
      <c r="DWP2665" s="116"/>
      <c r="DWQ2665" s="42"/>
      <c r="DWR2665" s="116"/>
      <c r="DWS2665" s="42"/>
      <c r="DWT2665" s="116"/>
      <c r="DWU2665" s="42"/>
      <c r="DWV2665" s="116"/>
      <c r="DWW2665" s="42"/>
      <c r="DWX2665" s="116"/>
      <c r="DWY2665" s="42"/>
      <c r="DWZ2665" s="116"/>
      <c r="DXA2665" s="42"/>
      <c r="DXB2665" s="116"/>
      <c r="DXC2665" s="42"/>
      <c r="DXD2665" s="116"/>
      <c r="DXE2665" s="42"/>
      <c r="DXF2665" s="116"/>
      <c r="DXG2665" s="42"/>
      <c r="DXH2665" s="116"/>
      <c r="DXI2665" s="42"/>
      <c r="DXJ2665" s="116"/>
      <c r="DXK2665" s="42"/>
      <c r="DXL2665" s="116"/>
      <c r="DXM2665" s="42"/>
      <c r="DXN2665" s="116"/>
      <c r="DXO2665" s="42"/>
      <c r="DXP2665" s="116"/>
      <c r="DXQ2665" s="42"/>
      <c r="DXR2665" s="116"/>
      <c r="DXS2665" s="42"/>
      <c r="DXT2665" s="116"/>
      <c r="DXU2665" s="42"/>
      <c r="DXV2665" s="116"/>
      <c r="DXW2665" s="42"/>
      <c r="DXX2665" s="116"/>
      <c r="DXY2665" s="42"/>
      <c r="DXZ2665" s="116"/>
      <c r="DYA2665" s="42"/>
      <c r="DYB2665" s="116"/>
      <c r="DYC2665" s="42"/>
      <c r="DYD2665" s="116"/>
      <c r="DYE2665" s="42"/>
      <c r="DYF2665" s="116"/>
      <c r="DYG2665" s="42"/>
      <c r="DYH2665" s="116"/>
      <c r="DYI2665" s="42"/>
      <c r="DYJ2665" s="116"/>
      <c r="DYK2665" s="42"/>
      <c r="DYL2665" s="116"/>
      <c r="DYM2665" s="42"/>
      <c r="DYN2665" s="116"/>
      <c r="DYO2665" s="42"/>
      <c r="DYP2665" s="116"/>
      <c r="DYQ2665" s="42"/>
      <c r="DYR2665" s="116"/>
      <c r="DYS2665" s="42"/>
      <c r="DYT2665" s="116"/>
      <c r="DYU2665" s="42"/>
      <c r="DYV2665" s="116"/>
      <c r="DYW2665" s="42"/>
      <c r="DYX2665" s="116"/>
      <c r="DYY2665" s="42"/>
      <c r="DYZ2665" s="116"/>
      <c r="DZA2665" s="42"/>
      <c r="DZB2665" s="116"/>
      <c r="DZC2665" s="42"/>
      <c r="DZD2665" s="116"/>
      <c r="DZE2665" s="42"/>
      <c r="DZF2665" s="116"/>
      <c r="DZG2665" s="42"/>
      <c r="DZH2665" s="116"/>
      <c r="DZI2665" s="42"/>
      <c r="DZJ2665" s="116"/>
      <c r="DZK2665" s="42"/>
      <c r="DZL2665" s="116"/>
      <c r="DZM2665" s="42"/>
      <c r="DZN2665" s="116"/>
      <c r="DZO2665" s="42"/>
      <c r="DZP2665" s="116"/>
      <c r="DZQ2665" s="42"/>
      <c r="DZR2665" s="116"/>
      <c r="DZS2665" s="42"/>
      <c r="DZT2665" s="116"/>
      <c r="DZU2665" s="42"/>
      <c r="DZV2665" s="116"/>
      <c r="DZW2665" s="42"/>
      <c r="DZX2665" s="116"/>
      <c r="DZY2665" s="42"/>
      <c r="DZZ2665" s="116"/>
      <c r="EAA2665" s="42"/>
      <c r="EAB2665" s="116"/>
      <c r="EAC2665" s="42"/>
      <c r="EAD2665" s="116"/>
      <c r="EAE2665" s="42"/>
      <c r="EAF2665" s="116"/>
      <c r="EAG2665" s="42"/>
      <c r="EAH2665" s="116"/>
      <c r="EAI2665" s="42"/>
      <c r="EAJ2665" s="116"/>
      <c r="EAK2665" s="42"/>
      <c r="EAL2665" s="116"/>
      <c r="EAM2665" s="42"/>
      <c r="EAN2665" s="116"/>
      <c r="EAO2665" s="42"/>
      <c r="EAP2665" s="116"/>
      <c r="EAQ2665" s="42"/>
      <c r="EAR2665" s="116"/>
      <c r="EAS2665" s="42"/>
      <c r="EAT2665" s="116"/>
      <c r="EAU2665" s="42"/>
      <c r="EAV2665" s="116"/>
      <c r="EAW2665" s="42"/>
      <c r="EAX2665" s="116"/>
      <c r="EAY2665" s="42"/>
      <c r="EAZ2665" s="116"/>
      <c r="EBA2665" s="42"/>
      <c r="EBB2665" s="116"/>
      <c r="EBC2665" s="42"/>
      <c r="EBD2665" s="116"/>
      <c r="EBE2665" s="42"/>
      <c r="EBF2665" s="116"/>
      <c r="EBG2665" s="42"/>
      <c r="EBH2665" s="116"/>
      <c r="EBI2665" s="42"/>
      <c r="EBJ2665" s="116"/>
      <c r="EBK2665" s="42"/>
      <c r="EBL2665" s="116"/>
      <c r="EBM2665" s="42"/>
      <c r="EBN2665" s="116"/>
      <c r="EBO2665" s="42"/>
      <c r="EBP2665" s="116"/>
      <c r="EBQ2665" s="42"/>
      <c r="EBR2665" s="116"/>
      <c r="EBS2665" s="42"/>
      <c r="EBT2665" s="116"/>
      <c r="EBU2665" s="42"/>
      <c r="EBV2665" s="116"/>
      <c r="EBW2665" s="42"/>
      <c r="EBX2665" s="116"/>
      <c r="EBY2665" s="42"/>
      <c r="EBZ2665" s="116"/>
      <c r="ECA2665" s="42"/>
      <c r="ECB2665" s="116"/>
      <c r="ECC2665" s="42"/>
      <c r="ECD2665" s="116"/>
      <c r="ECE2665" s="42"/>
      <c r="ECF2665" s="116"/>
      <c r="ECG2665" s="42"/>
      <c r="ECH2665" s="116"/>
      <c r="ECI2665" s="42"/>
      <c r="ECJ2665" s="116"/>
      <c r="ECK2665" s="42"/>
      <c r="ECL2665" s="116"/>
      <c r="ECM2665" s="42"/>
      <c r="ECN2665" s="116"/>
      <c r="ECO2665" s="42"/>
      <c r="ECP2665" s="116"/>
      <c r="ECQ2665" s="42"/>
      <c r="ECR2665" s="116"/>
      <c r="ECS2665" s="42"/>
      <c r="ECT2665" s="116"/>
      <c r="ECU2665" s="42"/>
      <c r="ECV2665" s="116"/>
      <c r="ECW2665" s="42"/>
      <c r="ECX2665" s="116"/>
      <c r="ECY2665" s="42"/>
      <c r="ECZ2665" s="116"/>
      <c r="EDA2665" s="42"/>
      <c r="EDB2665" s="116"/>
      <c r="EDC2665" s="42"/>
      <c r="EDD2665" s="116"/>
      <c r="EDE2665" s="42"/>
      <c r="EDF2665" s="116"/>
      <c r="EDG2665" s="42"/>
      <c r="EDH2665" s="116"/>
      <c r="EDI2665" s="42"/>
      <c r="EDJ2665" s="116"/>
      <c r="EDK2665" s="42"/>
      <c r="EDL2665" s="116"/>
      <c r="EDM2665" s="42"/>
      <c r="EDN2665" s="116"/>
      <c r="EDO2665" s="42"/>
      <c r="EDP2665" s="116"/>
      <c r="EDQ2665" s="42"/>
      <c r="EDR2665" s="116"/>
      <c r="EDS2665" s="42"/>
      <c r="EDT2665" s="116"/>
      <c r="EDU2665" s="42"/>
      <c r="EDV2665" s="116"/>
      <c r="EDW2665" s="42"/>
      <c r="EDX2665" s="116"/>
      <c r="EDY2665" s="42"/>
      <c r="EDZ2665" s="116"/>
      <c r="EEA2665" s="42"/>
      <c r="EEB2665" s="116"/>
      <c r="EEC2665" s="42"/>
      <c r="EED2665" s="116"/>
      <c r="EEE2665" s="42"/>
      <c r="EEF2665" s="116"/>
      <c r="EEG2665" s="42"/>
      <c r="EEH2665" s="116"/>
      <c r="EEI2665" s="42"/>
      <c r="EEJ2665" s="116"/>
      <c r="EEK2665" s="42"/>
      <c r="EEL2665" s="116"/>
      <c r="EEM2665" s="42"/>
      <c r="EEN2665" s="116"/>
      <c r="EEO2665" s="42"/>
      <c r="EEP2665" s="116"/>
      <c r="EEQ2665" s="42"/>
      <c r="EER2665" s="116"/>
      <c r="EES2665" s="42"/>
      <c r="EET2665" s="116"/>
      <c r="EEU2665" s="42"/>
      <c r="EEV2665" s="116"/>
      <c r="EEW2665" s="42"/>
      <c r="EEX2665" s="116"/>
      <c r="EEY2665" s="42"/>
      <c r="EEZ2665" s="116"/>
      <c r="EFA2665" s="42"/>
      <c r="EFB2665" s="116"/>
      <c r="EFC2665" s="42"/>
      <c r="EFD2665" s="116"/>
      <c r="EFE2665" s="42"/>
      <c r="EFF2665" s="116"/>
      <c r="EFG2665" s="42"/>
      <c r="EFH2665" s="116"/>
      <c r="EFI2665" s="42"/>
      <c r="EFJ2665" s="116"/>
      <c r="EFK2665" s="42"/>
      <c r="EFL2665" s="116"/>
      <c r="EFM2665" s="42"/>
      <c r="EFN2665" s="116"/>
      <c r="EFO2665" s="42"/>
      <c r="EFP2665" s="116"/>
      <c r="EFQ2665" s="42"/>
      <c r="EFR2665" s="116"/>
      <c r="EFS2665" s="42"/>
      <c r="EFT2665" s="116"/>
      <c r="EFU2665" s="42"/>
      <c r="EFV2665" s="116"/>
      <c r="EFW2665" s="42"/>
      <c r="EFX2665" s="116"/>
      <c r="EFY2665" s="42"/>
      <c r="EFZ2665" s="116"/>
      <c r="EGA2665" s="42"/>
      <c r="EGB2665" s="116"/>
      <c r="EGC2665" s="42"/>
      <c r="EGD2665" s="116"/>
      <c r="EGE2665" s="42"/>
      <c r="EGF2665" s="116"/>
      <c r="EGG2665" s="42"/>
      <c r="EGH2665" s="116"/>
      <c r="EGI2665" s="42"/>
      <c r="EGJ2665" s="116"/>
      <c r="EGK2665" s="42"/>
      <c r="EGL2665" s="116"/>
      <c r="EGM2665" s="42"/>
      <c r="EGN2665" s="116"/>
      <c r="EGO2665" s="42"/>
      <c r="EGP2665" s="116"/>
      <c r="EGQ2665" s="42"/>
      <c r="EGR2665" s="116"/>
      <c r="EGS2665" s="42"/>
      <c r="EGT2665" s="116"/>
      <c r="EGU2665" s="42"/>
      <c r="EGV2665" s="116"/>
      <c r="EGW2665" s="42"/>
      <c r="EGX2665" s="116"/>
      <c r="EGY2665" s="42"/>
      <c r="EGZ2665" s="116"/>
      <c r="EHA2665" s="42"/>
      <c r="EHB2665" s="116"/>
      <c r="EHC2665" s="42"/>
      <c r="EHD2665" s="116"/>
      <c r="EHE2665" s="42"/>
      <c r="EHF2665" s="116"/>
      <c r="EHG2665" s="42"/>
      <c r="EHH2665" s="116"/>
      <c r="EHI2665" s="42"/>
      <c r="EHJ2665" s="116"/>
      <c r="EHK2665" s="42"/>
      <c r="EHL2665" s="116"/>
      <c r="EHM2665" s="42"/>
      <c r="EHN2665" s="116"/>
      <c r="EHO2665" s="42"/>
      <c r="EHP2665" s="116"/>
      <c r="EHQ2665" s="42"/>
      <c r="EHR2665" s="116"/>
      <c r="EHS2665" s="42"/>
      <c r="EHT2665" s="116"/>
      <c r="EHU2665" s="42"/>
      <c r="EHV2665" s="116"/>
      <c r="EHW2665" s="42"/>
      <c r="EHX2665" s="116"/>
      <c r="EHY2665" s="42"/>
      <c r="EHZ2665" s="116"/>
      <c r="EIA2665" s="42"/>
      <c r="EIB2665" s="116"/>
      <c r="EIC2665" s="42"/>
      <c r="EID2665" s="116"/>
      <c r="EIE2665" s="42"/>
      <c r="EIF2665" s="116"/>
      <c r="EIG2665" s="42"/>
      <c r="EIH2665" s="116"/>
      <c r="EII2665" s="42"/>
      <c r="EIJ2665" s="116"/>
      <c r="EIK2665" s="42"/>
      <c r="EIL2665" s="116"/>
      <c r="EIM2665" s="42"/>
      <c r="EIN2665" s="116"/>
      <c r="EIO2665" s="42"/>
      <c r="EIP2665" s="116"/>
      <c r="EIQ2665" s="42"/>
      <c r="EIR2665" s="116"/>
      <c r="EIS2665" s="42"/>
      <c r="EIT2665" s="116"/>
      <c r="EIU2665" s="42"/>
      <c r="EIV2665" s="116"/>
      <c r="EIW2665" s="42"/>
      <c r="EIX2665" s="116"/>
      <c r="EIY2665" s="42"/>
      <c r="EIZ2665" s="116"/>
      <c r="EJA2665" s="42"/>
      <c r="EJB2665" s="116"/>
      <c r="EJC2665" s="42"/>
      <c r="EJD2665" s="116"/>
      <c r="EJE2665" s="42"/>
      <c r="EJF2665" s="116"/>
      <c r="EJG2665" s="42"/>
      <c r="EJH2665" s="116"/>
      <c r="EJI2665" s="42"/>
      <c r="EJJ2665" s="116"/>
      <c r="EJK2665" s="42"/>
      <c r="EJL2665" s="116"/>
      <c r="EJM2665" s="42"/>
      <c r="EJN2665" s="116"/>
      <c r="EJO2665" s="42"/>
      <c r="EJP2665" s="116"/>
      <c r="EJQ2665" s="42"/>
      <c r="EJR2665" s="116"/>
      <c r="EJS2665" s="42"/>
      <c r="EJT2665" s="116"/>
      <c r="EJU2665" s="42"/>
      <c r="EJV2665" s="116"/>
      <c r="EJW2665" s="42"/>
      <c r="EJX2665" s="116"/>
      <c r="EJY2665" s="42"/>
      <c r="EJZ2665" s="116"/>
      <c r="EKA2665" s="42"/>
      <c r="EKB2665" s="116"/>
      <c r="EKC2665" s="42"/>
      <c r="EKD2665" s="116"/>
      <c r="EKE2665" s="42"/>
      <c r="EKF2665" s="116"/>
      <c r="EKG2665" s="42"/>
      <c r="EKH2665" s="116"/>
      <c r="EKI2665" s="42"/>
      <c r="EKJ2665" s="116"/>
      <c r="EKK2665" s="42"/>
      <c r="EKL2665" s="116"/>
      <c r="EKM2665" s="42"/>
      <c r="EKN2665" s="116"/>
      <c r="EKO2665" s="42"/>
      <c r="EKP2665" s="116"/>
      <c r="EKQ2665" s="42"/>
      <c r="EKR2665" s="116"/>
      <c r="EKS2665" s="42"/>
      <c r="EKT2665" s="116"/>
      <c r="EKU2665" s="42"/>
      <c r="EKV2665" s="116"/>
      <c r="EKW2665" s="42"/>
      <c r="EKX2665" s="116"/>
      <c r="EKY2665" s="42"/>
      <c r="EKZ2665" s="116"/>
      <c r="ELA2665" s="42"/>
      <c r="ELB2665" s="116"/>
      <c r="ELC2665" s="42"/>
      <c r="ELD2665" s="116"/>
      <c r="ELE2665" s="42"/>
      <c r="ELF2665" s="116"/>
      <c r="ELG2665" s="42"/>
      <c r="ELH2665" s="116"/>
      <c r="ELI2665" s="42"/>
      <c r="ELJ2665" s="116"/>
      <c r="ELK2665" s="42"/>
      <c r="ELL2665" s="116"/>
      <c r="ELM2665" s="42"/>
      <c r="ELN2665" s="116"/>
      <c r="ELO2665" s="42"/>
      <c r="ELP2665" s="116"/>
      <c r="ELQ2665" s="42"/>
      <c r="ELR2665" s="116"/>
      <c r="ELS2665" s="42"/>
      <c r="ELT2665" s="116"/>
      <c r="ELU2665" s="42"/>
      <c r="ELV2665" s="116"/>
      <c r="ELW2665" s="42"/>
      <c r="ELX2665" s="116"/>
      <c r="ELY2665" s="42"/>
      <c r="ELZ2665" s="116"/>
      <c r="EMA2665" s="42"/>
      <c r="EMB2665" s="116"/>
      <c r="EMC2665" s="42"/>
      <c r="EMD2665" s="116"/>
      <c r="EME2665" s="42"/>
      <c r="EMF2665" s="116"/>
      <c r="EMG2665" s="42"/>
      <c r="EMH2665" s="116"/>
      <c r="EMI2665" s="42"/>
      <c r="EMJ2665" s="116"/>
      <c r="EMK2665" s="42"/>
      <c r="EML2665" s="116"/>
      <c r="EMM2665" s="42"/>
      <c r="EMN2665" s="116"/>
      <c r="EMO2665" s="42"/>
      <c r="EMP2665" s="116"/>
      <c r="EMQ2665" s="42"/>
      <c r="EMR2665" s="116"/>
      <c r="EMS2665" s="42"/>
      <c r="EMT2665" s="116"/>
      <c r="EMU2665" s="42"/>
      <c r="EMV2665" s="116"/>
      <c r="EMW2665" s="42"/>
      <c r="EMX2665" s="116"/>
      <c r="EMY2665" s="42"/>
      <c r="EMZ2665" s="116"/>
      <c r="ENA2665" s="42"/>
      <c r="ENB2665" s="116"/>
      <c r="ENC2665" s="42"/>
      <c r="END2665" s="116"/>
      <c r="ENE2665" s="42"/>
      <c r="ENF2665" s="116"/>
      <c r="ENG2665" s="42"/>
      <c r="ENH2665" s="116"/>
      <c r="ENI2665" s="42"/>
      <c r="ENJ2665" s="116"/>
      <c r="ENK2665" s="42"/>
      <c r="ENL2665" s="116"/>
      <c r="ENM2665" s="42"/>
      <c r="ENN2665" s="116"/>
      <c r="ENO2665" s="42"/>
      <c r="ENP2665" s="116"/>
      <c r="ENQ2665" s="42"/>
      <c r="ENR2665" s="116"/>
      <c r="ENS2665" s="42"/>
      <c r="ENT2665" s="116"/>
      <c r="ENU2665" s="42"/>
      <c r="ENV2665" s="116"/>
      <c r="ENW2665" s="42"/>
      <c r="ENX2665" s="116"/>
      <c r="ENY2665" s="42"/>
      <c r="ENZ2665" s="116"/>
      <c r="EOA2665" s="42"/>
      <c r="EOB2665" s="116"/>
      <c r="EOC2665" s="42"/>
      <c r="EOD2665" s="116"/>
      <c r="EOE2665" s="42"/>
      <c r="EOF2665" s="116"/>
      <c r="EOG2665" s="42"/>
      <c r="EOH2665" s="116"/>
      <c r="EOI2665" s="42"/>
      <c r="EOJ2665" s="116"/>
      <c r="EOK2665" s="42"/>
      <c r="EOL2665" s="116"/>
      <c r="EOM2665" s="42"/>
      <c r="EON2665" s="116"/>
      <c r="EOO2665" s="42"/>
      <c r="EOP2665" s="116"/>
      <c r="EOQ2665" s="42"/>
      <c r="EOR2665" s="116"/>
      <c r="EOS2665" s="42"/>
      <c r="EOT2665" s="116"/>
      <c r="EOU2665" s="42"/>
      <c r="EOV2665" s="116"/>
      <c r="EOW2665" s="42"/>
      <c r="EOX2665" s="116"/>
      <c r="EOY2665" s="42"/>
      <c r="EOZ2665" s="116"/>
      <c r="EPA2665" s="42"/>
      <c r="EPB2665" s="116"/>
      <c r="EPC2665" s="42"/>
      <c r="EPD2665" s="116"/>
      <c r="EPE2665" s="42"/>
      <c r="EPF2665" s="116"/>
      <c r="EPG2665" s="42"/>
      <c r="EPH2665" s="116"/>
      <c r="EPI2665" s="42"/>
      <c r="EPJ2665" s="116"/>
      <c r="EPK2665" s="42"/>
      <c r="EPL2665" s="116"/>
      <c r="EPM2665" s="42"/>
      <c r="EPN2665" s="116"/>
      <c r="EPO2665" s="42"/>
      <c r="EPP2665" s="116"/>
      <c r="EPQ2665" s="42"/>
      <c r="EPR2665" s="116"/>
      <c r="EPS2665" s="42"/>
      <c r="EPT2665" s="116"/>
      <c r="EPU2665" s="42"/>
      <c r="EPV2665" s="116"/>
      <c r="EPW2665" s="42"/>
      <c r="EPX2665" s="116"/>
      <c r="EPY2665" s="42"/>
      <c r="EPZ2665" s="116"/>
      <c r="EQA2665" s="42"/>
      <c r="EQB2665" s="116"/>
      <c r="EQC2665" s="42"/>
      <c r="EQD2665" s="116"/>
      <c r="EQE2665" s="42"/>
      <c r="EQF2665" s="116"/>
      <c r="EQG2665" s="42"/>
      <c r="EQH2665" s="116"/>
      <c r="EQI2665" s="42"/>
      <c r="EQJ2665" s="116"/>
      <c r="EQK2665" s="42"/>
      <c r="EQL2665" s="116"/>
      <c r="EQM2665" s="42"/>
      <c r="EQN2665" s="116"/>
      <c r="EQO2665" s="42"/>
      <c r="EQP2665" s="116"/>
      <c r="EQQ2665" s="42"/>
      <c r="EQR2665" s="116"/>
      <c r="EQS2665" s="42"/>
      <c r="EQT2665" s="116"/>
      <c r="EQU2665" s="42"/>
      <c r="EQV2665" s="116"/>
      <c r="EQW2665" s="42"/>
      <c r="EQX2665" s="116"/>
      <c r="EQY2665" s="42"/>
      <c r="EQZ2665" s="116"/>
      <c r="ERA2665" s="42"/>
      <c r="ERB2665" s="116"/>
      <c r="ERC2665" s="42"/>
      <c r="ERD2665" s="116"/>
      <c r="ERE2665" s="42"/>
      <c r="ERF2665" s="116"/>
      <c r="ERG2665" s="42"/>
      <c r="ERH2665" s="116"/>
      <c r="ERI2665" s="42"/>
      <c r="ERJ2665" s="116"/>
      <c r="ERK2665" s="42"/>
      <c r="ERL2665" s="116"/>
      <c r="ERM2665" s="42"/>
      <c r="ERN2665" s="116"/>
      <c r="ERO2665" s="42"/>
      <c r="ERP2665" s="116"/>
      <c r="ERQ2665" s="42"/>
      <c r="ERR2665" s="116"/>
      <c r="ERS2665" s="42"/>
      <c r="ERT2665" s="116"/>
      <c r="ERU2665" s="42"/>
      <c r="ERV2665" s="116"/>
      <c r="ERW2665" s="42"/>
      <c r="ERX2665" s="116"/>
      <c r="ERY2665" s="42"/>
      <c r="ERZ2665" s="116"/>
      <c r="ESA2665" s="42"/>
      <c r="ESB2665" s="116"/>
      <c r="ESC2665" s="42"/>
      <c r="ESD2665" s="116"/>
      <c r="ESE2665" s="42"/>
      <c r="ESF2665" s="116"/>
      <c r="ESG2665" s="42"/>
      <c r="ESH2665" s="116"/>
      <c r="ESI2665" s="42"/>
      <c r="ESJ2665" s="116"/>
      <c r="ESK2665" s="42"/>
      <c r="ESL2665" s="116"/>
      <c r="ESM2665" s="42"/>
      <c r="ESN2665" s="116"/>
      <c r="ESO2665" s="42"/>
      <c r="ESP2665" s="116"/>
      <c r="ESQ2665" s="42"/>
      <c r="ESR2665" s="116"/>
      <c r="ESS2665" s="42"/>
      <c r="EST2665" s="116"/>
      <c r="ESU2665" s="42"/>
      <c r="ESV2665" s="116"/>
      <c r="ESW2665" s="42"/>
      <c r="ESX2665" s="116"/>
      <c r="ESY2665" s="42"/>
      <c r="ESZ2665" s="116"/>
      <c r="ETA2665" s="42"/>
      <c r="ETB2665" s="116"/>
      <c r="ETC2665" s="42"/>
      <c r="ETD2665" s="116"/>
      <c r="ETE2665" s="42"/>
      <c r="ETF2665" s="116"/>
      <c r="ETG2665" s="42"/>
      <c r="ETH2665" s="116"/>
      <c r="ETI2665" s="42"/>
      <c r="ETJ2665" s="116"/>
      <c r="ETK2665" s="42"/>
      <c r="ETL2665" s="116"/>
      <c r="ETM2665" s="42"/>
      <c r="ETN2665" s="116"/>
      <c r="ETO2665" s="42"/>
      <c r="ETP2665" s="116"/>
      <c r="ETQ2665" s="42"/>
      <c r="ETR2665" s="116"/>
      <c r="ETS2665" s="42"/>
      <c r="ETT2665" s="116"/>
      <c r="ETU2665" s="42"/>
      <c r="ETV2665" s="116"/>
      <c r="ETW2665" s="42"/>
      <c r="ETX2665" s="116"/>
      <c r="ETY2665" s="42"/>
      <c r="ETZ2665" s="116"/>
      <c r="EUA2665" s="42"/>
      <c r="EUB2665" s="116"/>
      <c r="EUC2665" s="42"/>
      <c r="EUD2665" s="116"/>
      <c r="EUE2665" s="42"/>
      <c r="EUF2665" s="116"/>
      <c r="EUG2665" s="42"/>
      <c r="EUH2665" s="116"/>
      <c r="EUI2665" s="42"/>
      <c r="EUJ2665" s="116"/>
      <c r="EUK2665" s="42"/>
      <c r="EUL2665" s="116"/>
      <c r="EUM2665" s="42"/>
      <c r="EUN2665" s="116"/>
      <c r="EUO2665" s="42"/>
      <c r="EUP2665" s="116"/>
      <c r="EUQ2665" s="42"/>
      <c r="EUR2665" s="116"/>
      <c r="EUS2665" s="42"/>
      <c r="EUT2665" s="116"/>
      <c r="EUU2665" s="42"/>
      <c r="EUV2665" s="116"/>
      <c r="EUW2665" s="42"/>
      <c r="EUX2665" s="116"/>
      <c r="EUY2665" s="42"/>
      <c r="EUZ2665" s="116"/>
      <c r="EVA2665" s="42"/>
      <c r="EVB2665" s="116"/>
      <c r="EVC2665" s="42"/>
      <c r="EVD2665" s="116"/>
      <c r="EVE2665" s="42"/>
      <c r="EVF2665" s="116"/>
      <c r="EVG2665" s="42"/>
      <c r="EVH2665" s="116"/>
      <c r="EVI2665" s="42"/>
      <c r="EVJ2665" s="116"/>
      <c r="EVK2665" s="42"/>
      <c r="EVL2665" s="116"/>
      <c r="EVM2665" s="42"/>
      <c r="EVN2665" s="116"/>
      <c r="EVO2665" s="42"/>
      <c r="EVP2665" s="116"/>
      <c r="EVQ2665" s="42"/>
      <c r="EVR2665" s="116"/>
      <c r="EVS2665" s="42"/>
      <c r="EVT2665" s="116"/>
      <c r="EVU2665" s="42"/>
      <c r="EVV2665" s="116"/>
      <c r="EVW2665" s="42"/>
      <c r="EVX2665" s="116"/>
      <c r="EVY2665" s="42"/>
      <c r="EVZ2665" s="116"/>
      <c r="EWA2665" s="42"/>
      <c r="EWB2665" s="116"/>
      <c r="EWC2665" s="42"/>
      <c r="EWD2665" s="116"/>
      <c r="EWE2665" s="42"/>
      <c r="EWF2665" s="116"/>
      <c r="EWG2665" s="42"/>
      <c r="EWH2665" s="116"/>
      <c r="EWI2665" s="42"/>
      <c r="EWJ2665" s="116"/>
      <c r="EWK2665" s="42"/>
      <c r="EWL2665" s="116"/>
      <c r="EWM2665" s="42"/>
      <c r="EWN2665" s="116"/>
      <c r="EWO2665" s="42"/>
      <c r="EWP2665" s="116"/>
      <c r="EWQ2665" s="42"/>
      <c r="EWR2665" s="116"/>
      <c r="EWS2665" s="42"/>
      <c r="EWT2665" s="116"/>
      <c r="EWU2665" s="42"/>
      <c r="EWV2665" s="116"/>
      <c r="EWW2665" s="42"/>
      <c r="EWX2665" s="116"/>
      <c r="EWY2665" s="42"/>
      <c r="EWZ2665" s="116"/>
      <c r="EXA2665" s="42"/>
      <c r="EXB2665" s="116"/>
      <c r="EXC2665" s="42"/>
      <c r="EXD2665" s="116"/>
      <c r="EXE2665" s="42"/>
      <c r="EXF2665" s="116"/>
      <c r="EXG2665" s="42"/>
      <c r="EXH2665" s="116"/>
      <c r="EXI2665" s="42"/>
      <c r="EXJ2665" s="116"/>
      <c r="EXK2665" s="42"/>
      <c r="EXL2665" s="116"/>
      <c r="EXM2665" s="42"/>
      <c r="EXN2665" s="116"/>
      <c r="EXO2665" s="42"/>
      <c r="EXP2665" s="116"/>
      <c r="EXQ2665" s="42"/>
      <c r="EXR2665" s="116"/>
      <c r="EXS2665" s="42"/>
      <c r="EXT2665" s="116"/>
      <c r="EXU2665" s="42"/>
      <c r="EXV2665" s="116"/>
      <c r="EXW2665" s="42"/>
      <c r="EXX2665" s="116"/>
      <c r="EXY2665" s="42"/>
      <c r="EXZ2665" s="116"/>
      <c r="EYA2665" s="42"/>
      <c r="EYB2665" s="116"/>
      <c r="EYC2665" s="42"/>
      <c r="EYD2665" s="116"/>
      <c r="EYE2665" s="42"/>
      <c r="EYF2665" s="116"/>
      <c r="EYG2665" s="42"/>
      <c r="EYH2665" s="116"/>
      <c r="EYI2665" s="42"/>
      <c r="EYJ2665" s="116"/>
      <c r="EYK2665" s="42"/>
      <c r="EYL2665" s="116"/>
      <c r="EYM2665" s="42"/>
      <c r="EYN2665" s="116"/>
      <c r="EYO2665" s="42"/>
      <c r="EYP2665" s="116"/>
      <c r="EYQ2665" s="42"/>
      <c r="EYR2665" s="116"/>
      <c r="EYS2665" s="42"/>
      <c r="EYT2665" s="116"/>
      <c r="EYU2665" s="42"/>
      <c r="EYV2665" s="116"/>
      <c r="EYW2665" s="42"/>
      <c r="EYX2665" s="116"/>
      <c r="EYY2665" s="42"/>
      <c r="EYZ2665" s="116"/>
      <c r="EZA2665" s="42"/>
      <c r="EZB2665" s="116"/>
      <c r="EZC2665" s="42"/>
      <c r="EZD2665" s="116"/>
      <c r="EZE2665" s="42"/>
      <c r="EZF2665" s="116"/>
      <c r="EZG2665" s="42"/>
      <c r="EZH2665" s="116"/>
      <c r="EZI2665" s="42"/>
      <c r="EZJ2665" s="116"/>
      <c r="EZK2665" s="42"/>
      <c r="EZL2665" s="116"/>
      <c r="EZM2665" s="42"/>
      <c r="EZN2665" s="116"/>
      <c r="EZO2665" s="42"/>
      <c r="EZP2665" s="116"/>
      <c r="EZQ2665" s="42"/>
      <c r="EZR2665" s="116"/>
      <c r="EZS2665" s="42"/>
      <c r="EZT2665" s="116"/>
      <c r="EZU2665" s="42"/>
      <c r="EZV2665" s="116"/>
      <c r="EZW2665" s="42"/>
      <c r="EZX2665" s="116"/>
      <c r="EZY2665" s="42"/>
      <c r="EZZ2665" s="116"/>
      <c r="FAA2665" s="42"/>
      <c r="FAB2665" s="116"/>
      <c r="FAC2665" s="42"/>
      <c r="FAD2665" s="116"/>
      <c r="FAE2665" s="42"/>
      <c r="FAF2665" s="116"/>
      <c r="FAG2665" s="42"/>
      <c r="FAH2665" s="116"/>
      <c r="FAI2665" s="42"/>
      <c r="FAJ2665" s="116"/>
      <c r="FAK2665" s="42"/>
      <c r="FAL2665" s="116"/>
      <c r="FAM2665" s="42"/>
      <c r="FAN2665" s="116"/>
      <c r="FAO2665" s="42"/>
      <c r="FAP2665" s="116"/>
      <c r="FAQ2665" s="42"/>
      <c r="FAR2665" s="116"/>
      <c r="FAS2665" s="42"/>
      <c r="FAT2665" s="116"/>
      <c r="FAU2665" s="42"/>
      <c r="FAV2665" s="116"/>
      <c r="FAW2665" s="42"/>
      <c r="FAX2665" s="116"/>
      <c r="FAY2665" s="42"/>
      <c r="FAZ2665" s="116"/>
      <c r="FBA2665" s="42"/>
      <c r="FBB2665" s="116"/>
      <c r="FBC2665" s="42"/>
      <c r="FBD2665" s="116"/>
      <c r="FBE2665" s="42"/>
      <c r="FBF2665" s="116"/>
      <c r="FBG2665" s="42"/>
      <c r="FBH2665" s="116"/>
      <c r="FBI2665" s="42"/>
      <c r="FBJ2665" s="116"/>
      <c r="FBK2665" s="42"/>
      <c r="FBL2665" s="116"/>
      <c r="FBM2665" s="42"/>
      <c r="FBN2665" s="116"/>
      <c r="FBO2665" s="42"/>
      <c r="FBP2665" s="116"/>
      <c r="FBQ2665" s="42"/>
      <c r="FBR2665" s="116"/>
      <c r="FBS2665" s="42"/>
      <c r="FBT2665" s="116"/>
      <c r="FBU2665" s="42"/>
      <c r="FBV2665" s="116"/>
      <c r="FBW2665" s="42"/>
      <c r="FBX2665" s="116"/>
      <c r="FBY2665" s="42"/>
      <c r="FBZ2665" s="116"/>
      <c r="FCA2665" s="42"/>
      <c r="FCB2665" s="116"/>
      <c r="FCC2665" s="42"/>
      <c r="FCD2665" s="116"/>
      <c r="FCE2665" s="42"/>
      <c r="FCF2665" s="116"/>
      <c r="FCG2665" s="42"/>
      <c r="FCH2665" s="116"/>
      <c r="FCI2665" s="42"/>
      <c r="FCJ2665" s="116"/>
      <c r="FCK2665" s="42"/>
      <c r="FCL2665" s="116"/>
      <c r="FCM2665" s="42"/>
      <c r="FCN2665" s="116"/>
      <c r="FCO2665" s="42"/>
      <c r="FCP2665" s="116"/>
      <c r="FCQ2665" s="42"/>
      <c r="FCR2665" s="116"/>
      <c r="FCS2665" s="42"/>
      <c r="FCT2665" s="116"/>
      <c r="FCU2665" s="42"/>
      <c r="FCV2665" s="116"/>
      <c r="FCW2665" s="42"/>
      <c r="FCX2665" s="116"/>
      <c r="FCY2665" s="42"/>
      <c r="FCZ2665" s="116"/>
      <c r="FDA2665" s="42"/>
      <c r="FDB2665" s="116"/>
      <c r="FDC2665" s="42"/>
      <c r="FDD2665" s="116"/>
      <c r="FDE2665" s="42"/>
      <c r="FDF2665" s="116"/>
      <c r="FDG2665" s="42"/>
      <c r="FDH2665" s="116"/>
      <c r="FDI2665" s="42"/>
      <c r="FDJ2665" s="116"/>
      <c r="FDK2665" s="42"/>
      <c r="FDL2665" s="116"/>
      <c r="FDM2665" s="42"/>
      <c r="FDN2665" s="116"/>
      <c r="FDO2665" s="42"/>
      <c r="FDP2665" s="116"/>
      <c r="FDQ2665" s="42"/>
      <c r="FDR2665" s="116"/>
      <c r="FDS2665" s="42"/>
      <c r="FDT2665" s="116"/>
      <c r="FDU2665" s="42"/>
      <c r="FDV2665" s="116"/>
      <c r="FDW2665" s="42"/>
      <c r="FDX2665" s="116"/>
      <c r="FDY2665" s="42"/>
      <c r="FDZ2665" s="116"/>
      <c r="FEA2665" s="42"/>
      <c r="FEB2665" s="116"/>
      <c r="FEC2665" s="42"/>
      <c r="FED2665" s="116"/>
      <c r="FEE2665" s="42"/>
      <c r="FEF2665" s="116"/>
      <c r="FEG2665" s="42"/>
      <c r="FEH2665" s="116"/>
      <c r="FEI2665" s="42"/>
      <c r="FEJ2665" s="116"/>
      <c r="FEK2665" s="42"/>
      <c r="FEL2665" s="116"/>
      <c r="FEM2665" s="42"/>
      <c r="FEN2665" s="116"/>
      <c r="FEO2665" s="42"/>
      <c r="FEP2665" s="116"/>
      <c r="FEQ2665" s="42"/>
      <c r="FER2665" s="116"/>
      <c r="FES2665" s="42"/>
      <c r="FET2665" s="116"/>
      <c r="FEU2665" s="42"/>
      <c r="FEV2665" s="116"/>
      <c r="FEW2665" s="42"/>
      <c r="FEX2665" s="116"/>
      <c r="FEY2665" s="42"/>
      <c r="FEZ2665" s="116"/>
      <c r="FFA2665" s="42"/>
      <c r="FFB2665" s="116"/>
      <c r="FFC2665" s="42"/>
      <c r="FFD2665" s="116"/>
      <c r="FFE2665" s="42"/>
      <c r="FFF2665" s="116"/>
      <c r="FFG2665" s="42"/>
      <c r="FFH2665" s="116"/>
      <c r="FFI2665" s="42"/>
      <c r="FFJ2665" s="116"/>
      <c r="FFK2665" s="42"/>
      <c r="FFL2665" s="116"/>
      <c r="FFM2665" s="42"/>
      <c r="FFN2665" s="116"/>
      <c r="FFO2665" s="42"/>
      <c r="FFP2665" s="116"/>
      <c r="FFQ2665" s="42"/>
      <c r="FFR2665" s="116"/>
      <c r="FFS2665" s="42"/>
      <c r="FFT2665" s="116"/>
      <c r="FFU2665" s="42"/>
      <c r="FFV2665" s="116"/>
      <c r="FFW2665" s="42"/>
      <c r="FFX2665" s="116"/>
      <c r="FFY2665" s="42"/>
      <c r="FFZ2665" s="116"/>
      <c r="FGA2665" s="42"/>
      <c r="FGB2665" s="116"/>
      <c r="FGC2665" s="42"/>
      <c r="FGD2665" s="116"/>
      <c r="FGE2665" s="42"/>
      <c r="FGF2665" s="116"/>
      <c r="FGG2665" s="42"/>
      <c r="FGH2665" s="116"/>
      <c r="FGI2665" s="42"/>
      <c r="FGJ2665" s="116"/>
      <c r="FGK2665" s="42"/>
      <c r="FGL2665" s="116"/>
      <c r="FGM2665" s="42"/>
      <c r="FGN2665" s="116"/>
      <c r="FGO2665" s="42"/>
      <c r="FGP2665" s="116"/>
      <c r="FGQ2665" s="42"/>
      <c r="FGR2665" s="116"/>
      <c r="FGS2665" s="42"/>
      <c r="FGT2665" s="116"/>
      <c r="FGU2665" s="42"/>
      <c r="FGV2665" s="116"/>
      <c r="FGW2665" s="42"/>
      <c r="FGX2665" s="116"/>
      <c r="FGY2665" s="42"/>
      <c r="FGZ2665" s="116"/>
      <c r="FHA2665" s="42"/>
      <c r="FHB2665" s="116"/>
      <c r="FHC2665" s="42"/>
      <c r="FHD2665" s="116"/>
      <c r="FHE2665" s="42"/>
      <c r="FHF2665" s="116"/>
      <c r="FHG2665" s="42"/>
      <c r="FHH2665" s="116"/>
      <c r="FHI2665" s="42"/>
      <c r="FHJ2665" s="116"/>
      <c r="FHK2665" s="42"/>
      <c r="FHL2665" s="116"/>
      <c r="FHM2665" s="42"/>
      <c r="FHN2665" s="116"/>
      <c r="FHO2665" s="42"/>
      <c r="FHP2665" s="116"/>
      <c r="FHQ2665" s="42"/>
      <c r="FHR2665" s="116"/>
      <c r="FHS2665" s="42"/>
      <c r="FHT2665" s="116"/>
      <c r="FHU2665" s="42"/>
      <c r="FHV2665" s="116"/>
      <c r="FHW2665" s="42"/>
      <c r="FHX2665" s="116"/>
      <c r="FHY2665" s="42"/>
      <c r="FHZ2665" s="116"/>
      <c r="FIA2665" s="42"/>
      <c r="FIB2665" s="116"/>
      <c r="FIC2665" s="42"/>
      <c r="FID2665" s="116"/>
      <c r="FIE2665" s="42"/>
      <c r="FIF2665" s="116"/>
      <c r="FIG2665" s="42"/>
      <c r="FIH2665" s="116"/>
      <c r="FII2665" s="42"/>
      <c r="FIJ2665" s="116"/>
      <c r="FIK2665" s="42"/>
      <c r="FIL2665" s="116"/>
      <c r="FIM2665" s="42"/>
      <c r="FIN2665" s="116"/>
      <c r="FIO2665" s="42"/>
      <c r="FIP2665" s="116"/>
      <c r="FIQ2665" s="42"/>
      <c r="FIR2665" s="116"/>
      <c r="FIS2665" s="42"/>
      <c r="FIT2665" s="116"/>
      <c r="FIU2665" s="42"/>
      <c r="FIV2665" s="116"/>
      <c r="FIW2665" s="42"/>
      <c r="FIX2665" s="116"/>
      <c r="FIY2665" s="42"/>
      <c r="FIZ2665" s="116"/>
      <c r="FJA2665" s="42"/>
      <c r="FJB2665" s="116"/>
      <c r="FJC2665" s="42"/>
      <c r="FJD2665" s="116"/>
      <c r="FJE2665" s="42"/>
      <c r="FJF2665" s="116"/>
      <c r="FJG2665" s="42"/>
      <c r="FJH2665" s="116"/>
      <c r="FJI2665" s="42"/>
      <c r="FJJ2665" s="116"/>
      <c r="FJK2665" s="42"/>
      <c r="FJL2665" s="116"/>
      <c r="FJM2665" s="42"/>
      <c r="FJN2665" s="116"/>
      <c r="FJO2665" s="42"/>
      <c r="FJP2665" s="116"/>
      <c r="FJQ2665" s="42"/>
      <c r="FJR2665" s="116"/>
      <c r="FJS2665" s="42"/>
      <c r="FJT2665" s="116"/>
      <c r="FJU2665" s="42"/>
      <c r="FJV2665" s="116"/>
      <c r="FJW2665" s="42"/>
      <c r="FJX2665" s="116"/>
      <c r="FJY2665" s="42"/>
      <c r="FJZ2665" s="116"/>
      <c r="FKA2665" s="42"/>
      <c r="FKB2665" s="116"/>
      <c r="FKC2665" s="42"/>
      <c r="FKD2665" s="116"/>
      <c r="FKE2665" s="42"/>
      <c r="FKF2665" s="116"/>
      <c r="FKG2665" s="42"/>
      <c r="FKH2665" s="116"/>
      <c r="FKI2665" s="42"/>
      <c r="FKJ2665" s="116"/>
      <c r="FKK2665" s="42"/>
      <c r="FKL2665" s="116"/>
      <c r="FKM2665" s="42"/>
      <c r="FKN2665" s="116"/>
      <c r="FKO2665" s="42"/>
      <c r="FKP2665" s="116"/>
      <c r="FKQ2665" s="42"/>
      <c r="FKR2665" s="116"/>
      <c r="FKS2665" s="42"/>
      <c r="FKT2665" s="116"/>
      <c r="FKU2665" s="42"/>
      <c r="FKV2665" s="116"/>
      <c r="FKW2665" s="42"/>
      <c r="FKX2665" s="116"/>
      <c r="FKY2665" s="42"/>
      <c r="FKZ2665" s="116"/>
      <c r="FLA2665" s="42"/>
      <c r="FLB2665" s="116"/>
      <c r="FLC2665" s="42"/>
      <c r="FLD2665" s="116"/>
      <c r="FLE2665" s="42"/>
      <c r="FLF2665" s="116"/>
      <c r="FLG2665" s="42"/>
      <c r="FLH2665" s="116"/>
      <c r="FLI2665" s="42"/>
      <c r="FLJ2665" s="116"/>
      <c r="FLK2665" s="42"/>
      <c r="FLL2665" s="116"/>
      <c r="FLM2665" s="42"/>
      <c r="FLN2665" s="116"/>
      <c r="FLO2665" s="42"/>
      <c r="FLP2665" s="116"/>
      <c r="FLQ2665" s="42"/>
      <c r="FLR2665" s="116"/>
      <c r="FLS2665" s="42"/>
      <c r="FLT2665" s="116"/>
      <c r="FLU2665" s="42"/>
      <c r="FLV2665" s="116"/>
      <c r="FLW2665" s="42"/>
      <c r="FLX2665" s="116"/>
      <c r="FLY2665" s="42"/>
      <c r="FLZ2665" s="116"/>
      <c r="FMA2665" s="42"/>
      <c r="FMB2665" s="116"/>
      <c r="FMC2665" s="42"/>
      <c r="FMD2665" s="116"/>
      <c r="FME2665" s="42"/>
      <c r="FMF2665" s="116"/>
      <c r="FMG2665" s="42"/>
      <c r="FMH2665" s="116"/>
      <c r="FMI2665" s="42"/>
      <c r="FMJ2665" s="116"/>
      <c r="FMK2665" s="42"/>
      <c r="FML2665" s="116"/>
      <c r="FMM2665" s="42"/>
      <c r="FMN2665" s="116"/>
      <c r="FMO2665" s="42"/>
      <c r="FMP2665" s="116"/>
      <c r="FMQ2665" s="42"/>
      <c r="FMR2665" s="116"/>
      <c r="FMS2665" s="42"/>
      <c r="FMT2665" s="116"/>
      <c r="FMU2665" s="42"/>
      <c r="FMV2665" s="116"/>
      <c r="FMW2665" s="42"/>
      <c r="FMX2665" s="116"/>
      <c r="FMY2665" s="42"/>
      <c r="FMZ2665" s="116"/>
      <c r="FNA2665" s="42"/>
      <c r="FNB2665" s="116"/>
      <c r="FNC2665" s="42"/>
      <c r="FND2665" s="116"/>
      <c r="FNE2665" s="42"/>
      <c r="FNF2665" s="116"/>
      <c r="FNG2665" s="42"/>
      <c r="FNH2665" s="116"/>
      <c r="FNI2665" s="42"/>
      <c r="FNJ2665" s="116"/>
      <c r="FNK2665" s="42"/>
      <c r="FNL2665" s="116"/>
      <c r="FNM2665" s="42"/>
      <c r="FNN2665" s="116"/>
      <c r="FNO2665" s="42"/>
      <c r="FNP2665" s="116"/>
      <c r="FNQ2665" s="42"/>
      <c r="FNR2665" s="116"/>
      <c r="FNS2665" s="42"/>
      <c r="FNT2665" s="116"/>
      <c r="FNU2665" s="42"/>
      <c r="FNV2665" s="116"/>
      <c r="FNW2665" s="42"/>
      <c r="FNX2665" s="116"/>
      <c r="FNY2665" s="42"/>
      <c r="FNZ2665" s="116"/>
      <c r="FOA2665" s="42"/>
      <c r="FOB2665" s="116"/>
      <c r="FOC2665" s="42"/>
      <c r="FOD2665" s="116"/>
      <c r="FOE2665" s="42"/>
      <c r="FOF2665" s="116"/>
      <c r="FOG2665" s="42"/>
      <c r="FOH2665" s="116"/>
      <c r="FOI2665" s="42"/>
      <c r="FOJ2665" s="116"/>
      <c r="FOK2665" s="42"/>
      <c r="FOL2665" s="116"/>
      <c r="FOM2665" s="42"/>
      <c r="FON2665" s="116"/>
      <c r="FOO2665" s="42"/>
      <c r="FOP2665" s="116"/>
      <c r="FOQ2665" s="42"/>
      <c r="FOR2665" s="116"/>
      <c r="FOS2665" s="42"/>
      <c r="FOT2665" s="116"/>
      <c r="FOU2665" s="42"/>
      <c r="FOV2665" s="116"/>
      <c r="FOW2665" s="42"/>
      <c r="FOX2665" s="116"/>
      <c r="FOY2665" s="42"/>
      <c r="FOZ2665" s="116"/>
      <c r="FPA2665" s="42"/>
      <c r="FPB2665" s="116"/>
      <c r="FPC2665" s="42"/>
      <c r="FPD2665" s="116"/>
      <c r="FPE2665" s="42"/>
      <c r="FPF2665" s="116"/>
      <c r="FPG2665" s="42"/>
      <c r="FPH2665" s="116"/>
      <c r="FPI2665" s="42"/>
      <c r="FPJ2665" s="116"/>
      <c r="FPK2665" s="42"/>
      <c r="FPL2665" s="116"/>
      <c r="FPM2665" s="42"/>
      <c r="FPN2665" s="116"/>
      <c r="FPO2665" s="42"/>
      <c r="FPP2665" s="116"/>
      <c r="FPQ2665" s="42"/>
      <c r="FPR2665" s="116"/>
      <c r="FPS2665" s="42"/>
      <c r="FPT2665" s="116"/>
      <c r="FPU2665" s="42"/>
      <c r="FPV2665" s="116"/>
      <c r="FPW2665" s="42"/>
      <c r="FPX2665" s="116"/>
      <c r="FPY2665" s="42"/>
      <c r="FPZ2665" s="116"/>
      <c r="FQA2665" s="42"/>
      <c r="FQB2665" s="116"/>
      <c r="FQC2665" s="42"/>
      <c r="FQD2665" s="116"/>
      <c r="FQE2665" s="42"/>
      <c r="FQF2665" s="116"/>
      <c r="FQG2665" s="42"/>
      <c r="FQH2665" s="116"/>
      <c r="FQI2665" s="42"/>
      <c r="FQJ2665" s="116"/>
      <c r="FQK2665" s="42"/>
      <c r="FQL2665" s="116"/>
      <c r="FQM2665" s="42"/>
      <c r="FQN2665" s="116"/>
      <c r="FQO2665" s="42"/>
      <c r="FQP2665" s="116"/>
      <c r="FQQ2665" s="42"/>
      <c r="FQR2665" s="116"/>
      <c r="FQS2665" s="42"/>
      <c r="FQT2665" s="116"/>
      <c r="FQU2665" s="42"/>
      <c r="FQV2665" s="116"/>
      <c r="FQW2665" s="42"/>
      <c r="FQX2665" s="116"/>
      <c r="FQY2665" s="42"/>
      <c r="FQZ2665" s="116"/>
      <c r="FRA2665" s="42"/>
      <c r="FRB2665" s="116"/>
      <c r="FRC2665" s="42"/>
      <c r="FRD2665" s="116"/>
      <c r="FRE2665" s="42"/>
      <c r="FRF2665" s="116"/>
      <c r="FRG2665" s="42"/>
      <c r="FRH2665" s="116"/>
      <c r="FRI2665" s="42"/>
      <c r="FRJ2665" s="116"/>
      <c r="FRK2665" s="42"/>
      <c r="FRL2665" s="116"/>
      <c r="FRM2665" s="42"/>
      <c r="FRN2665" s="116"/>
      <c r="FRO2665" s="42"/>
      <c r="FRP2665" s="116"/>
      <c r="FRQ2665" s="42"/>
      <c r="FRR2665" s="116"/>
      <c r="FRS2665" s="42"/>
      <c r="FRT2665" s="116"/>
      <c r="FRU2665" s="42"/>
      <c r="FRV2665" s="116"/>
      <c r="FRW2665" s="42"/>
      <c r="FRX2665" s="116"/>
      <c r="FRY2665" s="42"/>
      <c r="FRZ2665" s="116"/>
      <c r="FSA2665" s="42"/>
      <c r="FSB2665" s="116"/>
      <c r="FSC2665" s="42"/>
      <c r="FSD2665" s="116"/>
      <c r="FSE2665" s="42"/>
      <c r="FSF2665" s="116"/>
      <c r="FSG2665" s="42"/>
      <c r="FSH2665" s="116"/>
      <c r="FSI2665" s="42"/>
      <c r="FSJ2665" s="116"/>
      <c r="FSK2665" s="42"/>
      <c r="FSL2665" s="116"/>
      <c r="FSM2665" s="42"/>
      <c r="FSN2665" s="116"/>
      <c r="FSO2665" s="42"/>
      <c r="FSP2665" s="116"/>
      <c r="FSQ2665" s="42"/>
      <c r="FSR2665" s="116"/>
      <c r="FSS2665" s="42"/>
      <c r="FST2665" s="116"/>
      <c r="FSU2665" s="42"/>
      <c r="FSV2665" s="116"/>
      <c r="FSW2665" s="42"/>
      <c r="FSX2665" s="116"/>
      <c r="FSY2665" s="42"/>
      <c r="FSZ2665" s="116"/>
      <c r="FTA2665" s="42"/>
      <c r="FTB2665" s="116"/>
      <c r="FTC2665" s="42"/>
      <c r="FTD2665" s="116"/>
      <c r="FTE2665" s="42"/>
      <c r="FTF2665" s="116"/>
      <c r="FTG2665" s="42"/>
      <c r="FTH2665" s="116"/>
      <c r="FTI2665" s="42"/>
      <c r="FTJ2665" s="116"/>
      <c r="FTK2665" s="42"/>
      <c r="FTL2665" s="116"/>
      <c r="FTM2665" s="42"/>
      <c r="FTN2665" s="116"/>
      <c r="FTO2665" s="42"/>
      <c r="FTP2665" s="116"/>
      <c r="FTQ2665" s="42"/>
      <c r="FTR2665" s="116"/>
      <c r="FTS2665" s="42"/>
      <c r="FTT2665" s="116"/>
      <c r="FTU2665" s="42"/>
      <c r="FTV2665" s="116"/>
      <c r="FTW2665" s="42"/>
      <c r="FTX2665" s="116"/>
      <c r="FTY2665" s="42"/>
      <c r="FTZ2665" s="116"/>
      <c r="FUA2665" s="42"/>
      <c r="FUB2665" s="116"/>
      <c r="FUC2665" s="42"/>
      <c r="FUD2665" s="116"/>
      <c r="FUE2665" s="42"/>
      <c r="FUF2665" s="116"/>
      <c r="FUG2665" s="42"/>
      <c r="FUH2665" s="116"/>
      <c r="FUI2665" s="42"/>
      <c r="FUJ2665" s="116"/>
      <c r="FUK2665" s="42"/>
      <c r="FUL2665" s="116"/>
      <c r="FUM2665" s="42"/>
      <c r="FUN2665" s="116"/>
      <c r="FUO2665" s="42"/>
      <c r="FUP2665" s="116"/>
      <c r="FUQ2665" s="42"/>
      <c r="FUR2665" s="116"/>
      <c r="FUS2665" s="42"/>
      <c r="FUT2665" s="116"/>
      <c r="FUU2665" s="42"/>
      <c r="FUV2665" s="116"/>
      <c r="FUW2665" s="42"/>
      <c r="FUX2665" s="116"/>
      <c r="FUY2665" s="42"/>
      <c r="FUZ2665" s="116"/>
      <c r="FVA2665" s="42"/>
      <c r="FVB2665" s="116"/>
      <c r="FVC2665" s="42"/>
      <c r="FVD2665" s="116"/>
      <c r="FVE2665" s="42"/>
      <c r="FVF2665" s="116"/>
      <c r="FVG2665" s="42"/>
      <c r="FVH2665" s="116"/>
      <c r="FVI2665" s="42"/>
      <c r="FVJ2665" s="116"/>
      <c r="FVK2665" s="42"/>
      <c r="FVL2665" s="116"/>
      <c r="FVM2665" s="42"/>
      <c r="FVN2665" s="116"/>
      <c r="FVO2665" s="42"/>
      <c r="FVP2665" s="116"/>
      <c r="FVQ2665" s="42"/>
      <c r="FVR2665" s="116"/>
      <c r="FVS2665" s="42"/>
      <c r="FVT2665" s="116"/>
      <c r="FVU2665" s="42"/>
      <c r="FVV2665" s="116"/>
      <c r="FVW2665" s="42"/>
      <c r="FVX2665" s="116"/>
      <c r="FVY2665" s="42"/>
      <c r="FVZ2665" s="116"/>
      <c r="FWA2665" s="42"/>
      <c r="FWB2665" s="116"/>
      <c r="FWC2665" s="42"/>
      <c r="FWD2665" s="116"/>
      <c r="FWE2665" s="42"/>
      <c r="FWF2665" s="116"/>
      <c r="FWG2665" s="42"/>
      <c r="FWH2665" s="116"/>
      <c r="FWI2665" s="42"/>
      <c r="FWJ2665" s="116"/>
      <c r="FWK2665" s="42"/>
      <c r="FWL2665" s="116"/>
      <c r="FWM2665" s="42"/>
      <c r="FWN2665" s="116"/>
      <c r="FWO2665" s="42"/>
      <c r="FWP2665" s="116"/>
      <c r="FWQ2665" s="42"/>
      <c r="FWR2665" s="116"/>
      <c r="FWS2665" s="42"/>
      <c r="FWT2665" s="116"/>
      <c r="FWU2665" s="42"/>
      <c r="FWV2665" s="116"/>
      <c r="FWW2665" s="42"/>
      <c r="FWX2665" s="116"/>
      <c r="FWY2665" s="42"/>
      <c r="FWZ2665" s="116"/>
      <c r="FXA2665" s="42"/>
      <c r="FXB2665" s="116"/>
      <c r="FXC2665" s="42"/>
      <c r="FXD2665" s="116"/>
      <c r="FXE2665" s="42"/>
      <c r="FXF2665" s="116"/>
      <c r="FXG2665" s="42"/>
      <c r="FXH2665" s="116"/>
      <c r="FXI2665" s="42"/>
      <c r="FXJ2665" s="116"/>
      <c r="FXK2665" s="42"/>
      <c r="FXL2665" s="116"/>
      <c r="FXM2665" s="42"/>
      <c r="FXN2665" s="116"/>
      <c r="FXO2665" s="42"/>
      <c r="FXP2665" s="116"/>
      <c r="FXQ2665" s="42"/>
      <c r="FXR2665" s="116"/>
      <c r="FXS2665" s="42"/>
      <c r="FXT2665" s="116"/>
      <c r="FXU2665" s="42"/>
      <c r="FXV2665" s="116"/>
      <c r="FXW2665" s="42"/>
      <c r="FXX2665" s="116"/>
      <c r="FXY2665" s="42"/>
      <c r="FXZ2665" s="116"/>
      <c r="FYA2665" s="42"/>
      <c r="FYB2665" s="116"/>
      <c r="FYC2665" s="42"/>
      <c r="FYD2665" s="116"/>
      <c r="FYE2665" s="42"/>
      <c r="FYF2665" s="116"/>
      <c r="FYG2665" s="42"/>
      <c r="FYH2665" s="116"/>
      <c r="FYI2665" s="42"/>
      <c r="FYJ2665" s="116"/>
      <c r="FYK2665" s="42"/>
      <c r="FYL2665" s="116"/>
      <c r="FYM2665" s="42"/>
      <c r="FYN2665" s="116"/>
      <c r="FYO2665" s="42"/>
      <c r="FYP2665" s="116"/>
      <c r="FYQ2665" s="42"/>
      <c r="FYR2665" s="116"/>
      <c r="FYS2665" s="42"/>
      <c r="FYT2665" s="116"/>
      <c r="FYU2665" s="42"/>
      <c r="FYV2665" s="116"/>
      <c r="FYW2665" s="42"/>
      <c r="FYX2665" s="116"/>
      <c r="FYY2665" s="42"/>
      <c r="FYZ2665" s="116"/>
      <c r="FZA2665" s="42"/>
      <c r="FZB2665" s="116"/>
      <c r="FZC2665" s="42"/>
      <c r="FZD2665" s="116"/>
      <c r="FZE2665" s="42"/>
      <c r="FZF2665" s="116"/>
      <c r="FZG2665" s="42"/>
      <c r="FZH2665" s="116"/>
      <c r="FZI2665" s="42"/>
      <c r="FZJ2665" s="116"/>
      <c r="FZK2665" s="42"/>
      <c r="FZL2665" s="116"/>
      <c r="FZM2665" s="42"/>
      <c r="FZN2665" s="116"/>
      <c r="FZO2665" s="42"/>
      <c r="FZP2665" s="116"/>
      <c r="FZQ2665" s="42"/>
      <c r="FZR2665" s="116"/>
      <c r="FZS2665" s="42"/>
      <c r="FZT2665" s="116"/>
      <c r="FZU2665" s="42"/>
      <c r="FZV2665" s="116"/>
      <c r="FZW2665" s="42"/>
      <c r="FZX2665" s="116"/>
      <c r="FZY2665" s="42"/>
      <c r="FZZ2665" s="116"/>
      <c r="GAA2665" s="42"/>
      <c r="GAB2665" s="116"/>
      <c r="GAC2665" s="42"/>
      <c r="GAD2665" s="116"/>
      <c r="GAE2665" s="42"/>
      <c r="GAF2665" s="116"/>
      <c r="GAG2665" s="42"/>
      <c r="GAH2665" s="116"/>
      <c r="GAI2665" s="42"/>
      <c r="GAJ2665" s="116"/>
      <c r="GAK2665" s="42"/>
      <c r="GAL2665" s="116"/>
      <c r="GAM2665" s="42"/>
      <c r="GAN2665" s="116"/>
      <c r="GAO2665" s="42"/>
      <c r="GAP2665" s="116"/>
      <c r="GAQ2665" s="42"/>
      <c r="GAR2665" s="116"/>
      <c r="GAS2665" s="42"/>
      <c r="GAT2665" s="116"/>
      <c r="GAU2665" s="42"/>
      <c r="GAV2665" s="116"/>
      <c r="GAW2665" s="42"/>
      <c r="GAX2665" s="116"/>
      <c r="GAY2665" s="42"/>
      <c r="GAZ2665" s="116"/>
      <c r="GBA2665" s="42"/>
      <c r="GBB2665" s="116"/>
      <c r="GBC2665" s="42"/>
      <c r="GBD2665" s="116"/>
      <c r="GBE2665" s="42"/>
      <c r="GBF2665" s="116"/>
      <c r="GBG2665" s="42"/>
      <c r="GBH2665" s="116"/>
      <c r="GBI2665" s="42"/>
      <c r="GBJ2665" s="116"/>
      <c r="GBK2665" s="42"/>
      <c r="GBL2665" s="116"/>
      <c r="GBM2665" s="42"/>
      <c r="GBN2665" s="116"/>
      <c r="GBO2665" s="42"/>
      <c r="GBP2665" s="116"/>
      <c r="GBQ2665" s="42"/>
      <c r="GBR2665" s="116"/>
      <c r="GBS2665" s="42"/>
      <c r="GBT2665" s="116"/>
      <c r="GBU2665" s="42"/>
      <c r="GBV2665" s="116"/>
      <c r="GBW2665" s="42"/>
      <c r="GBX2665" s="116"/>
      <c r="GBY2665" s="42"/>
      <c r="GBZ2665" s="116"/>
      <c r="GCA2665" s="42"/>
      <c r="GCB2665" s="116"/>
      <c r="GCC2665" s="42"/>
      <c r="GCD2665" s="116"/>
      <c r="GCE2665" s="42"/>
      <c r="GCF2665" s="116"/>
      <c r="GCG2665" s="42"/>
      <c r="GCH2665" s="116"/>
      <c r="GCI2665" s="42"/>
      <c r="GCJ2665" s="116"/>
      <c r="GCK2665" s="42"/>
      <c r="GCL2665" s="116"/>
      <c r="GCM2665" s="42"/>
      <c r="GCN2665" s="116"/>
      <c r="GCO2665" s="42"/>
      <c r="GCP2665" s="116"/>
      <c r="GCQ2665" s="42"/>
      <c r="GCR2665" s="116"/>
      <c r="GCS2665" s="42"/>
      <c r="GCT2665" s="116"/>
      <c r="GCU2665" s="42"/>
      <c r="GCV2665" s="116"/>
      <c r="GCW2665" s="42"/>
      <c r="GCX2665" s="116"/>
      <c r="GCY2665" s="42"/>
      <c r="GCZ2665" s="116"/>
      <c r="GDA2665" s="42"/>
      <c r="GDB2665" s="116"/>
      <c r="GDC2665" s="42"/>
      <c r="GDD2665" s="116"/>
      <c r="GDE2665" s="42"/>
      <c r="GDF2665" s="116"/>
      <c r="GDG2665" s="42"/>
      <c r="GDH2665" s="116"/>
      <c r="GDI2665" s="42"/>
      <c r="GDJ2665" s="116"/>
      <c r="GDK2665" s="42"/>
      <c r="GDL2665" s="116"/>
      <c r="GDM2665" s="42"/>
      <c r="GDN2665" s="116"/>
      <c r="GDO2665" s="42"/>
      <c r="GDP2665" s="116"/>
      <c r="GDQ2665" s="42"/>
      <c r="GDR2665" s="116"/>
      <c r="GDS2665" s="42"/>
      <c r="GDT2665" s="116"/>
      <c r="GDU2665" s="42"/>
      <c r="GDV2665" s="116"/>
      <c r="GDW2665" s="42"/>
      <c r="GDX2665" s="116"/>
      <c r="GDY2665" s="42"/>
      <c r="GDZ2665" s="116"/>
      <c r="GEA2665" s="42"/>
      <c r="GEB2665" s="116"/>
      <c r="GEC2665" s="42"/>
      <c r="GED2665" s="116"/>
      <c r="GEE2665" s="42"/>
      <c r="GEF2665" s="116"/>
      <c r="GEG2665" s="42"/>
      <c r="GEH2665" s="116"/>
      <c r="GEI2665" s="42"/>
      <c r="GEJ2665" s="116"/>
      <c r="GEK2665" s="42"/>
      <c r="GEL2665" s="116"/>
      <c r="GEM2665" s="42"/>
      <c r="GEN2665" s="116"/>
      <c r="GEO2665" s="42"/>
      <c r="GEP2665" s="116"/>
      <c r="GEQ2665" s="42"/>
      <c r="GER2665" s="116"/>
      <c r="GES2665" s="42"/>
      <c r="GET2665" s="116"/>
      <c r="GEU2665" s="42"/>
      <c r="GEV2665" s="116"/>
      <c r="GEW2665" s="42"/>
      <c r="GEX2665" s="116"/>
      <c r="GEY2665" s="42"/>
      <c r="GEZ2665" s="116"/>
      <c r="GFA2665" s="42"/>
      <c r="GFB2665" s="116"/>
      <c r="GFC2665" s="42"/>
      <c r="GFD2665" s="116"/>
      <c r="GFE2665" s="42"/>
      <c r="GFF2665" s="116"/>
      <c r="GFG2665" s="42"/>
      <c r="GFH2665" s="116"/>
      <c r="GFI2665" s="42"/>
      <c r="GFJ2665" s="116"/>
      <c r="GFK2665" s="42"/>
      <c r="GFL2665" s="116"/>
      <c r="GFM2665" s="42"/>
      <c r="GFN2665" s="116"/>
      <c r="GFO2665" s="42"/>
      <c r="GFP2665" s="116"/>
      <c r="GFQ2665" s="42"/>
      <c r="GFR2665" s="116"/>
      <c r="GFS2665" s="42"/>
      <c r="GFT2665" s="116"/>
      <c r="GFU2665" s="42"/>
      <c r="GFV2665" s="116"/>
      <c r="GFW2665" s="42"/>
      <c r="GFX2665" s="116"/>
      <c r="GFY2665" s="42"/>
      <c r="GFZ2665" s="116"/>
      <c r="GGA2665" s="42"/>
      <c r="GGB2665" s="116"/>
      <c r="GGC2665" s="42"/>
      <c r="GGD2665" s="116"/>
      <c r="GGE2665" s="42"/>
      <c r="GGF2665" s="116"/>
      <c r="GGG2665" s="42"/>
      <c r="GGH2665" s="116"/>
      <c r="GGI2665" s="42"/>
      <c r="GGJ2665" s="116"/>
      <c r="GGK2665" s="42"/>
      <c r="GGL2665" s="116"/>
      <c r="GGM2665" s="42"/>
      <c r="GGN2665" s="116"/>
      <c r="GGO2665" s="42"/>
      <c r="GGP2665" s="116"/>
      <c r="GGQ2665" s="42"/>
      <c r="GGR2665" s="116"/>
      <c r="GGS2665" s="42"/>
      <c r="GGT2665" s="116"/>
      <c r="GGU2665" s="42"/>
      <c r="GGV2665" s="116"/>
      <c r="GGW2665" s="42"/>
      <c r="GGX2665" s="116"/>
      <c r="GGY2665" s="42"/>
      <c r="GGZ2665" s="116"/>
      <c r="GHA2665" s="42"/>
      <c r="GHB2665" s="116"/>
      <c r="GHC2665" s="42"/>
      <c r="GHD2665" s="116"/>
      <c r="GHE2665" s="42"/>
      <c r="GHF2665" s="116"/>
      <c r="GHG2665" s="42"/>
      <c r="GHH2665" s="116"/>
      <c r="GHI2665" s="42"/>
      <c r="GHJ2665" s="116"/>
      <c r="GHK2665" s="42"/>
      <c r="GHL2665" s="116"/>
      <c r="GHM2665" s="42"/>
      <c r="GHN2665" s="116"/>
      <c r="GHO2665" s="42"/>
      <c r="GHP2665" s="116"/>
      <c r="GHQ2665" s="42"/>
      <c r="GHR2665" s="116"/>
      <c r="GHS2665" s="42"/>
      <c r="GHT2665" s="116"/>
      <c r="GHU2665" s="42"/>
      <c r="GHV2665" s="116"/>
      <c r="GHW2665" s="42"/>
      <c r="GHX2665" s="116"/>
      <c r="GHY2665" s="42"/>
      <c r="GHZ2665" s="116"/>
      <c r="GIA2665" s="42"/>
      <c r="GIB2665" s="116"/>
      <c r="GIC2665" s="42"/>
      <c r="GID2665" s="116"/>
      <c r="GIE2665" s="42"/>
      <c r="GIF2665" s="116"/>
      <c r="GIG2665" s="42"/>
      <c r="GIH2665" s="116"/>
      <c r="GII2665" s="42"/>
      <c r="GIJ2665" s="116"/>
      <c r="GIK2665" s="42"/>
      <c r="GIL2665" s="116"/>
      <c r="GIM2665" s="42"/>
      <c r="GIN2665" s="116"/>
      <c r="GIO2665" s="42"/>
      <c r="GIP2665" s="116"/>
      <c r="GIQ2665" s="42"/>
      <c r="GIR2665" s="116"/>
      <c r="GIS2665" s="42"/>
      <c r="GIT2665" s="116"/>
      <c r="GIU2665" s="42"/>
      <c r="GIV2665" s="116"/>
      <c r="GIW2665" s="42"/>
      <c r="GIX2665" s="116"/>
      <c r="GIY2665" s="42"/>
      <c r="GIZ2665" s="116"/>
      <c r="GJA2665" s="42"/>
      <c r="GJB2665" s="116"/>
      <c r="GJC2665" s="42"/>
      <c r="GJD2665" s="116"/>
      <c r="GJE2665" s="42"/>
      <c r="GJF2665" s="116"/>
      <c r="GJG2665" s="42"/>
      <c r="GJH2665" s="116"/>
      <c r="GJI2665" s="42"/>
      <c r="GJJ2665" s="116"/>
      <c r="GJK2665" s="42"/>
      <c r="GJL2665" s="116"/>
      <c r="GJM2665" s="42"/>
      <c r="GJN2665" s="116"/>
      <c r="GJO2665" s="42"/>
      <c r="GJP2665" s="116"/>
      <c r="GJQ2665" s="42"/>
      <c r="GJR2665" s="116"/>
      <c r="GJS2665" s="42"/>
      <c r="GJT2665" s="116"/>
      <c r="GJU2665" s="42"/>
      <c r="GJV2665" s="116"/>
      <c r="GJW2665" s="42"/>
      <c r="GJX2665" s="116"/>
      <c r="GJY2665" s="42"/>
      <c r="GJZ2665" s="116"/>
      <c r="GKA2665" s="42"/>
      <c r="GKB2665" s="116"/>
      <c r="GKC2665" s="42"/>
      <c r="GKD2665" s="116"/>
      <c r="GKE2665" s="42"/>
      <c r="GKF2665" s="116"/>
      <c r="GKG2665" s="42"/>
      <c r="GKH2665" s="116"/>
      <c r="GKI2665" s="42"/>
      <c r="GKJ2665" s="116"/>
      <c r="GKK2665" s="42"/>
      <c r="GKL2665" s="116"/>
      <c r="GKM2665" s="42"/>
      <c r="GKN2665" s="116"/>
      <c r="GKO2665" s="42"/>
      <c r="GKP2665" s="116"/>
      <c r="GKQ2665" s="42"/>
      <c r="GKR2665" s="116"/>
      <c r="GKS2665" s="42"/>
      <c r="GKT2665" s="116"/>
      <c r="GKU2665" s="42"/>
      <c r="GKV2665" s="116"/>
      <c r="GKW2665" s="42"/>
      <c r="GKX2665" s="116"/>
      <c r="GKY2665" s="42"/>
      <c r="GKZ2665" s="116"/>
      <c r="GLA2665" s="42"/>
      <c r="GLB2665" s="116"/>
      <c r="GLC2665" s="42"/>
      <c r="GLD2665" s="116"/>
      <c r="GLE2665" s="42"/>
      <c r="GLF2665" s="116"/>
      <c r="GLG2665" s="42"/>
      <c r="GLH2665" s="116"/>
      <c r="GLI2665" s="42"/>
      <c r="GLJ2665" s="116"/>
      <c r="GLK2665" s="42"/>
      <c r="GLL2665" s="116"/>
      <c r="GLM2665" s="42"/>
      <c r="GLN2665" s="116"/>
      <c r="GLO2665" s="42"/>
      <c r="GLP2665" s="116"/>
      <c r="GLQ2665" s="42"/>
      <c r="GLR2665" s="116"/>
      <c r="GLS2665" s="42"/>
      <c r="GLT2665" s="116"/>
      <c r="GLU2665" s="42"/>
      <c r="GLV2665" s="116"/>
      <c r="GLW2665" s="42"/>
      <c r="GLX2665" s="116"/>
      <c r="GLY2665" s="42"/>
      <c r="GLZ2665" s="116"/>
      <c r="GMA2665" s="42"/>
      <c r="GMB2665" s="116"/>
      <c r="GMC2665" s="42"/>
      <c r="GMD2665" s="116"/>
      <c r="GME2665" s="42"/>
      <c r="GMF2665" s="116"/>
      <c r="GMG2665" s="42"/>
      <c r="GMH2665" s="116"/>
      <c r="GMI2665" s="42"/>
      <c r="GMJ2665" s="116"/>
      <c r="GMK2665" s="42"/>
      <c r="GML2665" s="116"/>
      <c r="GMM2665" s="42"/>
      <c r="GMN2665" s="116"/>
      <c r="GMO2665" s="42"/>
      <c r="GMP2665" s="116"/>
      <c r="GMQ2665" s="42"/>
      <c r="GMR2665" s="116"/>
      <c r="GMS2665" s="42"/>
      <c r="GMT2665" s="116"/>
      <c r="GMU2665" s="42"/>
      <c r="GMV2665" s="116"/>
      <c r="GMW2665" s="42"/>
      <c r="GMX2665" s="116"/>
      <c r="GMY2665" s="42"/>
      <c r="GMZ2665" s="116"/>
      <c r="GNA2665" s="42"/>
      <c r="GNB2665" s="116"/>
      <c r="GNC2665" s="42"/>
      <c r="GND2665" s="116"/>
      <c r="GNE2665" s="42"/>
      <c r="GNF2665" s="116"/>
      <c r="GNG2665" s="42"/>
      <c r="GNH2665" s="116"/>
      <c r="GNI2665" s="42"/>
      <c r="GNJ2665" s="116"/>
      <c r="GNK2665" s="42"/>
      <c r="GNL2665" s="116"/>
      <c r="GNM2665" s="42"/>
      <c r="GNN2665" s="116"/>
      <c r="GNO2665" s="42"/>
      <c r="GNP2665" s="116"/>
      <c r="GNQ2665" s="42"/>
      <c r="GNR2665" s="116"/>
      <c r="GNS2665" s="42"/>
      <c r="GNT2665" s="116"/>
      <c r="GNU2665" s="42"/>
      <c r="GNV2665" s="116"/>
      <c r="GNW2665" s="42"/>
      <c r="GNX2665" s="116"/>
      <c r="GNY2665" s="42"/>
      <c r="GNZ2665" s="116"/>
      <c r="GOA2665" s="42"/>
      <c r="GOB2665" s="116"/>
      <c r="GOC2665" s="42"/>
      <c r="GOD2665" s="116"/>
      <c r="GOE2665" s="42"/>
      <c r="GOF2665" s="116"/>
      <c r="GOG2665" s="42"/>
      <c r="GOH2665" s="116"/>
      <c r="GOI2665" s="42"/>
      <c r="GOJ2665" s="116"/>
      <c r="GOK2665" s="42"/>
      <c r="GOL2665" s="116"/>
      <c r="GOM2665" s="42"/>
      <c r="GON2665" s="116"/>
      <c r="GOO2665" s="42"/>
      <c r="GOP2665" s="116"/>
      <c r="GOQ2665" s="42"/>
      <c r="GOR2665" s="116"/>
      <c r="GOS2665" s="42"/>
      <c r="GOT2665" s="116"/>
      <c r="GOU2665" s="42"/>
      <c r="GOV2665" s="116"/>
      <c r="GOW2665" s="42"/>
      <c r="GOX2665" s="116"/>
      <c r="GOY2665" s="42"/>
      <c r="GOZ2665" s="116"/>
      <c r="GPA2665" s="42"/>
      <c r="GPB2665" s="116"/>
      <c r="GPC2665" s="42"/>
      <c r="GPD2665" s="116"/>
      <c r="GPE2665" s="42"/>
      <c r="GPF2665" s="116"/>
      <c r="GPG2665" s="42"/>
      <c r="GPH2665" s="116"/>
      <c r="GPI2665" s="42"/>
      <c r="GPJ2665" s="116"/>
      <c r="GPK2665" s="42"/>
      <c r="GPL2665" s="116"/>
      <c r="GPM2665" s="42"/>
      <c r="GPN2665" s="116"/>
      <c r="GPO2665" s="42"/>
      <c r="GPP2665" s="116"/>
      <c r="GPQ2665" s="42"/>
      <c r="GPR2665" s="116"/>
      <c r="GPS2665" s="42"/>
      <c r="GPT2665" s="116"/>
      <c r="GPU2665" s="42"/>
      <c r="GPV2665" s="116"/>
      <c r="GPW2665" s="42"/>
      <c r="GPX2665" s="116"/>
      <c r="GPY2665" s="42"/>
      <c r="GPZ2665" s="116"/>
      <c r="GQA2665" s="42"/>
      <c r="GQB2665" s="116"/>
      <c r="GQC2665" s="42"/>
      <c r="GQD2665" s="116"/>
      <c r="GQE2665" s="42"/>
      <c r="GQF2665" s="116"/>
      <c r="GQG2665" s="42"/>
      <c r="GQH2665" s="116"/>
      <c r="GQI2665" s="42"/>
      <c r="GQJ2665" s="116"/>
      <c r="GQK2665" s="42"/>
      <c r="GQL2665" s="116"/>
      <c r="GQM2665" s="42"/>
      <c r="GQN2665" s="116"/>
      <c r="GQO2665" s="42"/>
      <c r="GQP2665" s="116"/>
      <c r="GQQ2665" s="42"/>
      <c r="GQR2665" s="116"/>
      <c r="GQS2665" s="42"/>
      <c r="GQT2665" s="116"/>
      <c r="GQU2665" s="42"/>
      <c r="GQV2665" s="116"/>
      <c r="GQW2665" s="42"/>
      <c r="GQX2665" s="116"/>
      <c r="GQY2665" s="42"/>
      <c r="GQZ2665" s="116"/>
      <c r="GRA2665" s="42"/>
      <c r="GRB2665" s="116"/>
      <c r="GRC2665" s="42"/>
      <c r="GRD2665" s="116"/>
      <c r="GRE2665" s="42"/>
      <c r="GRF2665" s="116"/>
      <c r="GRG2665" s="42"/>
      <c r="GRH2665" s="116"/>
      <c r="GRI2665" s="42"/>
      <c r="GRJ2665" s="116"/>
      <c r="GRK2665" s="42"/>
      <c r="GRL2665" s="116"/>
      <c r="GRM2665" s="42"/>
      <c r="GRN2665" s="116"/>
      <c r="GRO2665" s="42"/>
      <c r="GRP2665" s="116"/>
      <c r="GRQ2665" s="42"/>
      <c r="GRR2665" s="116"/>
      <c r="GRS2665" s="42"/>
      <c r="GRT2665" s="116"/>
      <c r="GRU2665" s="42"/>
      <c r="GRV2665" s="116"/>
      <c r="GRW2665" s="42"/>
      <c r="GRX2665" s="116"/>
      <c r="GRY2665" s="42"/>
      <c r="GRZ2665" s="116"/>
      <c r="GSA2665" s="42"/>
      <c r="GSB2665" s="116"/>
      <c r="GSC2665" s="42"/>
      <c r="GSD2665" s="116"/>
      <c r="GSE2665" s="42"/>
      <c r="GSF2665" s="116"/>
      <c r="GSG2665" s="42"/>
      <c r="GSH2665" s="116"/>
      <c r="GSI2665" s="42"/>
      <c r="GSJ2665" s="116"/>
      <c r="GSK2665" s="42"/>
      <c r="GSL2665" s="116"/>
      <c r="GSM2665" s="42"/>
      <c r="GSN2665" s="116"/>
      <c r="GSO2665" s="42"/>
      <c r="GSP2665" s="116"/>
      <c r="GSQ2665" s="42"/>
      <c r="GSR2665" s="116"/>
      <c r="GSS2665" s="42"/>
      <c r="GST2665" s="116"/>
      <c r="GSU2665" s="42"/>
      <c r="GSV2665" s="116"/>
      <c r="GSW2665" s="42"/>
      <c r="GSX2665" s="116"/>
      <c r="GSY2665" s="42"/>
      <c r="GSZ2665" s="116"/>
      <c r="GTA2665" s="42"/>
      <c r="GTB2665" s="116"/>
      <c r="GTC2665" s="42"/>
      <c r="GTD2665" s="116"/>
      <c r="GTE2665" s="42"/>
      <c r="GTF2665" s="116"/>
      <c r="GTG2665" s="42"/>
      <c r="GTH2665" s="116"/>
      <c r="GTI2665" s="42"/>
      <c r="GTJ2665" s="116"/>
      <c r="GTK2665" s="42"/>
      <c r="GTL2665" s="116"/>
      <c r="GTM2665" s="42"/>
      <c r="GTN2665" s="116"/>
      <c r="GTO2665" s="42"/>
      <c r="GTP2665" s="116"/>
      <c r="GTQ2665" s="42"/>
      <c r="GTR2665" s="116"/>
      <c r="GTS2665" s="42"/>
      <c r="GTT2665" s="116"/>
      <c r="GTU2665" s="42"/>
      <c r="GTV2665" s="116"/>
      <c r="GTW2665" s="42"/>
      <c r="GTX2665" s="116"/>
      <c r="GTY2665" s="42"/>
      <c r="GTZ2665" s="116"/>
      <c r="GUA2665" s="42"/>
      <c r="GUB2665" s="116"/>
      <c r="GUC2665" s="42"/>
      <c r="GUD2665" s="116"/>
      <c r="GUE2665" s="42"/>
      <c r="GUF2665" s="116"/>
      <c r="GUG2665" s="42"/>
      <c r="GUH2665" s="116"/>
      <c r="GUI2665" s="42"/>
      <c r="GUJ2665" s="116"/>
      <c r="GUK2665" s="42"/>
      <c r="GUL2665" s="116"/>
      <c r="GUM2665" s="42"/>
      <c r="GUN2665" s="116"/>
      <c r="GUO2665" s="42"/>
      <c r="GUP2665" s="116"/>
      <c r="GUQ2665" s="42"/>
      <c r="GUR2665" s="116"/>
      <c r="GUS2665" s="42"/>
      <c r="GUT2665" s="116"/>
      <c r="GUU2665" s="42"/>
      <c r="GUV2665" s="116"/>
      <c r="GUW2665" s="42"/>
      <c r="GUX2665" s="116"/>
      <c r="GUY2665" s="42"/>
      <c r="GUZ2665" s="116"/>
      <c r="GVA2665" s="42"/>
      <c r="GVB2665" s="116"/>
      <c r="GVC2665" s="42"/>
      <c r="GVD2665" s="116"/>
      <c r="GVE2665" s="42"/>
      <c r="GVF2665" s="116"/>
      <c r="GVG2665" s="42"/>
      <c r="GVH2665" s="116"/>
      <c r="GVI2665" s="42"/>
      <c r="GVJ2665" s="116"/>
      <c r="GVK2665" s="42"/>
      <c r="GVL2665" s="116"/>
      <c r="GVM2665" s="42"/>
      <c r="GVN2665" s="116"/>
      <c r="GVO2665" s="42"/>
      <c r="GVP2665" s="116"/>
      <c r="GVQ2665" s="42"/>
      <c r="GVR2665" s="116"/>
      <c r="GVS2665" s="42"/>
      <c r="GVT2665" s="116"/>
      <c r="GVU2665" s="42"/>
      <c r="GVV2665" s="116"/>
      <c r="GVW2665" s="42"/>
      <c r="GVX2665" s="116"/>
      <c r="GVY2665" s="42"/>
      <c r="GVZ2665" s="116"/>
      <c r="GWA2665" s="42"/>
      <c r="GWB2665" s="116"/>
      <c r="GWC2665" s="42"/>
      <c r="GWD2665" s="116"/>
      <c r="GWE2665" s="42"/>
      <c r="GWF2665" s="116"/>
      <c r="GWG2665" s="42"/>
      <c r="GWH2665" s="116"/>
      <c r="GWI2665" s="42"/>
      <c r="GWJ2665" s="116"/>
      <c r="GWK2665" s="42"/>
      <c r="GWL2665" s="116"/>
      <c r="GWM2665" s="42"/>
      <c r="GWN2665" s="116"/>
      <c r="GWO2665" s="42"/>
      <c r="GWP2665" s="116"/>
      <c r="GWQ2665" s="42"/>
      <c r="GWR2665" s="116"/>
      <c r="GWS2665" s="42"/>
      <c r="GWT2665" s="116"/>
      <c r="GWU2665" s="42"/>
      <c r="GWV2665" s="116"/>
      <c r="GWW2665" s="42"/>
      <c r="GWX2665" s="116"/>
      <c r="GWY2665" s="42"/>
      <c r="GWZ2665" s="116"/>
      <c r="GXA2665" s="42"/>
      <c r="GXB2665" s="116"/>
      <c r="GXC2665" s="42"/>
      <c r="GXD2665" s="116"/>
      <c r="GXE2665" s="42"/>
      <c r="GXF2665" s="116"/>
      <c r="GXG2665" s="42"/>
      <c r="GXH2665" s="116"/>
      <c r="GXI2665" s="42"/>
      <c r="GXJ2665" s="116"/>
      <c r="GXK2665" s="42"/>
      <c r="GXL2665" s="116"/>
      <c r="GXM2665" s="42"/>
      <c r="GXN2665" s="116"/>
      <c r="GXO2665" s="42"/>
      <c r="GXP2665" s="116"/>
      <c r="GXQ2665" s="42"/>
      <c r="GXR2665" s="116"/>
      <c r="GXS2665" s="42"/>
      <c r="GXT2665" s="116"/>
      <c r="GXU2665" s="42"/>
      <c r="GXV2665" s="116"/>
      <c r="GXW2665" s="42"/>
      <c r="GXX2665" s="116"/>
      <c r="GXY2665" s="42"/>
      <c r="GXZ2665" s="116"/>
      <c r="GYA2665" s="42"/>
      <c r="GYB2665" s="116"/>
      <c r="GYC2665" s="42"/>
      <c r="GYD2665" s="116"/>
      <c r="GYE2665" s="42"/>
      <c r="GYF2665" s="116"/>
      <c r="GYG2665" s="42"/>
      <c r="GYH2665" s="116"/>
      <c r="GYI2665" s="42"/>
      <c r="GYJ2665" s="116"/>
      <c r="GYK2665" s="42"/>
      <c r="GYL2665" s="116"/>
      <c r="GYM2665" s="42"/>
      <c r="GYN2665" s="116"/>
      <c r="GYO2665" s="42"/>
      <c r="GYP2665" s="116"/>
      <c r="GYQ2665" s="42"/>
      <c r="GYR2665" s="116"/>
      <c r="GYS2665" s="42"/>
      <c r="GYT2665" s="116"/>
      <c r="GYU2665" s="42"/>
      <c r="GYV2665" s="116"/>
      <c r="GYW2665" s="42"/>
      <c r="GYX2665" s="116"/>
      <c r="GYY2665" s="42"/>
      <c r="GYZ2665" s="116"/>
      <c r="GZA2665" s="42"/>
      <c r="GZB2665" s="116"/>
      <c r="GZC2665" s="42"/>
      <c r="GZD2665" s="116"/>
      <c r="GZE2665" s="42"/>
      <c r="GZF2665" s="116"/>
      <c r="GZG2665" s="42"/>
      <c r="GZH2665" s="116"/>
      <c r="GZI2665" s="42"/>
      <c r="GZJ2665" s="116"/>
      <c r="GZK2665" s="42"/>
      <c r="GZL2665" s="116"/>
      <c r="GZM2665" s="42"/>
      <c r="GZN2665" s="116"/>
      <c r="GZO2665" s="42"/>
      <c r="GZP2665" s="116"/>
      <c r="GZQ2665" s="42"/>
      <c r="GZR2665" s="116"/>
      <c r="GZS2665" s="42"/>
      <c r="GZT2665" s="116"/>
      <c r="GZU2665" s="42"/>
      <c r="GZV2665" s="116"/>
      <c r="GZW2665" s="42"/>
      <c r="GZX2665" s="116"/>
      <c r="GZY2665" s="42"/>
      <c r="GZZ2665" s="116"/>
      <c r="HAA2665" s="42"/>
      <c r="HAB2665" s="116"/>
      <c r="HAC2665" s="42"/>
      <c r="HAD2665" s="116"/>
      <c r="HAE2665" s="42"/>
      <c r="HAF2665" s="116"/>
      <c r="HAG2665" s="42"/>
      <c r="HAH2665" s="116"/>
      <c r="HAI2665" s="42"/>
      <c r="HAJ2665" s="116"/>
      <c r="HAK2665" s="42"/>
      <c r="HAL2665" s="116"/>
      <c r="HAM2665" s="42"/>
      <c r="HAN2665" s="116"/>
      <c r="HAO2665" s="42"/>
      <c r="HAP2665" s="116"/>
      <c r="HAQ2665" s="42"/>
      <c r="HAR2665" s="116"/>
      <c r="HAS2665" s="42"/>
      <c r="HAT2665" s="116"/>
      <c r="HAU2665" s="42"/>
      <c r="HAV2665" s="116"/>
      <c r="HAW2665" s="42"/>
      <c r="HAX2665" s="116"/>
      <c r="HAY2665" s="42"/>
      <c r="HAZ2665" s="116"/>
      <c r="HBA2665" s="42"/>
      <c r="HBB2665" s="116"/>
      <c r="HBC2665" s="42"/>
      <c r="HBD2665" s="116"/>
      <c r="HBE2665" s="42"/>
      <c r="HBF2665" s="116"/>
      <c r="HBG2665" s="42"/>
      <c r="HBH2665" s="116"/>
      <c r="HBI2665" s="42"/>
      <c r="HBJ2665" s="116"/>
      <c r="HBK2665" s="42"/>
      <c r="HBL2665" s="116"/>
      <c r="HBM2665" s="42"/>
      <c r="HBN2665" s="116"/>
      <c r="HBO2665" s="42"/>
      <c r="HBP2665" s="116"/>
      <c r="HBQ2665" s="42"/>
      <c r="HBR2665" s="116"/>
      <c r="HBS2665" s="42"/>
      <c r="HBT2665" s="116"/>
      <c r="HBU2665" s="42"/>
      <c r="HBV2665" s="116"/>
      <c r="HBW2665" s="42"/>
      <c r="HBX2665" s="116"/>
      <c r="HBY2665" s="42"/>
      <c r="HBZ2665" s="116"/>
      <c r="HCA2665" s="42"/>
      <c r="HCB2665" s="116"/>
      <c r="HCC2665" s="42"/>
      <c r="HCD2665" s="116"/>
      <c r="HCE2665" s="42"/>
      <c r="HCF2665" s="116"/>
      <c r="HCG2665" s="42"/>
      <c r="HCH2665" s="116"/>
      <c r="HCI2665" s="42"/>
      <c r="HCJ2665" s="116"/>
      <c r="HCK2665" s="42"/>
      <c r="HCL2665" s="116"/>
      <c r="HCM2665" s="42"/>
      <c r="HCN2665" s="116"/>
      <c r="HCO2665" s="42"/>
      <c r="HCP2665" s="116"/>
      <c r="HCQ2665" s="42"/>
      <c r="HCR2665" s="116"/>
      <c r="HCS2665" s="42"/>
      <c r="HCT2665" s="116"/>
      <c r="HCU2665" s="42"/>
      <c r="HCV2665" s="116"/>
      <c r="HCW2665" s="42"/>
      <c r="HCX2665" s="116"/>
      <c r="HCY2665" s="42"/>
      <c r="HCZ2665" s="116"/>
      <c r="HDA2665" s="42"/>
      <c r="HDB2665" s="116"/>
      <c r="HDC2665" s="42"/>
      <c r="HDD2665" s="116"/>
      <c r="HDE2665" s="42"/>
      <c r="HDF2665" s="116"/>
      <c r="HDG2665" s="42"/>
      <c r="HDH2665" s="116"/>
      <c r="HDI2665" s="42"/>
      <c r="HDJ2665" s="116"/>
      <c r="HDK2665" s="42"/>
      <c r="HDL2665" s="116"/>
      <c r="HDM2665" s="42"/>
      <c r="HDN2665" s="116"/>
      <c r="HDO2665" s="42"/>
      <c r="HDP2665" s="116"/>
      <c r="HDQ2665" s="42"/>
      <c r="HDR2665" s="116"/>
      <c r="HDS2665" s="42"/>
      <c r="HDT2665" s="116"/>
      <c r="HDU2665" s="42"/>
      <c r="HDV2665" s="116"/>
      <c r="HDW2665" s="42"/>
      <c r="HDX2665" s="116"/>
      <c r="HDY2665" s="42"/>
      <c r="HDZ2665" s="116"/>
      <c r="HEA2665" s="42"/>
      <c r="HEB2665" s="116"/>
      <c r="HEC2665" s="42"/>
      <c r="HED2665" s="116"/>
      <c r="HEE2665" s="42"/>
      <c r="HEF2665" s="116"/>
      <c r="HEG2665" s="42"/>
      <c r="HEH2665" s="116"/>
      <c r="HEI2665" s="42"/>
      <c r="HEJ2665" s="116"/>
      <c r="HEK2665" s="42"/>
      <c r="HEL2665" s="116"/>
      <c r="HEM2665" s="42"/>
      <c r="HEN2665" s="116"/>
      <c r="HEO2665" s="42"/>
      <c r="HEP2665" s="116"/>
      <c r="HEQ2665" s="42"/>
      <c r="HER2665" s="116"/>
      <c r="HES2665" s="42"/>
      <c r="HET2665" s="116"/>
      <c r="HEU2665" s="42"/>
      <c r="HEV2665" s="116"/>
      <c r="HEW2665" s="42"/>
      <c r="HEX2665" s="116"/>
      <c r="HEY2665" s="42"/>
      <c r="HEZ2665" s="116"/>
      <c r="HFA2665" s="42"/>
      <c r="HFB2665" s="116"/>
      <c r="HFC2665" s="42"/>
      <c r="HFD2665" s="116"/>
      <c r="HFE2665" s="42"/>
      <c r="HFF2665" s="116"/>
      <c r="HFG2665" s="42"/>
      <c r="HFH2665" s="116"/>
      <c r="HFI2665" s="42"/>
      <c r="HFJ2665" s="116"/>
      <c r="HFK2665" s="42"/>
      <c r="HFL2665" s="116"/>
      <c r="HFM2665" s="42"/>
      <c r="HFN2665" s="116"/>
      <c r="HFO2665" s="42"/>
      <c r="HFP2665" s="116"/>
      <c r="HFQ2665" s="42"/>
      <c r="HFR2665" s="116"/>
      <c r="HFS2665" s="42"/>
      <c r="HFT2665" s="116"/>
      <c r="HFU2665" s="42"/>
      <c r="HFV2665" s="116"/>
      <c r="HFW2665" s="42"/>
      <c r="HFX2665" s="116"/>
      <c r="HFY2665" s="42"/>
      <c r="HFZ2665" s="116"/>
      <c r="HGA2665" s="42"/>
      <c r="HGB2665" s="116"/>
      <c r="HGC2665" s="42"/>
      <c r="HGD2665" s="116"/>
      <c r="HGE2665" s="42"/>
      <c r="HGF2665" s="116"/>
      <c r="HGG2665" s="42"/>
      <c r="HGH2665" s="116"/>
      <c r="HGI2665" s="42"/>
      <c r="HGJ2665" s="116"/>
      <c r="HGK2665" s="42"/>
      <c r="HGL2665" s="116"/>
      <c r="HGM2665" s="42"/>
      <c r="HGN2665" s="116"/>
      <c r="HGO2665" s="42"/>
      <c r="HGP2665" s="116"/>
      <c r="HGQ2665" s="42"/>
      <c r="HGR2665" s="116"/>
      <c r="HGS2665" s="42"/>
      <c r="HGT2665" s="116"/>
      <c r="HGU2665" s="42"/>
      <c r="HGV2665" s="116"/>
      <c r="HGW2665" s="42"/>
      <c r="HGX2665" s="116"/>
      <c r="HGY2665" s="42"/>
      <c r="HGZ2665" s="116"/>
      <c r="HHA2665" s="42"/>
      <c r="HHB2665" s="116"/>
      <c r="HHC2665" s="42"/>
      <c r="HHD2665" s="116"/>
      <c r="HHE2665" s="42"/>
      <c r="HHF2665" s="116"/>
      <c r="HHG2665" s="42"/>
      <c r="HHH2665" s="116"/>
      <c r="HHI2665" s="42"/>
      <c r="HHJ2665" s="116"/>
      <c r="HHK2665" s="42"/>
      <c r="HHL2665" s="116"/>
      <c r="HHM2665" s="42"/>
      <c r="HHN2665" s="116"/>
      <c r="HHO2665" s="42"/>
      <c r="HHP2665" s="116"/>
      <c r="HHQ2665" s="42"/>
      <c r="HHR2665" s="116"/>
      <c r="HHS2665" s="42"/>
      <c r="HHT2665" s="116"/>
      <c r="HHU2665" s="42"/>
      <c r="HHV2665" s="116"/>
      <c r="HHW2665" s="42"/>
      <c r="HHX2665" s="116"/>
      <c r="HHY2665" s="42"/>
      <c r="HHZ2665" s="116"/>
      <c r="HIA2665" s="42"/>
      <c r="HIB2665" s="116"/>
      <c r="HIC2665" s="42"/>
      <c r="HID2665" s="116"/>
      <c r="HIE2665" s="42"/>
      <c r="HIF2665" s="116"/>
      <c r="HIG2665" s="42"/>
      <c r="HIH2665" s="116"/>
      <c r="HII2665" s="42"/>
      <c r="HIJ2665" s="116"/>
      <c r="HIK2665" s="42"/>
      <c r="HIL2665" s="116"/>
      <c r="HIM2665" s="42"/>
      <c r="HIN2665" s="116"/>
      <c r="HIO2665" s="42"/>
      <c r="HIP2665" s="116"/>
      <c r="HIQ2665" s="42"/>
      <c r="HIR2665" s="116"/>
      <c r="HIS2665" s="42"/>
      <c r="HIT2665" s="116"/>
      <c r="HIU2665" s="42"/>
      <c r="HIV2665" s="116"/>
      <c r="HIW2665" s="42"/>
      <c r="HIX2665" s="116"/>
      <c r="HIY2665" s="42"/>
      <c r="HIZ2665" s="116"/>
      <c r="HJA2665" s="42"/>
      <c r="HJB2665" s="116"/>
      <c r="HJC2665" s="42"/>
      <c r="HJD2665" s="116"/>
      <c r="HJE2665" s="42"/>
      <c r="HJF2665" s="116"/>
      <c r="HJG2665" s="42"/>
      <c r="HJH2665" s="116"/>
      <c r="HJI2665" s="42"/>
      <c r="HJJ2665" s="116"/>
      <c r="HJK2665" s="42"/>
      <c r="HJL2665" s="116"/>
      <c r="HJM2665" s="42"/>
      <c r="HJN2665" s="116"/>
      <c r="HJO2665" s="42"/>
      <c r="HJP2665" s="116"/>
      <c r="HJQ2665" s="42"/>
      <c r="HJR2665" s="116"/>
      <c r="HJS2665" s="42"/>
      <c r="HJT2665" s="116"/>
      <c r="HJU2665" s="42"/>
      <c r="HJV2665" s="116"/>
      <c r="HJW2665" s="42"/>
      <c r="HJX2665" s="116"/>
      <c r="HJY2665" s="42"/>
      <c r="HJZ2665" s="116"/>
      <c r="HKA2665" s="42"/>
      <c r="HKB2665" s="116"/>
      <c r="HKC2665" s="42"/>
      <c r="HKD2665" s="116"/>
      <c r="HKE2665" s="42"/>
      <c r="HKF2665" s="116"/>
      <c r="HKG2665" s="42"/>
      <c r="HKH2665" s="116"/>
      <c r="HKI2665" s="42"/>
      <c r="HKJ2665" s="116"/>
      <c r="HKK2665" s="42"/>
      <c r="HKL2665" s="116"/>
      <c r="HKM2665" s="42"/>
      <c r="HKN2665" s="116"/>
      <c r="HKO2665" s="42"/>
      <c r="HKP2665" s="116"/>
      <c r="HKQ2665" s="42"/>
      <c r="HKR2665" s="116"/>
      <c r="HKS2665" s="42"/>
      <c r="HKT2665" s="116"/>
      <c r="HKU2665" s="42"/>
      <c r="HKV2665" s="116"/>
      <c r="HKW2665" s="42"/>
      <c r="HKX2665" s="116"/>
      <c r="HKY2665" s="42"/>
      <c r="HKZ2665" s="116"/>
      <c r="HLA2665" s="42"/>
      <c r="HLB2665" s="116"/>
      <c r="HLC2665" s="42"/>
      <c r="HLD2665" s="116"/>
      <c r="HLE2665" s="42"/>
      <c r="HLF2665" s="116"/>
      <c r="HLG2665" s="42"/>
      <c r="HLH2665" s="116"/>
      <c r="HLI2665" s="42"/>
      <c r="HLJ2665" s="116"/>
      <c r="HLK2665" s="42"/>
      <c r="HLL2665" s="116"/>
      <c r="HLM2665" s="42"/>
      <c r="HLN2665" s="116"/>
      <c r="HLO2665" s="42"/>
      <c r="HLP2665" s="116"/>
      <c r="HLQ2665" s="42"/>
      <c r="HLR2665" s="116"/>
      <c r="HLS2665" s="42"/>
      <c r="HLT2665" s="116"/>
      <c r="HLU2665" s="42"/>
      <c r="HLV2665" s="116"/>
      <c r="HLW2665" s="42"/>
      <c r="HLX2665" s="116"/>
      <c r="HLY2665" s="42"/>
      <c r="HLZ2665" s="116"/>
      <c r="HMA2665" s="42"/>
      <c r="HMB2665" s="116"/>
      <c r="HMC2665" s="42"/>
      <c r="HMD2665" s="116"/>
      <c r="HME2665" s="42"/>
      <c r="HMF2665" s="116"/>
      <c r="HMG2665" s="42"/>
      <c r="HMH2665" s="116"/>
      <c r="HMI2665" s="42"/>
      <c r="HMJ2665" s="116"/>
      <c r="HMK2665" s="42"/>
      <c r="HML2665" s="116"/>
      <c r="HMM2665" s="42"/>
      <c r="HMN2665" s="116"/>
      <c r="HMO2665" s="42"/>
      <c r="HMP2665" s="116"/>
      <c r="HMQ2665" s="42"/>
      <c r="HMR2665" s="116"/>
      <c r="HMS2665" s="42"/>
      <c r="HMT2665" s="116"/>
      <c r="HMU2665" s="42"/>
      <c r="HMV2665" s="116"/>
      <c r="HMW2665" s="42"/>
      <c r="HMX2665" s="116"/>
      <c r="HMY2665" s="42"/>
      <c r="HMZ2665" s="116"/>
      <c r="HNA2665" s="42"/>
      <c r="HNB2665" s="116"/>
      <c r="HNC2665" s="42"/>
      <c r="HND2665" s="116"/>
      <c r="HNE2665" s="42"/>
      <c r="HNF2665" s="116"/>
      <c r="HNG2665" s="42"/>
      <c r="HNH2665" s="116"/>
      <c r="HNI2665" s="42"/>
      <c r="HNJ2665" s="116"/>
      <c r="HNK2665" s="42"/>
      <c r="HNL2665" s="116"/>
      <c r="HNM2665" s="42"/>
      <c r="HNN2665" s="116"/>
      <c r="HNO2665" s="42"/>
      <c r="HNP2665" s="116"/>
      <c r="HNQ2665" s="42"/>
      <c r="HNR2665" s="116"/>
      <c r="HNS2665" s="42"/>
      <c r="HNT2665" s="116"/>
      <c r="HNU2665" s="42"/>
      <c r="HNV2665" s="116"/>
      <c r="HNW2665" s="42"/>
      <c r="HNX2665" s="116"/>
      <c r="HNY2665" s="42"/>
      <c r="HNZ2665" s="116"/>
      <c r="HOA2665" s="42"/>
      <c r="HOB2665" s="116"/>
      <c r="HOC2665" s="42"/>
      <c r="HOD2665" s="116"/>
      <c r="HOE2665" s="42"/>
      <c r="HOF2665" s="116"/>
      <c r="HOG2665" s="42"/>
      <c r="HOH2665" s="116"/>
      <c r="HOI2665" s="42"/>
      <c r="HOJ2665" s="116"/>
      <c r="HOK2665" s="42"/>
      <c r="HOL2665" s="116"/>
      <c r="HOM2665" s="42"/>
      <c r="HON2665" s="116"/>
      <c r="HOO2665" s="42"/>
      <c r="HOP2665" s="116"/>
      <c r="HOQ2665" s="42"/>
      <c r="HOR2665" s="116"/>
      <c r="HOS2665" s="42"/>
      <c r="HOT2665" s="116"/>
      <c r="HOU2665" s="42"/>
      <c r="HOV2665" s="116"/>
      <c r="HOW2665" s="42"/>
      <c r="HOX2665" s="116"/>
      <c r="HOY2665" s="42"/>
      <c r="HOZ2665" s="116"/>
      <c r="HPA2665" s="42"/>
      <c r="HPB2665" s="116"/>
      <c r="HPC2665" s="42"/>
      <c r="HPD2665" s="116"/>
      <c r="HPE2665" s="42"/>
      <c r="HPF2665" s="116"/>
      <c r="HPG2665" s="42"/>
      <c r="HPH2665" s="116"/>
      <c r="HPI2665" s="42"/>
      <c r="HPJ2665" s="116"/>
      <c r="HPK2665" s="42"/>
      <c r="HPL2665" s="116"/>
      <c r="HPM2665" s="42"/>
      <c r="HPN2665" s="116"/>
      <c r="HPO2665" s="42"/>
      <c r="HPP2665" s="116"/>
      <c r="HPQ2665" s="42"/>
      <c r="HPR2665" s="116"/>
      <c r="HPS2665" s="42"/>
      <c r="HPT2665" s="116"/>
      <c r="HPU2665" s="42"/>
      <c r="HPV2665" s="116"/>
      <c r="HPW2665" s="42"/>
      <c r="HPX2665" s="116"/>
      <c r="HPY2665" s="42"/>
      <c r="HPZ2665" s="116"/>
      <c r="HQA2665" s="42"/>
      <c r="HQB2665" s="116"/>
      <c r="HQC2665" s="42"/>
      <c r="HQD2665" s="116"/>
      <c r="HQE2665" s="42"/>
      <c r="HQF2665" s="116"/>
      <c r="HQG2665" s="42"/>
      <c r="HQH2665" s="116"/>
      <c r="HQI2665" s="42"/>
      <c r="HQJ2665" s="116"/>
      <c r="HQK2665" s="42"/>
      <c r="HQL2665" s="116"/>
      <c r="HQM2665" s="42"/>
      <c r="HQN2665" s="116"/>
      <c r="HQO2665" s="42"/>
      <c r="HQP2665" s="116"/>
      <c r="HQQ2665" s="42"/>
      <c r="HQR2665" s="116"/>
      <c r="HQS2665" s="42"/>
      <c r="HQT2665" s="116"/>
      <c r="HQU2665" s="42"/>
      <c r="HQV2665" s="116"/>
      <c r="HQW2665" s="42"/>
      <c r="HQX2665" s="116"/>
      <c r="HQY2665" s="42"/>
      <c r="HQZ2665" s="116"/>
      <c r="HRA2665" s="42"/>
      <c r="HRB2665" s="116"/>
      <c r="HRC2665" s="42"/>
      <c r="HRD2665" s="116"/>
      <c r="HRE2665" s="42"/>
      <c r="HRF2665" s="116"/>
      <c r="HRG2665" s="42"/>
      <c r="HRH2665" s="116"/>
      <c r="HRI2665" s="42"/>
      <c r="HRJ2665" s="116"/>
      <c r="HRK2665" s="42"/>
      <c r="HRL2665" s="116"/>
      <c r="HRM2665" s="42"/>
      <c r="HRN2665" s="116"/>
      <c r="HRO2665" s="42"/>
      <c r="HRP2665" s="116"/>
      <c r="HRQ2665" s="42"/>
      <c r="HRR2665" s="116"/>
      <c r="HRS2665" s="42"/>
      <c r="HRT2665" s="116"/>
      <c r="HRU2665" s="42"/>
      <c r="HRV2665" s="116"/>
      <c r="HRW2665" s="42"/>
      <c r="HRX2665" s="116"/>
      <c r="HRY2665" s="42"/>
      <c r="HRZ2665" s="116"/>
      <c r="HSA2665" s="42"/>
      <c r="HSB2665" s="116"/>
      <c r="HSC2665" s="42"/>
      <c r="HSD2665" s="116"/>
      <c r="HSE2665" s="42"/>
      <c r="HSF2665" s="116"/>
      <c r="HSG2665" s="42"/>
      <c r="HSH2665" s="116"/>
      <c r="HSI2665" s="42"/>
      <c r="HSJ2665" s="116"/>
      <c r="HSK2665" s="42"/>
      <c r="HSL2665" s="116"/>
      <c r="HSM2665" s="42"/>
      <c r="HSN2665" s="116"/>
      <c r="HSO2665" s="42"/>
      <c r="HSP2665" s="116"/>
      <c r="HSQ2665" s="42"/>
      <c r="HSR2665" s="116"/>
      <c r="HSS2665" s="42"/>
      <c r="HST2665" s="116"/>
      <c r="HSU2665" s="42"/>
      <c r="HSV2665" s="116"/>
      <c r="HSW2665" s="42"/>
      <c r="HSX2665" s="116"/>
      <c r="HSY2665" s="42"/>
      <c r="HSZ2665" s="116"/>
      <c r="HTA2665" s="42"/>
      <c r="HTB2665" s="116"/>
      <c r="HTC2665" s="42"/>
      <c r="HTD2665" s="116"/>
      <c r="HTE2665" s="42"/>
      <c r="HTF2665" s="116"/>
      <c r="HTG2665" s="42"/>
      <c r="HTH2665" s="116"/>
      <c r="HTI2665" s="42"/>
      <c r="HTJ2665" s="116"/>
      <c r="HTK2665" s="42"/>
      <c r="HTL2665" s="116"/>
      <c r="HTM2665" s="42"/>
      <c r="HTN2665" s="116"/>
      <c r="HTO2665" s="42"/>
      <c r="HTP2665" s="116"/>
      <c r="HTQ2665" s="42"/>
      <c r="HTR2665" s="116"/>
      <c r="HTS2665" s="42"/>
      <c r="HTT2665" s="116"/>
      <c r="HTU2665" s="42"/>
      <c r="HTV2665" s="116"/>
      <c r="HTW2665" s="42"/>
      <c r="HTX2665" s="116"/>
      <c r="HTY2665" s="42"/>
      <c r="HTZ2665" s="116"/>
      <c r="HUA2665" s="42"/>
      <c r="HUB2665" s="116"/>
      <c r="HUC2665" s="42"/>
      <c r="HUD2665" s="116"/>
      <c r="HUE2665" s="42"/>
      <c r="HUF2665" s="116"/>
      <c r="HUG2665" s="42"/>
      <c r="HUH2665" s="116"/>
      <c r="HUI2665" s="42"/>
      <c r="HUJ2665" s="116"/>
      <c r="HUK2665" s="42"/>
      <c r="HUL2665" s="116"/>
      <c r="HUM2665" s="42"/>
      <c r="HUN2665" s="116"/>
      <c r="HUO2665" s="42"/>
      <c r="HUP2665" s="116"/>
      <c r="HUQ2665" s="42"/>
      <c r="HUR2665" s="116"/>
      <c r="HUS2665" s="42"/>
      <c r="HUT2665" s="116"/>
      <c r="HUU2665" s="42"/>
      <c r="HUV2665" s="116"/>
      <c r="HUW2665" s="42"/>
      <c r="HUX2665" s="116"/>
      <c r="HUY2665" s="42"/>
      <c r="HUZ2665" s="116"/>
      <c r="HVA2665" s="42"/>
      <c r="HVB2665" s="116"/>
      <c r="HVC2665" s="42"/>
      <c r="HVD2665" s="116"/>
      <c r="HVE2665" s="42"/>
      <c r="HVF2665" s="116"/>
      <c r="HVG2665" s="42"/>
      <c r="HVH2665" s="116"/>
      <c r="HVI2665" s="42"/>
      <c r="HVJ2665" s="116"/>
      <c r="HVK2665" s="42"/>
      <c r="HVL2665" s="116"/>
      <c r="HVM2665" s="42"/>
      <c r="HVN2665" s="116"/>
      <c r="HVO2665" s="42"/>
      <c r="HVP2665" s="116"/>
      <c r="HVQ2665" s="42"/>
      <c r="HVR2665" s="116"/>
      <c r="HVS2665" s="42"/>
      <c r="HVT2665" s="116"/>
      <c r="HVU2665" s="42"/>
      <c r="HVV2665" s="116"/>
      <c r="HVW2665" s="42"/>
      <c r="HVX2665" s="116"/>
      <c r="HVY2665" s="42"/>
      <c r="HVZ2665" s="116"/>
      <c r="HWA2665" s="42"/>
      <c r="HWB2665" s="116"/>
      <c r="HWC2665" s="42"/>
      <c r="HWD2665" s="116"/>
      <c r="HWE2665" s="42"/>
      <c r="HWF2665" s="116"/>
      <c r="HWG2665" s="42"/>
      <c r="HWH2665" s="116"/>
      <c r="HWI2665" s="42"/>
      <c r="HWJ2665" s="116"/>
      <c r="HWK2665" s="42"/>
      <c r="HWL2665" s="116"/>
      <c r="HWM2665" s="42"/>
      <c r="HWN2665" s="116"/>
      <c r="HWO2665" s="42"/>
      <c r="HWP2665" s="116"/>
      <c r="HWQ2665" s="42"/>
      <c r="HWR2665" s="116"/>
      <c r="HWS2665" s="42"/>
      <c r="HWT2665" s="116"/>
      <c r="HWU2665" s="42"/>
      <c r="HWV2665" s="116"/>
      <c r="HWW2665" s="42"/>
      <c r="HWX2665" s="116"/>
      <c r="HWY2665" s="42"/>
      <c r="HWZ2665" s="116"/>
      <c r="HXA2665" s="42"/>
      <c r="HXB2665" s="116"/>
      <c r="HXC2665" s="42"/>
      <c r="HXD2665" s="116"/>
      <c r="HXE2665" s="42"/>
      <c r="HXF2665" s="116"/>
      <c r="HXG2665" s="42"/>
      <c r="HXH2665" s="116"/>
      <c r="HXI2665" s="42"/>
      <c r="HXJ2665" s="116"/>
      <c r="HXK2665" s="42"/>
      <c r="HXL2665" s="116"/>
      <c r="HXM2665" s="42"/>
      <c r="HXN2665" s="116"/>
      <c r="HXO2665" s="42"/>
      <c r="HXP2665" s="116"/>
      <c r="HXQ2665" s="42"/>
      <c r="HXR2665" s="116"/>
      <c r="HXS2665" s="42"/>
      <c r="HXT2665" s="116"/>
      <c r="HXU2665" s="42"/>
      <c r="HXV2665" s="116"/>
      <c r="HXW2665" s="42"/>
      <c r="HXX2665" s="116"/>
      <c r="HXY2665" s="42"/>
      <c r="HXZ2665" s="116"/>
      <c r="HYA2665" s="42"/>
      <c r="HYB2665" s="116"/>
      <c r="HYC2665" s="42"/>
      <c r="HYD2665" s="116"/>
      <c r="HYE2665" s="42"/>
      <c r="HYF2665" s="116"/>
      <c r="HYG2665" s="42"/>
      <c r="HYH2665" s="116"/>
      <c r="HYI2665" s="42"/>
      <c r="HYJ2665" s="116"/>
      <c r="HYK2665" s="42"/>
      <c r="HYL2665" s="116"/>
      <c r="HYM2665" s="42"/>
      <c r="HYN2665" s="116"/>
      <c r="HYO2665" s="42"/>
      <c r="HYP2665" s="116"/>
      <c r="HYQ2665" s="42"/>
      <c r="HYR2665" s="116"/>
      <c r="HYS2665" s="42"/>
      <c r="HYT2665" s="116"/>
      <c r="HYU2665" s="42"/>
      <c r="HYV2665" s="116"/>
      <c r="HYW2665" s="42"/>
      <c r="HYX2665" s="116"/>
      <c r="HYY2665" s="42"/>
      <c r="HYZ2665" s="116"/>
      <c r="HZA2665" s="42"/>
      <c r="HZB2665" s="116"/>
      <c r="HZC2665" s="42"/>
      <c r="HZD2665" s="116"/>
      <c r="HZE2665" s="42"/>
      <c r="HZF2665" s="116"/>
      <c r="HZG2665" s="42"/>
      <c r="HZH2665" s="116"/>
      <c r="HZI2665" s="42"/>
      <c r="HZJ2665" s="116"/>
      <c r="HZK2665" s="42"/>
      <c r="HZL2665" s="116"/>
      <c r="HZM2665" s="42"/>
      <c r="HZN2665" s="116"/>
      <c r="HZO2665" s="42"/>
      <c r="HZP2665" s="116"/>
      <c r="HZQ2665" s="42"/>
      <c r="HZR2665" s="116"/>
      <c r="HZS2665" s="42"/>
      <c r="HZT2665" s="116"/>
      <c r="HZU2665" s="42"/>
      <c r="HZV2665" s="116"/>
      <c r="HZW2665" s="42"/>
      <c r="HZX2665" s="116"/>
      <c r="HZY2665" s="42"/>
      <c r="HZZ2665" s="116"/>
      <c r="IAA2665" s="42"/>
      <c r="IAB2665" s="116"/>
      <c r="IAC2665" s="42"/>
      <c r="IAD2665" s="116"/>
      <c r="IAE2665" s="42"/>
      <c r="IAF2665" s="116"/>
      <c r="IAG2665" s="42"/>
      <c r="IAH2665" s="116"/>
      <c r="IAI2665" s="42"/>
      <c r="IAJ2665" s="116"/>
      <c r="IAK2665" s="42"/>
      <c r="IAL2665" s="116"/>
      <c r="IAM2665" s="42"/>
      <c r="IAN2665" s="116"/>
      <c r="IAO2665" s="42"/>
      <c r="IAP2665" s="116"/>
      <c r="IAQ2665" s="42"/>
      <c r="IAR2665" s="116"/>
      <c r="IAS2665" s="42"/>
      <c r="IAT2665" s="116"/>
      <c r="IAU2665" s="42"/>
      <c r="IAV2665" s="116"/>
      <c r="IAW2665" s="42"/>
      <c r="IAX2665" s="116"/>
      <c r="IAY2665" s="42"/>
      <c r="IAZ2665" s="116"/>
      <c r="IBA2665" s="42"/>
      <c r="IBB2665" s="116"/>
      <c r="IBC2665" s="42"/>
      <c r="IBD2665" s="116"/>
      <c r="IBE2665" s="42"/>
      <c r="IBF2665" s="116"/>
      <c r="IBG2665" s="42"/>
      <c r="IBH2665" s="116"/>
      <c r="IBI2665" s="42"/>
      <c r="IBJ2665" s="116"/>
      <c r="IBK2665" s="42"/>
      <c r="IBL2665" s="116"/>
      <c r="IBM2665" s="42"/>
      <c r="IBN2665" s="116"/>
      <c r="IBO2665" s="42"/>
      <c r="IBP2665" s="116"/>
      <c r="IBQ2665" s="42"/>
      <c r="IBR2665" s="116"/>
      <c r="IBS2665" s="42"/>
      <c r="IBT2665" s="116"/>
      <c r="IBU2665" s="42"/>
      <c r="IBV2665" s="116"/>
      <c r="IBW2665" s="42"/>
      <c r="IBX2665" s="116"/>
      <c r="IBY2665" s="42"/>
      <c r="IBZ2665" s="116"/>
      <c r="ICA2665" s="42"/>
      <c r="ICB2665" s="116"/>
      <c r="ICC2665" s="42"/>
      <c r="ICD2665" s="116"/>
      <c r="ICE2665" s="42"/>
      <c r="ICF2665" s="116"/>
      <c r="ICG2665" s="42"/>
      <c r="ICH2665" s="116"/>
      <c r="ICI2665" s="42"/>
      <c r="ICJ2665" s="116"/>
      <c r="ICK2665" s="42"/>
      <c r="ICL2665" s="116"/>
      <c r="ICM2665" s="42"/>
      <c r="ICN2665" s="116"/>
      <c r="ICO2665" s="42"/>
      <c r="ICP2665" s="116"/>
      <c r="ICQ2665" s="42"/>
      <c r="ICR2665" s="116"/>
      <c r="ICS2665" s="42"/>
      <c r="ICT2665" s="116"/>
      <c r="ICU2665" s="42"/>
      <c r="ICV2665" s="116"/>
      <c r="ICW2665" s="42"/>
      <c r="ICX2665" s="116"/>
      <c r="ICY2665" s="42"/>
      <c r="ICZ2665" s="116"/>
      <c r="IDA2665" s="42"/>
      <c r="IDB2665" s="116"/>
      <c r="IDC2665" s="42"/>
      <c r="IDD2665" s="116"/>
      <c r="IDE2665" s="42"/>
      <c r="IDF2665" s="116"/>
      <c r="IDG2665" s="42"/>
      <c r="IDH2665" s="116"/>
      <c r="IDI2665" s="42"/>
      <c r="IDJ2665" s="116"/>
      <c r="IDK2665" s="42"/>
      <c r="IDL2665" s="116"/>
      <c r="IDM2665" s="42"/>
      <c r="IDN2665" s="116"/>
      <c r="IDO2665" s="42"/>
      <c r="IDP2665" s="116"/>
      <c r="IDQ2665" s="42"/>
      <c r="IDR2665" s="116"/>
      <c r="IDS2665" s="42"/>
      <c r="IDT2665" s="116"/>
      <c r="IDU2665" s="42"/>
      <c r="IDV2665" s="116"/>
      <c r="IDW2665" s="42"/>
      <c r="IDX2665" s="116"/>
      <c r="IDY2665" s="42"/>
      <c r="IDZ2665" s="116"/>
      <c r="IEA2665" s="42"/>
      <c r="IEB2665" s="116"/>
      <c r="IEC2665" s="42"/>
      <c r="IED2665" s="116"/>
      <c r="IEE2665" s="42"/>
      <c r="IEF2665" s="116"/>
      <c r="IEG2665" s="42"/>
      <c r="IEH2665" s="116"/>
      <c r="IEI2665" s="42"/>
      <c r="IEJ2665" s="116"/>
      <c r="IEK2665" s="42"/>
      <c r="IEL2665" s="116"/>
      <c r="IEM2665" s="42"/>
      <c r="IEN2665" s="116"/>
      <c r="IEO2665" s="42"/>
      <c r="IEP2665" s="116"/>
      <c r="IEQ2665" s="42"/>
      <c r="IER2665" s="116"/>
      <c r="IES2665" s="42"/>
      <c r="IET2665" s="116"/>
      <c r="IEU2665" s="42"/>
      <c r="IEV2665" s="116"/>
      <c r="IEW2665" s="42"/>
      <c r="IEX2665" s="116"/>
      <c r="IEY2665" s="42"/>
      <c r="IEZ2665" s="116"/>
      <c r="IFA2665" s="42"/>
      <c r="IFB2665" s="116"/>
      <c r="IFC2665" s="42"/>
      <c r="IFD2665" s="116"/>
      <c r="IFE2665" s="42"/>
      <c r="IFF2665" s="116"/>
      <c r="IFG2665" s="42"/>
      <c r="IFH2665" s="116"/>
      <c r="IFI2665" s="42"/>
      <c r="IFJ2665" s="116"/>
      <c r="IFK2665" s="42"/>
      <c r="IFL2665" s="116"/>
      <c r="IFM2665" s="42"/>
      <c r="IFN2665" s="116"/>
      <c r="IFO2665" s="42"/>
      <c r="IFP2665" s="116"/>
      <c r="IFQ2665" s="42"/>
      <c r="IFR2665" s="116"/>
      <c r="IFS2665" s="42"/>
      <c r="IFT2665" s="116"/>
      <c r="IFU2665" s="42"/>
      <c r="IFV2665" s="116"/>
      <c r="IFW2665" s="42"/>
      <c r="IFX2665" s="116"/>
      <c r="IFY2665" s="42"/>
      <c r="IFZ2665" s="116"/>
      <c r="IGA2665" s="42"/>
      <c r="IGB2665" s="116"/>
      <c r="IGC2665" s="42"/>
      <c r="IGD2665" s="116"/>
      <c r="IGE2665" s="42"/>
      <c r="IGF2665" s="116"/>
      <c r="IGG2665" s="42"/>
      <c r="IGH2665" s="116"/>
      <c r="IGI2665" s="42"/>
      <c r="IGJ2665" s="116"/>
      <c r="IGK2665" s="42"/>
      <c r="IGL2665" s="116"/>
      <c r="IGM2665" s="42"/>
      <c r="IGN2665" s="116"/>
      <c r="IGO2665" s="42"/>
      <c r="IGP2665" s="116"/>
      <c r="IGQ2665" s="42"/>
      <c r="IGR2665" s="116"/>
      <c r="IGS2665" s="42"/>
      <c r="IGT2665" s="116"/>
      <c r="IGU2665" s="42"/>
      <c r="IGV2665" s="116"/>
      <c r="IGW2665" s="42"/>
      <c r="IGX2665" s="116"/>
      <c r="IGY2665" s="42"/>
      <c r="IGZ2665" s="116"/>
      <c r="IHA2665" s="42"/>
      <c r="IHB2665" s="116"/>
      <c r="IHC2665" s="42"/>
      <c r="IHD2665" s="116"/>
      <c r="IHE2665" s="42"/>
      <c r="IHF2665" s="116"/>
      <c r="IHG2665" s="42"/>
      <c r="IHH2665" s="116"/>
      <c r="IHI2665" s="42"/>
      <c r="IHJ2665" s="116"/>
      <c r="IHK2665" s="42"/>
      <c r="IHL2665" s="116"/>
      <c r="IHM2665" s="42"/>
      <c r="IHN2665" s="116"/>
      <c r="IHO2665" s="42"/>
      <c r="IHP2665" s="116"/>
      <c r="IHQ2665" s="42"/>
      <c r="IHR2665" s="116"/>
      <c r="IHS2665" s="42"/>
      <c r="IHT2665" s="116"/>
      <c r="IHU2665" s="42"/>
      <c r="IHV2665" s="116"/>
      <c r="IHW2665" s="42"/>
      <c r="IHX2665" s="116"/>
      <c r="IHY2665" s="42"/>
      <c r="IHZ2665" s="116"/>
      <c r="IIA2665" s="42"/>
      <c r="IIB2665" s="116"/>
      <c r="IIC2665" s="42"/>
      <c r="IID2665" s="116"/>
      <c r="IIE2665" s="42"/>
      <c r="IIF2665" s="116"/>
      <c r="IIG2665" s="42"/>
      <c r="IIH2665" s="116"/>
      <c r="III2665" s="42"/>
      <c r="IIJ2665" s="116"/>
      <c r="IIK2665" s="42"/>
      <c r="IIL2665" s="116"/>
      <c r="IIM2665" s="42"/>
      <c r="IIN2665" s="116"/>
      <c r="IIO2665" s="42"/>
      <c r="IIP2665" s="116"/>
      <c r="IIQ2665" s="42"/>
      <c r="IIR2665" s="116"/>
      <c r="IIS2665" s="42"/>
      <c r="IIT2665" s="116"/>
      <c r="IIU2665" s="42"/>
      <c r="IIV2665" s="116"/>
      <c r="IIW2665" s="42"/>
      <c r="IIX2665" s="116"/>
      <c r="IIY2665" s="42"/>
      <c r="IIZ2665" s="116"/>
      <c r="IJA2665" s="42"/>
      <c r="IJB2665" s="116"/>
      <c r="IJC2665" s="42"/>
      <c r="IJD2665" s="116"/>
      <c r="IJE2665" s="42"/>
      <c r="IJF2665" s="116"/>
      <c r="IJG2665" s="42"/>
      <c r="IJH2665" s="116"/>
      <c r="IJI2665" s="42"/>
      <c r="IJJ2665" s="116"/>
      <c r="IJK2665" s="42"/>
      <c r="IJL2665" s="116"/>
      <c r="IJM2665" s="42"/>
      <c r="IJN2665" s="116"/>
      <c r="IJO2665" s="42"/>
      <c r="IJP2665" s="116"/>
      <c r="IJQ2665" s="42"/>
      <c r="IJR2665" s="116"/>
      <c r="IJS2665" s="42"/>
      <c r="IJT2665" s="116"/>
      <c r="IJU2665" s="42"/>
      <c r="IJV2665" s="116"/>
      <c r="IJW2665" s="42"/>
      <c r="IJX2665" s="116"/>
      <c r="IJY2665" s="42"/>
      <c r="IJZ2665" s="116"/>
      <c r="IKA2665" s="42"/>
      <c r="IKB2665" s="116"/>
      <c r="IKC2665" s="42"/>
      <c r="IKD2665" s="116"/>
      <c r="IKE2665" s="42"/>
      <c r="IKF2665" s="116"/>
      <c r="IKG2665" s="42"/>
      <c r="IKH2665" s="116"/>
      <c r="IKI2665" s="42"/>
      <c r="IKJ2665" s="116"/>
      <c r="IKK2665" s="42"/>
      <c r="IKL2665" s="116"/>
      <c r="IKM2665" s="42"/>
      <c r="IKN2665" s="116"/>
      <c r="IKO2665" s="42"/>
      <c r="IKP2665" s="116"/>
      <c r="IKQ2665" s="42"/>
      <c r="IKR2665" s="116"/>
      <c r="IKS2665" s="42"/>
      <c r="IKT2665" s="116"/>
      <c r="IKU2665" s="42"/>
      <c r="IKV2665" s="116"/>
      <c r="IKW2665" s="42"/>
      <c r="IKX2665" s="116"/>
      <c r="IKY2665" s="42"/>
      <c r="IKZ2665" s="116"/>
      <c r="ILA2665" s="42"/>
      <c r="ILB2665" s="116"/>
      <c r="ILC2665" s="42"/>
      <c r="ILD2665" s="116"/>
      <c r="ILE2665" s="42"/>
      <c r="ILF2665" s="116"/>
      <c r="ILG2665" s="42"/>
      <c r="ILH2665" s="116"/>
      <c r="ILI2665" s="42"/>
      <c r="ILJ2665" s="116"/>
      <c r="ILK2665" s="42"/>
      <c r="ILL2665" s="116"/>
      <c r="ILM2665" s="42"/>
      <c r="ILN2665" s="116"/>
      <c r="ILO2665" s="42"/>
      <c r="ILP2665" s="116"/>
      <c r="ILQ2665" s="42"/>
      <c r="ILR2665" s="116"/>
      <c r="ILS2665" s="42"/>
      <c r="ILT2665" s="116"/>
      <c r="ILU2665" s="42"/>
      <c r="ILV2665" s="116"/>
      <c r="ILW2665" s="42"/>
      <c r="ILX2665" s="116"/>
      <c r="ILY2665" s="42"/>
      <c r="ILZ2665" s="116"/>
      <c r="IMA2665" s="42"/>
      <c r="IMB2665" s="116"/>
      <c r="IMC2665" s="42"/>
      <c r="IMD2665" s="116"/>
      <c r="IME2665" s="42"/>
      <c r="IMF2665" s="116"/>
      <c r="IMG2665" s="42"/>
      <c r="IMH2665" s="116"/>
      <c r="IMI2665" s="42"/>
      <c r="IMJ2665" s="116"/>
      <c r="IMK2665" s="42"/>
      <c r="IML2665" s="116"/>
      <c r="IMM2665" s="42"/>
      <c r="IMN2665" s="116"/>
      <c r="IMO2665" s="42"/>
      <c r="IMP2665" s="116"/>
      <c r="IMQ2665" s="42"/>
      <c r="IMR2665" s="116"/>
      <c r="IMS2665" s="42"/>
      <c r="IMT2665" s="116"/>
      <c r="IMU2665" s="42"/>
      <c r="IMV2665" s="116"/>
      <c r="IMW2665" s="42"/>
      <c r="IMX2665" s="116"/>
      <c r="IMY2665" s="42"/>
      <c r="IMZ2665" s="116"/>
      <c r="INA2665" s="42"/>
      <c r="INB2665" s="116"/>
      <c r="INC2665" s="42"/>
      <c r="IND2665" s="116"/>
      <c r="INE2665" s="42"/>
      <c r="INF2665" s="116"/>
      <c r="ING2665" s="42"/>
      <c r="INH2665" s="116"/>
      <c r="INI2665" s="42"/>
      <c r="INJ2665" s="116"/>
      <c r="INK2665" s="42"/>
      <c r="INL2665" s="116"/>
      <c r="INM2665" s="42"/>
      <c r="INN2665" s="116"/>
      <c r="INO2665" s="42"/>
      <c r="INP2665" s="116"/>
      <c r="INQ2665" s="42"/>
      <c r="INR2665" s="116"/>
      <c r="INS2665" s="42"/>
      <c r="INT2665" s="116"/>
      <c r="INU2665" s="42"/>
      <c r="INV2665" s="116"/>
      <c r="INW2665" s="42"/>
      <c r="INX2665" s="116"/>
      <c r="INY2665" s="42"/>
      <c r="INZ2665" s="116"/>
      <c r="IOA2665" s="42"/>
      <c r="IOB2665" s="116"/>
      <c r="IOC2665" s="42"/>
      <c r="IOD2665" s="116"/>
      <c r="IOE2665" s="42"/>
      <c r="IOF2665" s="116"/>
      <c r="IOG2665" s="42"/>
      <c r="IOH2665" s="116"/>
      <c r="IOI2665" s="42"/>
      <c r="IOJ2665" s="116"/>
      <c r="IOK2665" s="42"/>
      <c r="IOL2665" s="116"/>
      <c r="IOM2665" s="42"/>
      <c r="ION2665" s="116"/>
      <c r="IOO2665" s="42"/>
      <c r="IOP2665" s="116"/>
      <c r="IOQ2665" s="42"/>
      <c r="IOR2665" s="116"/>
      <c r="IOS2665" s="42"/>
      <c r="IOT2665" s="116"/>
      <c r="IOU2665" s="42"/>
      <c r="IOV2665" s="116"/>
      <c r="IOW2665" s="42"/>
      <c r="IOX2665" s="116"/>
      <c r="IOY2665" s="42"/>
      <c r="IOZ2665" s="116"/>
      <c r="IPA2665" s="42"/>
      <c r="IPB2665" s="116"/>
      <c r="IPC2665" s="42"/>
      <c r="IPD2665" s="116"/>
      <c r="IPE2665" s="42"/>
      <c r="IPF2665" s="116"/>
      <c r="IPG2665" s="42"/>
      <c r="IPH2665" s="116"/>
      <c r="IPI2665" s="42"/>
      <c r="IPJ2665" s="116"/>
      <c r="IPK2665" s="42"/>
      <c r="IPL2665" s="116"/>
      <c r="IPM2665" s="42"/>
      <c r="IPN2665" s="116"/>
      <c r="IPO2665" s="42"/>
      <c r="IPP2665" s="116"/>
      <c r="IPQ2665" s="42"/>
      <c r="IPR2665" s="116"/>
      <c r="IPS2665" s="42"/>
      <c r="IPT2665" s="116"/>
      <c r="IPU2665" s="42"/>
      <c r="IPV2665" s="116"/>
      <c r="IPW2665" s="42"/>
      <c r="IPX2665" s="116"/>
      <c r="IPY2665" s="42"/>
      <c r="IPZ2665" s="116"/>
      <c r="IQA2665" s="42"/>
      <c r="IQB2665" s="116"/>
      <c r="IQC2665" s="42"/>
      <c r="IQD2665" s="116"/>
      <c r="IQE2665" s="42"/>
      <c r="IQF2665" s="116"/>
      <c r="IQG2665" s="42"/>
      <c r="IQH2665" s="116"/>
      <c r="IQI2665" s="42"/>
      <c r="IQJ2665" s="116"/>
      <c r="IQK2665" s="42"/>
      <c r="IQL2665" s="116"/>
      <c r="IQM2665" s="42"/>
      <c r="IQN2665" s="116"/>
      <c r="IQO2665" s="42"/>
      <c r="IQP2665" s="116"/>
      <c r="IQQ2665" s="42"/>
      <c r="IQR2665" s="116"/>
      <c r="IQS2665" s="42"/>
      <c r="IQT2665" s="116"/>
      <c r="IQU2665" s="42"/>
      <c r="IQV2665" s="116"/>
      <c r="IQW2665" s="42"/>
      <c r="IQX2665" s="116"/>
      <c r="IQY2665" s="42"/>
      <c r="IQZ2665" s="116"/>
      <c r="IRA2665" s="42"/>
      <c r="IRB2665" s="116"/>
      <c r="IRC2665" s="42"/>
      <c r="IRD2665" s="116"/>
      <c r="IRE2665" s="42"/>
      <c r="IRF2665" s="116"/>
      <c r="IRG2665" s="42"/>
      <c r="IRH2665" s="116"/>
      <c r="IRI2665" s="42"/>
      <c r="IRJ2665" s="116"/>
      <c r="IRK2665" s="42"/>
      <c r="IRL2665" s="116"/>
      <c r="IRM2665" s="42"/>
      <c r="IRN2665" s="116"/>
      <c r="IRO2665" s="42"/>
      <c r="IRP2665" s="116"/>
      <c r="IRQ2665" s="42"/>
      <c r="IRR2665" s="116"/>
      <c r="IRS2665" s="42"/>
      <c r="IRT2665" s="116"/>
      <c r="IRU2665" s="42"/>
      <c r="IRV2665" s="116"/>
      <c r="IRW2665" s="42"/>
      <c r="IRX2665" s="116"/>
      <c r="IRY2665" s="42"/>
      <c r="IRZ2665" s="116"/>
      <c r="ISA2665" s="42"/>
      <c r="ISB2665" s="116"/>
      <c r="ISC2665" s="42"/>
      <c r="ISD2665" s="116"/>
      <c r="ISE2665" s="42"/>
      <c r="ISF2665" s="116"/>
      <c r="ISG2665" s="42"/>
      <c r="ISH2665" s="116"/>
      <c r="ISI2665" s="42"/>
      <c r="ISJ2665" s="116"/>
      <c r="ISK2665" s="42"/>
      <c r="ISL2665" s="116"/>
      <c r="ISM2665" s="42"/>
      <c r="ISN2665" s="116"/>
      <c r="ISO2665" s="42"/>
      <c r="ISP2665" s="116"/>
      <c r="ISQ2665" s="42"/>
      <c r="ISR2665" s="116"/>
      <c r="ISS2665" s="42"/>
      <c r="IST2665" s="116"/>
      <c r="ISU2665" s="42"/>
      <c r="ISV2665" s="116"/>
      <c r="ISW2665" s="42"/>
      <c r="ISX2665" s="116"/>
      <c r="ISY2665" s="42"/>
      <c r="ISZ2665" s="116"/>
      <c r="ITA2665" s="42"/>
      <c r="ITB2665" s="116"/>
      <c r="ITC2665" s="42"/>
      <c r="ITD2665" s="116"/>
      <c r="ITE2665" s="42"/>
      <c r="ITF2665" s="116"/>
      <c r="ITG2665" s="42"/>
      <c r="ITH2665" s="116"/>
      <c r="ITI2665" s="42"/>
      <c r="ITJ2665" s="116"/>
      <c r="ITK2665" s="42"/>
      <c r="ITL2665" s="116"/>
      <c r="ITM2665" s="42"/>
      <c r="ITN2665" s="116"/>
      <c r="ITO2665" s="42"/>
      <c r="ITP2665" s="116"/>
      <c r="ITQ2665" s="42"/>
      <c r="ITR2665" s="116"/>
      <c r="ITS2665" s="42"/>
      <c r="ITT2665" s="116"/>
      <c r="ITU2665" s="42"/>
      <c r="ITV2665" s="116"/>
      <c r="ITW2665" s="42"/>
      <c r="ITX2665" s="116"/>
      <c r="ITY2665" s="42"/>
      <c r="ITZ2665" s="116"/>
      <c r="IUA2665" s="42"/>
      <c r="IUB2665" s="116"/>
      <c r="IUC2665" s="42"/>
      <c r="IUD2665" s="116"/>
      <c r="IUE2665" s="42"/>
      <c r="IUF2665" s="116"/>
      <c r="IUG2665" s="42"/>
      <c r="IUH2665" s="116"/>
      <c r="IUI2665" s="42"/>
      <c r="IUJ2665" s="116"/>
      <c r="IUK2665" s="42"/>
      <c r="IUL2665" s="116"/>
      <c r="IUM2665" s="42"/>
      <c r="IUN2665" s="116"/>
      <c r="IUO2665" s="42"/>
      <c r="IUP2665" s="116"/>
      <c r="IUQ2665" s="42"/>
      <c r="IUR2665" s="116"/>
      <c r="IUS2665" s="42"/>
      <c r="IUT2665" s="116"/>
      <c r="IUU2665" s="42"/>
      <c r="IUV2665" s="116"/>
      <c r="IUW2665" s="42"/>
      <c r="IUX2665" s="116"/>
      <c r="IUY2665" s="42"/>
      <c r="IUZ2665" s="116"/>
      <c r="IVA2665" s="42"/>
      <c r="IVB2665" s="116"/>
      <c r="IVC2665" s="42"/>
      <c r="IVD2665" s="116"/>
      <c r="IVE2665" s="42"/>
      <c r="IVF2665" s="116"/>
      <c r="IVG2665" s="42"/>
      <c r="IVH2665" s="116"/>
      <c r="IVI2665" s="42"/>
      <c r="IVJ2665" s="116"/>
      <c r="IVK2665" s="42"/>
      <c r="IVL2665" s="116"/>
      <c r="IVM2665" s="42"/>
      <c r="IVN2665" s="116"/>
      <c r="IVO2665" s="42"/>
      <c r="IVP2665" s="116"/>
      <c r="IVQ2665" s="42"/>
      <c r="IVR2665" s="116"/>
      <c r="IVS2665" s="42"/>
      <c r="IVT2665" s="116"/>
      <c r="IVU2665" s="42"/>
      <c r="IVV2665" s="116"/>
      <c r="IVW2665" s="42"/>
      <c r="IVX2665" s="116"/>
      <c r="IVY2665" s="42"/>
      <c r="IVZ2665" s="116"/>
      <c r="IWA2665" s="42"/>
      <c r="IWB2665" s="116"/>
      <c r="IWC2665" s="42"/>
      <c r="IWD2665" s="116"/>
      <c r="IWE2665" s="42"/>
      <c r="IWF2665" s="116"/>
      <c r="IWG2665" s="42"/>
      <c r="IWH2665" s="116"/>
      <c r="IWI2665" s="42"/>
      <c r="IWJ2665" s="116"/>
      <c r="IWK2665" s="42"/>
      <c r="IWL2665" s="116"/>
      <c r="IWM2665" s="42"/>
      <c r="IWN2665" s="116"/>
      <c r="IWO2665" s="42"/>
      <c r="IWP2665" s="116"/>
      <c r="IWQ2665" s="42"/>
      <c r="IWR2665" s="116"/>
      <c r="IWS2665" s="42"/>
      <c r="IWT2665" s="116"/>
      <c r="IWU2665" s="42"/>
      <c r="IWV2665" s="116"/>
      <c r="IWW2665" s="42"/>
      <c r="IWX2665" s="116"/>
      <c r="IWY2665" s="42"/>
      <c r="IWZ2665" s="116"/>
      <c r="IXA2665" s="42"/>
      <c r="IXB2665" s="116"/>
      <c r="IXC2665" s="42"/>
      <c r="IXD2665" s="116"/>
      <c r="IXE2665" s="42"/>
      <c r="IXF2665" s="116"/>
      <c r="IXG2665" s="42"/>
      <c r="IXH2665" s="116"/>
      <c r="IXI2665" s="42"/>
      <c r="IXJ2665" s="116"/>
      <c r="IXK2665" s="42"/>
      <c r="IXL2665" s="116"/>
      <c r="IXM2665" s="42"/>
      <c r="IXN2665" s="116"/>
      <c r="IXO2665" s="42"/>
      <c r="IXP2665" s="116"/>
      <c r="IXQ2665" s="42"/>
      <c r="IXR2665" s="116"/>
      <c r="IXS2665" s="42"/>
      <c r="IXT2665" s="116"/>
      <c r="IXU2665" s="42"/>
      <c r="IXV2665" s="116"/>
      <c r="IXW2665" s="42"/>
      <c r="IXX2665" s="116"/>
      <c r="IXY2665" s="42"/>
      <c r="IXZ2665" s="116"/>
      <c r="IYA2665" s="42"/>
      <c r="IYB2665" s="116"/>
      <c r="IYC2665" s="42"/>
      <c r="IYD2665" s="116"/>
      <c r="IYE2665" s="42"/>
      <c r="IYF2665" s="116"/>
      <c r="IYG2665" s="42"/>
      <c r="IYH2665" s="116"/>
      <c r="IYI2665" s="42"/>
      <c r="IYJ2665" s="116"/>
      <c r="IYK2665" s="42"/>
      <c r="IYL2665" s="116"/>
      <c r="IYM2665" s="42"/>
      <c r="IYN2665" s="116"/>
      <c r="IYO2665" s="42"/>
      <c r="IYP2665" s="116"/>
      <c r="IYQ2665" s="42"/>
      <c r="IYR2665" s="116"/>
      <c r="IYS2665" s="42"/>
      <c r="IYT2665" s="116"/>
      <c r="IYU2665" s="42"/>
      <c r="IYV2665" s="116"/>
      <c r="IYW2665" s="42"/>
      <c r="IYX2665" s="116"/>
      <c r="IYY2665" s="42"/>
      <c r="IYZ2665" s="116"/>
      <c r="IZA2665" s="42"/>
      <c r="IZB2665" s="116"/>
      <c r="IZC2665" s="42"/>
      <c r="IZD2665" s="116"/>
      <c r="IZE2665" s="42"/>
      <c r="IZF2665" s="116"/>
      <c r="IZG2665" s="42"/>
      <c r="IZH2665" s="116"/>
      <c r="IZI2665" s="42"/>
      <c r="IZJ2665" s="116"/>
      <c r="IZK2665" s="42"/>
      <c r="IZL2665" s="116"/>
      <c r="IZM2665" s="42"/>
      <c r="IZN2665" s="116"/>
      <c r="IZO2665" s="42"/>
      <c r="IZP2665" s="116"/>
      <c r="IZQ2665" s="42"/>
      <c r="IZR2665" s="116"/>
      <c r="IZS2665" s="42"/>
      <c r="IZT2665" s="116"/>
      <c r="IZU2665" s="42"/>
      <c r="IZV2665" s="116"/>
      <c r="IZW2665" s="42"/>
      <c r="IZX2665" s="116"/>
      <c r="IZY2665" s="42"/>
      <c r="IZZ2665" s="116"/>
      <c r="JAA2665" s="42"/>
      <c r="JAB2665" s="116"/>
      <c r="JAC2665" s="42"/>
      <c r="JAD2665" s="116"/>
      <c r="JAE2665" s="42"/>
      <c r="JAF2665" s="116"/>
      <c r="JAG2665" s="42"/>
      <c r="JAH2665" s="116"/>
      <c r="JAI2665" s="42"/>
      <c r="JAJ2665" s="116"/>
      <c r="JAK2665" s="42"/>
      <c r="JAL2665" s="116"/>
      <c r="JAM2665" s="42"/>
      <c r="JAN2665" s="116"/>
      <c r="JAO2665" s="42"/>
      <c r="JAP2665" s="116"/>
      <c r="JAQ2665" s="42"/>
      <c r="JAR2665" s="116"/>
      <c r="JAS2665" s="42"/>
      <c r="JAT2665" s="116"/>
      <c r="JAU2665" s="42"/>
      <c r="JAV2665" s="116"/>
      <c r="JAW2665" s="42"/>
      <c r="JAX2665" s="116"/>
      <c r="JAY2665" s="42"/>
      <c r="JAZ2665" s="116"/>
      <c r="JBA2665" s="42"/>
      <c r="JBB2665" s="116"/>
      <c r="JBC2665" s="42"/>
      <c r="JBD2665" s="116"/>
      <c r="JBE2665" s="42"/>
      <c r="JBF2665" s="116"/>
      <c r="JBG2665" s="42"/>
      <c r="JBH2665" s="116"/>
      <c r="JBI2665" s="42"/>
      <c r="JBJ2665" s="116"/>
      <c r="JBK2665" s="42"/>
      <c r="JBL2665" s="116"/>
      <c r="JBM2665" s="42"/>
      <c r="JBN2665" s="116"/>
      <c r="JBO2665" s="42"/>
      <c r="JBP2665" s="116"/>
      <c r="JBQ2665" s="42"/>
      <c r="JBR2665" s="116"/>
      <c r="JBS2665" s="42"/>
      <c r="JBT2665" s="116"/>
      <c r="JBU2665" s="42"/>
      <c r="JBV2665" s="116"/>
      <c r="JBW2665" s="42"/>
      <c r="JBX2665" s="116"/>
      <c r="JBY2665" s="42"/>
      <c r="JBZ2665" s="116"/>
      <c r="JCA2665" s="42"/>
      <c r="JCB2665" s="116"/>
      <c r="JCC2665" s="42"/>
      <c r="JCD2665" s="116"/>
      <c r="JCE2665" s="42"/>
      <c r="JCF2665" s="116"/>
      <c r="JCG2665" s="42"/>
      <c r="JCH2665" s="116"/>
      <c r="JCI2665" s="42"/>
      <c r="JCJ2665" s="116"/>
      <c r="JCK2665" s="42"/>
      <c r="JCL2665" s="116"/>
      <c r="JCM2665" s="42"/>
      <c r="JCN2665" s="116"/>
      <c r="JCO2665" s="42"/>
      <c r="JCP2665" s="116"/>
      <c r="JCQ2665" s="42"/>
      <c r="JCR2665" s="116"/>
      <c r="JCS2665" s="42"/>
      <c r="JCT2665" s="116"/>
      <c r="JCU2665" s="42"/>
      <c r="JCV2665" s="116"/>
      <c r="JCW2665" s="42"/>
      <c r="JCX2665" s="116"/>
      <c r="JCY2665" s="42"/>
      <c r="JCZ2665" s="116"/>
      <c r="JDA2665" s="42"/>
      <c r="JDB2665" s="116"/>
      <c r="JDC2665" s="42"/>
      <c r="JDD2665" s="116"/>
      <c r="JDE2665" s="42"/>
      <c r="JDF2665" s="116"/>
      <c r="JDG2665" s="42"/>
      <c r="JDH2665" s="116"/>
      <c r="JDI2665" s="42"/>
      <c r="JDJ2665" s="116"/>
      <c r="JDK2665" s="42"/>
      <c r="JDL2665" s="116"/>
      <c r="JDM2665" s="42"/>
      <c r="JDN2665" s="116"/>
      <c r="JDO2665" s="42"/>
      <c r="JDP2665" s="116"/>
      <c r="JDQ2665" s="42"/>
      <c r="JDR2665" s="116"/>
      <c r="JDS2665" s="42"/>
      <c r="JDT2665" s="116"/>
      <c r="JDU2665" s="42"/>
      <c r="JDV2665" s="116"/>
      <c r="JDW2665" s="42"/>
      <c r="JDX2665" s="116"/>
      <c r="JDY2665" s="42"/>
      <c r="JDZ2665" s="116"/>
      <c r="JEA2665" s="42"/>
      <c r="JEB2665" s="116"/>
      <c r="JEC2665" s="42"/>
      <c r="JED2665" s="116"/>
      <c r="JEE2665" s="42"/>
      <c r="JEF2665" s="116"/>
      <c r="JEG2665" s="42"/>
      <c r="JEH2665" s="116"/>
      <c r="JEI2665" s="42"/>
      <c r="JEJ2665" s="116"/>
      <c r="JEK2665" s="42"/>
      <c r="JEL2665" s="116"/>
      <c r="JEM2665" s="42"/>
      <c r="JEN2665" s="116"/>
      <c r="JEO2665" s="42"/>
      <c r="JEP2665" s="116"/>
      <c r="JEQ2665" s="42"/>
      <c r="JER2665" s="116"/>
      <c r="JES2665" s="42"/>
      <c r="JET2665" s="116"/>
      <c r="JEU2665" s="42"/>
      <c r="JEV2665" s="116"/>
      <c r="JEW2665" s="42"/>
      <c r="JEX2665" s="116"/>
      <c r="JEY2665" s="42"/>
      <c r="JEZ2665" s="116"/>
      <c r="JFA2665" s="42"/>
      <c r="JFB2665" s="116"/>
      <c r="JFC2665" s="42"/>
      <c r="JFD2665" s="116"/>
      <c r="JFE2665" s="42"/>
      <c r="JFF2665" s="116"/>
      <c r="JFG2665" s="42"/>
      <c r="JFH2665" s="116"/>
      <c r="JFI2665" s="42"/>
      <c r="JFJ2665" s="116"/>
      <c r="JFK2665" s="42"/>
      <c r="JFL2665" s="116"/>
      <c r="JFM2665" s="42"/>
      <c r="JFN2665" s="116"/>
      <c r="JFO2665" s="42"/>
      <c r="JFP2665" s="116"/>
      <c r="JFQ2665" s="42"/>
      <c r="JFR2665" s="116"/>
      <c r="JFS2665" s="42"/>
      <c r="JFT2665" s="116"/>
      <c r="JFU2665" s="42"/>
      <c r="JFV2665" s="116"/>
      <c r="JFW2665" s="42"/>
      <c r="JFX2665" s="116"/>
      <c r="JFY2665" s="42"/>
      <c r="JFZ2665" s="116"/>
      <c r="JGA2665" s="42"/>
      <c r="JGB2665" s="116"/>
      <c r="JGC2665" s="42"/>
      <c r="JGD2665" s="116"/>
      <c r="JGE2665" s="42"/>
      <c r="JGF2665" s="116"/>
      <c r="JGG2665" s="42"/>
      <c r="JGH2665" s="116"/>
      <c r="JGI2665" s="42"/>
      <c r="JGJ2665" s="116"/>
      <c r="JGK2665" s="42"/>
      <c r="JGL2665" s="116"/>
      <c r="JGM2665" s="42"/>
      <c r="JGN2665" s="116"/>
      <c r="JGO2665" s="42"/>
      <c r="JGP2665" s="116"/>
      <c r="JGQ2665" s="42"/>
      <c r="JGR2665" s="116"/>
      <c r="JGS2665" s="42"/>
      <c r="JGT2665" s="116"/>
      <c r="JGU2665" s="42"/>
      <c r="JGV2665" s="116"/>
      <c r="JGW2665" s="42"/>
      <c r="JGX2665" s="116"/>
      <c r="JGY2665" s="42"/>
      <c r="JGZ2665" s="116"/>
      <c r="JHA2665" s="42"/>
      <c r="JHB2665" s="116"/>
      <c r="JHC2665" s="42"/>
      <c r="JHD2665" s="116"/>
      <c r="JHE2665" s="42"/>
      <c r="JHF2665" s="116"/>
      <c r="JHG2665" s="42"/>
      <c r="JHH2665" s="116"/>
      <c r="JHI2665" s="42"/>
      <c r="JHJ2665" s="116"/>
      <c r="JHK2665" s="42"/>
      <c r="JHL2665" s="116"/>
      <c r="JHM2665" s="42"/>
      <c r="JHN2665" s="116"/>
      <c r="JHO2665" s="42"/>
      <c r="JHP2665" s="116"/>
      <c r="JHQ2665" s="42"/>
      <c r="JHR2665" s="116"/>
      <c r="JHS2665" s="42"/>
      <c r="JHT2665" s="116"/>
      <c r="JHU2665" s="42"/>
      <c r="JHV2665" s="116"/>
      <c r="JHW2665" s="42"/>
      <c r="JHX2665" s="116"/>
      <c r="JHY2665" s="42"/>
      <c r="JHZ2665" s="116"/>
      <c r="JIA2665" s="42"/>
      <c r="JIB2665" s="116"/>
      <c r="JIC2665" s="42"/>
      <c r="JID2665" s="116"/>
      <c r="JIE2665" s="42"/>
      <c r="JIF2665" s="116"/>
      <c r="JIG2665" s="42"/>
      <c r="JIH2665" s="116"/>
      <c r="JII2665" s="42"/>
      <c r="JIJ2665" s="116"/>
      <c r="JIK2665" s="42"/>
      <c r="JIL2665" s="116"/>
      <c r="JIM2665" s="42"/>
      <c r="JIN2665" s="116"/>
      <c r="JIO2665" s="42"/>
      <c r="JIP2665" s="116"/>
      <c r="JIQ2665" s="42"/>
      <c r="JIR2665" s="116"/>
      <c r="JIS2665" s="42"/>
      <c r="JIT2665" s="116"/>
      <c r="JIU2665" s="42"/>
      <c r="JIV2665" s="116"/>
      <c r="JIW2665" s="42"/>
      <c r="JIX2665" s="116"/>
      <c r="JIY2665" s="42"/>
      <c r="JIZ2665" s="116"/>
      <c r="JJA2665" s="42"/>
      <c r="JJB2665" s="116"/>
      <c r="JJC2665" s="42"/>
      <c r="JJD2665" s="116"/>
      <c r="JJE2665" s="42"/>
      <c r="JJF2665" s="116"/>
      <c r="JJG2665" s="42"/>
      <c r="JJH2665" s="116"/>
      <c r="JJI2665" s="42"/>
      <c r="JJJ2665" s="116"/>
      <c r="JJK2665" s="42"/>
      <c r="JJL2665" s="116"/>
      <c r="JJM2665" s="42"/>
      <c r="JJN2665" s="116"/>
      <c r="JJO2665" s="42"/>
      <c r="JJP2665" s="116"/>
      <c r="JJQ2665" s="42"/>
      <c r="JJR2665" s="116"/>
      <c r="JJS2665" s="42"/>
      <c r="JJT2665" s="116"/>
      <c r="JJU2665" s="42"/>
      <c r="JJV2665" s="116"/>
      <c r="JJW2665" s="42"/>
      <c r="JJX2665" s="116"/>
      <c r="JJY2665" s="42"/>
      <c r="JJZ2665" s="116"/>
      <c r="JKA2665" s="42"/>
      <c r="JKB2665" s="116"/>
      <c r="JKC2665" s="42"/>
      <c r="JKD2665" s="116"/>
      <c r="JKE2665" s="42"/>
      <c r="JKF2665" s="116"/>
      <c r="JKG2665" s="42"/>
      <c r="JKH2665" s="116"/>
      <c r="JKI2665" s="42"/>
      <c r="JKJ2665" s="116"/>
      <c r="JKK2665" s="42"/>
      <c r="JKL2665" s="116"/>
      <c r="JKM2665" s="42"/>
      <c r="JKN2665" s="116"/>
      <c r="JKO2665" s="42"/>
      <c r="JKP2665" s="116"/>
      <c r="JKQ2665" s="42"/>
      <c r="JKR2665" s="116"/>
      <c r="JKS2665" s="42"/>
      <c r="JKT2665" s="116"/>
      <c r="JKU2665" s="42"/>
      <c r="JKV2665" s="116"/>
      <c r="JKW2665" s="42"/>
      <c r="JKX2665" s="116"/>
      <c r="JKY2665" s="42"/>
      <c r="JKZ2665" s="116"/>
      <c r="JLA2665" s="42"/>
      <c r="JLB2665" s="116"/>
      <c r="JLC2665" s="42"/>
      <c r="JLD2665" s="116"/>
      <c r="JLE2665" s="42"/>
      <c r="JLF2665" s="116"/>
      <c r="JLG2665" s="42"/>
      <c r="JLH2665" s="116"/>
      <c r="JLI2665" s="42"/>
      <c r="JLJ2665" s="116"/>
      <c r="JLK2665" s="42"/>
      <c r="JLL2665" s="116"/>
      <c r="JLM2665" s="42"/>
      <c r="JLN2665" s="116"/>
      <c r="JLO2665" s="42"/>
      <c r="JLP2665" s="116"/>
      <c r="JLQ2665" s="42"/>
      <c r="JLR2665" s="116"/>
      <c r="JLS2665" s="42"/>
      <c r="JLT2665" s="116"/>
      <c r="JLU2665" s="42"/>
      <c r="JLV2665" s="116"/>
      <c r="JLW2665" s="42"/>
      <c r="JLX2665" s="116"/>
      <c r="JLY2665" s="42"/>
      <c r="JLZ2665" s="116"/>
      <c r="JMA2665" s="42"/>
      <c r="JMB2665" s="116"/>
      <c r="JMC2665" s="42"/>
      <c r="JMD2665" s="116"/>
      <c r="JME2665" s="42"/>
      <c r="JMF2665" s="116"/>
      <c r="JMG2665" s="42"/>
      <c r="JMH2665" s="116"/>
      <c r="JMI2665" s="42"/>
      <c r="JMJ2665" s="116"/>
      <c r="JMK2665" s="42"/>
      <c r="JML2665" s="116"/>
      <c r="JMM2665" s="42"/>
      <c r="JMN2665" s="116"/>
      <c r="JMO2665" s="42"/>
      <c r="JMP2665" s="116"/>
      <c r="JMQ2665" s="42"/>
      <c r="JMR2665" s="116"/>
      <c r="JMS2665" s="42"/>
      <c r="JMT2665" s="116"/>
      <c r="JMU2665" s="42"/>
      <c r="JMV2665" s="116"/>
      <c r="JMW2665" s="42"/>
      <c r="JMX2665" s="116"/>
      <c r="JMY2665" s="42"/>
      <c r="JMZ2665" s="116"/>
      <c r="JNA2665" s="42"/>
      <c r="JNB2665" s="116"/>
      <c r="JNC2665" s="42"/>
      <c r="JND2665" s="116"/>
      <c r="JNE2665" s="42"/>
      <c r="JNF2665" s="116"/>
      <c r="JNG2665" s="42"/>
      <c r="JNH2665" s="116"/>
      <c r="JNI2665" s="42"/>
      <c r="JNJ2665" s="116"/>
      <c r="JNK2665" s="42"/>
      <c r="JNL2665" s="116"/>
      <c r="JNM2665" s="42"/>
      <c r="JNN2665" s="116"/>
      <c r="JNO2665" s="42"/>
      <c r="JNP2665" s="116"/>
      <c r="JNQ2665" s="42"/>
      <c r="JNR2665" s="116"/>
      <c r="JNS2665" s="42"/>
      <c r="JNT2665" s="116"/>
      <c r="JNU2665" s="42"/>
      <c r="JNV2665" s="116"/>
      <c r="JNW2665" s="42"/>
      <c r="JNX2665" s="116"/>
      <c r="JNY2665" s="42"/>
      <c r="JNZ2665" s="116"/>
      <c r="JOA2665" s="42"/>
      <c r="JOB2665" s="116"/>
      <c r="JOC2665" s="42"/>
      <c r="JOD2665" s="116"/>
      <c r="JOE2665" s="42"/>
      <c r="JOF2665" s="116"/>
      <c r="JOG2665" s="42"/>
      <c r="JOH2665" s="116"/>
      <c r="JOI2665" s="42"/>
      <c r="JOJ2665" s="116"/>
      <c r="JOK2665" s="42"/>
      <c r="JOL2665" s="116"/>
      <c r="JOM2665" s="42"/>
      <c r="JON2665" s="116"/>
      <c r="JOO2665" s="42"/>
      <c r="JOP2665" s="116"/>
      <c r="JOQ2665" s="42"/>
      <c r="JOR2665" s="116"/>
      <c r="JOS2665" s="42"/>
      <c r="JOT2665" s="116"/>
      <c r="JOU2665" s="42"/>
      <c r="JOV2665" s="116"/>
      <c r="JOW2665" s="42"/>
      <c r="JOX2665" s="116"/>
      <c r="JOY2665" s="42"/>
      <c r="JOZ2665" s="116"/>
      <c r="JPA2665" s="42"/>
      <c r="JPB2665" s="116"/>
      <c r="JPC2665" s="42"/>
      <c r="JPD2665" s="116"/>
      <c r="JPE2665" s="42"/>
      <c r="JPF2665" s="116"/>
      <c r="JPG2665" s="42"/>
      <c r="JPH2665" s="116"/>
      <c r="JPI2665" s="42"/>
      <c r="JPJ2665" s="116"/>
      <c r="JPK2665" s="42"/>
      <c r="JPL2665" s="116"/>
      <c r="JPM2665" s="42"/>
      <c r="JPN2665" s="116"/>
      <c r="JPO2665" s="42"/>
      <c r="JPP2665" s="116"/>
      <c r="JPQ2665" s="42"/>
      <c r="JPR2665" s="116"/>
      <c r="JPS2665" s="42"/>
      <c r="JPT2665" s="116"/>
      <c r="JPU2665" s="42"/>
      <c r="JPV2665" s="116"/>
      <c r="JPW2665" s="42"/>
      <c r="JPX2665" s="116"/>
      <c r="JPY2665" s="42"/>
      <c r="JPZ2665" s="116"/>
      <c r="JQA2665" s="42"/>
      <c r="JQB2665" s="116"/>
      <c r="JQC2665" s="42"/>
      <c r="JQD2665" s="116"/>
      <c r="JQE2665" s="42"/>
      <c r="JQF2665" s="116"/>
      <c r="JQG2665" s="42"/>
      <c r="JQH2665" s="116"/>
      <c r="JQI2665" s="42"/>
      <c r="JQJ2665" s="116"/>
      <c r="JQK2665" s="42"/>
      <c r="JQL2665" s="116"/>
      <c r="JQM2665" s="42"/>
      <c r="JQN2665" s="116"/>
      <c r="JQO2665" s="42"/>
      <c r="JQP2665" s="116"/>
      <c r="JQQ2665" s="42"/>
      <c r="JQR2665" s="116"/>
      <c r="JQS2665" s="42"/>
      <c r="JQT2665" s="116"/>
      <c r="JQU2665" s="42"/>
      <c r="JQV2665" s="116"/>
      <c r="JQW2665" s="42"/>
      <c r="JQX2665" s="116"/>
      <c r="JQY2665" s="42"/>
      <c r="JQZ2665" s="116"/>
      <c r="JRA2665" s="42"/>
      <c r="JRB2665" s="116"/>
      <c r="JRC2665" s="42"/>
      <c r="JRD2665" s="116"/>
      <c r="JRE2665" s="42"/>
      <c r="JRF2665" s="116"/>
      <c r="JRG2665" s="42"/>
      <c r="JRH2665" s="116"/>
      <c r="JRI2665" s="42"/>
      <c r="JRJ2665" s="116"/>
      <c r="JRK2665" s="42"/>
      <c r="JRL2665" s="116"/>
      <c r="JRM2665" s="42"/>
      <c r="JRN2665" s="116"/>
      <c r="JRO2665" s="42"/>
      <c r="JRP2665" s="116"/>
      <c r="JRQ2665" s="42"/>
      <c r="JRR2665" s="116"/>
      <c r="JRS2665" s="42"/>
      <c r="JRT2665" s="116"/>
      <c r="JRU2665" s="42"/>
      <c r="JRV2665" s="116"/>
      <c r="JRW2665" s="42"/>
      <c r="JRX2665" s="116"/>
      <c r="JRY2665" s="42"/>
      <c r="JRZ2665" s="116"/>
      <c r="JSA2665" s="42"/>
      <c r="JSB2665" s="116"/>
      <c r="JSC2665" s="42"/>
      <c r="JSD2665" s="116"/>
      <c r="JSE2665" s="42"/>
      <c r="JSF2665" s="116"/>
      <c r="JSG2665" s="42"/>
      <c r="JSH2665" s="116"/>
      <c r="JSI2665" s="42"/>
      <c r="JSJ2665" s="116"/>
      <c r="JSK2665" s="42"/>
      <c r="JSL2665" s="116"/>
      <c r="JSM2665" s="42"/>
      <c r="JSN2665" s="116"/>
      <c r="JSO2665" s="42"/>
      <c r="JSP2665" s="116"/>
      <c r="JSQ2665" s="42"/>
      <c r="JSR2665" s="116"/>
      <c r="JSS2665" s="42"/>
      <c r="JST2665" s="116"/>
      <c r="JSU2665" s="42"/>
      <c r="JSV2665" s="116"/>
      <c r="JSW2665" s="42"/>
      <c r="JSX2665" s="116"/>
      <c r="JSY2665" s="42"/>
      <c r="JSZ2665" s="116"/>
      <c r="JTA2665" s="42"/>
      <c r="JTB2665" s="116"/>
      <c r="JTC2665" s="42"/>
      <c r="JTD2665" s="116"/>
      <c r="JTE2665" s="42"/>
      <c r="JTF2665" s="116"/>
      <c r="JTG2665" s="42"/>
      <c r="JTH2665" s="116"/>
      <c r="JTI2665" s="42"/>
      <c r="JTJ2665" s="116"/>
      <c r="JTK2665" s="42"/>
      <c r="JTL2665" s="116"/>
      <c r="JTM2665" s="42"/>
      <c r="JTN2665" s="116"/>
      <c r="JTO2665" s="42"/>
      <c r="JTP2665" s="116"/>
      <c r="JTQ2665" s="42"/>
      <c r="JTR2665" s="116"/>
      <c r="JTS2665" s="42"/>
      <c r="JTT2665" s="116"/>
      <c r="JTU2665" s="42"/>
      <c r="JTV2665" s="116"/>
      <c r="JTW2665" s="42"/>
      <c r="JTX2665" s="116"/>
      <c r="JTY2665" s="42"/>
      <c r="JTZ2665" s="116"/>
      <c r="JUA2665" s="42"/>
      <c r="JUB2665" s="116"/>
      <c r="JUC2665" s="42"/>
      <c r="JUD2665" s="116"/>
      <c r="JUE2665" s="42"/>
      <c r="JUF2665" s="116"/>
      <c r="JUG2665" s="42"/>
      <c r="JUH2665" s="116"/>
      <c r="JUI2665" s="42"/>
      <c r="JUJ2665" s="116"/>
      <c r="JUK2665" s="42"/>
      <c r="JUL2665" s="116"/>
      <c r="JUM2665" s="42"/>
      <c r="JUN2665" s="116"/>
      <c r="JUO2665" s="42"/>
      <c r="JUP2665" s="116"/>
      <c r="JUQ2665" s="42"/>
      <c r="JUR2665" s="116"/>
      <c r="JUS2665" s="42"/>
      <c r="JUT2665" s="116"/>
      <c r="JUU2665" s="42"/>
      <c r="JUV2665" s="116"/>
      <c r="JUW2665" s="42"/>
      <c r="JUX2665" s="116"/>
      <c r="JUY2665" s="42"/>
      <c r="JUZ2665" s="116"/>
      <c r="JVA2665" s="42"/>
      <c r="JVB2665" s="116"/>
      <c r="JVC2665" s="42"/>
      <c r="JVD2665" s="116"/>
      <c r="JVE2665" s="42"/>
      <c r="JVF2665" s="116"/>
      <c r="JVG2665" s="42"/>
      <c r="JVH2665" s="116"/>
      <c r="JVI2665" s="42"/>
      <c r="JVJ2665" s="116"/>
      <c r="JVK2665" s="42"/>
      <c r="JVL2665" s="116"/>
      <c r="JVM2665" s="42"/>
      <c r="JVN2665" s="116"/>
      <c r="JVO2665" s="42"/>
      <c r="JVP2665" s="116"/>
      <c r="JVQ2665" s="42"/>
      <c r="JVR2665" s="116"/>
      <c r="JVS2665" s="42"/>
      <c r="JVT2665" s="116"/>
      <c r="JVU2665" s="42"/>
      <c r="JVV2665" s="116"/>
      <c r="JVW2665" s="42"/>
      <c r="JVX2665" s="116"/>
      <c r="JVY2665" s="42"/>
      <c r="JVZ2665" s="116"/>
      <c r="JWA2665" s="42"/>
      <c r="JWB2665" s="116"/>
      <c r="JWC2665" s="42"/>
      <c r="JWD2665" s="116"/>
      <c r="JWE2665" s="42"/>
      <c r="JWF2665" s="116"/>
      <c r="JWG2665" s="42"/>
      <c r="JWH2665" s="116"/>
      <c r="JWI2665" s="42"/>
      <c r="JWJ2665" s="116"/>
      <c r="JWK2665" s="42"/>
      <c r="JWL2665" s="116"/>
      <c r="JWM2665" s="42"/>
      <c r="JWN2665" s="116"/>
      <c r="JWO2665" s="42"/>
      <c r="JWP2665" s="116"/>
      <c r="JWQ2665" s="42"/>
      <c r="JWR2665" s="116"/>
      <c r="JWS2665" s="42"/>
      <c r="JWT2665" s="116"/>
      <c r="JWU2665" s="42"/>
      <c r="JWV2665" s="116"/>
      <c r="JWW2665" s="42"/>
      <c r="JWX2665" s="116"/>
      <c r="JWY2665" s="42"/>
      <c r="JWZ2665" s="116"/>
      <c r="JXA2665" s="42"/>
      <c r="JXB2665" s="116"/>
      <c r="JXC2665" s="42"/>
      <c r="JXD2665" s="116"/>
      <c r="JXE2665" s="42"/>
      <c r="JXF2665" s="116"/>
      <c r="JXG2665" s="42"/>
      <c r="JXH2665" s="116"/>
      <c r="JXI2665" s="42"/>
      <c r="JXJ2665" s="116"/>
      <c r="JXK2665" s="42"/>
      <c r="JXL2665" s="116"/>
      <c r="JXM2665" s="42"/>
      <c r="JXN2665" s="116"/>
      <c r="JXO2665" s="42"/>
      <c r="JXP2665" s="116"/>
      <c r="JXQ2665" s="42"/>
      <c r="JXR2665" s="116"/>
      <c r="JXS2665" s="42"/>
      <c r="JXT2665" s="116"/>
      <c r="JXU2665" s="42"/>
      <c r="JXV2665" s="116"/>
      <c r="JXW2665" s="42"/>
      <c r="JXX2665" s="116"/>
      <c r="JXY2665" s="42"/>
      <c r="JXZ2665" s="116"/>
      <c r="JYA2665" s="42"/>
      <c r="JYB2665" s="116"/>
      <c r="JYC2665" s="42"/>
      <c r="JYD2665" s="116"/>
      <c r="JYE2665" s="42"/>
      <c r="JYF2665" s="116"/>
      <c r="JYG2665" s="42"/>
      <c r="JYH2665" s="116"/>
      <c r="JYI2665" s="42"/>
      <c r="JYJ2665" s="116"/>
      <c r="JYK2665" s="42"/>
      <c r="JYL2665" s="116"/>
      <c r="JYM2665" s="42"/>
      <c r="JYN2665" s="116"/>
      <c r="JYO2665" s="42"/>
      <c r="JYP2665" s="116"/>
      <c r="JYQ2665" s="42"/>
      <c r="JYR2665" s="116"/>
      <c r="JYS2665" s="42"/>
      <c r="JYT2665" s="116"/>
      <c r="JYU2665" s="42"/>
      <c r="JYV2665" s="116"/>
      <c r="JYW2665" s="42"/>
      <c r="JYX2665" s="116"/>
      <c r="JYY2665" s="42"/>
      <c r="JYZ2665" s="116"/>
      <c r="JZA2665" s="42"/>
      <c r="JZB2665" s="116"/>
      <c r="JZC2665" s="42"/>
      <c r="JZD2665" s="116"/>
      <c r="JZE2665" s="42"/>
      <c r="JZF2665" s="116"/>
      <c r="JZG2665" s="42"/>
      <c r="JZH2665" s="116"/>
      <c r="JZI2665" s="42"/>
      <c r="JZJ2665" s="116"/>
      <c r="JZK2665" s="42"/>
      <c r="JZL2665" s="116"/>
      <c r="JZM2665" s="42"/>
      <c r="JZN2665" s="116"/>
      <c r="JZO2665" s="42"/>
      <c r="JZP2665" s="116"/>
      <c r="JZQ2665" s="42"/>
      <c r="JZR2665" s="116"/>
      <c r="JZS2665" s="42"/>
      <c r="JZT2665" s="116"/>
      <c r="JZU2665" s="42"/>
      <c r="JZV2665" s="116"/>
      <c r="JZW2665" s="42"/>
      <c r="JZX2665" s="116"/>
      <c r="JZY2665" s="42"/>
      <c r="JZZ2665" s="116"/>
      <c r="KAA2665" s="42"/>
      <c r="KAB2665" s="116"/>
      <c r="KAC2665" s="42"/>
      <c r="KAD2665" s="116"/>
      <c r="KAE2665" s="42"/>
      <c r="KAF2665" s="116"/>
      <c r="KAG2665" s="42"/>
      <c r="KAH2665" s="116"/>
      <c r="KAI2665" s="42"/>
      <c r="KAJ2665" s="116"/>
      <c r="KAK2665" s="42"/>
      <c r="KAL2665" s="116"/>
      <c r="KAM2665" s="42"/>
      <c r="KAN2665" s="116"/>
      <c r="KAO2665" s="42"/>
      <c r="KAP2665" s="116"/>
      <c r="KAQ2665" s="42"/>
      <c r="KAR2665" s="116"/>
      <c r="KAS2665" s="42"/>
      <c r="KAT2665" s="116"/>
      <c r="KAU2665" s="42"/>
      <c r="KAV2665" s="116"/>
      <c r="KAW2665" s="42"/>
      <c r="KAX2665" s="116"/>
      <c r="KAY2665" s="42"/>
      <c r="KAZ2665" s="116"/>
      <c r="KBA2665" s="42"/>
      <c r="KBB2665" s="116"/>
      <c r="KBC2665" s="42"/>
      <c r="KBD2665" s="116"/>
      <c r="KBE2665" s="42"/>
      <c r="KBF2665" s="116"/>
      <c r="KBG2665" s="42"/>
      <c r="KBH2665" s="116"/>
      <c r="KBI2665" s="42"/>
      <c r="KBJ2665" s="116"/>
      <c r="KBK2665" s="42"/>
      <c r="KBL2665" s="116"/>
      <c r="KBM2665" s="42"/>
      <c r="KBN2665" s="116"/>
      <c r="KBO2665" s="42"/>
      <c r="KBP2665" s="116"/>
      <c r="KBQ2665" s="42"/>
      <c r="KBR2665" s="116"/>
      <c r="KBS2665" s="42"/>
      <c r="KBT2665" s="116"/>
      <c r="KBU2665" s="42"/>
      <c r="KBV2665" s="116"/>
      <c r="KBW2665" s="42"/>
      <c r="KBX2665" s="116"/>
      <c r="KBY2665" s="42"/>
      <c r="KBZ2665" s="116"/>
      <c r="KCA2665" s="42"/>
      <c r="KCB2665" s="116"/>
      <c r="KCC2665" s="42"/>
      <c r="KCD2665" s="116"/>
      <c r="KCE2665" s="42"/>
      <c r="KCF2665" s="116"/>
      <c r="KCG2665" s="42"/>
      <c r="KCH2665" s="116"/>
      <c r="KCI2665" s="42"/>
      <c r="KCJ2665" s="116"/>
      <c r="KCK2665" s="42"/>
      <c r="KCL2665" s="116"/>
      <c r="KCM2665" s="42"/>
      <c r="KCN2665" s="116"/>
      <c r="KCO2665" s="42"/>
      <c r="KCP2665" s="116"/>
      <c r="KCQ2665" s="42"/>
      <c r="KCR2665" s="116"/>
      <c r="KCS2665" s="42"/>
      <c r="KCT2665" s="116"/>
      <c r="KCU2665" s="42"/>
      <c r="KCV2665" s="116"/>
      <c r="KCW2665" s="42"/>
      <c r="KCX2665" s="116"/>
      <c r="KCY2665" s="42"/>
      <c r="KCZ2665" s="116"/>
      <c r="KDA2665" s="42"/>
      <c r="KDB2665" s="116"/>
      <c r="KDC2665" s="42"/>
      <c r="KDD2665" s="116"/>
      <c r="KDE2665" s="42"/>
      <c r="KDF2665" s="116"/>
      <c r="KDG2665" s="42"/>
      <c r="KDH2665" s="116"/>
      <c r="KDI2665" s="42"/>
      <c r="KDJ2665" s="116"/>
      <c r="KDK2665" s="42"/>
      <c r="KDL2665" s="116"/>
      <c r="KDM2665" s="42"/>
      <c r="KDN2665" s="116"/>
      <c r="KDO2665" s="42"/>
      <c r="KDP2665" s="116"/>
      <c r="KDQ2665" s="42"/>
      <c r="KDR2665" s="116"/>
      <c r="KDS2665" s="42"/>
      <c r="KDT2665" s="116"/>
      <c r="KDU2665" s="42"/>
      <c r="KDV2665" s="116"/>
      <c r="KDW2665" s="42"/>
      <c r="KDX2665" s="116"/>
      <c r="KDY2665" s="42"/>
      <c r="KDZ2665" s="116"/>
      <c r="KEA2665" s="42"/>
      <c r="KEB2665" s="116"/>
      <c r="KEC2665" s="42"/>
      <c r="KED2665" s="116"/>
      <c r="KEE2665" s="42"/>
      <c r="KEF2665" s="116"/>
      <c r="KEG2665" s="42"/>
      <c r="KEH2665" s="116"/>
      <c r="KEI2665" s="42"/>
      <c r="KEJ2665" s="116"/>
      <c r="KEK2665" s="42"/>
      <c r="KEL2665" s="116"/>
      <c r="KEM2665" s="42"/>
      <c r="KEN2665" s="116"/>
      <c r="KEO2665" s="42"/>
      <c r="KEP2665" s="116"/>
      <c r="KEQ2665" s="42"/>
      <c r="KER2665" s="116"/>
      <c r="KES2665" s="42"/>
      <c r="KET2665" s="116"/>
      <c r="KEU2665" s="42"/>
      <c r="KEV2665" s="116"/>
      <c r="KEW2665" s="42"/>
      <c r="KEX2665" s="116"/>
      <c r="KEY2665" s="42"/>
      <c r="KEZ2665" s="116"/>
      <c r="KFA2665" s="42"/>
      <c r="KFB2665" s="116"/>
      <c r="KFC2665" s="42"/>
      <c r="KFD2665" s="116"/>
      <c r="KFE2665" s="42"/>
      <c r="KFF2665" s="116"/>
      <c r="KFG2665" s="42"/>
      <c r="KFH2665" s="116"/>
      <c r="KFI2665" s="42"/>
      <c r="KFJ2665" s="116"/>
      <c r="KFK2665" s="42"/>
      <c r="KFL2665" s="116"/>
      <c r="KFM2665" s="42"/>
      <c r="KFN2665" s="116"/>
      <c r="KFO2665" s="42"/>
      <c r="KFP2665" s="116"/>
      <c r="KFQ2665" s="42"/>
      <c r="KFR2665" s="116"/>
      <c r="KFS2665" s="42"/>
      <c r="KFT2665" s="116"/>
      <c r="KFU2665" s="42"/>
      <c r="KFV2665" s="116"/>
      <c r="KFW2665" s="42"/>
      <c r="KFX2665" s="116"/>
      <c r="KFY2665" s="42"/>
      <c r="KFZ2665" s="116"/>
      <c r="KGA2665" s="42"/>
      <c r="KGB2665" s="116"/>
      <c r="KGC2665" s="42"/>
      <c r="KGD2665" s="116"/>
      <c r="KGE2665" s="42"/>
      <c r="KGF2665" s="116"/>
      <c r="KGG2665" s="42"/>
      <c r="KGH2665" s="116"/>
      <c r="KGI2665" s="42"/>
      <c r="KGJ2665" s="116"/>
      <c r="KGK2665" s="42"/>
      <c r="KGL2665" s="116"/>
      <c r="KGM2665" s="42"/>
      <c r="KGN2665" s="116"/>
      <c r="KGO2665" s="42"/>
      <c r="KGP2665" s="116"/>
      <c r="KGQ2665" s="42"/>
      <c r="KGR2665" s="116"/>
      <c r="KGS2665" s="42"/>
      <c r="KGT2665" s="116"/>
      <c r="KGU2665" s="42"/>
      <c r="KGV2665" s="116"/>
      <c r="KGW2665" s="42"/>
      <c r="KGX2665" s="116"/>
      <c r="KGY2665" s="42"/>
      <c r="KGZ2665" s="116"/>
      <c r="KHA2665" s="42"/>
      <c r="KHB2665" s="116"/>
      <c r="KHC2665" s="42"/>
      <c r="KHD2665" s="116"/>
      <c r="KHE2665" s="42"/>
      <c r="KHF2665" s="116"/>
      <c r="KHG2665" s="42"/>
      <c r="KHH2665" s="116"/>
      <c r="KHI2665" s="42"/>
      <c r="KHJ2665" s="116"/>
      <c r="KHK2665" s="42"/>
      <c r="KHL2665" s="116"/>
      <c r="KHM2665" s="42"/>
      <c r="KHN2665" s="116"/>
      <c r="KHO2665" s="42"/>
      <c r="KHP2665" s="116"/>
      <c r="KHQ2665" s="42"/>
      <c r="KHR2665" s="116"/>
      <c r="KHS2665" s="42"/>
      <c r="KHT2665" s="116"/>
      <c r="KHU2665" s="42"/>
      <c r="KHV2665" s="116"/>
      <c r="KHW2665" s="42"/>
      <c r="KHX2665" s="116"/>
      <c r="KHY2665" s="42"/>
      <c r="KHZ2665" s="116"/>
      <c r="KIA2665" s="42"/>
      <c r="KIB2665" s="116"/>
      <c r="KIC2665" s="42"/>
      <c r="KID2665" s="116"/>
      <c r="KIE2665" s="42"/>
      <c r="KIF2665" s="116"/>
      <c r="KIG2665" s="42"/>
      <c r="KIH2665" s="116"/>
      <c r="KII2665" s="42"/>
      <c r="KIJ2665" s="116"/>
      <c r="KIK2665" s="42"/>
      <c r="KIL2665" s="116"/>
      <c r="KIM2665" s="42"/>
      <c r="KIN2665" s="116"/>
      <c r="KIO2665" s="42"/>
      <c r="KIP2665" s="116"/>
      <c r="KIQ2665" s="42"/>
      <c r="KIR2665" s="116"/>
      <c r="KIS2665" s="42"/>
      <c r="KIT2665" s="116"/>
      <c r="KIU2665" s="42"/>
      <c r="KIV2665" s="116"/>
      <c r="KIW2665" s="42"/>
      <c r="KIX2665" s="116"/>
      <c r="KIY2665" s="42"/>
      <c r="KIZ2665" s="116"/>
      <c r="KJA2665" s="42"/>
      <c r="KJB2665" s="116"/>
      <c r="KJC2665" s="42"/>
      <c r="KJD2665" s="116"/>
      <c r="KJE2665" s="42"/>
      <c r="KJF2665" s="116"/>
      <c r="KJG2665" s="42"/>
      <c r="KJH2665" s="116"/>
      <c r="KJI2665" s="42"/>
      <c r="KJJ2665" s="116"/>
      <c r="KJK2665" s="42"/>
      <c r="KJL2665" s="116"/>
      <c r="KJM2665" s="42"/>
      <c r="KJN2665" s="116"/>
      <c r="KJO2665" s="42"/>
      <c r="KJP2665" s="116"/>
      <c r="KJQ2665" s="42"/>
      <c r="KJR2665" s="116"/>
      <c r="KJS2665" s="42"/>
      <c r="KJT2665" s="116"/>
      <c r="KJU2665" s="42"/>
      <c r="KJV2665" s="116"/>
      <c r="KJW2665" s="42"/>
      <c r="KJX2665" s="116"/>
      <c r="KJY2665" s="42"/>
      <c r="KJZ2665" s="116"/>
      <c r="KKA2665" s="42"/>
      <c r="KKB2665" s="116"/>
      <c r="KKC2665" s="42"/>
      <c r="KKD2665" s="116"/>
      <c r="KKE2665" s="42"/>
      <c r="KKF2665" s="116"/>
      <c r="KKG2665" s="42"/>
      <c r="KKH2665" s="116"/>
      <c r="KKI2665" s="42"/>
      <c r="KKJ2665" s="116"/>
      <c r="KKK2665" s="42"/>
      <c r="KKL2665" s="116"/>
      <c r="KKM2665" s="42"/>
      <c r="KKN2665" s="116"/>
      <c r="KKO2665" s="42"/>
      <c r="KKP2665" s="116"/>
      <c r="KKQ2665" s="42"/>
      <c r="KKR2665" s="116"/>
      <c r="KKS2665" s="42"/>
      <c r="KKT2665" s="116"/>
      <c r="KKU2665" s="42"/>
      <c r="KKV2665" s="116"/>
      <c r="KKW2665" s="42"/>
      <c r="KKX2665" s="116"/>
      <c r="KKY2665" s="42"/>
      <c r="KKZ2665" s="116"/>
      <c r="KLA2665" s="42"/>
      <c r="KLB2665" s="116"/>
      <c r="KLC2665" s="42"/>
      <c r="KLD2665" s="116"/>
      <c r="KLE2665" s="42"/>
      <c r="KLF2665" s="116"/>
      <c r="KLG2665" s="42"/>
      <c r="KLH2665" s="116"/>
      <c r="KLI2665" s="42"/>
      <c r="KLJ2665" s="116"/>
      <c r="KLK2665" s="42"/>
      <c r="KLL2665" s="116"/>
      <c r="KLM2665" s="42"/>
      <c r="KLN2665" s="116"/>
      <c r="KLO2665" s="42"/>
      <c r="KLP2665" s="116"/>
      <c r="KLQ2665" s="42"/>
      <c r="KLR2665" s="116"/>
      <c r="KLS2665" s="42"/>
      <c r="KLT2665" s="116"/>
      <c r="KLU2665" s="42"/>
      <c r="KLV2665" s="116"/>
      <c r="KLW2665" s="42"/>
      <c r="KLX2665" s="116"/>
      <c r="KLY2665" s="42"/>
      <c r="KLZ2665" s="116"/>
      <c r="KMA2665" s="42"/>
      <c r="KMB2665" s="116"/>
      <c r="KMC2665" s="42"/>
      <c r="KMD2665" s="116"/>
      <c r="KME2665" s="42"/>
      <c r="KMF2665" s="116"/>
      <c r="KMG2665" s="42"/>
      <c r="KMH2665" s="116"/>
      <c r="KMI2665" s="42"/>
      <c r="KMJ2665" s="116"/>
      <c r="KMK2665" s="42"/>
      <c r="KML2665" s="116"/>
      <c r="KMM2665" s="42"/>
      <c r="KMN2665" s="116"/>
      <c r="KMO2665" s="42"/>
      <c r="KMP2665" s="116"/>
      <c r="KMQ2665" s="42"/>
      <c r="KMR2665" s="116"/>
      <c r="KMS2665" s="42"/>
      <c r="KMT2665" s="116"/>
      <c r="KMU2665" s="42"/>
      <c r="KMV2665" s="116"/>
      <c r="KMW2665" s="42"/>
      <c r="KMX2665" s="116"/>
      <c r="KMY2665" s="42"/>
      <c r="KMZ2665" s="116"/>
      <c r="KNA2665" s="42"/>
      <c r="KNB2665" s="116"/>
      <c r="KNC2665" s="42"/>
      <c r="KND2665" s="116"/>
      <c r="KNE2665" s="42"/>
      <c r="KNF2665" s="116"/>
      <c r="KNG2665" s="42"/>
      <c r="KNH2665" s="116"/>
      <c r="KNI2665" s="42"/>
      <c r="KNJ2665" s="116"/>
      <c r="KNK2665" s="42"/>
      <c r="KNL2665" s="116"/>
      <c r="KNM2665" s="42"/>
      <c r="KNN2665" s="116"/>
      <c r="KNO2665" s="42"/>
      <c r="KNP2665" s="116"/>
      <c r="KNQ2665" s="42"/>
      <c r="KNR2665" s="116"/>
      <c r="KNS2665" s="42"/>
      <c r="KNT2665" s="116"/>
      <c r="KNU2665" s="42"/>
      <c r="KNV2665" s="116"/>
      <c r="KNW2665" s="42"/>
      <c r="KNX2665" s="116"/>
      <c r="KNY2665" s="42"/>
      <c r="KNZ2665" s="116"/>
      <c r="KOA2665" s="42"/>
      <c r="KOB2665" s="116"/>
      <c r="KOC2665" s="42"/>
      <c r="KOD2665" s="116"/>
      <c r="KOE2665" s="42"/>
      <c r="KOF2665" s="116"/>
      <c r="KOG2665" s="42"/>
      <c r="KOH2665" s="116"/>
      <c r="KOI2665" s="42"/>
      <c r="KOJ2665" s="116"/>
      <c r="KOK2665" s="42"/>
      <c r="KOL2665" s="116"/>
      <c r="KOM2665" s="42"/>
      <c r="KON2665" s="116"/>
      <c r="KOO2665" s="42"/>
      <c r="KOP2665" s="116"/>
      <c r="KOQ2665" s="42"/>
      <c r="KOR2665" s="116"/>
      <c r="KOS2665" s="42"/>
      <c r="KOT2665" s="116"/>
      <c r="KOU2665" s="42"/>
      <c r="KOV2665" s="116"/>
      <c r="KOW2665" s="42"/>
      <c r="KOX2665" s="116"/>
      <c r="KOY2665" s="42"/>
      <c r="KOZ2665" s="116"/>
      <c r="KPA2665" s="42"/>
      <c r="KPB2665" s="116"/>
      <c r="KPC2665" s="42"/>
      <c r="KPD2665" s="116"/>
      <c r="KPE2665" s="42"/>
      <c r="KPF2665" s="116"/>
      <c r="KPG2665" s="42"/>
      <c r="KPH2665" s="116"/>
      <c r="KPI2665" s="42"/>
      <c r="KPJ2665" s="116"/>
      <c r="KPK2665" s="42"/>
      <c r="KPL2665" s="116"/>
      <c r="KPM2665" s="42"/>
      <c r="KPN2665" s="116"/>
      <c r="KPO2665" s="42"/>
      <c r="KPP2665" s="116"/>
      <c r="KPQ2665" s="42"/>
      <c r="KPR2665" s="116"/>
      <c r="KPS2665" s="42"/>
      <c r="KPT2665" s="116"/>
      <c r="KPU2665" s="42"/>
      <c r="KPV2665" s="116"/>
      <c r="KPW2665" s="42"/>
      <c r="KPX2665" s="116"/>
      <c r="KPY2665" s="42"/>
      <c r="KPZ2665" s="116"/>
      <c r="KQA2665" s="42"/>
      <c r="KQB2665" s="116"/>
      <c r="KQC2665" s="42"/>
      <c r="KQD2665" s="116"/>
      <c r="KQE2665" s="42"/>
      <c r="KQF2665" s="116"/>
      <c r="KQG2665" s="42"/>
      <c r="KQH2665" s="116"/>
      <c r="KQI2665" s="42"/>
      <c r="KQJ2665" s="116"/>
      <c r="KQK2665" s="42"/>
      <c r="KQL2665" s="116"/>
      <c r="KQM2665" s="42"/>
      <c r="KQN2665" s="116"/>
      <c r="KQO2665" s="42"/>
      <c r="KQP2665" s="116"/>
      <c r="KQQ2665" s="42"/>
      <c r="KQR2665" s="116"/>
      <c r="KQS2665" s="42"/>
      <c r="KQT2665" s="116"/>
      <c r="KQU2665" s="42"/>
      <c r="KQV2665" s="116"/>
      <c r="KQW2665" s="42"/>
      <c r="KQX2665" s="116"/>
      <c r="KQY2665" s="42"/>
      <c r="KQZ2665" s="116"/>
      <c r="KRA2665" s="42"/>
      <c r="KRB2665" s="116"/>
      <c r="KRC2665" s="42"/>
      <c r="KRD2665" s="116"/>
      <c r="KRE2665" s="42"/>
      <c r="KRF2665" s="116"/>
      <c r="KRG2665" s="42"/>
      <c r="KRH2665" s="116"/>
      <c r="KRI2665" s="42"/>
      <c r="KRJ2665" s="116"/>
      <c r="KRK2665" s="42"/>
      <c r="KRL2665" s="116"/>
      <c r="KRM2665" s="42"/>
      <c r="KRN2665" s="116"/>
      <c r="KRO2665" s="42"/>
      <c r="KRP2665" s="116"/>
      <c r="KRQ2665" s="42"/>
      <c r="KRR2665" s="116"/>
      <c r="KRS2665" s="42"/>
      <c r="KRT2665" s="116"/>
      <c r="KRU2665" s="42"/>
      <c r="KRV2665" s="116"/>
      <c r="KRW2665" s="42"/>
      <c r="KRX2665" s="116"/>
      <c r="KRY2665" s="42"/>
      <c r="KRZ2665" s="116"/>
      <c r="KSA2665" s="42"/>
      <c r="KSB2665" s="116"/>
      <c r="KSC2665" s="42"/>
      <c r="KSD2665" s="116"/>
      <c r="KSE2665" s="42"/>
      <c r="KSF2665" s="116"/>
      <c r="KSG2665" s="42"/>
      <c r="KSH2665" s="116"/>
      <c r="KSI2665" s="42"/>
      <c r="KSJ2665" s="116"/>
      <c r="KSK2665" s="42"/>
      <c r="KSL2665" s="116"/>
      <c r="KSM2665" s="42"/>
      <c r="KSN2665" s="116"/>
      <c r="KSO2665" s="42"/>
      <c r="KSP2665" s="116"/>
      <c r="KSQ2665" s="42"/>
      <c r="KSR2665" s="116"/>
      <c r="KSS2665" s="42"/>
      <c r="KST2665" s="116"/>
      <c r="KSU2665" s="42"/>
      <c r="KSV2665" s="116"/>
      <c r="KSW2665" s="42"/>
      <c r="KSX2665" s="116"/>
      <c r="KSY2665" s="42"/>
      <c r="KSZ2665" s="116"/>
      <c r="KTA2665" s="42"/>
      <c r="KTB2665" s="116"/>
      <c r="KTC2665" s="42"/>
      <c r="KTD2665" s="116"/>
      <c r="KTE2665" s="42"/>
      <c r="KTF2665" s="116"/>
      <c r="KTG2665" s="42"/>
      <c r="KTH2665" s="116"/>
      <c r="KTI2665" s="42"/>
      <c r="KTJ2665" s="116"/>
      <c r="KTK2665" s="42"/>
      <c r="KTL2665" s="116"/>
      <c r="KTM2665" s="42"/>
      <c r="KTN2665" s="116"/>
      <c r="KTO2665" s="42"/>
      <c r="KTP2665" s="116"/>
      <c r="KTQ2665" s="42"/>
      <c r="KTR2665" s="116"/>
      <c r="KTS2665" s="42"/>
      <c r="KTT2665" s="116"/>
      <c r="KTU2665" s="42"/>
      <c r="KTV2665" s="116"/>
      <c r="KTW2665" s="42"/>
      <c r="KTX2665" s="116"/>
      <c r="KTY2665" s="42"/>
      <c r="KTZ2665" s="116"/>
      <c r="KUA2665" s="42"/>
      <c r="KUB2665" s="116"/>
      <c r="KUC2665" s="42"/>
      <c r="KUD2665" s="116"/>
      <c r="KUE2665" s="42"/>
      <c r="KUF2665" s="116"/>
      <c r="KUG2665" s="42"/>
      <c r="KUH2665" s="116"/>
      <c r="KUI2665" s="42"/>
      <c r="KUJ2665" s="116"/>
      <c r="KUK2665" s="42"/>
      <c r="KUL2665" s="116"/>
      <c r="KUM2665" s="42"/>
      <c r="KUN2665" s="116"/>
      <c r="KUO2665" s="42"/>
      <c r="KUP2665" s="116"/>
      <c r="KUQ2665" s="42"/>
      <c r="KUR2665" s="116"/>
      <c r="KUS2665" s="42"/>
      <c r="KUT2665" s="116"/>
      <c r="KUU2665" s="42"/>
      <c r="KUV2665" s="116"/>
      <c r="KUW2665" s="42"/>
      <c r="KUX2665" s="116"/>
      <c r="KUY2665" s="42"/>
      <c r="KUZ2665" s="116"/>
      <c r="KVA2665" s="42"/>
      <c r="KVB2665" s="116"/>
      <c r="KVC2665" s="42"/>
      <c r="KVD2665" s="116"/>
      <c r="KVE2665" s="42"/>
      <c r="KVF2665" s="116"/>
      <c r="KVG2665" s="42"/>
      <c r="KVH2665" s="116"/>
      <c r="KVI2665" s="42"/>
      <c r="KVJ2665" s="116"/>
      <c r="KVK2665" s="42"/>
      <c r="KVL2665" s="116"/>
      <c r="KVM2665" s="42"/>
      <c r="KVN2665" s="116"/>
      <c r="KVO2665" s="42"/>
      <c r="KVP2665" s="116"/>
      <c r="KVQ2665" s="42"/>
      <c r="KVR2665" s="116"/>
      <c r="KVS2665" s="42"/>
      <c r="KVT2665" s="116"/>
      <c r="KVU2665" s="42"/>
      <c r="KVV2665" s="116"/>
      <c r="KVW2665" s="42"/>
      <c r="KVX2665" s="116"/>
      <c r="KVY2665" s="42"/>
      <c r="KVZ2665" s="116"/>
      <c r="KWA2665" s="42"/>
      <c r="KWB2665" s="116"/>
      <c r="KWC2665" s="42"/>
      <c r="KWD2665" s="116"/>
      <c r="KWE2665" s="42"/>
      <c r="KWF2665" s="116"/>
      <c r="KWG2665" s="42"/>
      <c r="KWH2665" s="116"/>
      <c r="KWI2665" s="42"/>
      <c r="KWJ2665" s="116"/>
      <c r="KWK2665" s="42"/>
      <c r="KWL2665" s="116"/>
      <c r="KWM2665" s="42"/>
      <c r="KWN2665" s="116"/>
      <c r="KWO2665" s="42"/>
      <c r="KWP2665" s="116"/>
      <c r="KWQ2665" s="42"/>
      <c r="KWR2665" s="116"/>
      <c r="KWS2665" s="42"/>
      <c r="KWT2665" s="116"/>
      <c r="KWU2665" s="42"/>
      <c r="KWV2665" s="116"/>
      <c r="KWW2665" s="42"/>
      <c r="KWX2665" s="116"/>
      <c r="KWY2665" s="42"/>
      <c r="KWZ2665" s="116"/>
      <c r="KXA2665" s="42"/>
      <c r="KXB2665" s="116"/>
      <c r="KXC2665" s="42"/>
      <c r="KXD2665" s="116"/>
      <c r="KXE2665" s="42"/>
      <c r="KXF2665" s="116"/>
      <c r="KXG2665" s="42"/>
      <c r="KXH2665" s="116"/>
      <c r="KXI2665" s="42"/>
      <c r="KXJ2665" s="116"/>
      <c r="KXK2665" s="42"/>
      <c r="KXL2665" s="116"/>
      <c r="KXM2665" s="42"/>
      <c r="KXN2665" s="116"/>
      <c r="KXO2665" s="42"/>
      <c r="KXP2665" s="116"/>
      <c r="KXQ2665" s="42"/>
      <c r="KXR2665" s="116"/>
      <c r="KXS2665" s="42"/>
      <c r="KXT2665" s="116"/>
      <c r="KXU2665" s="42"/>
      <c r="KXV2665" s="116"/>
      <c r="KXW2665" s="42"/>
      <c r="KXX2665" s="116"/>
      <c r="KXY2665" s="42"/>
      <c r="KXZ2665" s="116"/>
      <c r="KYA2665" s="42"/>
      <c r="KYB2665" s="116"/>
      <c r="KYC2665" s="42"/>
      <c r="KYD2665" s="116"/>
      <c r="KYE2665" s="42"/>
      <c r="KYF2665" s="116"/>
      <c r="KYG2665" s="42"/>
      <c r="KYH2665" s="116"/>
      <c r="KYI2665" s="42"/>
      <c r="KYJ2665" s="116"/>
      <c r="KYK2665" s="42"/>
      <c r="KYL2665" s="116"/>
      <c r="KYM2665" s="42"/>
      <c r="KYN2665" s="116"/>
      <c r="KYO2665" s="42"/>
      <c r="KYP2665" s="116"/>
      <c r="KYQ2665" s="42"/>
      <c r="KYR2665" s="116"/>
      <c r="KYS2665" s="42"/>
      <c r="KYT2665" s="116"/>
      <c r="KYU2665" s="42"/>
      <c r="KYV2665" s="116"/>
      <c r="KYW2665" s="42"/>
      <c r="KYX2665" s="116"/>
      <c r="KYY2665" s="42"/>
      <c r="KYZ2665" s="116"/>
      <c r="KZA2665" s="42"/>
      <c r="KZB2665" s="116"/>
      <c r="KZC2665" s="42"/>
      <c r="KZD2665" s="116"/>
      <c r="KZE2665" s="42"/>
      <c r="KZF2665" s="116"/>
      <c r="KZG2665" s="42"/>
      <c r="KZH2665" s="116"/>
      <c r="KZI2665" s="42"/>
      <c r="KZJ2665" s="116"/>
      <c r="KZK2665" s="42"/>
      <c r="KZL2665" s="116"/>
      <c r="KZM2665" s="42"/>
      <c r="KZN2665" s="116"/>
      <c r="KZO2665" s="42"/>
      <c r="KZP2665" s="116"/>
      <c r="KZQ2665" s="42"/>
      <c r="KZR2665" s="116"/>
      <c r="KZS2665" s="42"/>
      <c r="KZT2665" s="116"/>
      <c r="KZU2665" s="42"/>
      <c r="KZV2665" s="116"/>
      <c r="KZW2665" s="42"/>
      <c r="KZX2665" s="116"/>
      <c r="KZY2665" s="42"/>
      <c r="KZZ2665" s="116"/>
      <c r="LAA2665" s="42"/>
      <c r="LAB2665" s="116"/>
      <c r="LAC2665" s="42"/>
      <c r="LAD2665" s="116"/>
      <c r="LAE2665" s="42"/>
      <c r="LAF2665" s="116"/>
      <c r="LAG2665" s="42"/>
      <c r="LAH2665" s="116"/>
      <c r="LAI2665" s="42"/>
      <c r="LAJ2665" s="116"/>
      <c r="LAK2665" s="42"/>
      <c r="LAL2665" s="116"/>
      <c r="LAM2665" s="42"/>
      <c r="LAN2665" s="116"/>
      <c r="LAO2665" s="42"/>
      <c r="LAP2665" s="116"/>
      <c r="LAQ2665" s="42"/>
      <c r="LAR2665" s="116"/>
      <c r="LAS2665" s="42"/>
      <c r="LAT2665" s="116"/>
      <c r="LAU2665" s="42"/>
      <c r="LAV2665" s="116"/>
      <c r="LAW2665" s="42"/>
      <c r="LAX2665" s="116"/>
      <c r="LAY2665" s="42"/>
      <c r="LAZ2665" s="116"/>
      <c r="LBA2665" s="42"/>
      <c r="LBB2665" s="116"/>
      <c r="LBC2665" s="42"/>
      <c r="LBD2665" s="116"/>
      <c r="LBE2665" s="42"/>
      <c r="LBF2665" s="116"/>
      <c r="LBG2665" s="42"/>
      <c r="LBH2665" s="116"/>
      <c r="LBI2665" s="42"/>
      <c r="LBJ2665" s="116"/>
      <c r="LBK2665" s="42"/>
      <c r="LBL2665" s="116"/>
      <c r="LBM2665" s="42"/>
      <c r="LBN2665" s="116"/>
      <c r="LBO2665" s="42"/>
      <c r="LBP2665" s="116"/>
      <c r="LBQ2665" s="42"/>
      <c r="LBR2665" s="116"/>
      <c r="LBS2665" s="42"/>
      <c r="LBT2665" s="116"/>
      <c r="LBU2665" s="42"/>
      <c r="LBV2665" s="116"/>
      <c r="LBW2665" s="42"/>
      <c r="LBX2665" s="116"/>
      <c r="LBY2665" s="42"/>
      <c r="LBZ2665" s="116"/>
      <c r="LCA2665" s="42"/>
      <c r="LCB2665" s="116"/>
      <c r="LCC2665" s="42"/>
      <c r="LCD2665" s="116"/>
      <c r="LCE2665" s="42"/>
      <c r="LCF2665" s="116"/>
      <c r="LCG2665" s="42"/>
      <c r="LCH2665" s="116"/>
      <c r="LCI2665" s="42"/>
      <c r="LCJ2665" s="116"/>
      <c r="LCK2665" s="42"/>
      <c r="LCL2665" s="116"/>
      <c r="LCM2665" s="42"/>
      <c r="LCN2665" s="116"/>
      <c r="LCO2665" s="42"/>
      <c r="LCP2665" s="116"/>
      <c r="LCQ2665" s="42"/>
      <c r="LCR2665" s="116"/>
      <c r="LCS2665" s="42"/>
      <c r="LCT2665" s="116"/>
      <c r="LCU2665" s="42"/>
      <c r="LCV2665" s="116"/>
      <c r="LCW2665" s="42"/>
      <c r="LCX2665" s="116"/>
      <c r="LCY2665" s="42"/>
      <c r="LCZ2665" s="116"/>
      <c r="LDA2665" s="42"/>
      <c r="LDB2665" s="116"/>
      <c r="LDC2665" s="42"/>
      <c r="LDD2665" s="116"/>
      <c r="LDE2665" s="42"/>
      <c r="LDF2665" s="116"/>
      <c r="LDG2665" s="42"/>
      <c r="LDH2665" s="116"/>
      <c r="LDI2665" s="42"/>
      <c r="LDJ2665" s="116"/>
      <c r="LDK2665" s="42"/>
      <c r="LDL2665" s="116"/>
      <c r="LDM2665" s="42"/>
      <c r="LDN2665" s="116"/>
      <c r="LDO2665" s="42"/>
      <c r="LDP2665" s="116"/>
      <c r="LDQ2665" s="42"/>
      <c r="LDR2665" s="116"/>
      <c r="LDS2665" s="42"/>
      <c r="LDT2665" s="116"/>
      <c r="LDU2665" s="42"/>
      <c r="LDV2665" s="116"/>
      <c r="LDW2665" s="42"/>
      <c r="LDX2665" s="116"/>
      <c r="LDY2665" s="42"/>
      <c r="LDZ2665" s="116"/>
      <c r="LEA2665" s="42"/>
      <c r="LEB2665" s="116"/>
      <c r="LEC2665" s="42"/>
      <c r="LED2665" s="116"/>
      <c r="LEE2665" s="42"/>
      <c r="LEF2665" s="116"/>
      <c r="LEG2665" s="42"/>
      <c r="LEH2665" s="116"/>
      <c r="LEI2665" s="42"/>
      <c r="LEJ2665" s="116"/>
      <c r="LEK2665" s="42"/>
      <c r="LEL2665" s="116"/>
      <c r="LEM2665" s="42"/>
      <c r="LEN2665" s="116"/>
      <c r="LEO2665" s="42"/>
      <c r="LEP2665" s="116"/>
      <c r="LEQ2665" s="42"/>
      <c r="LER2665" s="116"/>
      <c r="LES2665" s="42"/>
      <c r="LET2665" s="116"/>
      <c r="LEU2665" s="42"/>
      <c r="LEV2665" s="116"/>
      <c r="LEW2665" s="42"/>
      <c r="LEX2665" s="116"/>
      <c r="LEY2665" s="42"/>
      <c r="LEZ2665" s="116"/>
      <c r="LFA2665" s="42"/>
      <c r="LFB2665" s="116"/>
      <c r="LFC2665" s="42"/>
      <c r="LFD2665" s="116"/>
      <c r="LFE2665" s="42"/>
      <c r="LFF2665" s="116"/>
      <c r="LFG2665" s="42"/>
      <c r="LFH2665" s="116"/>
      <c r="LFI2665" s="42"/>
      <c r="LFJ2665" s="116"/>
      <c r="LFK2665" s="42"/>
      <c r="LFL2665" s="116"/>
      <c r="LFM2665" s="42"/>
      <c r="LFN2665" s="116"/>
      <c r="LFO2665" s="42"/>
      <c r="LFP2665" s="116"/>
      <c r="LFQ2665" s="42"/>
      <c r="LFR2665" s="116"/>
      <c r="LFS2665" s="42"/>
      <c r="LFT2665" s="116"/>
      <c r="LFU2665" s="42"/>
      <c r="LFV2665" s="116"/>
      <c r="LFW2665" s="42"/>
      <c r="LFX2665" s="116"/>
      <c r="LFY2665" s="42"/>
      <c r="LFZ2665" s="116"/>
      <c r="LGA2665" s="42"/>
      <c r="LGB2665" s="116"/>
      <c r="LGC2665" s="42"/>
      <c r="LGD2665" s="116"/>
      <c r="LGE2665" s="42"/>
      <c r="LGF2665" s="116"/>
      <c r="LGG2665" s="42"/>
      <c r="LGH2665" s="116"/>
      <c r="LGI2665" s="42"/>
      <c r="LGJ2665" s="116"/>
      <c r="LGK2665" s="42"/>
      <c r="LGL2665" s="116"/>
      <c r="LGM2665" s="42"/>
      <c r="LGN2665" s="116"/>
      <c r="LGO2665" s="42"/>
      <c r="LGP2665" s="116"/>
      <c r="LGQ2665" s="42"/>
      <c r="LGR2665" s="116"/>
      <c r="LGS2665" s="42"/>
      <c r="LGT2665" s="116"/>
      <c r="LGU2665" s="42"/>
      <c r="LGV2665" s="116"/>
      <c r="LGW2665" s="42"/>
      <c r="LGX2665" s="116"/>
      <c r="LGY2665" s="42"/>
      <c r="LGZ2665" s="116"/>
      <c r="LHA2665" s="42"/>
      <c r="LHB2665" s="116"/>
      <c r="LHC2665" s="42"/>
      <c r="LHD2665" s="116"/>
      <c r="LHE2665" s="42"/>
      <c r="LHF2665" s="116"/>
      <c r="LHG2665" s="42"/>
      <c r="LHH2665" s="116"/>
      <c r="LHI2665" s="42"/>
      <c r="LHJ2665" s="116"/>
      <c r="LHK2665" s="42"/>
      <c r="LHL2665" s="116"/>
      <c r="LHM2665" s="42"/>
      <c r="LHN2665" s="116"/>
      <c r="LHO2665" s="42"/>
      <c r="LHP2665" s="116"/>
      <c r="LHQ2665" s="42"/>
      <c r="LHR2665" s="116"/>
      <c r="LHS2665" s="42"/>
      <c r="LHT2665" s="116"/>
      <c r="LHU2665" s="42"/>
      <c r="LHV2665" s="116"/>
      <c r="LHW2665" s="42"/>
      <c r="LHX2665" s="116"/>
      <c r="LHY2665" s="42"/>
      <c r="LHZ2665" s="116"/>
      <c r="LIA2665" s="42"/>
      <c r="LIB2665" s="116"/>
      <c r="LIC2665" s="42"/>
      <c r="LID2665" s="116"/>
      <c r="LIE2665" s="42"/>
      <c r="LIF2665" s="116"/>
      <c r="LIG2665" s="42"/>
      <c r="LIH2665" s="116"/>
      <c r="LII2665" s="42"/>
      <c r="LIJ2665" s="116"/>
      <c r="LIK2665" s="42"/>
      <c r="LIL2665" s="116"/>
      <c r="LIM2665" s="42"/>
      <c r="LIN2665" s="116"/>
      <c r="LIO2665" s="42"/>
      <c r="LIP2665" s="116"/>
      <c r="LIQ2665" s="42"/>
      <c r="LIR2665" s="116"/>
      <c r="LIS2665" s="42"/>
      <c r="LIT2665" s="116"/>
      <c r="LIU2665" s="42"/>
      <c r="LIV2665" s="116"/>
      <c r="LIW2665" s="42"/>
      <c r="LIX2665" s="116"/>
      <c r="LIY2665" s="42"/>
      <c r="LIZ2665" s="116"/>
      <c r="LJA2665" s="42"/>
      <c r="LJB2665" s="116"/>
      <c r="LJC2665" s="42"/>
      <c r="LJD2665" s="116"/>
      <c r="LJE2665" s="42"/>
      <c r="LJF2665" s="116"/>
      <c r="LJG2665" s="42"/>
      <c r="LJH2665" s="116"/>
      <c r="LJI2665" s="42"/>
      <c r="LJJ2665" s="116"/>
      <c r="LJK2665" s="42"/>
      <c r="LJL2665" s="116"/>
      <c r="LJM2665" s="42"/>
      <c r="LJN2665" s="116"/>
      <c r="LJO2665" s="42"/>
      <c r="LJP2665" s="116"/>
      <c r="LJQ2665" s="42"/>
      <c r="LJR2665" s="116"/>
      <c r="LJS2665" s="42"/>
      <c r="LJT2665" s="116"/>
      <c r="LJU2665" s="42"/>
      <c r="LJV2665" s="116"/>
      <c r="LJW2665" s="42"/>
      <c r="LJX2665" s="116"/>
      <c r="LJY2665" s="42"/>
      <c r="LJZ2665" s="116"/>
      <c r="LKA2665" s="42"/>
      <c r="LKB2665" s="116"/>
      <c r="LKC2665" s="42"/>
      <c r="LKD2665" s="116"/>
      <c r="LKE2665" s="42"/>
      <c r="LKF2665" s="116"/>
      <c r="LKG2665" s="42"/>
      <c r="LKH2665" s="116"/>
      <c r="LKI2665" s="42"/>
      <c r="LKJ2665" s="116"/>
      <c r="LKK2665" s="42"/>
      <c r="LKL2665" s="116"/>
      <c r="LKM2665" s="42"/>
      <c r="LKN2665" s="116"/>
      <c r="LKO2665" s="42"/>
      <c r="LKP2665" s="116"/>
      <c r="LKQ2665" s="42"/>
      <c r="LKR2665" s="116"/>
      <c r="LKS2665" s="42"/>
      <c r="LKT2665" s="116"/>
      <c r="LKU2665" s="42"/>
      <c r="LKV2665" s="116"/>
      <c r="LKW2665" s="42"/>
      <c r="LKX2665" s="116"/>
      <c r="LKY2665" s="42"/>
      <c r="LKZ2665" s="116"/>
      <c r="LLA2665" s="42"/>
      <c r="LLB2665" s="116"/>
      <c r="LLC2665" s="42"/>
      <c r="LLD2665" s="116"/>
      <c r="LLE2665" s="42"/>
      <c r="LLF2665" s="116"/>
      <c r="LLG2665" s="42"/>
      <c r="LLH2665" s="116"/>
      <c r="LLI2665" s="42"/>
      <c r="LLJ2665" s="116"/>
      <c r="LLK2665" s="42"/>
      <c r="LLL2665" s="116"/>
      <c r="LLM2665" s="42"/>
      <c r="LLN2665" s="116"/>
      <c r="LLO2665" s="42"/>
      <c r="LLP2665" s="116"/>
      <c r="LLQ2665" s="42"/>
      <c r="LLR2665" s="116"/>
      <c r="LLS2665" s="42"/>
      <c r="LLT2665" s="116"/>
      <c r="LLU2665" s="42"/>
      <c r="LLV2665" s="116"/>
      <c r="LLW2665" s="42"/>
      <c r="LLX2665" s="116"/>
      <c r="LLY2665" s="42"/>
      <c r="LLZ2665" s="116"/>
      <c r="LMA2665" s="42"/>
      <c r="LMB2665" s="116"/>
      <c r="LMC2665" s="42"/>
      <c r="LMD2665" s="116"/>
      <c r="LME2665" s="42"/>
      <c r="LMF2665" s="116"/>
      <c r="LMG2665" s="42"/>
      <c r="LMH2665" s="116"/>
      <c r="LMI2665" s="42"/>
      <c r="LMJ2665" s="116"/>
      <c r="LMK2665" s="42"/>
      <c r="LML2665" s="116"/>
      <c r="LMM2665" s="42"/>
      <c r="LMN2665" s="116"/>
      <c r="LMO2665" s="42"/>
      <c r="LMP2665" s="116"/>
      <c r="LMQ2665" s="42"/>
      <c r="LMR2665" s="116"/>
      <c r="LMS2665" s="42"/>
      <c r="LMT2665" s="116"/>
      <c r="LMU2665" s="42"/>
      <c r="LMV2665" s="116"/>
      <c r="LMW2665" s="42"/>
      <c r="LMX2665" s="116"/>
      <c r="LMY2665" s="42"/>
      <c r="LMZ2665" s="116"/>
      <c r="LNA2665" s="42"/>
      <c r="LNB2665" s="116"/>
      <c r="LNC2665" s="42"/>
      <c r="LND2665" s="116"/>
      <c r="LNE2665" s="42"/>
      <c r="LNF2665" s="116"/>
      <c r="LNG2665" s="42"/>
      <c r="LNH2665" s="116"/>
      <c r="LNI2665" s="42"/>
      <c r="LNJ2665" s="116"/>
      <c r="LNK2665" s="42"/>
      <c r="LNL2665" s="116"/>
      <c r="LNM2665" s="42"/>
      <c r="LNN2665" s="116"/>
      <c r="LNO2665" s="42"/>
      <c r="LNP2665" s="116"/>
      <c r="LNQ2665" s="42"/>
      <c r="LNR2665" s="116"/>
      <c r="LNS2665" s="42"/>
      <c r="LNT2665" s="116"/>
      <c r="LNU2665" s="42"/>
      <c r="LNV2665" s="116"/>
      <c r="LNW2665" s="42"/>
      <c r="LNX2665" s="116"/>
      <c r="LNY2665" s="42"/>
      <c r="LNZ2665" s="116"/>
      <c r="LOA2665" s="42"/>
      <c r="LOB2665" s="116"/>
      <c r="LOC2665" s="42"/>
      <c r="LOD2665" s="116"/>
      <c r="LOE2665" s="42"/>
      <c r="LOF2665" s="116"/>
      <c r="LOG2665" s="42"/>
      <c r="LOH2665" s="116"/>
      <c r="LOI2665" s="42"/>
      <c r="LOJ2665" s="116"/>
      <c r="LOK2665" s="42"/>
      <c r="LOL2665" s="116"/>
      <c r="LOM2665" s="42"/>
      <c r="LON2665" s="116"/>
      <c r="LOO2665" s="42"/>
      <c r="LOP2665" s="116"/>
      <c r="LOQ2665" s="42"/>
      <c r="LOR2665" s="116"/>
      <c r="LOS2665" s="42"/>
      <c r="LOT2665" s="116"/>
      <c r="LOU2665" s="42"/>
      <c r="LOV2665" s="116"/>
      <c r="LOW2665" s="42"/>
      <c r="LOX2665" s="116"/>
      <c r="LOY2665" s="42"/>
      <c r="LOZ2665" s="116"/>
      <c r="LPA2665" s="42"/>
      <c r="LPB2665" s="116"/>
      <c r="LPC2665" s="42"/>
      <c r="LPD2665" s="116"/>
      <c r="LPE2665" s="42"/>
      <c r="LPF2665" s="116"/>
      <c r="LPG2665" s="42"/>
      <c r="LPH2665" s="116"/>
      <c r="LPI2665" s="42"/>
      <c r="LPJ2665" s="116"/>
      <c r="LPK2665" s="42"/>
      <c r="LPL2665" s="116"/>
      <c r="LPM2665" s="42"/>
      <c r="LPN2665" s="116"/>
      <c r="LPO2665" s="42"/>
      <c r="LPP2665" s="116"/>
      <c r="LPQ2665" s="42"/>
      <c r="LPR2665" s="116"/>
      <c r="LPS2665" s="42"/>
      <c r="LPT2665" s="116"/>
      <c r="LPU2665" s="42"/>
      <c r="LPV2665" s="116"/>
      <c r="LPW2665" s="42"/>
      <c r="LPX2665" s="116"/>
      <c r="LPY2665" s="42"/>
      <c r="LPZ2665" s="116"/>
      <c r="LQA2665" s="42"/>
      <c r="LQB2665" s="116"/>
      <c r="LQC2665" s="42"/>
      <c r="LQD2665" s="116"/>
      <c r="LQE2665" s="42"/>
      <c r="LQF2665" s="116"/>
      <c r="LQG2665" s="42"/>
      <c r="LQH2665" s="116"/>
      <c r="LQI2665" s="42"/>
      <c r="LQJ2665" s="116"/>
      <c r="LQK2665" s="42"/>
      <c r="LQL2665" s="116"/>
      <c r="LQM2665" s="42"/>
      <c r="LQN2665" s="116"/>
      <c r="LQO2665" s="42"/>
      <c r="LQP2665" s="116"/>
      <c r="LQQ2665" s="42"/>
      <c r="LQR2665" s="116"/>
      <c r="LQS2665" s="42"/>
      <c r="LQT2665" s="116"/>
      <c r="LQU2665" s="42"/>
      <c r="LQV2665" s="116"/>
      <c r="LQW2665" s="42"/>
      <c r="LQX2665" s="116"/>
      <c r="LQY2665" s="42"/>
      <c r="LQZ2665" s="116"/>
      <c r="LRA2665" s="42"/>
      <c r="LRB2665" s="116"/>
      <c r="LRC2665" s="42"/>
      <c r="LRD2665" s="116"/>
      <c r="LRE2665" s="42"/>
      <c r="LRF2665" s="116"/>
      <c r="LRG2665" s="42"/>
      <c r="LRH2665" s="116"/>
      <c r="LRI2665" s="42"/>
      <c r="LRJ2665" s="116"/>
      <c r="LRK2665" s="42"/>
      <c r="LRL2665" s="116"/>
      <c r="LRM2665" s="42"/>
      <c r="LRN2665" s="116"/>
      <c r="LRO2665" s="42"/>
      <c r="LRP2665" s="116"/>
      <c r="LRQ2665" s="42"/>
      <c r="LRR2665" s="116"/>
      <c r="LRS2665" s="42"/>
      <c r="LRT2665" s="116"/>
      <c r="LRU2665" s="42"/>
      <c r="LRV2665" s="116"/>
      <c r="LRW2665" s="42"/>
      <c r="LRX2665" s="116"/>
      <c r="LRY2665" s="42"/>
      <c r="LRZ2665" s="116"/>
      <c r="LSA2665" s="42"/>
      <c r="LSB2665" s="116"/>
      <c r="LSC2665" s="42"/>
      <c r="LSD2665" s="116"/>
      <c r="LSE2665" s="42"/>
      <c r="LSF2665" s="116"/>
      <c r="LSG2665" s="42"/>
      <c r="LSH2665" s="116"/>
      <c r="LSI2665" s="42"/>
      <c r="LSJ2665" s="116"/>
      <c r="LSK2665" s="42"/>
      <c r="LSL2665" s="116"/>
      <c r="LSM2665" s="42"/>
      <c r="LSN2665" s="116"/>
      <c r="LSO2665" s="42"/>
      <c r="LSP2665" s="116"/>
      <c r="LSQ2665" s="42"/>
      <c r="LSR2665" s="116"/>
      <c r="LSS2665" s="42"/>
      <c r="LST2665" s="116"/>
      <c r="LSU2665" s="42"/>
      <c r="LSV2665" s="116"/>
      <c r="LSW2665" s="42"/>
      <c r="LSX2665" s="116"/>
      <c r="LSY2665" s="42"/>
      <c r="LSZ2665" s="116"/>
      <c r="LTA2665" s="42"/>
      <c r="LTB2665" s="116"/>
      <c r="LTC2665" s="42"/>
      <c r="LTD2665" s="116"/>
      <c r="LTE2665" s="42"/>
      <c r="LTF2665" s="116"/>
      <c r="LTG2665" s="42"/>
      <c r="LTH2665" s="116"/>
      <c r="LTI2665" s="42"/>
      <c r="LTJ2665" s="116"/>
      <c r="LTK2665" s="42"/>
      <c r="LTL2665" s="116"/>
      <c r="LTM2665" s="42"/>
      <c r="LTN2665" s="116"/>
      <c r="LTO2665" s="42"/>
      <c r="LTP2665" s="116"/>
      <c r="LTQ2665" s="42"/>
      <c r="LTR2665" s="116"/>
      <c r="LTS2665" s="42"/>
      <c r="LTT2665" s="116"/>
      <c r="LTU2665" s="42"/>
      <c r="LTV2665" s="116"/>
      <c r="LTW2665" s="42"/>
      <c r="LTX2665" s="116"/>
      <c r="LTY2665" s="42"/>
      <c r="LTZ2665" s="116"/>
      <c r="LUA2665" s="42"/>
      <c r="LUB2665" s="116"/>
      <c r="LUC2665" s="42"/>
      <c r="LUD2665" s="116"/>
      <c r="LUE2665" s="42"/>
      <c r="LUF2665" s="116"/>
      <c r="LUG2665" s="42"/>
      <c r="LUH2665" s="116"/>
      <c r="LUI2665" s="42"/>
      <c r="LUJ2665" s="116"/>
      <c r="LUK2665" s="42"/>
      <c r="LUL2665" s="116"/>
      <c r="LUM2665" s="42"/>
      <c r="LUN2665" s="116"/>
      <c r="LUO2665" s="42"/>
      <c r="LUP2665" s="116"/>
      <c r="LUQ2665" s="42"/>
      <c r="LUR2665" s="116"/>
      <c r="LUS2665" s="42"/>
      <c r="LUT2665" s="116"/>
      <c r="LUU2665" s="42"/>
      <c r="LUV2665" s="116"/>
      <c r="LUW2665" s="42"/>
      <c r="LUX2665" s="116"/>
      <c r="LUY2665" s="42"/>
      <c r="LUZ2665" s="116"/>
      <c r="LVA2665" s="42"/>
      <c r="LVB2665" s="116"/>
      <c r="LVC2665" s="42"/>
      <c r="LVD2665" s="116"/>
      <c r="LVE2665" s="42"/>
      <c r="LVF2665" s="116"/>
      <c r="LVG2665" s="42"/>
      <c r="LVH2665" s="116"/>
      <c r="LVI2665" s="42"/>
      <c r="LVJ2665" s="116"/>
      <c r="LVK2665" s="42"/>
      <c r="LVL2665" s="116"/>
      <c r="LVM2665" s="42"/>
      <c r="LVN2665" s="116"/>
      <c r="LVO2665" s="42"/>
      <c r="LVP2665" s="116"/>
      <c r="LVQ2665" s="42"/>
      <c r="LVR2665" s="116"/>
      <c r="LVS2665" s="42"/>
      <c r="LVT2665" s="116"/>
      <c r="LVU2665" s="42"/>
      <c r="LVV2665" s="116"/>
      <c r="LVW2665" s="42"/>
      <c r="LVX2665" s="116"/>
      <c r="LVY2665" s="42"/>
      <c r="LVZ2665" s="116"/>
      <c r="LWA2665" s="42"/>
      <c r="LWB2665" s="116"/>
      <c r="LWC2665" s="42"/>
      <c r="LWD2665" s="116"/>
      <c r="LWE2665" s="42"/>
      <c r="LWF2665" s="116"/>
      <c r="LWG2665" s="42"/>
      <c r="LWH2665" s="116"/>
      <c r="LWI2665" s="42"/>
      <c r="LWJ2665" s="116"/>
      <c r="LWK2665" s="42"/>
      <c r="LWL2665" s="116"/>
      <c r="LWM2665" s="42"/>
      <c r="LWN2665" s="116"/>
      <c r="LWO2665" s="42"/>
      <c r="LWP2665" s="116"/>
      <c r="LWQ2665" s="42"/>
      <c r="LWR2665" s="116"/>
      <c r="LWS2665" s="42"/>
      <c r="LWT2665" s="116"/>
      <c r="LWU2665" s="42"/>
      <c r="LWV2665" s="116"/>
      <c r="LWW2665" s="42"/>
      <c r="LWX2665" s="116"/>
      <c r="LWY2665" s="42"/>
      <c r="LWZ2665" s="116"/>
      <c r="LXA2665" s="42"/>
      <c r="LXB2665" s="116"/>
      <c r="LXC2665" s="42"/>
      <c r="LXD2665" s="116"/>
      <c r="LXE2665" s="42"/>
      <c r="LXF2665" s="116"/>
      <c r="LXG2665" s="42"/>
      <c r="LXH2665" s="116"/>
      <c r="LXI2665" s="42"/>
      <c r="LXJ2665" s="116"/>
      <c r="LXK2665" s="42"/>
      <c r="LXL2665" s="116"/>
      <c r="LXM2665" s="42"/>
      <c r="LXN2665" s="116"/>
      <c r="LXO2665" s="42"/>
      <c r="LXP2665" s="116"/>
      <c r="LXQ2665" s="42"/>
      <c r="LXR2665" s="116"/>
      <c r="LXS2665" s="42"/>
      <c r="LXT2665" s="116"/>
      <c r="LXU2665" s="42"/>
      <c r="LXV2665" s="116"/>
      <c r="LXW2665" s="42"/>
      <c r="LXX2665" s="116"/>
      <c r="LXY2665" s="42"/>
      <c r="LXZ2665" s="116"/>
      <c r="LYA2665" s="42"/>
      <c r="LYB2665" s="116"/>
      <c r="LYC2665" s="42"/>
      <c r="LYD2665" s="116"/>
      <c r="LYE2665" s="42"/>
      <c r="LYF2665" s="116"/>
      <c r="LYG2665" s="42"/>
      <c r="LYH2665" s="116"/>
      <c r="LYI2665" s="42"/>
      <c r="LYJ2665" s="116"/>
      <c r="LYK2665" s="42"/>
      <c r="LYL2665" s="116"/>
      <c r="LYM2665" s="42"/>
      <c r="LYN2665" s="116"/>
      <c r="LYO2665" s="42"/>
      <c r="LYP2665" s="116"/>
      <c r="LYQ2665" s="42"/>
      <c r="LYR2665" s="116"/>
      <c r="LYS2665" s="42"/>
      <c r="LYT2665" s="116"/>
      <c r="LYU2665" s="42"/>
      <c r="LYV2665" s="116"/>
      <c r="LYW2665" s="42"/>
      <c r="LYX2665" s="116"/>
      <c r="LYY2665" s="42"/>
      <c r="LYZ2665" s="116"/>
      <c r="LZA2665" s="42"/>
      <c r="LZB2665" s="116"/>
      <c r="LZC2665" s="42"/>
      <c r="LZD2665" s="116"/>
      <c r="LZE2665" s="42"/>
      <c r="LZF2665" s="116"/>
      <c r="LZG2665" s="42"/>
      <c r="LZH2665" s="116"/>
      <c r="LZI2665" s="42"/>
      <c r="LZJ2665" s="116"/>
      <c r="LZK2665" s="42"/>
      <c r="LZL2665" s="116"/>
      <c r="LZM2665" s="42"/>
      <c r="LZN2665" s="116"/>
      <c r="LZO2665" s="42"/>
      <c r="LZP2665" s="116"/>
      <c r="LZQ2665" s="42"/>
      <c r="LZR2665" s="116"/>
      <c r="LZS2665" s="42"/>
      <c r="LZT2665" s="116"/>
      <c r="LZU2665" s="42"/>
      <c r="LZV2665" s="116"/>
      <c r="LZW2665" s="42"/>
      <c r="LZX2665" s="116"/>
      <c r="LZY2665" s="42"/>
      <c r="LZZ2665" s="116"/>
      <c r="MAA2665" s="42"/>
      <c r="MAB2665" s="116"/>
      <c r="MAC2665" s="42"/>
      <c r="MAD2665" s="116"/>
      <c r="MAE2665" s="42"/>
      <c r="MAF2665" s="116"/>
      <c r="MAG2665" s="42"/>
      <c r="MAH2665" s="116"/>
      <c r="MAI2665" s="42"/>
      <c r="MAJ2665" s="116"/>
      <c r="MAK2665" s="42"/>
      <c r="MAL2665" s="116"/>
      <c r="MAM2665" s="42"/>
      <c r="MAN2665" s="116"/>
      <c r="MAO2665" s="42"/>
      <c r="MAP2665" s="116"/>
      <c r="MAQ2665" s="42"/>
      <c r="MAR2665" s="116"/>
      <c r="MAS2665" s="42"/>
      <c r="MAT2665" s="116"/>
      <c r="MAU2665" s="42"/>
      <c r="MAV2665" s="116"/>
      <c r="MAW2665" s="42"/>
      <c r="MAX2665" s="116"/>
      <c r="MAY2665" s="42"/>
      <c r="MAZ2665" s="116"/>
      <c r="MBA2665" s="42"/>
      <c r="MBB2665" s="116"/>
      <c r="MBC2665" s="42"/>
      <c r="MBD2665" s="116"/>
      <c r="MBE2665" s="42"/>
      <c r="MBF2665" s="116"/>
      <c r="MBG2665" s="42"/>
      <c r="MBH2665" s="116"/>
      <c r="MBI2665" s="42"/>
      <c r="MBJ2665" s="116"/>
      <c r="MBK2665" s="42"/>
      <c r="MBL2665" s="116"/>
      <c r="MBM2665" s="42"/>
      <c r="MBN2665" s="116"/>
      <c r="MBO2665" s="42"/>
      <c r="MBP2665" s="116"/>
      <c r="MBQ2665" s="42"/>
      <c r="MBR2665" s="116"/>
      <c r="MBS2665" s="42"/>
      <c r="MBT2665" s="116"/>
      <c r="MBU2665" s="42"/>
      <c r="MBV2665" s="116"/>
      <c r="MBW2665" s="42"/>
      <c r="MBX2665" s="116"/>
      <c r="MBY2665" s="42"/>
      <c r="MBZ2665" s="116"/>
      <c r="MCA2665" s="42"/>
      <c r="MCB2665" s="116"/>
      <c r="MCC2665" s="42"/>
      <c r="MCD2665" s="116"/>
      <c r="MCE2665" s="42"/>
      <c r="MCF2665" s="116"/>
      <c r="MCG2665" s="42"/>
      <c r="MCH2665" s="116"/>
      <c r="MCI2665" s="42"/>
      <c r="MCJ2665" s="116"/>
      <c r="MCK2665" s="42"/>
      <c r="MCL2665" s="116"/>
      <c r="MCM2665" s="42"/>
      <c r="MCN2665" s="116"/>
      <c r="MCO2665" s="42"/>
      <c r="MCP2665" s="116"/>
      <c r="MCQ2665" s="42"/>
      <c r="MCR2665" s="116"/>
      <c r="MCS2665" s="42"/>
      <c r="MCT2665" s="116"/>
      <c r="MCU2665" s="42"/>
      <c r="MCV2665" s="116"/>
      <c r="MCW2665" s="42"/>
      <c r="MCX2665" s="116"/>
      <c r="MCY2665" s="42"/>
      <c r="MCZ2665" s="116"/>
      <c r="MDA2665" s="42"/>
      <c r="MDB2665" s="116"/>
      <c r="MDC2665" s="42"/>
      <c r="MDD2665" s="116"/>
      <c r="MDE2665" s="42"/>
      <c r="MDF2665" s="116"/>
      <c r="MDG2665" s="42"/>
      <c r="MDH2665" s="116"/>
      <c r="MDI2665" s="42"/>
      <c r="MDJ2665" s="116"/>
      <c r="MDK2665" s="42"/>
      <c r="MDL2665" s="116"/>
      <c r="MDM2665" s="42"/>
      <c r="MDN2665" s="116"/>
      <c r="MDO2665" s="42"/>
      <c r="MDP2665" s="116"/>
      <c r="MDQ2665" s="42"/>
      <c r="MDR2665" s="116"/>
      <c r="MDS2665" s="42"/>
      <c r="MDT2665" s="116"/>
      <c r="MDU2665" s="42"/>
      <c r="MDV2665" s="116"/>
      <c r="MDW2665" s="42"/>
      <c r="MDX2665" s="116"/>
      <c r="MDY2665" s="42"/>
      <c r="MDZ2665" s="116"/>
      <c r="MEA2665" s="42"/>
      <c r="MEB2665" s="116"/>
      <c r="MEC2665" s="42"/>
      <c r="MED2665" s="116"/>
      <c r="MEE2665" s="42"/>
      <c r="MEF2665" s="116"/>
      <c r="MEG2665" s="42"/>
      <c r="MEH2665" s="116"/>
      <c r="MEI2665" s="42"/>
      <c r="MEJ2665" s="116"/>
      <c r="MEK2665" s="42"/>
      <c r="MEL2665" s="116"/>
      <c r="MEM2665" s="42"/>
      <c r="MEN2665" s="116"/>
      <c r="MEO2665" s="42"/>
      <c r="MEP2665" s="116"/>
      <c r="MEQ2665" s="42"/>
      <c r="MER2665" s="116"/>
      <c r="MES2665" s="42"/>
      <c r="MET2665" s="116"/>
      <c r="MEU2665" s="42"/>
      <c r="MEV2665" s="116"/>
      <c r="MEW2665" s="42"/>
      <c r="MEX2665" s="116"/>
      <c r="MEY2665" s="42"/>
      <c r="MEZ2665" s="116"/>
      <c r="MFA2665" s="42"/>
      <c r="MFB2665" s="116"/>
      <c r="MFC2665" s="42"/>
      <c r="MFD2665" s="116"/>
      <c r="MFE2665" s="42"/>
      <c r="MFF2665" s="116"/>
      <c r="MFG2665" s="42"/>
      <c r="MFH2665" s="116"/>
      <c r="MFI2665" s="42"/>
      <c r="MFJ2665" s="116"/>
      <c r="MFK2665" s="42"/>
      <c r="MFL2665" s="116"/>
      <c r="MFM2665" s="42"/>
      <c r="MFN2665" s="116"/>
      <c r="MFO2665" s="42"/>
      <c r="MFP2665" s="116"/>
      <c r="MFQ2665" s="42"/>
      <c r="MFR2665" s="116"/>
      <c r="MFS2665" s="42"/>
      <c r="MFT2665" s="116"/>
      <c r="MFU2665" s="42"/>
      <c r="MFV2665" s="116"/>
      <c r="MFW2665" s="42"/>
      <c r="MFX2665" s="116"/>
      <c r="MFY2665" s="42"/>
      <c r="MFZ2665" s="116"/>
      <c r="MGA2665" s="42"/>
      <c r="MGB2665" s="116"/>
      <c r="MGC2665" s="42"/>
      <c r="MGD2665" s="116"/>
      <c r="MGE2665" s="42"/>
      <c r="MGF2665" s="116"/>
      <c r="MGG2665" s="42"/>
      <c r="MGH2665" s="116"/>
      <c r="MGI2665" s="42"/>
      <c r="MGJ2665" s="116"/>
      <c r="MGK2665" s="42"/>
      <c r="MGL2665" s="116"/>
      <c r="MGM2665" s="42"/>
      <c r="MGN2665" s="116"/>
      <c r="MGO2665" s="42"/>
      <c r="MGP2665" s="116"/>
      <c r="MGQ2665" s="42"/>
      <c r="MGR2665" s="116"/>
      <c r="MGS2665" s="42"/>
      <c r="MGT2665" s="116"/>
      <c r="MGU2665" s="42"/>
      <c r="MGV2665" s="116"/>
      <c r="MGW2665" s="42"/>
      <c r="MGX2665" s="116"/>
      <c r="MGY2665" s="42"/>
      <c r="MGZ2665" s="116"/>
      <c r="MHA2665" s="42"/>
      <c r="MHB2665" s="116"/>
      <c r="MHC2665" s="42"/>
      <c r="MHD2665" s="116"/>
      <c r="MHE2665" s="42"/>
      <c r="MHF2665" s="116"/>
      <c r="MHG2665" s="42"/>
      <c r="MHH2665" s="116"/>
      <c r="MHI2665" s="42"/>
      <c r="MHJ2665" s="116"/>
      <c r="MHK2665" s="42"/>
      <c r="MHL2665" s="116"/>
      <c r="MHM2665" s="42"/>
      <c r="MHN2665" s="116"/>
      <c r="MHO2665" s="42"/>
      <c r="MHP2665" s="116"/>
      <c r="MHQ2665" s="42"/>
      <c r="MHR2665" s="116"/>
      <c r="MHS2665" s="42"/>
      <c r="MHT2665" s="116"/>
      <c r="MHU2665" s="42"/>
      <c r="MHV2665" s="116"/>
      <c r="MHW2665" s="42"/>
      <c r="MHX2665" s="116"/>
      <c r="MHY2665" s="42"/>
      <c r="MHZ2665" s="116"/>
      <c r="MIA2665" s="42"/>
      <c r="MIB2665" s="116"/>
      <c r="MIC2665" s="42"/>
      <c r="MID2665" s="116"/>
      <c r="MIE2665" s="42"/>
      <c r="MIF2665" s="116"/>
      <c r="MIG2665" s="42"/>
      <c r="MIH2665" s="116"/>
      <c r="MII2665" s="42"/>
      <c r="MIJ2665" s="116"/>
      <c r="MIK2665" s="42"/>
      <c r="MIL2665" s="116"/>
      <c r="MIM2665" s="42"/>
      <c r="MIN2665" s="116"/>
      <c r="MIO2665" s="42"/>
      <c r="MIP2665" s="116"/>
      <c r="MIQ2665" s="42"/>
      <c r="MIR2665" s="116"/>
      <c r="MIS2665" s="42"/>
      <c r="MIT2665" s="116"/>
      <c r="MIU2665" s="42"/>
      <c r="MIV2665" s="116"/>
      <c r="MIW2665" s="42"/>
      <c r="MIX2665" s="116"/>
      <c r="MIY2665" s="42"/>
      <c r="MIZ2665" s="116"/>
      <c r="MJA2665" s="42"/>
      <c r="MJB2665" s="116"/>
      <c r="MJC2665" s="42"/>
      <c r="MJD2665" s="116"/>
      <c r="MJE2665" s="42"/>
      <c r="MJF2665" s="116"/>
      <c r="MJG2665" s="42"/>
      <c r="MJH2665" s="116"/>
      <c r="MJI2665" s="42"/>
      <c r="MJJ2665" s="116"/>
      <c r="MJK2665" s="42"/>
      <c r="MJL2665" s="116"/>
      <c r="MJM2665" s="42"/>
      <c r="MJN2665" s="116"/>
      <c r="MJO2665" s="42"/>
      <c r="MJP2665" s="116"/>
      <c r="MJQ2665" s="42"/>
      <c r="MJR2665" s="116"/>
      <c r="MJS2665" s="42"/>
      <c r="MJT2665" s="116"/>
      <c r="MJU2665" s="42"/>
      <c r="MJV2665" s="116"/>
      <c r="MJW2665" s="42"/>
      <c r="MJX2665" s="116"/>
      <c r="MJY2665" s="42"/>
      <c r="MJZ2665" s="116"/>
      <c r="MKA2665" s="42"/>
      <c r="MKB2665" s="116"/>
      <c r="MKC2665" s="42"/>
      <c r="MKD2665" s="116"/>
      <c r="MKE2665" s="42"/>
      <c r="MKF2665" s="116"/>
      <c r="MKG2665" s="42"/>
      <c r="MKH2665" s="116"/>
      <c r="MKI2665" s="42"/>
      <c r="MKJ2665" s="116"/>
      <c r="MKK2665" s="42"/>
      <c r="MKL2665" s="116"/>
      <c r="MKM2665" s="42"/>
      <c r="MKN2665" s="116"/>
      <c r="MKO2665" s="42"/>
      <c r="MKP2665" s="116"/>
      <c r="MKQ2665" s="42"/>
      <c r="MKR2665" s="116"/>
      <c r="MKS2665" s="42"/>
      <c r="MKT2665" s="116"/>
      <c r="MKU2665" s="42"/>
      <c r="MKV2665" s="116"/>
      <c r="MKW2665" s="42"/>
      <c r="MKX2665" s="116"/>
      <c r="MKY2665" s="42"/>
      <c r="MKZ2665" s="116"/>
      <c r="MLA2665" s="42"/>
      <c r="MLB2665" s="116"/>
      <c r="MLC2665" s="42"/>
      <c r="MLD2665" s="116"/>
      <c r="MLE2665" s="42"/>
      <c r="MLF2665" s="116"/>
      <c r="MLG2665" s="42"/>
      <c r="MLH2665" s="116"/>
      <c r="MLI2665" s="42"/>
      <c r="MLJ2665" s="116"/>
      <c r="MLK2665" s="42"/>
      <c r="MLL2665" s="116"/>
      <c r="MLM2665" s="42"/>
      <c r="MLN2665" s="116"/>
      <c r="MLO2665" s="42"/>
      <c r="MLP2665" s="116"/>
      <c r="MLQ2665" s="42"/>
      <c r="MLR2665" s="116"/>
      <c r="MLS2665" s="42"/>
      <c r="MLT2665" s="116"/>
      <c r="MLU2665" s="42"/>
      <c r="MLV2665" s="116"/>
      <c r="MLW2665" s="42"/>
      <c r="MLX2665" s="116"/>
      <c r="MLY2665" s="42"/>
      <c r="MLZ2665" s="116"/>
      <c r="MMA2665" s="42"/>
      <c r="MMB2665" s="116"/>
      <c r="MMC2665" s="42"/>
      <c r="MMD2665" s="116"/>
      <c r="MME2665" s="42"/>
      <c r="MMF2665" s="116"/>
      <c r="MMG2665" s="42"/>
      <c r="MMH2665" s="116"/>
      <c r="MMI2665" s="42"/>
      <c r="MMJ2665" s="116"/>
      <c r="MMK2665" s="42"/>
      <c r="MML2665" s="116"/>
      <c r="MMM2665" s="42"/>
      <c r="MMN2665" s="116"/>
      <c r="MMO2665" s="42"/>
      <c r="MMP2665" s="116"/>
      <c r="MMQ2665" s="42"/>
      <c r="MMR2665" s="116"/>
      <c r="MMS2665" s="42"/>
      <c r="MMT2665" s="116"/>
      <c r="MMU2665" s="42"/>
      <c r="MMV2665" s="116"/>
      <c r="MMW2665" s="42"/>
      <c r="MMX2665" s="116"/>
      <c r="MMY2665" s="42"/>
      <c r="MMZ2665" s="116"/>
      <c r="MNA2665" s="42"/>
      <c r="MNB2665" s="116"/>
      <c r="MNC2665" s="42"/>
      <c r="MND2665" s="116"/>
      <c r="MNE2665" s="42"/>
      <c r="MNF2665" s="116"/>
      <c r="MNG2665" s="42"/>
      <c r="MNH2665" s="116"/>
      <c r="MNI2665" s="42"/>
      <c r="MNJ2665" s="116"/>
      <c r="MNK2665" s="42"/>
      <c r="MNL2665" s="116"/>
      <c r="MNM2665" s="42"/>
      <c r="MNN2665" s="116"/>
      <c r="MNO2665" s="42"/>
      <c r="MNP2665" s="116"/>
      <c r="MNQ2665" s="42"/>
      <c r="MNR2665" s="116"/>
      <c r="MNS2665" s="42"/>
      <c r="MNT2665" s="116"/>
      <c r="MNU2665" s="42"/>
      <c r="MNV2665" s="116"/>
      <c r="MNW2665" s="42"/>
      <c r="MNX2665" s="116"/>
      <c r="MNY2665" s="42"/>
      <c r="MNZ2665" s="116"/>
      <c r="MOA2665" s="42"/>
      <c r="MOB2665" s="116"/>
      <c r="MOC2665" s="42"/>
      <c r="MOD2665" s="116"/>
      <c r="MOE2665" s="42"/>
      <c r="MOF2665" s="116"/>
      <c r="MOG2665" s="42"/>
      <c r="MOH2665" s="116"/>
      <c r="MOI2665" s="42"/>
      <c r="MOJ2665" s="116"/>
      <c r="MOK2665" s="42"/>
      <c r="MOL2665" s="116"/>
      <c r="MOM2665" s="42"/>
      <c r="MON2665" s="116"/>
      <c r="MOO2665" s="42"/>
      <c r="MOP2665" s="116"/>
      <c r="MOQ2665" s="42"/>
      <c r="MOR2665" s="116"/>
      <c r="MOS2665" s="42"/>
      <c r="MOT2665" s="116"/>
      <c r="MOU2665" s="42"/>
      <c r="MOV2665" s="116"/>
      <c r="MOW2665" s="42"/>
      <c r="MOX2665" s="116"/>
      <c r="MOY2665" s="42"/>
      <c r="MOZ2665" s="116"/>
      <c r="MPA2665" s="42"/>
      <c r="MPB2665" s="116"/>
      <c r="MPC2665" s="42"/>
      <c r="MPD2665" s="116"/>
      <c r="MPE2665" s="42"/>
      <c r="MPF2665" s="116"/>
      <c r="MPG2665" s="42"/>
      <c r="MPH2665" s="116"/>
      <c r="MPI2665" s="42"/>
      <c r="MPJ2665" s="116"/>
      <c r="MPK2665" s="42"/>
      <c r="MPL2665" s="116"/>
      <c r="MPM2665" s="42"/>
      <c r="MPN2665" s="116"/>
      <c r="MPO2665" s="42"/>
      <c r="MPP2665" s="116"/>
      <c r="MPQ2665" s="42"/>
      <c r="MPR2665" s="116"/>
      <c r="MPS2665" s="42"/>
      <c r="MPT2665" s="116"/>
      <c r="MPU2665" s="42"/>
      <c r="MPV2665" s="116"/>
      <c r="MPW2665" s="42"/>
      <c r="MPX2665" s="116"/>
      <c r="MPY2665" s="42"/>
      <c r="MPZ2665" s="116"/>
      <c r="MQA2665" s="42"/>
      <c r="MQB2665" s="116"/>
      <c r="MQC2665" s="42"/>
      <c r="MQD2665" s="116"/>
      <c r="MQE2665" s="42"/>
      <c r="MQF2665" s="116"/>
      <c r="MQG2665" s="42"/>
      <c r="MQH2665" s="116"/>
      <c r="MQI2665" s="42"/>
      <c r="MQJ2665" s="116"/>
      <c r="MQK2665" s="42"/>
      <c r="MQL2665" s="116"/>
      <c r="MQM2665" s="42"/>
      <c r="MQN2665" s="116"/>
      <c r="MQO2665" s="42"/>
      <c r="MQP2665" s="116"/>
      <c r="MQQ2665" s="42"/>
      <c r="MQR2665" s="116"/>
      <c r="MQS2665" s="42"/>
      <c r="MQT2665" s="116"/>
      <c r="MQU2665" s="42"/>
      <c r="MQV2665" s="116"/>
      <c r="MQW2665" s="42"/>
      <c r="MQX2665" s="116"/>
      <c r="MQY2665" s="42"/>
      <c r="MQZ2665" s="116"/>
      <c r="MRA2665" s="42"/>
      <c r="MRB2665" s="116"/>
      <c r="MRC2665" s="42"/>
      <c r="MRD2665" s="116"/>
      <c r="MRE2665" s="42"/>
      <c r="MRF2665" s="116"/>
      <c r="MRG2665" s="42"/>
      <c r="MRH2665" s="116"/>
      <c r="MRI2665" s="42"/>
      <c r="MRJ2665" s="116"/>
      <c r="MRK2665" s="42"/>
      <c r="MRL2665" s="116"/>
      <c r="MRM2665" s="42"/>
      <c r="MRN2665" s="116"/>
      <c r="MRO2665" s="42"/>
      <c r="MRP2665" s="116"/>
      <c r="MRQ2665" s="42"/>
      <c r="MRR2665" s="116"/>
      <c r="MRS2665" s="42"/>
      <c r="MRT2665" s="116"/>
      <c r="MRU2665" s="42"/>
      <c r="MRV2665" s="116"/>
      <c r="MRW2665" s="42"/>
      <c r="MRX2665" s="116"/>
      <c r="MRY2665" s="42"/>
      <c r="MRZ2665" s="116"/>
      <c r="MSA2665" s="42"/>
      <c r="MSB2665" s="116"/>
      <c r="MSC2665" s="42"/>
      <c r="MSD2665" s="116"/>
      <c r="MSE2665" s="42"/>
      <c r="MSF2665" s="116"/>
      <c r="MSG2665" s="42"/>
      <c r="MSH2665" s="116"/>
      <c r="MSI2665" s="42"/>
      <c r="MSJ2665" s="116"/>
      <c r="MSK2665" s="42"/>
      <c r="MSL2665" s="116"/>
      <c r="MSM2665" s="42"/>
      <c r="MSN2665" s="116"/>
      <c r="MSO2665" s="42"/>
      <c r="MSP2665" s="116"/>
      <c r="MSQ2665" s="42"/>
      <c r="MSR2665" s="116"/>
      <c r="MSS2665" s="42"/>
      <c r="MST2665" s="116"/>
      <c r="MSU2665" s="42"/>
      <c r="MSV2665" s="116"/>
      <c r="MSW2665" s="42"/>
      <c r="MSX2665" s="116"/>
      <c r="MSY2665" s="42"/>
      <c r="MSZ2665" s="116"/>
      <c r="MTA2665" s="42"/>
      <c r="MTB2665" s="116"/>
      <c r="MTC2665" s="42"/>
      <c r="MTD2665" s="116"/>
      <c r="MTE2665" s="42"/>
      <c r="MTF2665" s="116"/>
      <c r="MTG2665" s="42"/>
      <c r="MTH2665" s="116"/>
      <c r="MTI2665" s="42"/>
      <c r="MTJ2665" s="116"/>
      <c r="MTK2665" s="42"/>
      <c r="MTL2665" s="116"/>
      <c r="MTM2665" s="42"/>
      <c r="MTN2665" s="116"/>
      <c r="MTO2665" s="42"/>
      <c r="MTP2665" s="116"/>
      <c r="MTQ2665" s="42"/>
      <c r="MTR2665" s="116"/>
      <c r="MTS2665" s="42"/>
      <c r="MTT2665" s="116"/>
      <c r="MTU2665" s="42"/>
      <c r="MTV2665" s="116"/>
      <c r="MTW2665" s="42"/>
      <c r="MTX2665" s="116"/>
      <c r="MTY2665" s="42"/>
      <c r="MTZ2665" s="116"/>
      <c r="MUA2665" s="42"/>
      <c r="MUB2665" s="116"/>
      <c r="MUC2665" s="42"/>
      <c r="MUD2665" s="116"/>
      <c r="MUE2665" s="42"/>
      <c r="MUF2665" s="116"/>
      <c r="MUG2665" s="42"/>
      <c r="MUH2665" s="116"/>
      <c r="MUI2665" s="42"/>
      <c r="MUJ2665" s="116"/>
      <c r="MUK2665" s="42"/>
      <c r="MUL2665" s="116"/>
      <c r="MUM2665" s="42"/>
      <c r="MUN2665" s="116"/>
      <c r="MUO2665" s="42"/>
      <c r="MUP2665" s="116"/>
      <c r="MUQ2665" s="42"/>
      <c r="MUR2665" s="116"/>
      <c r="MUS2665" s="42"/>
      <c r="MUT2665" s="116"/>
      <c r="MUU2665" s="42"/>
      <c r="MUV2665" s="116"/>
      <c r="MUW2665" s="42"/>
      <c r="MUX2665" s="116"/>
      <c r="MUY2665" s="42"/>
      <c r="MUZ2665" s="116"/>
      <c r="MVA2665" s="42"/>
      <c r="MVB2665" s="116"/>
      <c r="MVC2665" s="42"/>
      <c r="MVD2665" s="116"/>
      <c r="MVE2665" s="42"/>
      <c r="MVF2665" s="116"/>
      <c r="MVG2665" s="42"/>
      <c r="MVH2665" s="116"/>
      <c r="MVI2665" s="42"/>
      <c r="MVJ2665" s="116"/>
      <c r="MVK2665" s="42"/>
      <c r="MVL2665" s="116"/>
      <c r="MVM2665" s="42"/>
      <c r="MVN2665" s="116"/>
      <c r="MVO2665" s="42"/>
      <c r="MVP2665" s="116"/>
      <c r="MVQ2665" s="42"/>
      <c r="MVR2665" s="116"/>
      <c r="MVS2665" s="42"/>
      <c r="MVT2665" s="116"/>
      <c r="MVU2665" s="42"/>
      <c r="MVV2665" s="116"/>
      <c r="MVW2665" s="42"/>
      <c r="MVX2665" s="116"/>
      <c r="MVY2665" s="42"/>
      <c r="MVZ2665" s="116"/>
      <c r="MWA2665" s="42"/>
      <c r="MWB2665" s="116"/>
      <c r="MWC2665" s="42"/>
      <c r="MWD2665" s="116"/>
      <c r="MWE2665" s="42"/>
      <c r="MWF2665" s="116"/>
      <c r="MWG2665" s="42"/>
      <c r="MWH2665" s="116"/>
      <c r="MWI2665" s="42"/>
      <c r="MWJ2665" s="116"/>
      <c r="MWK2665" s="42"/>
      <c r="MWL2665" s="116"/>
      <c r="MWM2665" s="42"/>
      <c r="MWN2665" s="116"/>
      <c r="MWO2665" s="42"/>
      <c r="MWP2665" s="116"/>
      <c r="MWQ2665" s="42"/>
      <c r="MWR2665" s="116"/>
      <c r="MWS2665" s="42"/>
      <c r="MWT2665" s="116"/>
      <c r="MWU2665" s="42"/>
      <c r="MWV2665" s="116"/>
      <c r="MWW2665" s="42"/>
      <c r="MWX2665" s="116"/>
      <c r="MWY2665" s="42"/>
      <c r="MWZ2665" s="116"/>
      <c r="MXA2665" s="42"/>
      <c r="MXB2665" s="116"/>
      <c r="MXC2665" s="42"/>
      <c r="MXD2665" s="116"/>
      <c r="MXE2665" s="42"/>
      <c r="MXF2665" s="116"/>
      <c r="MXG2665" s="42"/>
      <c r="MXH2665" s="116"/>
      <c r="MXI2665" s="42"/>
      <c r="MXJ2665" s="116"/>
      <c r="MXK2665" s="42"/>
      <c r="MXL2665" s="116"/>
      <c r="MXM2665" s="42"/>
      <c r="MXN2665" s="116"/>
      <c r="MXO2665" s="42"/>
      <c r="MXP2665" s="116"/>
      <c r="MXQ2665" s="42"/>
      <c r="MXR2665" s="116"/>
      <c r="MXS2665" s="42"/>
      <c r="MXT2665" s="116"/>
      <c r="MXU2665" s="42"/>
      <c r="MXV2665" s="116"/>
      <c r="MXW2665" s="42"/>
      <c r="MXX2665" s="116"/>
      <c r="MXY2665" s="42"/>
      <c r="MXZ2665" s="116"/>
      <c r="MYA2665" s="42"/>
      <c r="MYB2665" s="116"/>
      <c r="MYC2665" s="42"/>
      <c r="MYD2665" s="116"/>
      <c r="MYE2665" s="42"/>
      <c r="MYF2665" s="116"/>
      <c r="MYG2665" s="42"/>
      <c r="MYH2665" s="116"/>
      <c r="MYI2665" s="42"/>
      <c r="MYJ2665" s="116"/>
      <c r="MYK2665" s="42"/>
      <c r="MYL2665" s="116"/>
      <c r="MYM2665" s="42"/>
      <c r="MYN2665" s="116"/>
      <c r="MYO2665" s="42"/>
      <c r="MYP2665" s="116"/>
      <c r="MYQ2665" s="42"/>
      <c r="MYR2665" s="116"/>
      <c r="MYS2665" s="42"/>
      <c r="MYT2665" s="116"/>
      <c r="MYU2665" s="42"/>
      <c r="MYV2665" s="116"/>
      <c r="MYW2665" s="42"/>
      <c r="MYX2665" s="116"/>
      <c r="MYY2665" s="42"/>
      <c r="MYZ2665" s="116"/>
      <c r="MZA2665" s="42"/>
      <c r="MZB2665" s="116"/>
      <c r="MZC2665" s="42"/>
      <c r="MZD2665" s="116"/>
      <c r="MZE2665" s="42"/>
      <c r="MZF2665" s="116"/>
      <c r="MZG2665" s="42"/>
      <c r="MZH2665" s="116"/>
      <c r="MZI2665" s="42"/>
      <c r="MZJ2665" s="116"/>
      <c r="MZK2665" s="42"/>
      <c r="MZL2665" s="116"/>
      <c r="MZM2665" s="42"/>
      <c r="MZN2665" s="116"/>
      <c r="MZO2665" s="42"/>
      <c r="MZP2665" s="116"/>
      <c r="MZQ2665" s="42"/>
      <c r="MZR2665" s="116"/>
      <c r="MZS2665" s="42"/>
      <c r="MZT2665" s="116"/>
      <c r="MZU2665" s="42"/>
      <c r="MZV2665" s="116"/>
      <c r="MZW2665" s="42"/>
      <c r="MZX2665" s="116"/>
      <c r="MZY2665" s="42"/>
      <c r="MZZ2665" s="116"/>
      <c r="NAA2665" s="42"/>
      <c r="NAB2665" s="116"/>
      <c r="NAC2665" s="42"/>
      <c r="NAD2665" s="116"/>
      <c r="NAE2665" s="42"/>
      <c r="NAF2665" s="116"/>
      <c r="NAG2665" s="42"/>
      <c r="NAH2665" s="116"/>
      <c r="NAI2665" s="42"/>
      <c r="NAJ2665" s="116"/>
      <c r="NAK2665" s="42"/>
      <c r="NAL2665" s="116"/>
      <c r="NAM2665" s="42"/>
      <c r="NAN2665" s="116"/>
      <c r="NAO2665" s="42"/>
      <c r="NAP2665" s="116"/>
      <c r="NAQ2665" s="42"/>
      <c r="NAR2665" s="116"/>
      <c r="NAS2665" s="42"/>
      <c r="NAT2665" s="116"/>
      <c r="NAU2665" s="42"/>
      <c r="NAV2665" s="116"/>
      <c r="NAW2665" s="42"/>
      <c r="NAX2665" s="116"/>
      <c r="NAY2665" s="42"/>
      <c r="NAZ2665" s="116"/>
      <c r="NBA2665" s="42"/>
      <c r="NBB2665" s="116"/>
      <c r="NBC2665" s="42"/>
      <c r="NBD2665" s="116"/>
      <c r="NBE2665" s="42"/>
      <c r="NBF2665" s="116"/>
      <c r="NBG2665" s="42"/>
      <c r="NBH2665" s="116"/>
      <c r="NBI2665" s="42"/>
      <c r="NBJ2665" s="116"/>
      <c r="NBK2665" s="42"/>
      <c r="NBL2665" s="116"/>
      <c r="NBM2665" s="42"/>
      <c r="NBN2665" s="116"/>
      <c r="NBO2665" s="42"/>
      <c r="NBP2665" s="116"/>
      <c r="NBQ2665" s="42"/>
      <c r="NBR2665" s="116"/>
      <c r="NBS2665" s="42"/>
      <c r="NBT2665" s="116"/>
      <c r="NBU2665" s="42"/>
      <c r="NBV2665" s="116"/>
      <c r="NBW2665" s="42"/>
      <c r="NBX2665" s="116"/>
      <c r="NBY2665" s="42"/>
      <c r="NBZ2665" s="116"/>
      <c r="NCA2665" s="42"/>
      <c r="NCB2665" s="116"/>
      <c r="NCC2665" s="42"/>
      <c r="NCD2665" s="116"/>
      <c r="NCE2665" s="42"/>
      <c r="NCF2665" s="116"/>
      <c r="NCG2665" s="42"/>
      <c r="NCH2665" s="116"/>
      <c r="NCI2665" s="42"/>
      <c r="NCJ2665" s="116"/>
      <c r="NCK2665" s="42"/>
      <c r="NCL2665" s="116"/>
      <c r="NCM2665" s="42"/>
      <c r="NCN2665" s="116"/>
      <c r="NCO2665" s="42"/>
      <c r="NCP2665" s="116"/>
      <c r="NCQ2665" s="42"/>
      <c r="NCR2665" s="116"/>
      <c r="NCS2665" s="42"/>
      <c r="NCT2665" s="116"/>
      <c r="NCU2665" s="42"/>
      <c r="NCV2665" s="116"/>
      <c r="NCW2665" s="42"/>
      <c r="NCX2665" s="116"/>
      <c r="NCY2665" s="42"/>
      <c r="NCZ2665" s="116"/>
      <c r="NDA2665" s="42"/>
      <c r="NDB2665" s="116"/>
      <c r="NDC2665" s="42"/>
      <c r="NDD2665" s="116"/>
      <c r="NDE2665" s="42"/>
      <c r="NDF2665" s="116"/>
      <c r="NDG2665" s="42"/>
      <c r="NDH2665" s="116"/>
      <c r="NDI2665" s="42"/>
      <c r="NDJ2665" s="116"/>
      <c r="NDK2665" s="42"/>
      <c r="NDL2665" s="116"/>
      <c r="NDM2665" s="42"/>
      <c r="NDN2665" s="116"/>
      <c r="NDO2665" s="42"/>
      <c r="NDP2665" s="116"/>
      <c r="NDQ2665" s="42"/>
      <c r="NDR2665" s="116"/>
      <c r="NDS2665" s="42"/>
      <c r="NDT2665" s="116"/>
      <c r="NDU2665" s="42"/>
      <c r="NDV2665" s="116"/>
      <c r="NDW2665" s="42"/>
      <c r="NDX2665" s="116"/>
      <c r="NDY2665" s="42"/>
      <c r="NDZ2665" s="116"/>
      <c r="NEA2665" s="42"/>
      <c r="NEB2665" s="116"/>
      <c r="NEC2665" s="42"/>
      <c r="NED2665" s="116"/>
      <c r="NEE2665" s="42"/>
      <c r="NEF2665" s="116"/>
      <c r="NEG2665" s="42"/>
      <c r="NEH2665" s="116"/>
      <c r="NEI2665" s="42"/>
      <c r="NEJ2665" s="116"/>
      <c r="NEK2665" s="42"/>
      <c r="NEL2665" s="116"/>
      <c r="NEM2665" s="42"/>
      <c r="NEN2665" s="116"/>
      <c r="NEO2665" s="42"/>
      <c r="NEP2665" s="116"/>
      <c r="NEQ2665" s="42"/>
      <c r="NER2665" s="116"/>
      <c r="NES2665" s="42"/>
      <c r="NET2665" s="116"/>
      <c r="NEU2665" s="42"/>
      <c r="NEV2665" s="116"/>
      <c r="NEW2665" s="42"/>
      <c r="NEX2665" s="116"/>
      <c r="NEY2665" s="42"/>
      <c r="NEZ2665" s="116"/>
      <c r="NFA2665" s="42"/>
      <c r="NFB2665" s="116"/>
      <c r="NFC2665" s="42"/>
      <c r="NFD2665" s="116"/>
      <c r="NFE2665" s="42"/>
      <c r="NFF2665" s="116"/>
      <c r="NFG2665" s="42"/>
      <c r="NFH2665" s="116"/>
      <c r="NFI2665" s="42"/>
      <c r="NFJ2665" s="116"/>
      <c r="NFK2665" s="42"/>
      <c r="NFL2665" s="116"/>
      <c r="NFM2665" s="42"/>
      <c r="NFN2665" s="116"/>
      <c r="NFO2665" s="42"/>
      <c r="NFP2665" s="116"/>
      <c r="NFQ2665" s="42"/>
      <c r="NFR2665" s="116"/>
      <c r="NFS2665" s="42"/>
      <c r="NFT2665" s="116"/>
      <c r="NFU2665" s="42"/>
      <c r="NFV2665" s="116"/>
      <c r="NFW2665" s="42"/>
      <c r="NFX2665" s="116"/>
      <c r="NFY2665" s="42"/>
      <c r="NFZ2665" s="116"/>
      <c r="NGA2665" s="42"/>
      <c r="NGB2665" s="116"/>
      <c r="NGC2665" s="42"/>
      <c r="NGD2665" s="116"/>
      <c r="NGE2665" s="42"/>
      <c r="NGF2665" s="116"/>
      <c r="NGG2665" s="42"/>
      <c r="NGH2665" s="116"/>
      <c r="NGI2665" s="42"/>
      <c r="NGJ2665" s="116"/>
      <c r="NGK2665" s="42"/>
      <c r="NGL2665" s="116"/>
      <c r="NGM2665" s="42"/>
      <c r="NGN2665" s="116"/>
      <c r="NGO2665" s="42"/>
      <c r="NGP2665" s="116"/>
      <c r="NGQ2665" s="42"/>
      <c r="NGR2665" s="116"/>
      <c r="NGS2665" s="42"/>
      <c r="NGT2665" s="116"/>
      <c r="NGU2665" s="42"/>
      <c r="NGV2665" s="116"/>
      <c r="NGW2665" s="42"/>
      <c r="NGX2665" s="116"/>
      <c r="NGY2665" s="42"/>
      <c r="NGZ2665" s="116"/>
      <c r="NHA2665" s="42"/>
      <c r="NHB2665" s="116"/>
      <c r="NHC2665" s="42"/>
      <c r="NHD2665" s="116"/>
      <c r="NHE2665" s="42"/>
      <c r="NHF2665" s="116"/>
      <c r="NHG2665" s="42"/>
      <c r="NHH2665" s="116"/>
      <c r="NHI2665" s="42"/>
      <c r="NHJ2665" s="116"/>
      <c r="NHK2665" s="42"/>
      <c r="NHL2665" s="116"/>
      <c r="NHM2665" s="42"/>
      <c r="NHN2665" s="116"/>
      <c r="NHO2665" s="42"/>
      <c r="NHP2665" s="116"/>
      <c r="NHQ2665" s="42"/>
      <c r="NHR2665" s="116"/>
      <c r="NHS2665" s="42"/>
      <c r="NHT2665" s="116"/>
      <c r="NHU2665" s="42"/>
      <c r="NHV2665" s="116"/>
      <c r="NHW2665" s="42"/>
      <c r="NHX2665" s="116"/>
      <c r="NHY2665" s="42"/>
      <c r="NHZ2665" s="116"/>
      <c r="NIA2665" s="42"/>
      <c r="NIB2665" s="116"/>
      <c r="NIC2665" s="42"/>
      <c r="NID2665" s="116"/>
      <c r="NIE2665" s="42"/>
      <c r="NIF2665" s="116"/>
      <c r="NIG2665" s="42"/>
      <c r="NIH2665" s="116"/>
      <c r="NII2665" s="42"/>
      <c r="NIJ2665" s="116"/>
      <c r="NIK2665" s="42"/>
      <c r="NIL2665" s="116"/>
      <c r="NIM2665" s="42"/>
      <c r="NIN2665" s="116"/>
      <c r="NIO2665" s="42"/>
      <c r="NIP2665" s="116"/>
      <c r="NIQ2665" s="42"/>
      <c r="NIR2665" s="116"/>
      <c r="NIS2665" s="42"/>
      <c r="NIT2665" s="116"/>
      <c r="NIU2665" s="42"/>
      <c r="NIV2665" s="116"/>
      <c r="NIW2665" s="42"/>
      <c r="NIX2665" s="116"/>
      <c r="NIY2665" s="42"/>
      <c r="NIZ2665" s="116"/>
      <c r="NJA2665" s="42"/>
      <c r="NJB2665" s="116"/>
      <c r="NJC2665" s="42"/>
      <c r="NJD2665" s="116"/>
      <c r="NJE2665" s="42"/>
      <c r="NJF2665" s="116"/>
      <c r="NJG2665" s="42"/>
      <c r="NJH2665" s="116"/>
      <c r="NJI2665" s="42"/>
      <c r="NJJ2665" s="116"/>
      <c r="NJK2665" s="42"/>
      <c r="NJL2665" s="116"/>
      <c r="NJM2665" s="42"/>
      <c r="NJN2665" s="116"/>
      <c r="NJO2665" s="42"/>
      <c r="NJP2665" s="116"/>
      <c r="NJQ2665" s="42"/>
      <c r="NJR2665" s="116"/>
      <c r="NJS2665" s="42"/>
      <c r="NJT2665" s="116"/>
      <c r="NJU2665" s="42"/>
      <c r="NJV2665" s="116"/>
      <c r="NJW2665" s="42"/>
      <c r="NJX2665" s="116"/>
      <c r="NJY2665" s="42"/>
      <c r="NJZ2665" s="116"/>
      <c r="NKA2665" s="42"/>
      <c r="NKB2665" s="116"/>
      <c r="NKC2665" s="42"/>
      <c r="NKD2665" s="116"/>
      <c r="NKE2665" s="42"/>
      <c r="NKF2665" s="116"/>
      <c r="NKG2665" s="42"/>
      <c r="NKH2665" s="116"/>
      <c r="NKI2665" s="42"/>
      <c r="NKJ2665" s="116"/>
      <c r="NKK2665" s="42"/>
      <c r="NKL2665" s="116"/>
      <c r="NKM2665" s="42"/>
      <c r="NKN2665" s="116"/>
      <c r="NKO2665" s="42"/>
      <c r="NKP2665" s="116"/>
      <c r="NKQ2665" s="42"/>
      <c r="NKR2665" s="116"/>
      <c r="NKS2665" s="42"/>
      <c r="NKT2665" s="116"/>
      <c r="NKU2665" s="42"/>
      <c r="NKV2665" s="116"/>
      <c r="NKW2665" s="42"/>
      <c r="NKX2665" s="116"/>
      <c r="NKY2665" s="42"/>
      <c r="NKZ2665" s="116"/>
      <c r="NLA2665" s="42"/>
      <c r="NLB2665" s="116"/>
      <c r="NLC2665" s="42"/>
      <c r="NLD2665" s="116"/>
      <c r="NLE2665" s="42"/>
      <c r="NLF2665" s="116"/>
      <c r="NLG2665" s="42"/>
      <c r="NLH2665" s="116"/>
      <c r="NLI2665" s="42"/>
      <c r="NLJ2665" s="116"/>
      <c r="NLK2665" s="42"/>
      <c r="NLL2665" s="116"/>
      <c r="NLM2665" s="42"/>
      <c r="NLN2665" s="116"/>
      <c r="NLO2665" s="42"/>
      <c r="NLP2665" s="116"/>
      <c r="NLQ2665" s="42"/>
      <c r="NLR2665" s="116"/>
      <c r="NLS2665" s="42"/>
      <c r="NLT2665" s="116"/>
      <c r="NLU2665" s="42"/>
      <c r="NLV2665" s="116"/>
      <c r="NLW2665" s="42"/>
      <c r="NLX2665" s="116"/>
      <c r="NLY2665" s="42"/>
      <c r="NLZ2665" s="116"/>
      <c r="NMA2665" s="42"/>
      <c r="NMB2665" s="116"/>
      <c r="NMC2665" s="42"/>
      <c r="NMD2665" s="116"/>
      <c r="NME2665" s="42"/>
      <c r="NMF2665" s="116"/>
      <c r="NMG2665" s="42"/>
      <c r="NMH2665" s="116"/>
      <c r="NMI2665" s="42"/>
      <c r="NMJ2665" s="116"/>
      <c r="NMK2665" s="42"/>
      <c r="NML2665" s="116"/>
      <c r="NMM2665" s="42"/>
      <c r="NMN2665" s="116"/>
      <c r="NMO2665" s="42"/>
      <c r="NMP2665" s="116"/>
      <c r="NMQ2665" s="42"/>
      <c r="NMR2665" s="116"/>
      <c r="NMS2665" s="42"/>
      <c r="NMT2665" s="116"/>
      <c r="NMU2665" s="42"/>
      <c r="NMV2665" s="116"/>
      <c r="NMW2665" s="42"/>
      <c r="NMX2665" s="116"/>
      <c r="NMY2665" s="42"/>
      <c r="NMZ2665" s="116"/>
      <c r="NNA2665" s="42"/>
      <c r="NNB2665" s="116"/>
      <c r="NNC2665" s="42"/>
      <c r="NND2665" s="116"/>
      <c r="NNE2665" s="42"/>
      <c r="NNF2665" s="116"/>
      <c r="NNG2665" s="42"/>
      <c r="NNH2665" s="116"/>
      <c r="NNI2665" s="42"/>
      <c r="NNJ2665" s="116"/>
      <c r="NNK2665" s="42"/>
      <c r="NNL2665" s="116"/>
      <c r="NNM2665" s="42"/>
      <c r="NNN2665" s="116"/>
      <c r="NNO2665" s="42"/>
      <c r="NNP2665" s="116"/>
      <c r="NNQ2665" s="42"/>
      <c r="NNR2665" s="116"/>
      <c r="NNS2665" s="42"/>
      <c r="NNT2665" s="116"/>
      <c r="NNU2665" s="42"/>
      <c r="NNV2665" s="116"/>
      <c r="NNW2665" s="42"/>
      <c r="NNX2665" s="116"/>
      <c r="NNY2665" s="42"/>
      <c r="NNZ2665" s="116"/>
      <c r="NOA2665" s="42"/>
      <c r="NOB2665" s="116"/>
      <c r="NOC2665" s="42"/>
      <c r="NOD2665" s="116"/>
      <c r="NOE2665" s="42"/>
      <c r="NOF2665" s="116"/>
      <c r="NOG2665" s="42"/>
      <c r="NOH2665" s="116"/>
      <c r="NOI2665" s="42"/>
      <c r="NOJ2665" s="116"/>
      <c r="NOK2665" s="42"/>
      <c r="NOL2665" s="116"/>
      <c r="NOM2665" s="42"/>
      <c r="NON2665" s="116"/>
      <c r="NOO2665" s="42"/>
      <c r="NOP2665" s="116"/>
      <c r="NOQ2665" s="42"/>
      <c r="NOR2665" s="116"/>
      <c r="NOS2665" s="42"/>
      <c r="NOT2665" s="116"/>
      <c r="NOU2665" s="42"/>
      <c r="NOV2665" s="116"/>
      <c r="NOW2665" s="42"/>
      <c r="NOX2665" s="116"/>
      <c r="NOY2665" s="42"/>
      <c r="NOZ2665" s="116"/>
      <c r="NPA2665" s="42"/>
      <c r="NPB2665" s="116"/>
      <c r="NPC2665" s="42"/>
      <c r="NPD2665" s="116"/>
      <c r="NPE2665" s="42"/>
      <c r="NPF2665" s="116"/>
      <c r="NPG2665" s="42"/>
      <c r="NPH2665" s="116"/>
      <c r="NPI2665" s="42"/>
      <c r="NPJ2665" s="116"/>
      <c r="NPK2665" s="42"/>
      <c r="NPL2665" s="116"/>
      <c r="NPM2665" s="42"/>
      <c r="NPN2665" s="116"/>
      <c r="NPO2665" s="42"/>
      <c r="NPP2665" s="116"/>
      <c r="NPQ2665" s="42"/>
      <c r="NPR2665" s="116"/>
      <c r="NPS2665" s="42"/>
      <c r="NPT2665" s="116"/>
      <c r="NPU2665" s="42"/>
      <c r="NPV2665" s="116"/>
      <c r="NPW2665" s="42"/>
      <c r="NPX2665" s="116"/>
      <c r="NPY2665" s="42"/>
      <c r="NPZ2665" s="116"/>
      <c r="NQA2665" s="42"/>
      <c r="NQB2665" s="116"/>
      <c r="NQC2665" s="42"/>
      <c r="NQD2665" s="116"/>
      <c r="NQE2665" s="42"/>
      <c r="NQF2665" s="116"/>
      <c r="NQG2665" s="42"/>
      <c r="NQH2665" s="116"/>
      <c r="NQI2665" s="42"/>
      <c r="NQJ2665" s="116"/>
      <c r="NQK2665" s="42"/>
      <c r="NQL2665" s="116"/>
      <c r="NQM2665" s="42"/>
      <c r="NQN2665" s="116"/>
      <c r="NQO2665" s="42"/>
      <c r="NQP2665" s="116"/>
      <c r="NQQ2665" s="42"/>
      <c r="NQR2665" s="116"/>
      <c r="NQS2665" s="42"/>
      <c r="NQT2665" s="116"/>
      <c r="NQU2665" s="42"/>
      <c r="NQV2665" s="116"/>
      <c r="NQW2665" s="42"/>
      <c r="NQX2665" s="116"/>
      <c r="NQY2665" s="42"/>
      <c r="NQZ2665" s="116"/>
      <c r="NRA2665" s="42"/>
      <c r="NRB2665" s="116"/>
      <c r="NRC2665" s="42"/>
      <c r="NRD2665" s="116"/>
      <c r="NRE2665" s="42"/>
      <c r="NRF2665" s="116"/>
      <c r="NRG2665" s="42"/>
      <c r="NRH2665" s="116"/>
      <c r="NRI2665" s="42"/>
      <c r="NRJ2665" s="116"/>
      <c r="NRK2665" s="42"/>
      <c r="NRL2665" s="116"/>
      <c r="NRM2665" s="42"/>
      <c r="NRN2665" s="116"/>
      <c r="NRO2665" s="42"/>
      <c r="NRP2665" s="116"/>
      <c r="NRQ2665" s="42"/>
      <c r="NRR2665" s="116"/>
      <c r="NRS2665" s="42"/>
      <c r="NRT2665" s="116"/>
      <c r="NRU2665" s="42"/>
      <c r="NRV2665" s="116"/>
      <c r="NRW2665" s="42"/>
      <c r="NRX2665" s="116"/>
      <c r="NRY2665" s="42"/>
      <c r="NRZ2665" s="116"/>
      <c r="NSA2665" s="42"/>
      <c r="NSB2665" s="116"/>
      <c r="NSC2665" s="42"/>
      <c r="NSD2665" s="116"/>
      <c r="NSE2665" s="42"/>
      <c r="NSF2665" s="116"/>
      <c r="NSG2665" s="42"/>
      <c r="NSH2665" s="116"/>
      <c r="NSI2665" s="42"/>
      <c r="NSJ2665" s="116"/>
      <c r="NSK2665" s="42"/>
      <c r="NSL2665" s="116"/>
      <c r="NSM2665" s="42"/>
      <c r="NSN2665" s="116"/>
      <c r="NSO2665" s="42"/>
      <c r="NSP2665" s="116"/>
      <c r="NSQ2665" s="42"/>
      <c r="NSR2665" s="116"/>
      <c r="NSS2665" s="42"/>
      <c r="NST2665" s="116"/>
      <c r="NSU2665" s="42"/>
      <c r="NSV2665" s="116"/>
      <c r="NSW2665" s="42"/>
      <c r="NSX2665" s="116"/>
      <c r="NSY2665" s="42"/>
      <c r="NSZ2665" s="116"/>
      <c r="NTA2665" s="42"/>
      <c r="NTB2665" s="116"/>
      <c r="NTC2665" s="42"/>
      <c r="NTD2665" s="116"/>
      <c r="NTE2665" s="42"/>
      <c r="NTF2665" s="116"/>
      <c r="NTG2665" s="42"/>
      <c r="NTH2665" s="116"/>
      <c r="NTI2665" s="42"/>
      <c r="NTJ2665" s="116"/>
      <c r="NTK2665" s="42"/>
      <c r="NTL2665" s="116"/>
      <c r="NTM2665" s="42"/>
      <c r="NTN2665" s="116"/>
      <c r="NTO2665" s="42"/>
      <c r="NTP2665" s="116"/>
      <c r="NTQ2665" s="42"/>
      <c r="NTR2665" s="116"/>
      <c r="NTS2665" s="42"/>
      <c r="NTT2665" s="116"/>
      <c r="NTU2665" s="42"/>
      <c r="NTV2665" s="116"/>
      <c r="NTW2665" s="42"/>
      <c r="NTX2665" s="116"/>
      <c r="NTY2665" s="42"/>
      <c r="NTZ2665" s="116"/>
      <c r="NUA2665" s="42"/>
      <c r="NUB2665" s="116"/>
      <c r="NUC2665" s="42"/>
      <c r="NUD2665" s="116"/>
      <c r="NUE2665" s="42"/>
      <c r="NUF2665" s="116"/>
      <c r="NUG2665" s="42"/>
      <c r="NUH2665" s="116"/>
      <c r="NUI2665" s="42"/>
      <c r="NUJ2665" s="116"/>
      <c r="NUK2665" s="42"/>
      <c r="NUL2665" s="116"/>
      <c r="NUM2665" s="42"/>
      <c r="NUN2665" s="116"/>
      <c r="NUO2665" s="42"/>
      <c r="NUP2665" s="116"/>
      <c r="NUQ2665" s="42"/>
      <c r="NUR2665" s="116"/>
      <c r="NUS2665" s="42"/>
      <c r="NUT2665" s="116"/>
      <c r="NUU2665" s="42"/>
      <c r="NUV2665" s="116"/>
      <c r="NUW2665" s="42"/>
      <c r="NUX2665" s="116"/>
      <c r="NUY2665" s="42"/>
      <c r="NUZ2665" s="116"/>
      <c r="NVA2665" s="42"/>
      <c r="NVB2665" s="116"/>
      <c r="NVC2665" s="42"/>
      <c r="NVD2665" s="116"/>
      <c r="NVE2665" s="42"/>
      <c r="NVF2665" s="116"/>
      <c r="NVG2665" s="42"/>
      <c r="NVH2665" s="116"/>
      <c r="NVI2665" s="42"/>
      <c r="NVJ2665" s="116"/>
      <c r="NVK2665" s="42"/>
      <c r="NVL2665" s="116"/>
      <c r="NVM2665" s="42"/>
      <c r="NVN2665" s="116"/>
      <c r="NVO2665" s="42"/>
      <c r="NVP2665" s="116"/>
      <c r="NVQ2665" s="42"/>
      <c r="NVR2665" s="116"/>
      <c r="NVS2665" s="42"/>
      <c r="NVT2665" s="116"/>
      <c r="NVU2665" s="42"/>
      <c r="NVV2665" s="116"/>
      <c r="NVW2665" s="42"/>
      <c r="NVX2665" s="116"/>
      <c r="NVY2665" s="42"/>
      <c r="NVZ2665" s="116"/>
      <c r="NWA2665" s="42"/>
      <c r="NWB2665" s="116"/>
      <c r="NWC2665" s="42"/>
      <c r="NWD2665" s="116"/>
      <c r="NWE2665" s="42"/>
      <c r="NWF2665" s="116"/>
      <c r="NWG2665" s="42"/>
      <c r="NWH2665" s="116"/>
      <c r="NWI2665" s="42"/>
      <c r="NWJ2665" s="116"/>
      <c r="NWK2665" s="42"/>
      <c r="NWL2665" s="116"/>
      <c r="NWM2665" s="42"/>
      <c r="NWN2665" s="116"/>
      <c r="NWO2665" s="42"/>
      <c r="NWP2665" s="116"/>
      <c r="NWQ2665" s="42"/>
      <c r="NWR2665" s="116"/>
      <c r="NWS2665" s="42"/>
      <c r="NWT2665" s="116"/>
      <c r="NWU2665" s="42"/>
      <c r="NWV2665" s="116"/>
      <c r="NWW2665" s="42"/>
      <c r="NWX2665" s="116"/>
      <c r="NWY2665" s="42"/>
      <c r="NWZ2665" s="116"/>
      <c r="NXA2665" s="42"/>
      <c r="NXB2665" s="116"/>
      <c r="NXC2665" s="42"/>
      <c r="NXD2665" s="116"/>
      <c r="NXE2665" s="42"/>
      <c r="NXF2665" s="116"/>
      <c r="NXG2665" s="42"/>
      <c r="NXH2665" s="116"/>
      <c r="NXI2665" s="42"/>
      <c r="NXJ2665" s="116"/>
      <c r="NXK2665" s="42"/>
      <c r="NXL2665" s="116"/>
      <c r="NXM2665" s="42"/>
      <c r="NXN2665" s="116"/>
      <c r="NXO2665" s="42"/>
      <c r="NXP2665" s="116"/>
      <c r="NXQ2665" s="42"/>
      <c r="NXR2665" s="116"/>
      <c r="NXS2665" s="42"/>
      <c r="NXT2665" s="116"/>
      <c r="NXU2665" s="42"/>
      <c r="NXV2665" s="116"/>
      <c r="NXW2665" s="42"/>
      <c r="NXX2665" s="116"/>
      <c r="NXY2665" s="42"/>
      <c r="NXZ2665" s="116"/>
      <c r="NYA2665" s="42"/>
      <c r="NYB2665" s="116"/>
      <c r="NYC2665" s="42"/>
      <c r="NYD2665" s="116"/>
      <c r="NYE2665" s="42"/>
      <c r="NYF2665" s="116"/>
      <c r="NYG2665" s="42"/>
      <c r="NYH2665" s="116"/>
      <c r="NYI2665" s="42"/>
      <c r="NYJ2665" s="116"/>
      <c r="NYK2665" s="42"/>
      <c r="NYL2665" s="116"/>
      <c r="NYM2665" s="42"/>
      <c r="NYN2665" s="116"/>
      <c r="NYO2665" s="42"/>
      <c r="NYP2665" s="116"/>
      <c r="NYQ2665" s="42"/>
      <c r="NYR2665" s="116"/>
      <c r="NYS2665" s="42"/>
      <c r="NYT2665" s="116"/>
      <c r="NYU2665" s="42"/>
      <c r="NYV2665" s="116"/>
      <c r="NYW2665" s="42"/>
      <c r="NYX2665" s="116"/>
      <c r="NYY2665" s="42"/>
      <c r="NYZ2665" s="116"/>
      <c r="NZA2665" s="42"/>
      <c r="NZB2665" s="116"/>
      <c r="NZC2665" s="42"/>
      <c r="NZD2665" s="116"/>
      <c r="NZE2665" s="42"/>
      <c r="NZF2665" s="116"/>
      <c r="NZG2665" s="42"/>
      <c r="NZH2665" s="116"/>
      <c r="NZI2665" s="42"/>
      <c r="NZJ2665" s="116"/>
      <c r="NZK2665" s="42"/>
      <c r="NZL2665" s="116"/>
      <c r="NZM2665" s="42"/>
      <c r="NZN2665" s="116"/>
      <c r="NZO2665" s="42"/>
      <c r="NZP2665" s="116"/>
      <c r="NZQ2665" s="42"/>
      <c r="NZR2665" s="116"/>
      <c r="NZS2665" s="42"/>
      <c r="NZT2665" s="116"/>
      <c r="NZU2665" s="42"/>
      <c r="NZV2665" s="116"/>
      <c r="NZW2665" s="42"/>
      <c r="NZX2665" s="116"/>
      <c r="NZY2665" s="42"/>
      <c r="NZZ2665" s="116"/>
      <c r="OAA2665" s="42"/>
      <c r="OAB2665" s="116"/>
      <c r="OAC2665" s="42"/>
      <c r="OAD2665" s="116"/>
      <c r="OAE2665" s="42"/>
      <c r="OAF2665" s="116"/>
      <c r="OAG2665" s="42"/>
      <c r="OAH2665" s="116"/>
      <c r="OAI2665" s="42"/>
      <c r="OAJ2665" s="116"/>
      <c r="OAK2665" s="42"/>
      <c r="OAL2665" s="116"/>
      <c r="OAM2665" s="42"/>
      <c r="OAN2665" s="116"/>
      <c r="OAO2665" s="42"/>
      <c r="OAP2665" s="116"/>
      <c r="OAQ2665" s="42"/>
      <c r="OAR2665" s="116"/>
      <c r="OAS2665" s="42"/>
      <c r="OAT2665" s="116"/>
      <c r="OAU2665" s="42"/>
      <c r="OAV2665" s="116"/>
      <c r="OAW2665" s="42"/>
      <c r="OAX2665" s="116"/>
      <c r="OAY2665" s="42"/>
      <c r="OAZ2665" s="116"/>
      <c r="OBA2665" s="42"/>
      <c r="OBB2665" s="116"/>
      <c r="OBC2665" s="42"/>
      <c r="OBD2665" s="116"/>
      <c r="OBE2665" s="42"/>
      <c r="OBF2665" s="116"/>
      <c r="OBG2665" s="42"/>
      <c r="OBH2665" s="116"/>
      <c r="OBI2665" s="42"/>
      <c r="OBJ2665" s="116"/>
      <c r="OBK2665" s="42"/>
      <c r="OBL2665" s="116"/>
      <c r="OBM2665" s="42"/>
      <c r="OBN2665" s="116"/>
      <c r="OBO2665" s="42"/>
      <c r="OBP2665" s="116"/>
      <c r="OBQ2665" s="42"/>
      <c r="OBR2665" s="116"/>
      <c r="OBS2665" s="42"/>
      <c r="OBT2665" s="116"/>
      <c r="OBU2665" s="42"/>
      <c r="OBV2665" s="116"/>
      <c r="OBW2665" s="42"/>
      <c r="OBX2665" s="116"/>
      <c r="OBY2665" s="42"/>
      <c r="OBZ2665" s="116"/>
      <c r="OCA2665" s="42"/>
      <c r="OCB2665" s="116"/>
      <c r="OCC2665" s="42"/>
      <c r="OCD2665" s="116"/>
      <c r="OCE2665" s="42"/>
      <c r="OCF2665" s="116"/>
      <c r="OCG2665" s="42"/>
      <c r="OCH2665" s="116"/>
      <c r="OCI2665" s="42"/>
      <c r="OCJ2665" s="116"/>
      <c r="OCK2665" s="42"/>
      <c r="OCL2665" s="116"/>
      <c r="OCM2665" s="42"/>
      <c r="OCN2665" s="116"/>
      <c r="OCO2665" s="42"/>
      <c r="OCP2665" s="116"/>
      <c r="OCQ2665" s="42"/>
      <c r="OCR2665" s="116"/>
      <c r="OCS2665" s="42"/>
      <c r="OCT2665" s="116"/>
      <c r="OCU2665" s="42"/>
      <c r="OCV2665" s="116"/>
      <c r="OCW2665" s="42"/>
      <c r="OCX2665" s="116"/>
      <c r="OCY2665" s="42"/>
      <c r="OCZ2665" s="116"/>
      <c r="ODA2665" s="42"/>
      <c r="ODB2665" s="116"/>
      <c r="ODC2665" s="42"/>
      <c r="ODD2665" s="116"/>
      <c r="ODE2665" s="42"/>
      <c r="ODF2665" s="116"/>
      <c r="ODG2665" s="42"/>
      <c r="ODH2665" s="116"/>
      <c r="ODI2665" s="42"/>
      <c r="ODJ2665" s="116"/>
      <c r="ODK2665" s="42"/>
      <c r="ODL2665" s="116"/>
      <c r="ODM2665" s="42"/>
      <c r="ODN2665" s="116"/>
      <c r="ODO2665" s="42"/>
      <c r="ODP2665" s="116"/>
      <c r="ODQ2665" s="42"/>
      <c r="ODR2665" s="116"/>
      <c r="ODS2665" s="42"/>
      <c r="ODT2665" s="116"/>
      <c r="ODU2665" s="42"/>
      <c r="ODV2665" s="116"/>
      <c r="ODW2665" s="42"/>
      <c r="ODX2665" s="116"/>
      <c r="ODY2665" s="42"/>
      <c r="ODZ2665" s="116"/>
      <c r="OEA2665" s="42"/>
      <c r="OEB2665" s="116"/>
      <c r="OEC2665" s="42"/>
      <c r="OED2665" s="116"/>
      <c r="OEE2665" s="42"/>
      <c r="OEF2665" s="116"/>
      <c r="OEG2665" s="42"/>
      <c r="OEH2665" s="116"/>
      <c r="OEI2665" s="42"/>
      <c r="OEJ2665" s="116"/>
      <c r="OEK2665" s="42"/>
      <c r="OEL2665" s="116"/>
      <c r="OEM2665" s="42"/>
      <c r="OEN2665" s="116"/>
      <c r="OEO2665" s="42"/>
      <c r="OEP2665" s="116"/>
      <c r="OEQ2665" s="42"/>
      <c r="OER2665" s="116"/>
      <c r="OES2665" s="42"/>
      <c r="OET2665" s="116"/>
      <c r="OEU2665" s="42"/>
      <c r="OEV2665" s="116"/>
      <c r="OEW2665" s="42"/>
      <c r="OEX2665" s="116"/>
      <c r="OEY2665" s="42"/>
      <c r="OEZ2665" s="116"/>
      <c r="OFA2665" s="42"/>
      <c r="OFB2665" s="116"/>
      <c r="OFC2665" s="42"/>
      <c r="OFD2665" s="116"/>
      <c r="OFE2665" s="42"/>
      <c r="OFF2665" s="116"/>
      <c r="OFG2665" s="42"/>
      <c r="OFH2665" s="116"/>
      <c r="OFI2665" s="42"/>
      <c r="OFJ2665" s="116"/>
      <c r="OFK2665" s="42"/>
      <c r="OFL2665" s="116"/>
      <c r="OFM2665" s="42"/>
      <c r="OFN2665" s="116"/>
      <c r="OFO2665" s="42"/>
      <c r="OFP2665" s="116"/>
      <c r="OFQ2665" s="42"/>
      <c r="OFR2665" s="116"/>
      <c r="OFS2665" s="42"/>
      <c r="OFT2665" s="116"/>
      <c r="OFU2665" s="42"/>
      <c r="OFV2665" s="116"/>
      <c r="OFW2665" s="42"/>
      <c r="OFX2665" s="116"/>
      <c r="OFY2665" s="42"/>
      <c r="OFZ2665" s="116"/>
      <c r="OGA2665" s="42"/>
      <c r="OGB2665" s="116"/>
      <c r="OGC2665" s="42"/>
      <c r="OGD2665" s="116"/>
      <c r="OGE2665" s="42"/>
      <c r="OGF2665" s="116"/>
      <c r="OGG2665" s="42"/>
      <c r="OGH2665" s="116"/>
      <c r="OGI2665" s="42"/>
      <c r="OGJ2665" s="116"/>
      <c r="OGK2665" s="42"/>
      <c r="OGL2665" s="116"/>
      <c r="OGM2665" s="42"/>
      <c r="OGN2665" s="116"/>
      <c r="OGO2665" s="42"/>
      <c r="OGP2665" s="116"/>
      <c r="OGQ2665" s="42"/>
      <c r="OGR2665" s="116"/>
      <c r="OGS2665" s="42"/>
      <c r="OGT2665" s="116"/>
      <c r="OGU2665" s="42"/>
      <c r="OGV2665" s="116"/>
      <c r="OGW2665" s="42"/>
      <c r="OGX2665" s="116"/>
      <c r="OGY2665" s="42"/>
      <c r="OGZ2665" s="116"/>
      <c r="OHA2665" s="42"/>
      <c r="OHB2665" s="116"/>
      <c r="OHC2665" s="42"/>
      <c r="OHD2665" s="116"/>
      <c r="OHE2665" s="42"/>
      <c r="OHF2665" s="116"/>
      <c r="OHG2665" s="42"/>
      <c r="OHH2665" s="116"/>
      <c r="OHI2665" s="42"/>
      <c r="OHJ2665" s="116"/>
      <c r="OHK2665" s="42"/>
      <c r="OHL2665" s="116"/>
      <c r="OHM2665" s="42"/>
      <c r="OHN2665" s="116"/>
      <c r="OHO2665" s="42"/>
      <c r="OHP2665" s="116"/>
      <c r="OHQ2665" s="42"/>
      <c r="OHR2665" s="116"/>
      <c r="OHS2665" s="42"/>
      <c r="OHT2665" s="116"/>
      <c r="OHU2665" s="42"/>
      <c r="OHV2665" s="116"/>
      <c r="OHW2665" s="42"/>
      <c r="OHX2665" s="116"/>
      <c r="OHY2665" s="42"/>
      <c r="OHZ2665" s="116"/>
      <c r="OIA2665" s="42"/>
      <c r="OIB2665" s="116"/>
      <c r="OIC2665" s="42"/>
      <c r="OID2665" s="116"/>
      <c r="OIE2665" s="42"/>
      <c r="OIF2665" s="116"/>
      <c r="OIG2665" s="42"/>
      <c r="OIH2665" s="116"/>
      <c r="OII2665" s="42"/>
      <c r="OIJ2665" s="116"/>
      <c r="OIK2665" s="42"/>
      <c r="OIL2665" s="116"/>
      <c r="OIM2665" s="42"/>
      <c r="OIN2665" s="116"/>
      <c r="OIO2665" s="42"/>
      <c r="OIP2665" s="116"/>
      <c r="OIQ2665" s="42"/>
      <c r="OIR2665" s="116"/>
      <c r="OIS2665" s="42"/>
      <c r="OIT2665" s="116"/>
      <c r="OIU2665" s="42"/>
      <c r="OIV2665" s="116"/>
      <c r="OIW2665" s="42"/>
      <c r="OIX2665" s="116"/>
      <c r="OIY2665" s="42"/>
      <c r="OIZ2665" s="116"/>
      <c r="OJA2665" s="42"/>
      <c r="OJB2665" s="116"/>
      <c r="OJC2665" s="42"/>
      <c r="OJD2665" s="116"/>
      <c r="OJE2665" s="42"/>
      <c r="OJF2665" s="116"/>
      <c r="OJG2665" s="42"/>
      <c r="OJH2665" s="116"/>
      <c r="OJI2665" s="42"/>
      <c r="OJJ2665" s="116"/>
      <c r="OJK2665" s="42"/>
      <c r="OJL2665" s="116"/>
      <c r="OJM2665" s="42"/>
      <c r="OJN2665" s="116"/>
      <c r="OJO2665" s="42"/>
      <c r="OJP2665" s="116"/>
      <c r="OJQ2665" s="42"/>
      <c r="OJR2665" s="116"/>
      <c r="OJS2665" s="42"/>
      <c r="OJT2665" s="116"/>
      <c r="OJU2665" s="42"/>
      <c r="OJV2665" s="116"/>
      <c r="OJW2665" s="42"/>
      <c r="OJX2665" s="116"/>
      <c r="OJY2665" s="42"/>
      <c r="OJZ2665" s="116"/>
      <c r="OKA2665" s="42"/>
      <c r="OKB2665" s="116"/>
      <c r="OKC2665" s="42"/>
      <c r="OKD2665" s="116"/>
      <c r="OKE2665" s="42"/>
      <c r="OKF2665" s="116"/>
      <c r="OKG2665" s="42"/>
      <c r="OKH2665" s="116"/>
      <c r="OKI2665" s="42"/>
      <c r="OKJ2665" s="116"/>
      <c r="OKK2665" s="42"/>
      <c r="OKL2665" s="116"/>
      <c r="OKM2665" s="42"/>
      <c r="OKN2665" s="116"/>
      <c r="OKO2665" s="42"/>
      <c r="OKP2665" s="116"/>
      <c r="OKQ2665" s="42"/>
      <c r="OKR2665" s="116"/>
      <c r="OKS2665" s="42"/>
      <c r="OKT2665" s="116"/>
      <c r="OKU2665" s="42"/>
      <c r="OKV2665" s="116"/>
      <c r="OKW2665" s="42"/>
      <c r="OKX2665" s="116"/>
      <c r="OKY2665" s="42"/>
      <c r="OKZ2665" s="116"/>
      <c r="OLA2665" s="42"/>
      <c r="OLB2665" s="116"/>
      <c r="OLC2665" s="42"/>
      <c r="OLD2665" s="116"/>
      <c r="OLE2665" s="42"/>
      <c r="OLF2665" s="116"/>
      <c r="OLG2665" s="42"/>
      <c r="OLH2665" s="116"/>
      <c r="OLI2665" s="42"/>
      <c r="OLJ2665" s="116"/>
      <c r="OLK2665" s="42"/>
      <c r="OLL2665" s="116"/>
      <c r="OLM2665" s="42"/>
      <c r="OLN2665" s="116"/>
      <c r="OLO2665" s="42"/>
      <c r="OLP2665" s="116"/>
      <c r="OLQ2665" s="42"/>
      <c r="OLR2665" s="116"/>
      <c r="OLS2665" s="42"/>
      <c r="OLT2665" s="116"/>
      <c r="OLU2665" s="42"/>
      <c r="OLV2665" s="116"/>
      <c r="OLW2665" s="42"/>
      <c r="OLX2665" s="116"/>
      <c r="OLY2665" s="42"/>
      <c r="OLZ2665" s="116"/>
      <c r="OMA2665" s="42"/>
      <c r="OMB2665" s="116"/>
      <c r="OMC2665" s="42"/>
      <c r="OMD2665" s="116"/>
      <c r="OME2665" s="42"/>
      <c r="OMF2665" s="116"/>
      <c r="OMG2665" s="42"/>
      <c r="OMH2665" s="116"/>
      <c r="OMI2665" s="42"/>
      <c r="OMJ2665" s="116"/>
      <c r="OMK2665" s="42"/>
      <c r="OML2665" s="116"/>
      <c r="OMM2665" s="42"/>
      <c r="OMN2665" s="116"/>
      <c r="OMO2665" s="42"/>
      <c r="OMP2665" s="116"/>
      <c r="OMQ2665" s="42"/>
      <c r="OMR2665" s="116"/>
      <c r="OMS2665" s="42"/>
      <c r="OMT2665" s="116"/>
      <c r="OMU2665" s="42"/>
      <c r="OMV2665" s="116"/>
      <c r="OMW2665" s="42"/>
      <c r="OMX2665" s="116"/>
      <c r="OMY2665" s="42"/>
      <c r="OMZ2665" s="116"/>
      <c r="ONA2665" s="42"/>
      <c r="ONB2665" s="116"/>
      <c r="ONC2665" s="42"/>
      <c r="OND2665" s="116"/>
      <c r="ONE2665" s="42"/>
      <c r="ONF2665" s="116"/>
      <c r="ONG2665" s="42"/>
      <c r="ONH2665" s="116"/>
      <c r="ONI2665" s="42"/>
      <c r="ONJ2665" s="116"/>
      <c r="ONK2665" s="42"/>
      <c r="ONL2665" s="116"/>
      <c r="ONM2665" s="42"/>
      <c r="ONN2665" s="116"/>
      <c r="ONO2665" s="42"/>
      <c r="ONP2665" s="116"/>
      <c r="ONQ2665" s="42"/>
      <c r="ONR2665" s="116"/>
      <c r="ONS2665" s="42"/>
      <c r="ONT2665" s="116"/>
      <c r="ONU2665" s="42"/>
      <c r="ONV2665" s="116"/>
      <c r="ONW2665" s="42"/>
      <c r="ONX2665" s="116"/>
      <c r="ONY2665" s="42"/>
      <c r="ONZ2665" s="116"/>
      <c r="OOA2665" s="42"/>
      <c r="OOB2665" s="116"/>
      <c r="OOC2665" s="42"/>
      <c r="OOD2665" s="116"/>
      <c r="OOE2665" s="42"/>
      <c r="OOF2665" s="116"/>
      <c r="OOG2665" s="42"/>
      <c r="OOH2665" s="116"/>
      <c r="OOI2665" s="42"/>
      <c r="OOJ2665" s="116"/>
      <c r="OOK2665" s="42"/>
      <c r="OOL2665" s="116"/>
      <c r="OOM2665" s="42"/>
      <c r="OON2665" s="116"/>
      <c r="OOO2665" s="42"/>
      <c r="OOP2665" s="116"/>
      <c r="OOQ2665" s="42"/>
      <c r="OOR2665" s="116"/>
      <c r="OOS2665" s="42"/>
      <c r="OOT2665" s="116"/>
      <c r="OOU2665" s="42"/>
      <c r="OOV2665" s="116"/>
      <c r="OOW2665" s="42"/>
      <c r="OOX2665" s="116"/>
      <c r="OOY2665" s="42"/>
      <c r="OOZ2665" s="116"/>
      <c r="OPA2665" s="42"/>
      <c r="OPB2665" s="116"/>
      <c r="OPC2665" s="42"/>
      <c r="OPD2665" s="116"/>
      <c r="OPE2665" s="42"/>
      <c r="OPF2665" s="116"/>
      <c r="OPG2665" s="42"/>
      <c r="OPH2665" s="116"/>
      <c r="OPI2665" s="42"/>
      <c r="OPJ2665" s="116"/>
      <c r="OPK2665" s="42"/>
      <c r="OPL2665" s="116"/>
      <c r="OPM2665" s="42"/>
      <c r="OPN2665" s="116"/>
      <c r="OPO2665" s="42"/>
      <c r="OPP2665" s="116"/>
      <c r="OPQ2665" s="42"/>
      <c r="OPR2665" s="116"/>
      <c r="OPS2665" s="42"/>
      <c r="OPT2665" s="116"/>
      <c r="OPU2665" s="42"/>
      <c r="OPV2665" s="116"/>
      <c r="OPW2665" s="42"/>
      <c r="OPX2665" s="116"/>
      <c r="OPY2665" s="42"/>
      <c r="OPZ2665" s="116"/>
      <c r="OQA2665" s="42"/>
      <c r="OQB2665" s="116"/>
      <c r="OQC2665" s="42"/>
      <c r="OQD2665" s="116"/>
      <c r="OQE2665" s="42"/>
      <c r="OQF2665" s="116"/>
      <c r="OQG2665" s="42"/>
      <c r="OQH2665" s="116"/>
      <c r="OQI2665" s="42"/>
      <c r="OQJ2665" s="116"/>
      <c r="OQK2665" s="42"/>
      <c r="OQL2665" s="116"/>
      <c r="OQM2665" s="42"/>
      <c r="OQN2665" s="116"/>
      <c r="OQO2665" s="42"/>
      <c r="OQP2665" s="116"/>
      <c r="OQQ2665" s="42"/>
      <c r="OQR2665" s="116"/>
      <c r="OQS2665" s="42"/>
      <c r="OQT2665" s="116"/>
      <c r="OQU2665" s="42"/>
      <c r="OQV2665" s="116"/>
      <c r="OQW2665" s="42"/>
      <c r="OQX2665" s="116"/>
      <c r="OQY2665" s="42"/>
      <c r="OQZ2665" s="116"/>
      <c r="ORA2665" s="42"/>
      <c r="ORB2665" s="116"/>
      <c r="ORC2665" s="42"/>
      <c r="ORD2665" s="116"/>
      <c r="ORE2665" s="42"/>
      <c r="ORF2665" s="116"/>
      <c r="ORG2665" s="42"/>
      <c r="ORH2665" s="116"/>
      <c r="ORI2665" s="42"/>
      <c r="ORJ2665" s="116"/>
      <c r="ORK2665" s="42"/>
      <c r="ORL2665" s="116"/>
      <c r="ORM2665" s="42"/>
      <c r="ORN2665" s="116"/>
      <c r="ORO2665" s="42"/>
      <c r="ORP2665" s="116"/>
      <c r="ORQ2665" s="42"/>
      <c r="ORR2665" s="116"/>
      <c r="ORS2665" s="42"/>
      <c r="ORT2665" s="116"/>
      <c r="ORU2665" s="42"/>
      <c r="ORV2665" s="116"/>
      <c r="ORW2665" s="42"/>
      <c r="ORX2665" s="116"/>
      <c r="ORY2665" s="42"/>
      <c r="ORZ2665" s="116"/>
      <c r="OSA2665" s="42"/>
      <c r="OSB2665" s="116"/>
      <c r="OSC2665" s="42"/>
      <c r="OSD2665" s="116"/>
      <c r="OSE2665" s="42"/>
      <c r="OSF2665" s="116"/>
      <c r="OSG2665" s="42"/>
      <c r="OSH2665" s="116"/>
      <c r="OSI2665" s="42"/>
      <c r="OSJ2665" s="116"/>
      <c r="OSK2665" s="42"/>
      <c r="OSL2665" s="116"/>
      <c r="OSM2665" s="42"/>
      <c r="OSN2665" s="116"/>
      <c r="OSO2665" s="42"/>
      <c r="OSP2665" s="116"/>
      <c r="OSQ2665" s="42"/>
      <c r="OSR2665" s="116"/>
      <c r="OSS2665" s="42"/>
      <c r="OST2665" s="116"/>
      <c r="OSU2665" s="42"/>
      <c r="OSV2665" s="116"/>
      <c r="OSW2665" s="42"/>
      <c r="OSX2665" s="116"/>
      <c r="OSY2665" s="42"/>
      <c r="OSZ2665" s="116"/>
      <c r="OTA2665" s="42"/>
      <c r="OTB2665" s="116"/>
      <c r="OTC2665" s="42"/>
      <c r="OTD2665" s="116"/>
      <c r="OTE2665" s="42"/>
      <c r="OTF2665" s="116"/>
      <c r="OTG2665" s="42"/>
      <c r="OTH2665" s="116"/>
      <c r="OTI2665" s="42"/>
      <c r="OTJ2665" s="116"/>
      <c r="OTK2665" s="42"/>
      <c r="OTL2665" s="116"/>
      <c r="OTM2665" s="42"/>
      <c r="OTN2665" s="116"/>
      <c r="OTO2665" s="42"/>
      <c r="OTP2665" s="116"/>
      <c r="OTQ2665" s="42"/>
      <c r="OTR2665" s="116"/>
      <c r="OTS2665" s="42"/>
      <c r="OTT2665" s="116"/>
      <c r="OTU2665" s="42"/>
      <c r="OTV2665" s="116"/>
      <c r="OTW2665" s="42"/>
      <c r="OTX2665" s="116"/>
      <c r="OTY2665" s="42"/>
      <c r="OTZ2665" s="116"/>
      <c r="OUA2665" s="42"/>
      <c r="OUB2665" s="116"/>
      <c r="OUC2665" s="42"/>
      <c r="OUD2665" s="116"/>
      <c r="OUE2665" s="42"/>
      <c r="OUF2665" s="116"/>
      <c r="OUG2665" s="42"/>
      <c r="OUH2665" s="116"/>
      <c r="OUI2665" s="42"/>
      <c r="OUJ2665" s="116"/>
      <c r="OUK2665" s="42"/>
      <c r="OUL2665" s="116"/>
      <c r="OUM2665" s="42"/>
      <c r="OUN2665" s="116"/>
      <c r="OUO2665" s="42"/>
      <c r="OUP2665" s="116"/>
      <c r="OUQ2665" s="42"/>
      <c r="OUR2665" s="116"/>
      <c r="OUS2665" s="42"/>
      <c r="OUT2665" s="116"/>
      <c r="OUU2665" s="42"/>
      <c r="OUV2665" s="116"/>
      <c r="OUW2665" s="42"/>
      <c r="OUX2665" s="116"/>
      <c r="OUY2665" s="42"/>
      <c r="OUZ2665" s="116"/>
      <c r="OVA2665" s="42"/>
      <c r="OVB2665" s="116"/>
      <c r="OVC2665" s="42"/>
      <c r="OVD2665" s="116"/>
      <c r="OVE2665" s="42"/>
      <c r="OVF2665" s="116"/>
      <c r="OVG2665" s="42"/>
      <c r="OVH2665" s="116"/>
      <c r="OVI2665" s="42"/>
      <c r="OVJ2665" s="116"/>
      <c r="OVK2665" s="42"/>
      <c r="OVL2665" s="116"/>
      <c r="OVM2665" s="42"/>
      <c r="OVN2665" s="116"/>
      <c r="OVO2665" s="42"/>
      <c r="OVP2665" s="116"/>
      <c r="OVQ2665" s="42"/>
      <c r="OVR2665" s="116"/>
      <c r="OVS2665" s="42"/>
      <c r="OVT2665" s="116"/>
      <c r="OVU2665" s="42"/>
      <c r="OVV2665" s="116"/>
      <c r="OVW2665" s="42"/>
      <c r="OVX2665" s="116"/>
      <c r="OVY2665" s="42"/>
      <c r="OVZ2665" s="116"/>
      <c r="OWA2665" s="42"/>
      <c r="OWB2665" s="116"/>
      <c r="OWC2665" s="42"/>
      <c r="OWD2665" s="116"/>
      <c r="OWE2665" s="42"/>
      <c r="OWF2665" s="116"/>
      <c r="OWG2665" s="42"/>
      <c r="OWH2665" s="116"/>
      <c r="OWI2665" s="42"/>
      <c r="OWJ2665" s="116"/>
      <c r="OWK2665" s="42"/>
      <c r="OWL2665" s="116"/>
      <c r="OWM2665" s="42"/>
      <c r="OWN2665" s="116"/>
      <c r="OWO2665" s="42"/>
      <c r="OWP2665" s="116"/>
      <c r="OWQ2665" s="42"/>
      <c r="OWR2665" s="116"/>
      <c r="OWS2665" s="42"/>
      <c r="OWT2665" s="116"/>
      <c r="OWU2665" s="42"/>
      <c r="OWV2665" s="116"/>
      <c r="OWW2665" s="42"/>
      <c r="OWX2665" s="116"/>
      <c r="OWY2665" s="42"/>
      <c r="OWZ2665" s="116"/>
      <c r="OXA2665" s="42"/>
      <c r="OXB2665" s="116"/>
      <c r="OXC2665" s="42"/>
      <c r="OXD2665" s="116"/>
      <c r="OXE2665" s="42"/>
      <c r="OXF2665" s="116"/>
      <c r="OXG2665" s="42"/>
      <c r="OXH2665" s="116"/>
      <c r="OXI2665" s="42"/>
      <c r="OXJ2665" s="116"/>
      <c r="OXK2665" s="42"/>
      <c r="OXL2665" s="116"/>
      <c r="OXM2665" s="42"/>
      <c r="OXN2665" s="116"/>
      <c r="OXO2665" s="42"/>
      <c r="OXP2665" s="116"/>
      <c r="OXQ2665" s="42"/>
      <c r="OXR2665" s="116"/>
      <c r="OXS2665" s="42"/>
      <c r="OXT2665" s="116"/>
      <c r="OXU2665" s="42"/>
      <c r="OXV2665" s="116"/>
      <c r="OXW2665" s="42"/>
      <c r="OXX2665" s="116"/>
      <c r="OXY2665" s="42"/>
      <c r="OXZ2665" s="116"/>
      <c r="OYA2665" s="42"/>
      <c r="OYB2665" s="116"/>
      <c r="OYC2665" s="42"/>
      <c r="OYD2665" s="116"/>
      <c r="OYE2665" s="42"/>
      <c r="OYF2665" s="116"/>
      <c r="OYG2665" s="42"/>
      <c r="OYH2665" s="116"/>
      <c r="OYI2665" s="42"/>
      <c r="OYJ2665" s="116"/>
      <c r="OYK2665" s="42"/>
      <c r="OYL2665" s="116"/>
      <c r="OYM2665" s="42"/>
      <c r="OYN2665" s="116"/>
      <c r="OYO2665" s="42"/>
      <c r="OYP2665" s="116"/>
      <c r="OYQ2665" s="42"/>
      <c r="OYR2665" s="116"/>
      <c r="OYS2665" s="42"/>
      <c r="OYT2665" s="116"/>
      <c r="OYU2665" s="42"/>
      <c r="OYV2665" s="116"/>
      <c r="OYW2665" s="42"/>
      <c r="OYX2665" s="116"/>
      <c r="OYY2665" s="42"/>
      <c r="OYZ2665" s="116"/>
      <c r="OZA2665" s="42"/>
      <c r="OZB2665" s="116"/>
      <c r="OZC2665" s="42"/>
      <c r="OZD2665" s="116"/>
      <c r="OZE2665" s="42"/>
      <c r="OZF2665" s="116"/>
      <c r="OZG2665" s="42"/>
      <c r="OZH2665" s="116"/>
      <c r="OZI2665" s="42"/>
      <c r="OZJ2665" s="116"/>
      <c r="OZK2665" s="42"/>
      <c r="OZL2665" s="116"/>
      <c r="OZM2665" s="42"/>
      <c r="OZN2665" s="116"/>
      <c r="OZO2665" s="42"/>
      <c r="OZP2665" s="116"/>
      <c r="OZQ2665" s="42"/>
      <c r="OZR2665" s="116"/>
      <c r="OZS2665" s="42"/>
      <c r="OZT2665" s="116"/>
      <c r="OZU2665" s="42"/>
      <c r="OZV2665" s="116"/>
      <c r="OZW2665" s="42"/>
      <c r="OZX2665" s="116"/>
      <c r="OZY2665" s="42"/>
      <c r="OZZ2665" s="116"/>
      <c r="PAA2665" s="42"/>
      <c r="PAB2665" s="116"/>
      <c r="PAC2665" s="42"/>
      <c r="PAD2665" s="116"/>
      <c r="PAE2665" s="42"/>
      <c r="PAF2665" s="116"/>
      <c r="PAG2665" s="42"/>
      <c r="PAH2665" s="116"/>
      <c r="PAI2665" s="42"/>
      <c r="PAJ2665" s="116"/>
      <c r="PAK2665" s="42"/>
      <c r="PAL2665" s="116"/>
      <c r="PAM2665" s="42"/>
      <c r="PAN2665" s="116"/>
      <c r="PAO2665" s="42"/>
      <c r="PAP2665" s="116"/>
      <c r="PAQ2665" s="42"/>
      <c r="PAR2665" s="116"/>
      <c r="PAS2665" s="42"/>
      <c r="PAT2665" s="116"/>
      <c r="PAU2665" s="42"/>
      <c r="PAV2665" s="116"/>
      <c r="PAW2665" s="42"/>
      <c r="PAX2665" s="116"/>
      <c r="PAY2665" s="42"/>
      <c r="PAZ2665" s="116"/>
      <c r="PBA2665" s="42"/>
      <c r="PBB2665" s="116"/>
      <c r="PBC2665" s="42"/>
      <c r="PBD2665" s="116"/>
      <c r="PBE2665" s="42"/>
      <c r="PBF2665" s="116"/>
      <c r="PBG2665" s="42"/>
      <c r="PBH2665" s="116"/>
      <c r="PBI2665" s="42"/>
      <c r="PBJ2665" s="116"/>
      <c r="PBK2665" s="42"/>
      <c r="PBL2665" s="116"/>
      <c r="PBM2665" s="42"/>
      <c r="PBN2665" s="116"/>
      <c r="PBO2665" s="42"/>
      <c r="PBP2665" s="116"/>
      <c r="PBQ2665" s="42"/>
      <c r="PBR2665" s="116"/>
      <c r="PBS2665" s="42"/>
      <c r="PBT2665" s="116"/>
      <c r="PBU2665" s="42"/>
      <c r="PBV2665" s="116"/>
      <c r="PBW2665" s="42"/>
      <c r="PBX2665" s="116"/>
      <c r="PBY2665" s="42"/>
      <c r="PBZ2665" s="116"/>
      <c r="PCA2665" s="42"/>
      <c r="PCB2665" s="116"/>
      <c r="PCC2665" s="42"/>
      <c r="PCD2665" s="116"/>
      <c r="PCE2665" s="42"/>
      <c r="PCF2665" s="116"/>
      <c r="PCG2665" s="42"/>
      <c r="PCH2665" s="116"/>
      <c r="PCI2665" s="42"/>
      <c r="PCJ2665" s="116"/>
      <c r="PCK2665" s="42"/>
      <c r="PCL2665" s="116"/>
      <c r="PCM2665" s="42"/>
      <c r="PCN2665" s="116"/>
      <c r="PCO2665" s="42"/>
      <c r="PCP2665" s="116"/>
      <c r="PCQ2665" s="42"/>
      <c r="PCR2665" s="116"/>
      <c r="PCS2665" s="42"/>
      <c r="PCT2665" s="116"/>
      <c r="PCU2665" s="42"/>
      <c r="PCV2665" s="116"/>
      <c r="PCW2665" s="42"/>
      <c r="PCX2665" s="116"/>
      <c r="PCY2665" s="42"/>
      <c r="PCZ2665" s="116"/>
      <c r="PDA2665" s="42"/>
      <c r="PDB2665" s="116"/>
      <c r="PDC2665" s="42"/>
      <c r="PDD2665" s="116"/>
      <c r="PDE2665" s="42"/>
      <c r="PDF2665" s="116"/>
      <c r="PDG2665" s="42"/>
      <c r="PDH2665" s="116"/>
      <c r="PDI2665" s="42"/>
      <c r="PDJ2665" s="116"/>
      <c r="PDK2665" s="42"/>
      <c r="PDL2665" s="116"/>
      <c r="PDM2665" s="42"/>
      <c r="PDN2665" s="116"/>
      <c r="PDO2665" s="42"/>
      <c r="PDP2665" s="116"/>
      <c r="PDQ2665" s="42"/>
      <c r="PDR2665" s="116"/>
      <c r="PDS2665" s="42"/>
      <c r="PDT2665" s="116"/>
      <c r="PDU2665" s="42"/>
      <c r="PDV2665" s="116"/>
      <c r="PDW2665" s="42"/>
      <c r="PDX2665" s="116"/>
      <c r="PDY2665" s="42"/>
      <c r="PDZ2665" s="116"/>
      <c r="PEA2665" s="42"/>
      <c r="PEB2665" s="116"/>
      <c r="PEC2665" s="42"/>
      <c r="PED2665" s="116"/>
      <c r="PEE2665" s="42"/>
      <c r="PEF2665" s="116"/>
      <c r="PEG2665" s="42"/>
      <c r="PEH2665" s="116"/>
      <c r="PEI2665" s="42"/>
      <c r="PEJ2665" s="116"/>
      <c r="PEK2665" s="42"/>
      <c r="PEL2665" s="116"/>
      <c r="PEM2665" s="42"/>
      <c r="PEN2665" s="116"/>
      <c r="PEO2665" s="42"/>
      <c r="PEP2665" s="116"/>
      <c r="PEQ2665" s="42"/>
      <c r="PER2665" s="116"/>
      <c r="PES2665" s="42"/>
      <c r="PET2665" s="116"/>
      <c r="PEU2665" s="42"/>
      <c r="PEV2665" s="116"/>
      <c r="PEW2665" s="42"/>
      <c r="PEX2665" s="116"/>
      <c r="PEY2665" s="42"/>
      <c r="PEZ2665" s="116"/>
      <c r="PFA2665" s="42"/>
      <c r="PFB2665" s="116"/>
      <c r="PFC2665" s="42"/>
      <c r="PFD2665" s="116"/>
      <c r="PFE2665" s="42"/>
      <c r="PFF2665" s="116"/>
      <c r="PFG2665" s="42"/>
      <c r="PFH2665" s="116"/>
      <c r="PFI2665" s="42"/>
      <c r="PFJ2665" s="116"/>
      <c r="PFK2665" s="42"/>
      <c r="PFL2665" s="116"/>
      <c r="PFM2665" s="42"/>
      <c r="PFN2665" s="116"/>
      <c r="PFO2665" s="42"/>
      <c r="PFP2665" s="116"/>
      <c r="PFQ2665" s="42"/>
      <c r="PFR2665" s="116"/>
      <c r="PFS2665" s="42"/>
      <c r="PFT2665" s="116"/>
      <c r="PFU2665" s="42"/>
      <c r="PFV2665" s="116"/>
      <c r="PFW2665" s="42"/>
      <c r="PFX2665" s="116"/>
      <c r="PFY2665" s="42"/>
      <c r="PFZ2665" s="116"/>
      <c r="PGA2665" s="42"/>
      <c r="PGB2665" s="116"/>
      <c r="PGC2665" s="42"/>
      <c r="PGD2665" s="116"/>
      <c r="PGE2665" s="42"/>
      <c r="PGF2665" s="116"/>
      <c r="PGG2665" s="42"/>
      <c r="PGH2665" s="116"/>
      <c r="PGI2665" s="42"/>
      <c r="PGJ2665" s="116"/>
      <c r="PGK2665" s="42"/>
      <c r="PGL2665" s="116"/>
      <c r="PGM2665" s="42"/>
      <c r="PGN2665" s="116"/>
      <c r="PGO2665" s="42"/>
      <c r="PGP2665" s="116"/>
      <c r="PGQ2665" s="42"/>
      <c r="PGR2665" s="116"/>
      <c r="PGS2665" s="42"/>
      <c r="PGT2665" s="116"/>
      <c r="PGU2665" s="42"/>
      <c r="PGV2665" s="116"/>
      <c r="PGW2665" s="42"/>
      <c r="PGX2665" s="116"/>
      <c r="PGY2665" s="42"/>
      <c r="PGZ2665" s="116"/>
      <c r="PHA2665" s="42"/>
      <c r="PHB2665" s="116"/>
      <c r="PHC2665" s="42"/>
      <c r="PHD2665" s="116"/>
      <c r="PHE2665" s="42"/>
      <c r="PHF2665" s="116"/>
      <c r="PHG2665" s="42"/>
      <c r="PHH2665" s="116"/>
      <c r="PHI2665" s="42"/>
      <c r="PHJ2665" s="116"/>
      <c r="PHK2665" s="42"/>
      <c r="PHL2665" s="116"/>
      <c r="PHM2665" s="42"/>
      <c r="PHN2665" s="116"/>
      <c r="PHO2665" s="42"/>
      <c r="PHP2665" s="116"/>
      <c r="PHQ2665" s="42"/>
      <c r="PHR2665" s="116"/>
      <c r="PHS2665" s="42"/>
      <c r="PHT2665" s="116"/>
      <c r="PHU2665" s="42"/>
      <c r="PHV2665" s="116"/>
      <c r="PHW2665" s="42"/>
      <c r="PHX2665" s="116"/>
      <c r="PHY2665" s="42"/>
      <c r="PHZ2665" s="116"/>
      <c r="PIA2665" s="42"/>
      <c r="PIB2665" s="116"/>
      <c r="PIC2665" s="42"/>
      <c r="PID2665" s="116"/>
      <c r="PIE2665" s="42"/>
      <c r="PIF2665" s="116"/>
      <c r="PIG2665" s="42"/>
      <c r="PIH2665" s="116"/>
      <c r="PII2665" s="42"/>
      <c r="PIJ2665" s="116"/>
      <c r="PIK2665" s="42"/>
      <c r="PIL2665" s="116"/>
      <c r="PIM2665" s="42"/>
      <c r="PIN2665" s="116"/>
      <c r="PIO2665" s="42"/>
      <c r="PIP2665" s="116"/>
      <c r="PIQ2665" s="42"/>
      <c r="PIR2665" s="116"/>
      <c r="PIS2665" s="42"/>
      <c r="PIT2665" s="116"/>
      <c r="PIU2665" s="42"/>
      <c r="PIV2665" s="116"/>
      <c r="PIW2665" s="42"/>
      <c r="PIX2665" s="116"/>
      <c r="PIY2665" s="42"/>
      <c r="PIZ2665" s="116"/>
      <c r="PJA2665" s="42"/>
      <c r="PJB2665" s="116"/>
      <c r="PJC2665" s="42"/>
      <c r="PJD2665" s="116"/>
      <c r="PJE2665" s="42"/>
      <c r="PJF2665" s="116"/>
      <c r="PJG2665" s="42"/>
      <c r="PJH2665" s="116"/>
      <c r="PJI2665" s="42"/>
      <c r="PJJ2665" s="116"/>
      <c r="PJK2665" s="42"/>
      <c r="PJL2665" s="116"/>
      <c r="PJM2665" s="42"/>
      <c r="PJN2665" s="116"/>
      <c r="PJO2665" s="42"/>
      <c r="PJP2665" s="116"/>
      <c r="PJQ2665" s="42"/>
      <c r="PJR2665" s="116"/>
      <c r="PJS2665" s="42"/>
      <c r="PJT2665" s="116"/>
      <c r="PJU2665" s="42"/>
      <c r="PJV2665" s="116"/>
      <c r="PJW2665" s="42"/>
      <c r="PJX2665" s="116"/>
      <c r="PJY2665" s="42"/>
      <c r="PJZ2665" s="116"/>
      <c r="PKA2665" s="42"/>
      <c r="PKB2665" s="116"/>
      <c r="PKC2665" s="42"/>
      <c r="PKD2665" s="116"/>
      <c r="PKE2665" s="42"/>
      <c r="PKF2665" s="116"/>
      <c r="PKG2665" s="42"/>
      <c r="PKH2665" s="116"/>
      <c r="PKI2665" s="42"/>
      <c r="PKJ2665" s="116"/>
      <c r="PKK2665" s="42"/>
      <c r="PKL2665" s="116"/>
      <c r="PKM2665" s="42"/>
      <c r="PKN2665" s="116"/>
      <c r="PKO2665" s="42"/>
      <c r="PKP2665" s="116"/>
      <c r="PKQ2665" s="42"/>
      <c r="PKR2665" s="116"/>
      <c r="PKS2665" s="42"/>
      <c r="PKT2665" s="116"/>
      <c r="PKU2665" s="42"/>
      <c r="PKV2665" s="116"/>
      <c r="PKW2665" s="42"/>
      <c r="PKX2665" s="116"/>
      <c r="PKY2665" s="42"/>
      <c r="PKZ2665" s="116"/>
      <c r="PLA2665" s="42"/>
      <c r="PLB2665" s="116"/>
      <c r="PLC2665" s="42"/>
      <c r="PLD2665" s="116"/>
      <c r="PLE2665" s="42"/>
      <c r="PLF2665" s="116"/>
      <c r="PLG2665" s="42"/>
      <c r="PLH2665" s="116"/>
      <c r="PLI2665" s="42"/>
      <c r="PLJ2665" s="116"/>
      <c r="PLK2665" s="42"/>
      <c r="PLL2665" s="116"/>
      <c r="PLM2665" s="42"/>
      <c r="PLN2665" s="116"/>
      <c r="PLO2665" s="42"/>
      <c r="PLP2665" s="116"/>
      <c r="PLQ2665" s="42"/>
      <c r="PLR2665" s="116"/>
      <c r="PLS2665" s="42"/>
      <c r="PLT2665" s="116"/>
      <c r="PLU2665" s="42"/>
      <c r="PLV2665" s="116"/>
      <c r="PLW2665" s="42"/>
      <c r="PLX2665" s="116"/>
      <c r="PLY2665" s="42"/>
      <c r="PLZ2665" s="116"/>
      <c r="PMA2665" s="42"/>
      <c r="PMB2665" s="116"/>
      <c r="PMC2665" s="42"/>
      <c r="PMD2665" s="116"/>
      <c r="PME2665" s="42"/>
      <c r="PMF2665" s="116"/>
      <c r="PMG2665" s="42"/>
      <c r="PMH2665" s="116"/>
      <c r="PMI2665" s="42"/>
      <c r="PMJ2665" s="116"/>
      <c r="PMK2665" s="42"/>
      <c r="PML2665" s="116"/>
      <c r="PMM2665" s="42"/>
      <c r="PMN2665" s="116"/>
      <c r="PMO2665" s="42"/>
      <c r="PMP2665" s="116"/>
      <c r="PMQ2665" s="42"/>
      <c r="PMR2665" s="116"/>
      <c r="PMS2665" s="42"/>
      <c r="PMT2665" s="116"/>
      <c r="PMU2665" s="42"/>
      <c r="PMV2665" s="116"/>
      <c r="PMW2665" s="42"/>
      <c r="PMX2665" s="116"/>
      <c r="PMY2665" s="42"/>
      <c r="PMZ2665" s="116"/>
      <c r="PNA2665" s="42"/>
      <c r="PNB2665" s="116"/>
      <c r="PNC2665" s="42"/>
      <c r="PND2665" s="116"/>
      <c r="PNE2665" s="42"/>
      <c r="PNF2665" s="116"/>
      <c r="PNG2665" s="42"/>
      <c r="PNH2665" s="116"/>
      <c r="PNI2665" s="42"/>
      <c r="PNJ2665" s="116"/>
      <c r="PNK2665" s="42"/>
      <c r="PNL2665" s="116"/>
      <c r="PNM2665" s="42"/>
      <c r="PNN2665" s="116"/>
      <c r="PNO2665" s="42"/>
      <c r="PNP2665" s="116"/>
      <c r="PNQ2665" s="42"/>
      <c r="PNR2665" s="116"/>
      <c r="PNS2665" s="42"/>
      <c r="PNT2665" s="116"/>
      <c r="PNU2665" s="42"/>
      <c r="PNV2665" s="116"/>
      <c r="PNW2665" s="42"/>
      <c r="PNX2665" s="116"/>
      <c r="PNY2665" s="42"/>
      <c r="PNZ2665" s="116"/>
      <c r="POA2665" s="42"/>
      <c r="POB2665" s="116"/>
      <c r="POC2665" s="42"/>
      <c r="POD2665" s="116"/>
      <c r="POE2665" s="42"/>
      <c r="POF2665" s="116"/>
      <c r="POG2665" s="42"/>
      <c r="POH2665" s="116"/>
      <c r="POI2665" s="42"/>
      <c r="POJ2665" s="116"/>
      <c r="POK2665" s="42"/>
      <c r="POL2665" s="116"/>
      <c r="POM2665" s="42"/>
      <c r="PON2665" s="116"/>
      <c r="POO2665" s="42"/>
      <c r="POP2665" s="116"/>
      <c r="POQ2665" s="42"/>
      <c r="POR2665" s="116"/>
      <c r="POS2665" s="42"/>
      <c r="POT2665" s="116"/>
      <c r="POU2665" s="42"/>
      <c r="POV2665" s="116"/>
      <c r="POW2665" s="42"/>
      <c r="POX2665" s="116"/>
      <c r="POY2665" s="42"/>
      <c r="POZ2665" s="116"/>
      <c r="PPA2665" s="42"/>
      <c r="PPB2665" s="116"/>
      <c r="PPC2665" s="42"/>
      <c r="PPD2665" s="116"/>
      <c r="PPE2665" s="42"/>
      <c r="PPF2665" s="116"/>
      <c r="PPG2665" s="42"/>
      <c r="PPH2665" s="116"/>
      <c r="PPI2665" s="42"/>
      <c r="PPJ2665" s="116"/>
      <c r="PPK2665" s="42"/>
      <c r="PPL2665" s="116"/>
      <c r="PPM2665" s="42"/>
      <c r="PPN2665" s="116"/>
      <c r="PPO2665" s="42"/>
      <c r="PPP2665" s="116"/>
      <c r="PPQ2665" s="42"/>
      <c r="PPR2665" s="116"/>
      <c r="PPS2665" s="42"/>
      <c r="PPT2665" s="116"/>
      <c r="PPU2665" s="42"/>
      <c r="PPV2665" s="116"/>
      <c r="PPW2665" s="42"/>
      <c r="PPX2665" s="116"/>
      <c r="PPY2665" s="42"/>
      <c r="PPZ2665" s="116"/>
      <c r="PQA2665" s="42"/>
      <c r="PQB2665" s="116"/>
      <c r="PQC2665" s="42"/>
      <c r="PQD2665" s="116"/>
      <c r="PQE2665" s="42"/>
      <c r="PQF2665" s="116"/>
      <c r="PQG2665" s="42"/>
      <c r="PQH2665" s="116"/>
      <c r="PQI2665" s="42"/>
      <c r="PQJ2665" s="116"/>
      <c r="PQK2665" s="42"/>
      <c r="PQL2665" s="116"/>
      <c r="PQM2665" s="42"/>
      <c r="PQN2665" s="116"/>
      <c r="PQO2665" s="42"/>
      <c r="PQP2665" s="116"/>
      <c r="PQQ2665" s="42"/>
      <c r="PQR2665" s="116"/>
      <c r="PQS2665" s="42"/>
      <c r="PQT2665" s="116"/>
      <c r="PQU2665" s="42"/>
      <c r="PQV2665" s="116"/>
      <c r="PQW2665" s="42"/>
      <c r="PQX2665" s="116"/>
      <c r="PQY2665" s="42"/>
      <c r="PQZ2665" s="116"/>
      <c r="PRA2665" s="42"/>
      <c r="PRB2665" s="116"/>
      <c r="PRC2665" s="42"/>
      <c r="PRD2665" s="116"/>
      <c r="PRE2665" s="42"/>
      <c r="PRF2665" s="116"/>
      <c r="PRG2665" s="42"/>
      <c r="PRH2665" s="116"/>
      <c r="PRI2665" s="42"/>
      <c r="PRJ2665" s="116"/>
      <c r="PRK2665" s="42"/>
      <c r="PRL2665" s="116"/>
      <c r="PRM2665" s="42"/>
      <c r="PRN2665" s="116"/>
      <c r="PRO2665" s="42"/>
      <c r="PRP2665" s="116"/>
      <c r="PRQ2665" s="42"/>
      <c r="PRR2665" s="116"/>
      <c r="PRS2665" s="42"/>
      <c r="PRT2665" s="116"/>
      <c r="PRU2665" s="42"/>
      <c r="PRV2665" s="116"/>
      <c r="PRW2665" s="42"/>
      <c r="PRX2665" s="116"/>
      <c r="PRY2665" s="42"/>
      <c r="PRZ2665" s="116"/>
      <c r="PSA2665" s="42"/>
      <c r="PSB2665" s="116"/>
      <c r="PSC2665" s="42"/>
      <c r="PSD2665" s="116"/>
      <c r="PSE2665" s="42"/>
      <c r="PSF2665" s="116"/>
      <c r="PSG2665" s="42"/>
      <c r="PSH2665" s="116"/>
      <c r="PSI2665" s="42"/>
      <c r="PSJ2665" s="116"/>
      <c r="PSK2665" s="42"/>
      <c r="PSL2665" s="116"/>
      <c r="PSM2665" s="42"/>
      <c r="PSN2665" s="116"/>
      <c r="PSO2665" s="42"/>
      <c r="PSP2665" s="116"/>
      <c r="PSQ2665" s="42"/>
      <c r="PSR2665" s="116"/>
      <c r="PSS2665" s="42"/>
      <c r="PST2665" s="116"/>
      <c r="PSU2665" s="42"/>
      <c r="PSV2665" s="116"/>
      <c r="PSW2665" s="42"/>
      <c r="PSX2665" s="116"/>
      <c r="PSY2665" s="42"/>
      <c r="PSZ2665" s="116"/>
      <c r="PTA2665" s="42"/>
      <c r="PTB2665" s="116"/>
      <c r="PTC2665" s="42"/>
      <c r="PTD2665" s="116"/>
      <c r="PTE2665" s="42"/>
      <c r="PTF2665" s="116"/>
      <c r="PTG2665" s="42"/>
      <c r="PTH2665" s="116"/>
      <c r="PTI2665" s="42"/>
      <c r="PTJ2665" s="116"/>
      <c r="PTK2665" s="42"/>
      <c r="PTL2665" s="116"/>
      <c r="PTM2665" s="42"/>
      <c r="PTN2665" s="116"/>
      <c r="PTO2665" s="42"/>
      <c r="PTP2665" s="116"/>
      <c r="PTQ2665" s="42"/>
      <c r="PTR2665" s="116"/>
      <c r="PTS2665" s="42"/>
      <c r="PTT2665" s="116"/>
      <c r="PTU2665" s="42"/>
      <c r="PTV2665" s="116"/>
      <c r="PTW2665" s="42"/>
      <c r="PTX2665" s="116"/>
      <c r="PTY2665" s="42"/>
      <c r="PTZ2665" s="116"/>
      <c r="PUA2665" s="42"/>
      <c r="PUB2665" s="116"/>
      <c r="PUC2665" s="42"/>
      <c r="PUD2665" s="116"/>
      <c r="PUE2665" s="42"/>
      <c r="PUF2665" s="116"/>
      <c r="PUG2665" s="42"/>
      <c r="PUH2665" s="116"/>
      <c r="PUI2665" s="42"/>
      <c r="PUJ2665" s="116"/>
      <c r="PUK2665" s="42"/>
      <c r="PUL2665" s="116"/>
      <c r="PUM2665" s="42"/>
      <c r="PUN2665" s="116"/>
      <c r="PUO2665" s="42"/>
      <c r="PUP2665" s="116"/>
      <c r="PUQ2665" s="42"/>
      <c r="PUR2665" s="116"/>
      <c r="PUS2665" s="42"/>
      <c r="PUT2665" s="116"/>
      <c r="PUU2665" s="42"/>
      <c r="PUV2665" s="116"/>
      <c r="PUW2665" s="42"/>
      <c r="PUX2665" s="116"/>
      <c r="PUY2665" s="42"/>
      <c r="PUZ2665" s="116"/>
      <c r="PVA2665" s="42"/>
      <c r="PVB2665" s="116"/>
      <c r="PVC2665" s="42"/>
      <c r="PVD2665" s="116"/>
      <c r="PVE2665" s="42"/>
      <c r="PVF2665" s="116"/>
      <c r="PVG2665" s="42"/>
      <c r="PVH2665" s="116"/>
      <c r="PVI2665" s="42"/>
      <c r="PVJ2665" s="116"/>
      <c r="PVK2665" s="42"/>
      <c r="PVL2665" s="116"/>
      <c r="PVM2665" s="42"/>
      <c r="PVN2665" s="116"/>
      <c r="PVO2665" s="42"/>
      <c r="PVP2665" s="116"/>
      <c r="PVQ2665" s="42"/>
      <c r="PVR2665" s="116"/>
      <c r="PVS2665" s="42"/>
      <c r="PVT2665" s="116"/>
      <c r="PVU2665" s="42"/>
      <c r="PVV2665" s="116"/>
      <c r="PVW2665" s="42"/>
      <c r="PVX2665" s="116"/>
      <c r="PVY2665" s="42"/>
      <c r="PVZ2665" s="116"/>
      <c r="PWA2665" s="42"/>
      <c r="PWB2665" s="116"/>
      <c r="PWC2665" s="42"/>
      <c r="PWD2665" s="116"/>
      <c r="PWE2665" s="42"/>
      <c r="PWF2665" s="116"/>
      <c r="PWG2665" s="42"/>
      <c r="PWH2665" s="116"/>
      <c r="PWI2665" s="42"/>
      <c r="PWJ2665" s="116"/>
      <c r="PWK2665" s="42"/>
      <c r="PWL2665" s="116"/>
      <c r="PWM2665" s="42"/>
      <c r="PWN2665" s="116"/>
      <c r="PWO2665" s="42"/>
      <c r="PWP2665" s="116"/>
      <c r="PWQ2665" s="42"/>
      <c r="PWR2665" s="116"/>
      <c r="PWS2665" s="42"/>
      <c r="PWT2665" s="116"/>
      <c r="PWU2665" s="42"/>
      <c r="PWV2665" s="116"/>
      <c r="PWW2665" s="42"/>
      <c r="PWX2665" s="116"/>
      <c r="PWY2665" s="42"/>
      <c r="PWZ2665" s="116"/>
      <c r="PXA2665" s="42"/>
      <c r="PXB2665" s="116"/>
      <c r="PXC2665" s="42"/>
      <c r="PXD2665" s="116"/>
      <c r="PXE2665" s="42"/>
      <c r="PXF2665" s="116"/>
      <c r="PXG2665" s="42"/>
      <c r="PXH2665" s="116"/>
      <c r="PXI2665" s="42"/>
      <c r="PXJ2665" s="116"/>
      <c r="PXK2665" s="42"/>
      <c r="PXL2665" s="116"/>
      <c r="PXM2665" s="42"/>
      <c r="PXN2665" s="116"/>
      <c r="PXO2665" s="42"/>
      <c r="PXP2665" s="116"/>
      <c r="PXQ2665" s="42"/>
      <c r="PXR2665" s="116"/>
      <c r="PXS2665" s="42"/>
      <c r="PXT2665" s="116"/>
      <c r="PXU2665" s="42"/>
      <c r="PXV2665" s="116"/>
      <c r="PXW2665" s="42"/>
      <c r="PXX2665" s="116"/>
      <c r="PXY2665" s="42"/>
      <c r="PXZ2665" s="116"/>
      <c r="PYA2665" s="42"/>
      <c r="PYB2665" s="116"/>
      <c r="PYC2665" s="42"/>
      <c r="PYD2665" s="116"/>
      <c r="PYE2665" s="42"/>
      <c r="PYF2665" s="116"/>
      <c r="PYG2665" s="42"/>
      <c r="PYH2665" s="116"/>
      <c r="PYI2665" s="42"/>
      <c r="PYJ2665" s="116"/>
      <c r="PYK2665" s="42"/>
      <c r="PYL2665" s="116"/>
      <c r="PYM2665" s="42"/>
      <c r="PYN2665" s="116"/>
      <c r="PYO2665" s="42"/>
      <c r="PYP2665" s="116"/>
      <c r="PYQ2665" s="42"/>
      <c r="PYR2665" s="116"/>
      <c r="PYS2665" s="42"/>
      <c r="PYT2665" s="116"/>
      <c r="PYU2665" s="42"/>
      <c r="PYV2665" s="116"/>
      <c r="PYW2665" s="42"/>
      <c r="PYX2665" s="116"/>
      <c r="PYY2665" s="42"/>
      <c r="PYZ2665" s="116"/>
      <c r="PZA2665" s="42"/>
      <c r="PZB2665" s="116"/>
      <c r="PZC2665" s="42"/>
      <c r="PZD2665" s="116"/>
      <c r="PZE2665" s="42"/>
      <c r="PZF2665" s="116"/>
      <c r="PZG2665" s="42"/>
      <c r="PZH2665" s="116"/>
      <c r="PZI2665" s="42"/>
      <c r="PZJ2665" s="116"/>
      <c r="PZK2665" s="42"/>
      <c r="PZL2665" s="116"/>
      <c r="PZM2665" s="42"/>
      <c r="PZN2665" s="116"/>
      <c r="PZO2665" s="42"/>
      <c r="PZP2665" s="116"/>
      <c r="PZQ2665" s="42"/>
      <c r="PZR2665" s="116"/>
      <c r="PZS2665" s="42"/>
      <c r="PZT2665" s="116"/>
      <c r="PZU2665" s="42"/>
      <c r="PZV2665" s="116"/>
      <c r="PZW2665" s="42"/>
      <c r="PZX2665" s="116"/>
      <c r="PZY2665" s="42"/>
      <c r="PZZ2665" s="116"/>
      <c r="QAA2665" s="42"/>
      <c r="QAB2665" s="116"/>
      <c r="QAC2665" s="42"/>
      <c r="QAD2665" s="116"/>
      <c r="QAE2665" s="42"/>
      <c r="QAF2665" s="116"/>
      <c r="QAG2665" s="42"/>
      <c r="QAH2665" s="116"/>
      <c r="QAI2665" s="42"/>
      <c r="QAJ2665" s="116"/>
      <c r="QAK2665" s="42"/>
      <c r="QAL2665" s="116"/>
      <c r="QAM2665" s="42"/>
      <c r="QAN2665" s="116"/>
      <c r="QAO2665" s="42"/>
      <c r="QAP2665" s="116"/>
      <c r="QAQ2665" s="42"/>
      <c r="QAR2665" s="116"/>
      <c r="QAS2665" s="42"/>
      <c r="QAT2665" s="116"/>
      <c r="QAU2665" s="42"/>
      <c r="QAV2665" s="116"/>
      <c r="QAW2665" s="42"/>
      <c r="QAX2665" s="116"/>
      <c r="QAY2665" s="42"/>
      <c r="QAZ2665" s="116"/>
      <c r="QBA2665" s="42"/>
      <c r="QBB2665" s="116"/>
      <c r="QBC2665" s="42"/>
      <c r="QBD2665" s="116"/>
      <c r="QBE2665" s="42"/>
      <c r="QBF2665" s="116"/>
      <c r="QBG2665" s="42"/>
      <c r="QBH2665" s="116"/>
      <c r="QBI2665" s="42"/>
      <c r="QBJ2665" s="116"/>
      <c r="QBK2665" s="42"/>
      <c r="QBL2665" s="116"/>
      <c r="QBM2665" s="42"/>
      <c r="QBN2665" s="116"/>
      <c r="QBO2665" s="42"/>
      <c r="QBP2665" s="116"/>
      <c r="QBQ2665" s="42"/>
      <c r="QBR2665" s="116"/>
      <c r="QBS2665" s="42"/>
      <c r="QBT2665" s="116"/>
      <c r="QBU2665" s="42"/>
      <c r="QBV2665" s="116"/>
      <c r="QBW2665" s="42"/>
      <c r="QBX2665" s="116"/>
      <c r="QBY2665" s="42"/>
      <c r="QBZ2665" s="116"/>
      <c r="QCA2665" s="42"/>
      <c r="QCB2665" s="116"/>
      <c r="QCC2665" s="42"/>
      <c r="QCD2665" s="116"/>
      <c r="QCE2665" s="42"/>
      <c r="QCF2665" s="116"/>
      <c r="QCG2665" s="42"/>
      <c r="QCH2665" s="116"/>
      <c r="QCI2665" s="42"/>
      <c r="QCJ2665" s="116"/>
      <c r="QCK2665" s="42"/>
      <c r="QCL2665" s="116"/>
      <c r="QCM2665" s="42"/>
      <c r="QCN2665" s="116"/>
      <c r="QCO2665" s="42"/>
      <c r="QCP2665" s="116"/>
      <c r="QCQ2665" s="42"/>
      <c r="QCR2665" s="116"/>
      <c r="QCS2665" s="42"/>
      <c r="QCT2665" s="116"/>
      <c r="QCU2665" s="42"/>
      <c r="QCV2665" s="116"/>
      <c r="QCW2665" s="42"/>
      <c r="QCX2665" s="116"/>
      <c r="QCY2665" s="42"/>
      <c r="QCZ2665" s="116"/>
      <c r="QDA2665" s="42"/>
      <c r="QDB2665" s="116"/>
      <c r="QDC2665" s="42"/>
      <c r="QDD2665" s="116"/>
      <c r="QDE2665" s="42"/>
      <c r="QDF2665" s="116"/>
      <c r="QDG2665" s="42"/>
      <c r="QDH2665" s="116"/>
      <c r="QDI2665" s="42"/>
      <c r="QDJ2665" s="116"/>
      <c r="QDK2665" s="42"/>
      <c r="QDL2665" s="116"/>
      <c r="QDM2665" s="42"/>
      <c r="QDN2665" s="116"/>
      <c r="QDO2665" s="42"/>
      <c r="QDP2665" s="116"/>
      <c r="QDQ2665" s="42"/>
      <c r="QDR2665" s="116"/>
      <c r="QDS2665" s="42"/>
      <c r="QDT2665" s="116"/>
      <c r="QDU2665" s="42"/>
      <c r="QDV2665" s="116"/>
      <c r="QDW2665" s="42"/>
      <c r="QDX2665" s="116"/>
      <c r="QDY2665" s="42"/>
      <c r="QDZ2665" s="116"/>
      <c r="QEA2665" s="42"/>
      <c r="QEB2665" s="116"/>
      <c r="QEC2665" s="42"/>
      <c r="QED2665" s="116"/>
      <c r="QEE2665" s="42"/>
      <c r="QEF2665" s="116"/>
      <c r="QEG2665" s="42"/>
      <c r="QEH2665" s="116"/>
      <c r="QEI2665" s="42"/>
      <c r="QEJ2665" s="116"/>
      <c r="QEK2665" s="42"/>
      <c r="QEL2665" s="116"/>
      <c r="QEM2665" s="42"/>
      <c r="QEN2665" s="116"/>
      <c r="QEO2665" s="42"/>
      <c r="QEP2665" s="116"/>
      <c r="QEQ2665" s="42"/>
      <c r="QER2665" s="116"/>
      <c r="QES2665" s="42"/>
      <c r="QET2665" s="116"/>
      <c r="QEU2665" s="42"/>
      <c r="QEV2665" s="116"/>
      <c r="QEW2665" s="42"/>
      <c r="QEX2665" s="116"/>
      <c r="QEY2665" s="42"/>
      <c r="QEZ2665" s="116"/>
      <c r="QFA2665" s="42"/>
      <c r="QFB2665" s="116"/>
      <c r="QFC2665" s="42"/>
      <c r="QFD2665" s="116"/>
      <c r="QFE2665" s="42"/>
      <c r="QFF2665" s="116"/>
      <c r="QFG2665" s="42"/>
      <c r="QFH2665" s="116"/>
      <c r="QFI2665" s="42"/>
      <c r="QFJ2665" s="116"/>
      <c r="QFK2665" s="42"/>
      <c r="QFL2665" s="116"/>
      <c r="QFM2665" s="42"/>
      <c r="QFN2665" s="116"/>
      <c r="QFO2665" s="42"/>
      <c r="QFP2665" s="116"/>
      <c r="QFQ2665" s="42"/>
      <c r="QFR2665" s="116"/>
      <c r="QFS2665" s="42"/>
      <c r="QFT2665" s="116"/>
      <c r="QFU2665" s="42"/>
      <c r="QFV2665" s="116"/>
      <c r="QFW2665" s="42"/>
      <c r="QFX2665" s="116"/>
      <c r="QFY2665" s="42"/>
      <c r="QFZ2665" s="116"/>
      <c r="QGA2665" s="42"/>
      <c r="QGB2665" s="116"/>
      <c r="QGC2665" s="42"/>
      <c r="QGD2665" s="116"/>
      <c r="QGE2665" s="42"/>
      <c r="QGF2665" s="116"/>
      <c r="QGG2665" s="42"/>
      <c r="QGH2665" s="116"/>
      <c r="QGI2665" s="42"/>
      <c r="QGJ2665" s="116"/>
      <c r="QGK2665" s="42"/>
      <c r="QGL2665" s="116"/>
      <c r="QGM2665" s="42"/>
      <c r="QGN2665" s="116"/>
      <c r="QGO2665" s="42"/>
      <c r="QGP2665" s="116"/>
      <c r="QGQ2665" s="42"/>
      <c r="QGR2665" s="116"/>
      <c r="QGS2665" s="42"/>
      <c r="QGT2665" s="116"/>
      <c r="QGU2665" s="42"/>
      <c r="QGV2665" s="116"/>
      <c r="QGW2665" s="42"/>
      <c r="QGX2665" s="116"/>
      <c r="QGY2665" s="42"/>
      <c r="QGZ2665" s="116"/>
      <c r="QHA2665" s="42"/>
      <c r="QHB2665" s="116"/>
      <c r="QHC2665" s="42"/>
      <c r="QHD2665" s="116"/>
      <c r="QHE2665" s="42"/>
      <c r="QHF2665" s="116"/>
      <c r="QHG2665" s="42"/>
      <c r="QHH2665" s="116"/>
      <c r="QHI2665" s="42"/>
      <c r="QHJ2665" s="116"/>
      <c r="QHK2665" s="42"/>
      <c r="QHL2665" s="116"/>
      <c r="QHM2665" s="42"/>
      <c r="QHN2665" s="116"/>
      <c r="QHO2665" s="42"/>
      <c r="QHP2665" s="116"/>
      <c r="QHQ2665" s="42"/>
      <c r="QHR2665" s="116"/>
      <c r="QHS2665" s="42"/>
      <c r="QHT2665" s="116"/>
      <c r="QHU2665" s="42"/>
      <c r="QHV2665" s="116"/>
      <c r="QHW2665" s="42"/>
      <c r="QHX2665" s="116"/>
      <c r="QHY2665" s="42"/>
      <c r="QHZ2665" s="116"/>
      <c r="QIA2665" s="42"/>
      <c r="QIB2665" s="116"/>
      <c r="QIC2665" s="42"/>
      <c r="QID2665" s="116"/>
      <c r="QIE2665" s="42"/>
      <c r="QIF2665" s="116"/>
      <c r="QIG2665" s="42"/>
      <c r="QIH2665" s="116"/>
      <c r="QII2665" s="42"/>
      <c r="QIJ2665" s="116"/>
      <c r="QIK2665" s="42"/>
      <c r="QIL2665" s="116"/>
      <c r="QIM2665" s="42"/>
      <c r="QIN2665" s="116"/>
      <c r="QIO2665" s="42"/>
      <c r="QIP2665" s="116"/>
      <c r="QIQ2665" s="42"/>
      <c r="QIR2665" s="116"/>
      <c r="QIS2665" s="42"/>
      <c r="QIT2665" s="116"/>
      <c r="QIU2665" s="42"/>
      <c r="QIV2665" s="116"/>
      <c r="QIW2665" s="42"/>
      <c r="QIX2665" s="116"/>
      <c r="QIY2665" s="42"/>
      <c r="QIZ2665" s="116"/>
      <c r="QJA2665" s="42"/>
      <c r="QJB2665" s="116"/>
      <c r="QJC2665" s="42"/>
      <c r="QJD2665" s="116"/>
      <c r="QJE2665" s="42"/>
      <c r="QJF2665" s="116"/>
      <c r="QJG2665" s="42"/>
      <c r="QJH2665" s="116"/>
      <c r="QJI2665" s="42"/>
      <c r="QJJ2665" s="116"/>
      <c r="QJK2665" s="42"/>
      <c r="QJL2665" s="116"/>
      <c r="QJM2665" s="42"/>
      <c r="QJN2665" s="116"/>
      <c r="QJO2665" s="42"/>
      <c r="QJP2665" s="116"/>
      <c r="QJQ2665" s="42"/>
      <c r="QJR2665" s="116"/>
      <c r="QJS2665" s="42"/>
      <c r="QJT2665" s="116"/>
      <c r="QJU2665" s="42"/>
      <c r="QJV2665" s="116"/>
      <c r="QJW2665" s="42"/>
      <c r="QJX2665" s="116"/>
      <c r="QJY2665" s="42"/>
      <c r="QJZ2665" s="116"/>
      <c r="QKA2665" s="42"/>
      <c r="QKB2665" s="116"/>
      <c r="QKC2665" s="42"/>
      <c r="QKD2665" s="116"/>
      <c r="QKE2665" s="42"/>
      <c r="QKF2665" s="116"/>
      <c r="QKG2665" s="42"/>
      <c r="QKH2665" s="116"/>
      <c r="QKI2665" s="42"/>
      <c r="QKJ2665" s="116"/>
      <c r="QKK2665" s="42"/>
      <c r="QKL2665" s="116"/>
      <c r="QKM2665" s="42"/>
      <c r="QKN2665" s="116"/>
      <c r="QKO2665" s="42"/>
      <c r="QKP2665" s="116"/>
      <c r="QKQ2665" s="42"/>
      <c r="QKR2665" s="116"/>
      <c r="QKS2665" s="42"/>
      <c r="QKT2665" s="116"/>
      <c r="QKU2665" s="42"/>
      <c r="QKV2665" s="116"/>
      <c r="QKW2665" s="42"/>
      <c r="QKX2665" s="116"/>
      <c r="QKY2665" s="42"/>
      <c r="QKZ2665" s="116"/>
      <c r="QLA2665" s="42"/>
      <c r="QLB2665" s="116"/>
      <c r="QLC2665" s="42"/>
      <c r="QLD2665" s="116"/>
      <c r="QLE2665" s="42"/>
      <c r="QLF2665" s="116"/>
      <c r="QLG2665" s="42"/>
      <c r="QLH2665" s="116"/>
      <c r="QLI2665" s="42"/>
      <c r="QLJ2665" s="116"/>
      <c r="QLK2665" s="42"/>
      <c r="QLL2665" s="116"/>
      <c r="QLM2665" s="42"/>
      <c r="QLN2665" s="116"/>
      <c r="QLO2665" s="42"/>
      <c r="QLP2665" s="116"/>
      <c r="QLQ2665" s="42"/>
      <c r="QLR2665" s="116"/>
      <c r="QLS2665" s="42"/>
      <c r="QLT2665" s="116"/>
      <c r="QLU2665" s="42"/>
      <c r="QLV2665" s="116"/>
      <c r="QLW2665" s="42"/>
      <c r="QLX2665" s="116"/>
      <c r="QLY2665" s="42"/>
      <c r="QLZ2665" s="116"/>
      <c r="QMA2665" s="42"/>
      <c r="QMB2665" s="116"/>
      <c r="QMC2665" s="42"/>
      <c r="QMD2665" s="116"/>
      <c r="QME2665" s="42"/>
      <c r="QMF2665" s="116"/>
      <c r="QMG2665" s="42"/>
      <c r="QMH2665" s="116"/>
      <c r="QMI2665" s="42"/>
      <c r="QMJ2665" s="116"/>
      <c r="QMK2665" s="42"/>
      <c r="QML2665" s="116"/>
      <c r="QMM2665" s="42"/>
      <c r="QMN2665" s="116"/>
      <c r="QMO2665" s="42"/>
      <c r="QMP2665" s="116"/>
      <c r="QMQ2665" s="42"/>
      <c r="QMR2665" s="116"/>
      <c r="QMS2665" s="42"/>
      <c r="QMT2665" s="116"/>
      <c r="QMU2665" s="42"/>
      <c r="QMV2665" s="116"/>
      <c r="QMW2665" s="42"/>
      <c r="QMX2665" s="116"/>
      <c r="QMY2665" s="42"/>
      <c r="QMZ2665" s="116"/>
      <c r="QNA2665" s="42"/>
      <c r="QNB2665" s="116"/>
      <c r="QNC2665" s="42"/>
      <c r="QND2665" s="116"/>
      <c r="QNE2665" s="42"/>
      <c r="QNF2665" s="116"/>
      <c r="QNG2665" s="42"/>
      <c r="QNH2665" s="116"/>
      <c r="QNI2665" s="42"/>
      <c r="QNJ2665" s="116"/>
      <c r="QNK2665" s="42"/>
      <c r="QNL2665" s="116"/>
      <c r="QNM2665" s="42"/>
      <c r="QNN2665" s="116"/>
      <c r="QNO2665" s="42"/>
      <c r="QNP2665" s="116"/>
      <c r="QNQ2665" s="42"/>
      <c r="QNR2665" s="116"/>
      <c r="QNS2665" s="42"/>
      <c r="QNT2665" s="116"/>
      <c r="QNU2665" s="42"/>
      <c r="QNV2665" s="116"/>
      <c r="QNW2665" s="42"/>
      <c r="QNX2665" s="116"/>
      <c r="QNY2665" s="42"/>
      <c r="QNZ2665" s="116"/>
      <c r="QOA2665" s="42"/>
      <c r="QOB2665" s="116"/>
      <c r="QOC2665" s="42"/>
      <c r="QOD2665" s="116"/>
      <c r="QOE2665" s="42"/>
      <c r="QOF2665" s="116"/>
      <c r="QOG2665" s="42"/>
      <c r="QOH2665" s="116"/>
      <c r="QOI2665" s="42"/>
      <c r="QOJ2665" s="116"/>
      <c r="QOK2665" s="42"/>
      <c r="QOL2665" s="116"/>
      <c r="QOM2665" s="42"/>
      <c r="QON2665" s="116"/>
      <c r="QOO2665" s="42"/>
      <c r="QOP2665" s="116"/>
      <c r="QOQ2665" s="42"/>
      <c r="QOR2665" s="116"/>
      <c r="QOS2665" s="42"/>
      <c r="QOT2665" s="116"/>
      <c r="QOU2665" s="42"/>
      <c r="QOV2665" s="116"/>
      <c r="QOW2665" s="42"/>
      <c r="QOX2665" s="116"/>
      <c r="QOY2665" s="42"/>
      <c r="QOZ2665" s="116"/>
      <c r="QPA2665" s="42"/>
      <c r="QPB2665" s="116"/>
      <c r="QPC2665" s="42"/>
      <c r="QPD2665" s="116"/>
      <c r="QPE2665" s="42"/>
      <c r="QPF2665" s="116"/>
      <c r="QPG2665" s="42"/>
      <c r="QPH2665" s="116"/>
      <c r="QPI2665" s="42"/>
      <c r="QPJ2665" s="116"/>
      <c r="QPK2665" s="42"/>
      <c r="QPL2665" s="116"/>
      <c r="QPM2665" s="42"/>
      <c r="QPN2665" s="116"/>
      <c r="QPO2665" s="42"/>
      <c r="QPP2665" s="116"/>
      <c r="QPQ2665" s="42"/>
      <c r="QPR2665" s="116"/>
      <c r="QPS2665" s="42"/>
      <c r="QPT2665" s="116"/>
      <c r="QPU2665" s="42"/>
      <c r="QPV2665" s="116"/>
      <c r="QPW2665" s="42"/>
      <c r="QPX2665" s="116"/>
      <c r="QPY2665" s="42"/>
      <c r="QPZ2665" s="116"/>
      <c r="QQA2665" s="42"/>
      <c r="QQB2665" s="116"/>
      <c r="QQC2665" s="42"/>
      <c r="QQD2665" s="116"/>
      <c r="QQE2665" s="42"/>
      <c r="QQF2665" s="116"/>
      <c r="QQG2665" s="42"/>
      <c r="QQH2665" s="116"/>
      <c r="QQI2665" s="42"/>
      <c r="QQJ2665" s="116"/>
      <c r="QQK2665" s="42"/>
      <c r="QQL2665" s="116"/>
      <c r="QQM2665" s="42"/>
      <c r="QQN2665" s="116"/>
      <c r="QQO2665" s="42"/>
      <c r="QQP2665" s="116"/>
      <c r="QQQ2665" s="42"/>
      <c r="QQR2665" s="116"/>
      <c r="QQS2665" s="42"/>
      <c r="QQT2665" s="116"/>
      <c r="QQU2665" s="42"/>
      <c r="QQV2665" s="116"/>
      <c r="QQW2665" s="42"/>
      <c r="QQX2665" s="116"/>
      <c r="QQY2665" s="42"/>
      <c r="QQZ2665" s="116"/>
      <c r="QRA2665" s="42"/>
      <c r="QRB2665" s="116"/>
      <c r="QRC2665" s="42"/>
      <c r="QRD2665" s="116"/>
      <c r="QRE2665" s="42"/>
      <c r="QRF2665" s="116"/>
      <c r="QRG2665" s="42"/>
      <c r="QRH2665" s="116"/>
      <c r="QRI2665" s="42"/>
      <c r="QRJ2665" s="116"/>
      <c r="QRK2665" s="42"/>
      <c r="QRL2665" s="116"/>
      <c r="QRM2665" s="42"/>
      <c r="QRN2665" s="116"/>
      <c r="QRO2665" s="42"/>
      <c r="QRP2665" s="116"/>
      <c r="QRQ2665" s="42"/>
      <c r="QRR2665" s="116"/>
      <c r="QRS2665" s="42"/>
      <c r="QRT2665" s="116"/>
      <c r="QRU2665" s="42"/>
      <c r="QRV2665" s="116"/>
      <c r="QRW2665" s="42"/>
      <c r="QRX2665" s="116"/>
      <c r="QRY2665" s="42"/>
      <c r="QRZ2665" s="116"/>
      <c r="QSA2665" s="42"/>
      <c r="QSB2665" s="116"/>
      <c r="QSC2665" s="42"/>
      <c r="QSD2665" s="116"/>
      <c r="QSE2665" s="42"/>
      <c r="QSF2665" s="116"/>
      <c r="QSG2665" s="42"/>
      <c r="QSH2665" s="116"/>
      <c r="QSI2665" s="42"/>
      <c r="QSJ2665" s="116"/>
      <c r="QSK2665" s="42"/>
      <c r="QSL2665" s="116"/>
      <c r="QSM2665" s="42"/>
      <c r="QSN2665" s="116"/>
      <c r="QSO2665" s="42"/>
      <c r="QSP2665" s="116"/>
      <c r="QSQ2665" s="42"/>
      <c r="QSR2665" s="116"/>
      <c r="QSS2665" s="42"/>
      <c r="QST2665" s="116"/>
      <c r="QSU2665" s="42"/>
      <c r="QSV2665" s="116"/>
      <c r="QSW2665" s="42"/>
      <c r="QSX2665" s="116"/>
      <c r="QSY2665" s="42"/>
      <c r="QSZ2665" s="116"/>
      <c r="QTA2665" s="42"/>
      <c r="QTB2665" s="116"/>
      <c r="QTC2665" s="42"/>
      <c r="QTD2665" s="116"/>
      <c r="QTE2665" s="42"/>
      <c r="QTF2665" s="116"/>
      <c r="QTG2665" s="42"/>
      <c r="QTH2665" s="116"/>
      <c r="QTI2665" s="42"/>
      <c r="QTJ2665" s="116"/>
      <c r="QTK2665" s="42"/>
      <c r="QTL2665" s="116"/>
      <c r="QTM2665" s="42"/>
      <c r="QTN2665" s="116"/>
      <c r="QTO2665" s="42"/>
      <c r="QTP2665" s="116"/>
      <c r="QTQ2665" s="42"/>
      <c r="QTR2665" s="116"/>
      <c r="QTS2665" s="42"/>
      <c r="QTT2665" s="116"/>
      <c r="QTU2665" s="42"/>
      <c r="QTV2665" s="116"/>
      <c r="QTW2665" s="42"/>
      <c r="QTX2665" s="116"/>
      <c r="QTY2665" s="42"/>
      <c r="QTZ2665" s="116"/>
      <c r="QUA2665" s="42"/>
      <c r="QUB2665" s="116"/>
      <c r="QUC2665" s="42"/>
      <c r="QUD2665" s="116"/>
      <c r="QUE2665" s="42"/>
      <c r="QUF2665" s="116"/>
      <c r="QUG2665" s="42"/>
      <c r="QUH2665" s="116"/>
      <c r="QUI2665" s="42"/>
      <c r="QUJ2665" s="116"/>
      <c r="QUK2665" s="42"/>
      <c r="QUL2665" s="116"/>
      <c r="QUM2665" s="42"/>
      <c r="QUN2665" s="116"/>
      <c r="QUO2665" s="42"/>
      <c r="QUP2665" s="116"/>
      <c r="QUQ2665" s="42"/>
      <c r="QUR2665" s="116"/>
      <c r="QUS2665" s="42"/>
      <c r="QUT2665" s="116"/>
      <c r="QUU2665" s="42"/>
      <c r="QUV2665" s="116"/>
      <c r="QUW2665" s="42"/>
      <c r="QUX2665" s="116"/>
      <c r="QUY2665" s="42"/>
      <c r="QUZ2665" s="116"/>
      <c r="QVA2665" s="42"/>
      <c r="QVB2665" s="116"/>
      <c r="QVC2665" s="42"/>
      <c r="QVD2665" s="116"/>
      <c r="QVE2665" s="42"/>
      <c r="QVF2665" s="116"/>
      <c r="QVG2665" s="42"/>
      <c r="QVH2665" s="116"/>
      <c r="QVI2665" s="42"/>
      <c r="QVJ2665" s="116"/>
      <c r="QVK2665" s="42"/>
      <c r="QVL2665" s="116"/>
      <c r="QVM2665" s="42"/>
      <c r="QVN2665" s="116"/>
      <c r="QVO2665" s="42"/>
      <c r="QVP2665" s="116"/>
      <c r="QVQ2665" s="42"/>
      <c r="QVR2665" s="116"/>
      <c r="QVS2665" s="42"/>
      <c r="QVT2665" s="116"/>
      <c r="QVU2665" s="42"/>
      <c r="QVV2665" s="116"/>
      <c r="QVW2665" s="42"/>
      <c r="QVX2665" s="116"/>
      <c r="QVY2665" s="42"/>
      <c r="QVZ2665" s="116"/>
      <c r="QWA2665" s="42"/>
      <c r="QWB2665" s="116"/>
      <c r="QWC2665" s="42"/>
      <c r="QWD2665" s="116"/>
      <c r="QWE2665" s="42"/>
      <c r="QWF2665" s="116"/>
      <c r="QWG2665" s="42"/>
      <c r="QWH2665" s="116"/>
      <c r="QWI2665" s="42"/>
      <c r="QWJ2665" s="116"/>
      <c r="QWK2665" s="42"/>
      <c r="QWL2665" s="116"/>
      <c r="QWM2665" s="42"/>
      <c r="QWN2665" s="116"/>
      <c r="QWO2665" s="42"/>
      <c r="QWP2665" s="116"/>
      <c r="QWQ2665" s="42"/>
      <c r="QWR2665" s="116"/>
      <c r="QWS2665" s="42"/>
      <c r="QWT2665" s="116"/>
      <c r="QWU2665" s="42"/>
      <c r="QWV2665" s="116"/>
      <c r="QWW2665" s="42"/>
      <c r="QWX2665" s="116"/>
      <c r="QWY2665" s="42"/>
      <c r="QWZ2665" s="116"/>
      <c r="QXA2665" s="42"/>
      <c r="QXB2665" s="116"/>
      <c r="QXC2665" s="42"/>
      <c r="QXD2665" s="116"/>
      <c r="QXE2665" s="42"/>
      <c r="QXF2665" s="116"/>
      <c r="QXG2665" s="42"/>
      <c r="QXH2665" s="116"/>
      <c r="QXI2665" s="42"/>
      <c r="QXJ2665" s="116"/>
      <c r="QXK2665" s="42"/>
      <c r="QXL2665" s="116"/>
      <c r="QXM2665" s="42"/>
      <c r="QXN2665" s="116"/>
      <c r="QXO2665" s="42"/>
      <c r="QXP2665" s="116"/>
      <c r="QXQ2665" s="42"/>
      <c r="QXR2665" s="116"/>
      <c r="QXS2665" s="42"/>
      <c r="QXT2665" s="116"/>
      <c r="QXU2665" s="42"/>
      <c r="QXV2665" s="116"/>
      <c r="QXW2665" s="42"/>
      <c r="QXX2665" s="116"/>
      <c r="QXY2665" s="42"/>
      <c r="QXZ2665" s="116"/>
      <c r="QYA2665" s="42"/>
      <c r="QYB2665" s="116"/>
      <c r="QYC2665" s="42"/>
      <c r="QYD2665" s="116"/>
      <c r="QYE2665" s="42"/>
      <c r="QYF2665" s="116"/>
      <c r="QYG2665" s="42"/>
      <c r="QYH2665" s="116"/>
      <c r="QYI2665" s="42"/>
      <c r="QYJ2665" s="116"/>
      <c r="QYK2665" s="42"/>
      <c r="QYL2665" s="116"/>
      <c r="QYM2665" s="42"/>
      <c r="QYN2665" s="116"/>
      <c r="QYO2665" s="42"/>
      <c r="QYP2665" s="116"/>
      <c r="QYQ2665" s="42"/>
      <c r="QYR2665" s="116"/>
      <c r="QYS2665" s="42"/>
      <c r="QYT2665" s="116"/>
      <c r="QYU2665" s="42"/>
      <c r="QYV2665" s="116"/>
      <c r="QYW2665" s="42"/>
      <c r="QYX2665" s="116"/>
      <c r="QYY2665" s="42"/>
      <c r="QYZ2665" s="116"/>
      <c r="QZA2665" s="42"/>
      <c r="QZB2665" s="116"/>
      <c r="QZC2665" s="42"/>
      <c r="QZD2665" s="116"/>
      <c r="QZE2665" s="42"/>
      <c r="QZF2665" s="116"/>
      <c r="QZG2665" s="42"/>
      <c r="QZH2665" s="116"/>
      <c r="QZI2665" s="42"/>
      <c r="QZJ2665" s="116"/>
      <c r="QZK2665" s="42"/>
      <c r="QZL2665" s="116"/>
      <c r="QZM2665" s="42"/>
      <c r="QZN2665" s="116"/>
      <c r="QZO2665" s="42"/>
      <c r="QZP2665" s="116"/>
      <c r="QZQ2665" s="42"/>
      <c r="QZR2665" s="116"/>
      <c r="QZS2665" s="42"/>
      <c r="QZT2665" s="116"/>
      <c r="QZU2665" s="42"/>
      <c r="QZV2665" s="116"/>
      <c r="QZW2665" s="42"/>
      <c r="QZX2665" s="116"/>
      <c r="QZY2665" s="42"/>
      <c r="QZZ2665" s="116"/>
      <c r="RAA2665" s="42"/>
      <c r="RAB2665" s="116"/>
      <c r="RAC2665" s="42"/>
      <c r="RAD2665" s="116"/>
      <c r="RAE2665" s="42"/>
      <c r="RAF2665" s="116"/>
      <c r="RAG2665" s="42"/>
      <c r="RAH2665" s="116"/>
      <c r="RAI2665" s="42"/>
      <c r="RAJ2665" s="116"/>
      <c r="RAK2665" s="42"/>
      <c r="RAL2665" s="116"/>
      <c r="RAM2665" s="42"/>
      <c r="RAN2665" s="116"/>
      <c r="RAO2665" s="42"/>
      <c r="RAP2665" s="116"/>
      <c r="RAQ2665" s="42"/>
      <c r="RAR2665" s="116"/>
      <c r="RAS2665" s="42"/>
      <c r="RAT2665" s="116"/>
      <c r="RAU2665" s="42"/>
      <c r="RAV2665" s="116"/>
      <c r="RAW2665" s="42"/>
      <c r="RAX2665" s="116"/>
      <c r="RAY2665" s="42"/>
      <c r="RAZ2665" s="116"/>
      <c r="RBA2665" s="42"/>
      <c r="RBB2665" s="116"/>
      <c r="RBC2665" s="42"/>
      <c r="RBD2665" s="116"/>
      <c r="RBE2665" s="42"/>
      <c r="RBF2665" s="116"/>
      <c r="RBG2665" s="42"/>
      <c r="RBH2665" s="116"/>
      <c r="RBI2665" s="42"/>
      <c r="RBJ2665" s="116"/>
      <c r="RBK2665" s="42"/>
      <c r="RBL2665" s="116"/>
      <c r="RBM2665" s="42"/>
      <c r="RBN2665" s="116"/>
      <c r="RBO2665" s="42"/>
      <c r="RBP2665" s="116"/>
      <c r="RBQ2665" s="42"/>
      <c r="RBR2665" s="116"/>
      <c r="RBS2665" s="42"/>
      <c r="RBT2665" s="116"/>
      <c r="RBU2665" s="42"/>
      <c r="RBV2665" s="116"/>
      <c r="RBW2665" s="42"/>
      <c r="RBX2665" s="116"/>
      <c r="RBY2665" s="42"/>
      <c r="RBZ2665" s="116"/>
      <c r="RCA2665" s="42"/>
      <c r="RCB2665" s="116"/>
      <c r="RCC2665" s="42"/>
      <c r="RCD2665" s="116"/>
      <c r="RCE2665" s="42"/>
      <c r="RCF2665" s="116"/>
      <c r="RCG2665" s="42"/>
      <c r="RCH2665" s="116"/>
      <c r="RCI2665" s="42"/>
      <c r="RCJ2665" s="116"/>
      <c r="RCK2665" s="42"/>
      <c r="RCL2665" s="116"/>
      <c r="RCM2665" s="42"/>
      <c r="RCN2665" s="116"/>
      <c r="RCO2665" s="42"/>
      <c r="RCP2665" s="116"/>
      <c r="RCQ2665" s="42"/>
      <c r="RCR2665" s="116"/>
      <c r="RCS2665" s="42"/>
      <c r="RCT2665" s="116"/>
      <c r="RCU2665" s="42"/>
      <c r="RCV2665" s="116"/>
      <c r="RCW2665" s="42"/>
      <c r="RCX2665" s="116"/>
      <c r="RCY2665" s="42"/>
      <c r="RCZ2665" s="116"/>
      <c r="RDA2665" s="42"/>
      <c r="RDB2665" s="116"/>
      <c r="RDC2665" s="42"/>
      <c r="RDD2665" s="116"/>
      <c r="RDE2665" s="42"/>
      <c r="RDF2665" s="116"/>
      <c r="RDG2665" s="42"/>
      <c r="RDH2665" s="116"/>
      <c r="RDI2665" s="42"/>
      <c r="RDJ2665" s="116"/>
      <c r="RDK2665" s="42"/>
      <c r="RDL2665" s="116"/>
      <c r="RDM2665" s="42"/>
      <c r="RDN2665" s="116"/>
      <c r="RDO2665" s="42"/>
      <c r="RDP2665" s="116"/>
      <c r="RDQ2665" s="42"/>
      <c r="RDR2665" s="116"/>
      <c r="RDS2665" s="42"/>
      <c r="RDT2665" s="116"/>
      <c r="RDU2665" s="42"/>
      <c r="RDV2665" s="116"/>
      <c r="RDW2665" s="42"/>
      <c r="RDX2665" s="116"/>
      <c r="RDY2665" s="42"/>
      <c r="RDZ2665" s="116"/>
      <c r="REA2665" s="42"/>
      <c r="REB2665" s="116"/>
      <c r="REC2665" s="42"/>
      <c r="RED2665" s="116"/>
      <c r="REE2665" s="42"/>
      <c r="REF2665" s="116"/>
      <c r="REG2665" s="42"/>
      <c r="REH2665" s="116"/>
      <c r="REI2665" s="42"/>
      <c r="REJ2665" s="116"/>
      <c r="REK2665" s="42"/>
      <c r="REL2665" s="116"/>
      <c r="REM2665" s="42"/>
      <c r="REN2665" s="116"/>
      <c r="REO2665" s="42"/>
      <c r="REP2665" s="116"/>
      <c r="REQ2665" s="42"/>
      <c r="RER2665" s="116"/>
      <c r="RES2665" s="42"/>
      <c r="RET2665" s="116"/>
      <c r="REU2665" s="42"/>
      <c r="REV2665" s="116"/>
      <c r="REW2665" s="42"/>
      <c r="REX2665" s="116"/>
      <c r="REY2665" s="42"/>
      <c r="REZ2665" s="116"/>
      <c r="RFA2665" s="42"/>
      <c r="RFB2665" s="116"/>
      <c r="RFC2665" s="42"/>
      <c r="RFD2665" s="116"/>
      <c r="RFE2665" s="42"/>
      <c r="RFF2665" s="116"/>
      <c r="RFG2665" s="42"/>
      <c r="RFH2665" s="116"/>
      <c r="RFI2665" s="42"/>
      <c r="RFJ2665" s="116"/>
      <c r="RFK2665" s="42"/>
      <c r="RFL2665" s="116"/>
      <c r="RFM2665" s="42"/>
      <c r="RFN2665" s="116"/>
      <c r="RFO2665" s="42"/>
      <c r="RFP2665" s="116"/>
      <c r="RFQ2665" s="42"/>
      <c r="RFR2665" s="116"/>
      <c r="RFS2665" s="42"/>
      <c r="RFT2665" s="116"/>
      <c r="RFU2665" s="42"/>
      <c r="RFV2665" s="116"/>
      <c r="RFW2665" s="42"/>
      <c r="RFX2665" s="116"/>
      <c r="RFY2665" s="42"/>
      <c r="RFZ2665" s="116"/>
      <c r="RGA2665" s="42"/>
      <c r="RGB2665" s="116"/>
      <c r="RGC2665" s="42"/>
      <c r="RGD2665" s="116"/>
      <c r="RGE2665" s="42"/>
      <c r="RGF2665" s="116"/>
      <c r="RGG2665" s="42"/>
      <c r="RGH2665" s="116"/>
      <c r="RGI2665" s="42"/>
      <c r="RGJ2665" s="116"/>
      <c r="RGK2665" s="42"/>
      <c r="RGL2665" s="116"/>
      <c r="RGM2665" s="42"/>
      <c r="RGN2665" s="116"/>
      <c r="RGO2665" s="42"/>
      <c r="RGP2665" s="116"/>
      <c r="RGQ2665" s="42"/>
      <c r="RGR2665" s="116"/>
      <c r="RGS2665" s="42"/>
      <c r="RGT2665" s="116"/>
      <c r="RGU2665" s="42"/>
      <c r="RGV2665" s="116"/>
      <c r="RGW2665" s="42"/>
      <c r="RGX2665" s="116"/>
      <c r="RGY2665" s="42"/>
      <c r="RGZ2665" s="116"/>
      <c r="RHA2665" s="42"/>
      <c r="RHB2665" s="116"/>
      <c r="RHC2665" s="42"/>
      <c r="RHD2665" s="116"/>
      <c r="RHE2665" s="42"/>
      <c r="RHF2665" s="116"/>
      <c r="RHG2665" s="42"/>
      <c r="RHH2665" s="116"/>
      <c r="RHI2665" s="42"/>
      <c r="RHJ2665" s="116"/>
      <c r="RHK2665" s="42"/>
      <c r="RHL2665" s="116"/>
      <c r="RHM2665" s="42"/>
      <c r="RHN2665" s="116"/>
      <c r="RHO2665" s="42"/>
      <c r="RHP2665" s="116"/>
      <c r="RHQ2665" s="42"/>
      <c r="RHR2665" s="116"/>
      <c r="RHS2665" s="42"/>
      <c r="RHT2665" s="116"/>
      <c r="RHU2665" s="42"/>
      <c r="RHV2665" s="116"/>
      <c r="RHW2665" s="42"/>
      <c r="RHX2665" s="116"/>
      <c r="RHY2665" s="42"/>
      <c r="RHZ2665" s="116"/>
      <c r="RIA2665" s="42"/>
      <c r="RIB2665" s="116"/>
      <c r="RIC2665" s="42"/>
      <c r="RID2665" s="116"/>
      <c r="RIE2665" s="42"/>
      <c r="RIF2665" s="116"/>
      <c r="RIG2665" s="42"/>
      <c r="RIH2665" s="116"/>
      <c r="RII2665" s="42"/>
      <c r="RIJ2665" s="116"/>
      <c r="RIK2665" s="42"/>
      <c r="RIL2665" s="116"/>
      <c r="RIM2665" s="42"/>
      <c r="RIN2665" s="116"/>
      <c r="RIO2665" s="42"/>
      <c r="RIP2665" s="116"/>
      <c r="RIQ2665" s="42"/>
      <c r="RIR2665" s="116"/>
      <c r="RIS2665" s="42"/>
      <c r="RIT2665" s="116"/>
      <c r="RIU2665" s="42"/>
      <c r="RIV2665" s="116"/>
      <c r="RIW2665" s="42"/>
      <c r="RIX2665" s="116"/>
      <c r="RIY2665" s="42"/>
      <c r="RIZ2665" s="116"/>
      <c r="RJA2665" s="42"/>
      <c r="RJB2665" s="116"/>
      <c r="RJC2665" s="42"/>
      <c r="RJD2665" s="116"/>
      <c r="RJE2665" s="42"/>
      <c r="RJF2665" s="116"/>
      <c r="RJG2665" s="42"/>
      <c r="RJH2665" s="116"/>
      <c r="RJI2665" s="42"/>
      <c r="RJJ2665" s="116"/>
      <c r="RJK2665" s="42"/>
      <c r="RJL2665" s="116"/>
      <c r="RJM2665" s="42"/>
      <c r="RJN2665" s="116"/>
      <c r="RJO2665" s="42"/>
      <c r="RJP2665" s="116"/>
      <c r="RJQ2665" s="42"/>
      <c r="RJR2665" s="116"/>
      <c r="RJS2665" s="42"/>
      <c r="RJT2665" s="116"/>
      <c r="RJU2665" s="42"/>
      <c r="RJV2665" s="116"/>
      <c r="RJW2665" s="42"/>
      <c r="RJX2665" s="116"/>
      <c r="RJY2665" s="42"/>
      <c r="RJZ2665" s="116"/>
      <c r="RKA2665" s="42"/>
      <c r="RKB2665" s="116"/>
      <c r="RKC2665" s="42"/>
      <c r="RKD2665" s="116"/>
      <c r="RKE2665" s="42"/>
      <c r="RKF2665" s="116"/>
      <c r="RKG2665" s="42"/>
      <c r="RKH2665" s="116"/>
      <c r="RKI2665" s="42"/>
      <c r="RKJ2665" s="116"/>
      <c r="RKK2665" s="42"/>
      <c r="RKL2665" s="116"/>
      <c r="RKM2665" s="42"/>
      <c r="RKN2665" s="116"/>
      <c r="RKO2665" s="42"/>
      <c r="RKP2665" s="116"/>
      <c r="RKQ2665" s="42"/>
      <c r="RKR2665" s="116"/>
      <c r="RKS2665" s="42"/>
      <c r="RKT2665" s="116"/>
      <c r="RKU2665" s="42"/>
      <c r="RKV2665" s="116"/>
      <c r="RKW2665" s="42"/>
      <c r="RKX2665" s="116"/>
      <c r="RKY2665" s="42"/>
      <c r="RKZ2665" s="116"/>
      <c r="RLA2665" s="42"/>
      <c r="RLB2665" s="116"/>
      <c r="RLC2665" s="42"/>
      <c r="RLD2665" s="116"/>
      <c r="RLE2665" s="42"/>
      <c r="RLF2665" s="116"/>
      <c r="RLG2665" s="42"/>
      <c r="RLH2665" s="116"/>
      <c r="RLI2665" s="42"/>
      <c r="RLJ2665" s="116"/>
      <c r="RLK2665" s="42"/>
      <c r="RLL2665" s="116"/>
      <c r="RLM2665" s="42"/>
      <c r="RLN2665" s="116"/>
      <c r="RLO2665" s="42"/>
      <c r="RLP2665" s="116"/>
      <c r="RLQ2665" s="42"/>
      <c r="RLR2665" s="116"/>
      <c r="RLS2665" s="42"/>
      <c r="RLT2665" s="116"/>
      <c r="RLU2665" s="42"/>
      <c r="RLV2665" s="116"/>
      <c r="RLW2665" s="42"/>
      <c r="RLX2665" s="116"/>
      <c r="RLY2665" s="42"/>
      <c r="RLZ2665" s="116"/>
      <c r="RMA2665" s="42"/>
      <c r="RMB2665" s="116"/>
      <c r="RMC2665" s="42"/>
      <c r="RMD2665" s="116"/>
      <c r="RME2665" s="42"/>
      <c r="RMF2665" s="116"/>
      <c r="RMG2665" s="42"/>
      <c r="RMH2665" s="116"/>
      <c r="RMI2665" s="42"/>
      <c r="RMJ2665" s="116"/>
      <c r="RMK2665" s="42"/>
      <c r="RML2665" s="116"/>
      <c r="RMM2665" s="42"/>
      <c r="RMN2665" s="116"/>
      <c r="RMO2665" s="42"/>
      <c r="RMP2665" s="116"/>
      <c r="RMQ2665" s="42"/>
      <c r="RMR2665" s="116"/>
      <c r="RMS2665" s="42"/>
      <c r="RMT2665" s="116"/>
      <c r="RMU2665" s="42"/>
      <c r="RMV2665" s="116"/>
      <c r="RMW2665" s="42"/>
      <c r="RMX2665" s="116"/>
      <c r="RMY2665" s="42"/>
      <c r="RMZ2665" s="116"/>
      <c r="RNA2665" s="42"/>
      <c r="RNB2665" s="116"/>
      <c r="RNC2665" s="42"/>
      <c r="RND2665" s="116"/>
      <c r="RNE2665" s="42"/>
      <c r="RNF2665" s="116"/>
      <c r="RNG2665" s="42"/>
      <c r="RNH2665" s="116"/>
      <c r="RNI2665" s="42"/>
      <c r="RNJ2665" s="116"/>
      <c r="RNK2665" s="42"/>
      <c r="RNL2665" s="116"/>
      <c r="RNM2665" s="42"/>
      <c r="RNN2665" s="116"/>
      <c r="RNO2665" s="42"/>
      <c r="RNP2665" s="116"/>
      <c r="RNQ2665" s="42"/>
      <c r="RNR2665" s="116"/>
      <c r="RNS2665" s="42"/>
      <c r="RNT2665" s="116"/>
      <c r="RNU2665" s="42"/>
      <c r="RNV2665" s="116"/>
      <c r="RNW2665" s="42"/>
      <c r="RNX2665" s="116"/>
      <c r="RNY2665" s="42"/>
      <c r="RNZ2665" s="116"/>
      <c r="ROA2665" s="42"/>
      <c r="ROB2665" s="116"/>
      <c r="ROC2665" s="42"/>
      <c r="ROD2665" s="116"/>
      <c r="ROE2665" s="42"/>
      <c r="ROF2665" s="116"/>
      <c r="ROG2665" s="42"/>
      <c r="ROH2665" s="116"/>
      <c r="ROI2665" s="42"/>
      <c r="ROJ2665" s="116"/>
      <c r="ROK2665" s="42"/>
      <c r="ROL2665" s="116"/>
      <c r="ROM2665" s="42"/>
      <c r="RON2665" s="116"/>
      <c r="ROO2665" s="42"/>
      <c r="ROP2665" s="116"/>
      <c r="ROQ2665" s="42"/>
      <c r="ROR2665" s="116"/>
      <c r="ROS2665" s="42"/>
      <c r="ROT2665" s="116"/>
      <c r="ROU2665" s="42"/>
      <c r="ROV2665" s="116"/>
      <c r="ROW2665" s="42"/>
      <c r="ROX2665" s="116"/>
      <c r="ROY2665" s="42"/>
      <c r="ROZ2665" s="116"/>
      <c r="RPA2665" s="42"/>
      <c r="RPB2665" s="116"/>
      <c r="RPC2665" s="42"/>
      <c r="RPD2665" s="116"/>
      <c r="RPE2665" s="42"/>
      <c r="RPF2665" s="116"/>
      <c r="RPG2665" s="42"/>
      <c r="RPH2665" s="116"/>
      <c r="RPI2665" s="42"/>
      <c r="RPJ2665" s="116"/>
      <c r="RPK2665" s="42"/>
      <c r="RPL2665" s="116"/>
      <c r="RPM2665" s="42"/>
      <c r="RPN2665" s="116"/>
      <c r="RPO2665" s="42"/>
      <c r="RPP2665" s="116"/>
      <c r="RPQ2665" s="42"/>
      <c r="RPR2665" s="116"/>
      <c r="RPS2665" s="42"/>
      <c r="RPT2665" s="116"/>
      <c r="RPU2665" s="42"/>
      <c r="RPV2665" s="116"/>
      <c r="RPW2665" s="42"/>
      <c r="RPX2665" s="116"/>
      <c r="RPY2665" s="42"/>
      <c r="RPZ2665" s="116"/>
      <c r="RQA2665" s="42"/>
      <c r="RQB2665" s="116"/>
      <c r="RQC2665" s="42"/>
      <c r="RQD2665" s="116"/>
      <c r="RQE2665" s="42"/>
      <c r="RQF2665" s="116"/>
      <c r="RQG2665" s="42"/>
      <c r="RQH2665" s="116"/>
      <c r="RQI2665" s="42"/>
      <c r="RQJ2665" s="116"/>
      <c r="RQK2665" s="42"/>
      <c r="RQL2665" s="116"/>
      <c r="RQM2665" s="42"/>
      <c r="RQN2665" s="116"/>
      <c r="RQO2665" s="42"/>
      <c r="RQP2665" s="116"/>
      <c r="RQQ2665" s="42"/>
      <c r="RQR2665" s="116"/>
      <c r="RQS2665" s="42"/>
      <c r="RQT2665" s="116"/>
      <c r="RQU2665" s="42"/>
      <c r="RQV2665" s="116"/>
      <c r="RQW2665" s="42"/>
      <c r="RQX2665" s="116"/>
      <c r="RQY2665" s="42"/>
      <c r="RQZ2665" s="116"/>
      <c r="RRA2665" s="42"/>
      <c r="RRB2665" s="116"/>
      <c r="RRC2665" s="42"/>
      <c r="RRD2665" s="116"/>
      <c r="RRE2665" s="42"/>
      <c r="RRF2665" s="116"/>
      <c r="RRG2665" s="42"/>
      <c r="RRH2665" s="116"/>
      <c r="RRI2665" s="42"/>
      <c r="RRJ2665" s="116"/>
      <c r="RRK2665" s="42"/>
      <c r="RRL2665" s="116"/>
      <c r="RRM2665" s="42"/>
      <c r="RRN2665" s="116"/>
      <c r="RRO2665" s="42"/>
      <c r="RRP2665" s="116"/>
      <c r="RRQ2665" s="42"/>
      <c r="RRR2665" s="116"/>
      <c r="RRS2665" s="42"/>
      <c r="RRT2665" s="116"/>
      <c r="RRU2665" s="42"/>
      <c r="RRV2665" s="116"/>
      <c r="RRW2665" s="42"/>
      <c r="RRX2665" s="116"/>
      <c r="RRY2665" s="42"/>
      <c r="RRZ2665" s="116"/>
      <c r="RSA2665" s="42"/>
      <c r="RSB2665" s="116"/>
      <c r="RSC2665" s="42"/>
      <c r="RSD2665" s="116"/>
      <c r="RSE2665" s="42"/>
      <c r="RSF2665" s="116"/>
      <c r="RSG2665" s="42"/>
      <c r="RSH2665" s="116"/>
      <c r="RSI2665" s="42"/>
      <c r="RSJ2665" s="116"/>
      <c r="RSK2665" s="42"/>
      <c r="RSL2665" s="116"/>
      <c r="RSM2665" s="42"/>
      <c r="RSN2665" s="116"/>
      <c r="RSO2665" s="42"/>
      <c r="RSP2665" s="116"/>
      <c r="RSQ2665" s="42"/>
      <c r="RSR2665" s="116"/>
      <c r="RSS2665" s="42"/>
      <c r="RST2665" s="116"/>
      <c r="RSU2665" s="42"/>
      <c r="RSV2665" s="116"/>
      <c r="RSW2665" s="42"/>
      <c r="RSX2665" s="116"/>
      <c r="RSY2665" s="42"/>
      <c r="RSZ2665" s="116"/>
      <c r="RTA2665" s="42"/>
      <c r="RTB2665" s="116"/>
      <c r="RTC2665" s="42"/>
      <c r="RTD2665" s="116"/>
      <c r="RTE2665" s="42"/>
      <c r="RTF2665" s="116"/>
      <c r="RTG2665" s="42"/>
      <c r="RTH2665" s="116"/>
      <c r="RTI2665" s="42"/>
      <c r="RTJ2665" s="116"/>
      <c r="RTK2665" s="42"/>
      <c r="RTL2665" s="116"/>
      <c r="RTM2665" s="42"/>
      <c r="RTN2665" s="116"/>
      <c r="RTO2665" s="42"/>
      <c r="RTP2665" s="116"/>
      <c r="RTQ2665" s="42"/>
      <c r="RTR2665" s="116"/>
      <c r="RTS2665" s="42"/>
      <c r="RTT2665" s="116"/>
      <c r="RTU2665" s="42"/>
      <c r="RTV2665" s="116"/>
      <c r="RTW2665" s="42"/>
      <c r="RTX2665" s="116"/>
      <c r="RTY2665" s="42"/>
      <c r="RTZ2665" s="116"/>
      <c r="RUA2665" s="42"/>
      <c r="RUB2665" s="116"/>
      <c r="RUC2665" s="42"/>
      <c r="RUD2665" s="116"/>
      <c r="RUE2665" s="42"/>
      <c r="RUF2665" s="116"/>
      <c r="RUG2665" s="42"/>
      <c r="RUH2665" s="116"/>
      <c r="RUI2665" s="42"/>
      <c r="RUJ2665" s="116"/>
      <c r="RUK2665" s="42"/>
      <c r="RUL2665" s="116"/>
      <c r="RUM2665" s="42"/>
      <c r="RUN2665" s="116"/>
      <c r="RUO2665" s="42"/>
      <c r="RUP2665" s="116"/>
      <c r="RUQ2665" s="42"/>
      <c r="RUR2665" s="116"/>
      <c r="RUS2665" s="42"/>
      <c r="RUT2665" s="116"/>
      <c r="RUU2665" s="42"/>
      <c r="RUV2665" s="116"/>
      <c r="RUW2665" s="42"/>
      <c r="RUX2665" s="116"/>
      <c r="RUY2665" s="42"/>
      <c r="RUZ2665" s="116"/>
      <c r="RVA2665" s="42"/>
      <c r="RVB2665" s="116"/>
      <c r="RVC2665" s="42"/>
      <c r="RVD2665" s="116"/>
      <c r="RVE2665" s="42"/>
      <c r="RVF2665" s="116"/>
      <c r="RVG2665" s="42"/>
      <c r="RVH2665" s="116"/>
      <c r="RVI2665" s="42"/>
      <c r="RVJ2665" s="116"/>
      <c r="RVK2665" s="42"/>
      <c r="RVL2665" s="116"/>
      <c r="RVM2665" s="42"/>
      <c r="RVN2665" s="116"/>
      <c r="RVO2665" s="42"/>
      <c r="RVP2665" s="116"/>
      <c r="RVQ2665" s="42"/>
      <c r="RVR2665" s="116"/>
      <c r="RVS2665" s="42"/>
      <c r="RVT2665" s="116"/>
      <c r="RVU2665" s="42"/>
      <c r="RVV2665" s="116"/>
      <c r="RVW2665" s="42"/>
      <c r="RVX2665" s="116"/>
      <c r="RVY2665" s="42"/>
      <c r="RVZ2665" s="116"/>
      <c r="RWA2665" s="42"/>
      <c r="RWB2665" s="116"/>
      <c r="RWC2665" s="42"/>
      <c r="RWD2665" s="116"/>
      <c r="RWE2665" s="42"/>
      <c r="RWF2665" s="116"/>
      <c r="RWG2665" s="42"/>
      <c r="RWH2665" s="116"/>
      <c r="RWI2665" s="42"/>
      <c r="RWJ2665" s="116"/>
      <c r="RWK2665" s="42"/>
      <c r="RWL2665" s="116"/>
      <c r="RWM2665" s="42"/>
      <c r="RWN2665" s="116"/>
      <c r="RWO2665" s="42"/>
      <c r="RWP2665" s="116"/>
      <c r="RWQ2665" s="42"/>
      <c r="RWR2665" s="116"/>
      <c r="RWS2665" s="42"/>
      <c r="RWT2665" s="116"/>
      <c r="RWU2665" s="42"/>
      <c r="RWV2665" s="116"/>
      <c r="RWW2665" s="42"/>
      <c r="RWX2665" s="116"/>
      <c r="RWY2665" s="42"/>
      <c r="RWZ2665" s="116"/>
      <c r="RXA2665" s="42"/>
      <c r="RXB2665" s="116"/>
      <c r="RXC2665" s="42"/>
      <c r="RXD2665" s="116"/>
      <c r="RXE2665" s="42"/>
      <c r="RXF2665" s="116"/>
      <c r="RXG2665" s="42"/>
      <c r="RXH2665" s="116"/>
      <c r="RXI2665" s="42"/>
      <c r="RXJ2665" s="116"/>
      <c r="RXK2665" s="42"/>
      <c r="RXL2665" s="116"/>
      <c r="RXM2665" s="42"/>
      <c r="RXN2665" s="116"/>
      <c r="RXO2665" s="42"/>
      <c r="RXP2665" s="116"/>
      <c r="RXQ2665" s="42"/>
      <c r="RXR2665" s="116"/>
      <c r="RXS2665" s="42"/>
      <c r="RXT2665" s="116"/>
      <c r="RXU2665" s="42"/>
      <c r="RXV2665" s="116"/>
      <c r="RXW2665" s="42"/>
      <c r="RXX2665" s="116"/>
      <c r="RXY2665" s="42"/>
      <c r="RXZ2665" s="116"/>
      <c r="RYA2665" s="42"/>
      <c r="RYB2665" s="116"/>
      <c r="RYC2665" s="42"/>
      <c r="RYD2665" s="116"/>
      <c r="RYE2665" s="42"/>
      <c r="RYF2665" s="116"/>
      <c r="RYG2665" s="42"/>
      <c r="RYH2665" s="116"/>
      <c r="RYI2665" s="42"/>
      <c r="RYJ2665" s="116"/>
      <c r="RYK2665" s="42"/>
      <c r="RYL2665" s="116"/>
      <c r="RYM2665" s="42"/>
      <c r="RYN2665" s="116"/>
      <c r="RYO2665" s="42"/>
      <c r="RYP2665" s="116"/>
      <c r="RYQ2665" s="42"/>
      <c r="RYR2665" s="116"/>
      <c r="RYS2665" s="42"/>
      <c r="RYT2665" s="116"/>
      <c r="RYU2665" s="42"/>
      <c r="RYV2665" s="116"/>
      <c r="RYW2665" s="42"/>
      <c r="RYX2665" s="116"/>
      <c r="RYY2665" s="42"/>
      <c r="RYZ2665" s="116"/>
      <c r="RZA2665" s="42"/>
      <c r="RZB2665" s="116"/>
      <c r="RZC2665" s="42"/>
      <c r="RZD2665" s="116"/>
      <c r="RZE2665" s="42"/>
      <c r="RZF2665" s="116"/>
      <c r="RZG2665" s="42"/>
      <c r="RZH2665" s="116"/>
      <c r="RZI2665" s="42"/>
      <c r="RZJ2665" s="116"/>
      <c r="RZK2665" s="42"/>
      <c r="RZL2665" s="116"/>
      <c r="RZM2665" s="42"/>
      <c r="RZN2665" s="116"/>
      <c r="RZO2665" s="42"/>
      <c r="RZP2665" s="116"/>
      <c r="RZQ2665" s="42"/>
      <c r="RZR2665" s="116"/>
      <c r="RZS2665" s="42"/>
      <c r="RZT2665" s="116"/>
      <c r="RZU2665" s="42"/>
      <c r="RZV2665" s="116"/>
      <c r="RZW2665" s="42"/>
      <c r="RZX2665" s="116"/>
      <c r="RZY2665" s="42"/>
      <c r="RZZ2665" s="116"/>
      <c r="SAA2665" s="42"/>
      <c r="SAB2665" s="116"/>
      <c r="SAC2665" s="42"/>
      <c r="SAD2665" s="116"/>
      <c r="SAE2665" s="42"/>
      <c r="SAF2665" s="116"/>
      <c r="SAG2665" s="42"/>
      <c r="SAH2665" s="116"/>
      <c r="SAI2665" s="42"/>
      <c r="SAJ2665" s="116"/>
      <c r="SAK2665" s="42"/>
      <c r="SAL2665" s="116"/>
      <c r="SAM2665" s="42"/>
      <c r="SAN2665" s="116"/>
      <c r="SAO2665" s="42"/>
      <c r="SAP2665" s="116"/>
      <c r="SAQ2665" s="42"/>
      <c r="SAR2665" s="116"/>
      <c r="SAS2665" s="42"/>
      <c r="SAT2665" s="116"/>
      <c r="SAU2665" s="42"/>
      <c r="SAV2665" s="116"/>
      <c r="SAW2665" s="42"/>
      <c r="SAX2665" s="116"/>
      <c r="SAY2665" s="42"/>
      <c r="SAZ2665" s="116"/>
      <c r="SBA2665" s="42"/>
      <c r="SBB2665" s="116"/>
      <c r="SBC2665" s="42"/>
      <c r="SBD2665" s="116"/>
      <c r="SBE2665" s="42"/>
      <c r="SBF2665" s="116"/>
      <c r="SBG2665" s="42"/>
      <c r="SBH2665" s="116"/>
      <c r="SBI2665" s="42"/>
      <c r="SBJ2665" s="116"/>
      <c r="SBK2665" s="42"/>
      <c r="SBL2665" s="116"/>
      <c r="SBM2665" s="42"/>
      <c r="SBN2665" s="116"/>
      <c r="SBO2665" s="42"/>
      <c r="SBP2665" s="116"/>
      <c r="SBQ2665" s="42"/>
      <c r="SBR2665" s="116"/>
      <c r="SBS2665" s="42"/>
      <c r="SBT2665" s="116"/>
      <c r="SBU2665" s="42"/>
      <c r="SBV2665" s="116"/>
      <c r="SBW2665" s="42"/>
      <c r="SBX2665" s="116"/>
      <c r="SBY2665" s="42"/>
      <c r="SBZ2665" s="116"/>
      <c r="SCA2665" s="42"/>
      <c r="SCB2665" s="116"/>
      <c r="SCC2665" s="42"/>
      <c r="SCD2665" s="116"/>
      <c r="SCE2665" s="42"/>
      <c r="SCF2665" s="116"/>
      <c r="SCG2665" s="42"/>
      <c r="SCH2665" s="116"/>
      <c r="SCI2665" s="42"/>
      <c r="SCJ2665" s="116"/>
      <c r="SCK2665" s="42"/>
      <c r="SCL2665" s="116"/>
      <c r="SCM2665" s="42"/>
      <c r="SCN2665" s="116"/>
      <c r="SCO2665" s="42"/>
      <c r="SCP2665" s="116"/>
      <c r="SCQ2665" s="42"/>
      <c r="SCR2665" s="116"/>
      <c r="SCS2665" s="42"/>
      <c r="SCT2665" s="116"/>
      <c r="SCU2665" s="42"/>
      <c r="SCV2665" s="116"/>
      <c r="SCW2665" s="42"/>
      <c r="SCX2665" s="116"/>
      <c r="SCY2665" s="42"/>
      <c r="SCZ2665" s="116"/>
      <c r="SDA2665" s="42"/>
      <c r="SDB2665" s="116"/>
      <c r="SDC2665" s="42"/>
      <c r="SDD2665" s="116"/>
      <c r="SDE2665" s="42"/>
      <c r="SDF2665" s="116"/>
      <c r="SDG2665" s="42"/>
      <c r="SDH2665" s="116"/>
      <c r="SDI2665" s="42"/>
      <c r="SDJ2665" s="116"/>
      <c r="SDK2665" s="42"/>
      <c r="SDL2665" s="116"/>
      <c r="SDM2665" s="42"/>
      <c r="SDN2665" s="116"/>
      <c r="SDO2665" s="42"/>
      <c r="SDP2665" s="116"/>
      <c r="SDQ2665" s="42"/>
      <c r="SDR2665" s="116"/>
      <c r="SDS2665" s="42"/>
      <c r="SDT2665" s="116"/>
      <c r="SDU2665" s="42"/>
      <c r="SDV2665" s="116"/>
      <c r="SDW2665" s="42"/>
      <c r="SDX2665" s="116"/>
      <c r="SDY2665" s="42"/>
      <c r="SDZ2665" s="116"/>
      <c r="SEA2665" s="42"/>
      <c r="SEB2665" s="116"/>
      <c r="SEC2665" s="42"/>
      <c r="SED2665" s="116"/>
      <c r="SEE2665" s="42"/>
      <c r="SEF2665" s="116"/>
      <c r="SEG2665" s="42"/>
      <c r="SEH2665" s="116"/>
      <c r="SEI2665" s="42"/>
      <c r="SEJ2665" s="116"/>
      <c r="SEK2665" s="42"/>
      <c r="SEL2665" s="116"/>
      <c r="SEM2665" s="42"/>
      <c r="SEN2665" s="116"/>
      <c r="SEO2665" s="42"/>
      <c r="SEP2665" s="116"/>
      <c r="SEQ2665" s="42"/>
      <c r="SER2665" s="116"/>
      <c r="SES2665" s="42"/>
      <c r="SET2665" s="116"/>
      <c r="SEU2665" s="42"/>
      <c r="SEV2665" s="116"/>
      <c r="SEW2665" s="42"/>
      <c r="SEX2665" s="116"/>
      <c r="SEY2665" s="42"/>
      <c r="SEZ2665" s="116"/>
      <c r="SFA2665" s="42"/>
      <c r="SFB2665" s="116"/>
      <c r="SFC2665" s="42"/>
      <c r="SFD2665" s="116"/>
      <c r="SFE2665" s="42"/>
      <c r="SFF2665" s="116"/>
      <c r="SFG2665" s="42"/>
      <c r="SFH2665" s="116"/>
      <c r="SFI2665" s="42"/>
      <c r="SFJ2665" s="116"/>
      <c r="SFK2665" s="42"/>
      <c r="SFL2665" s="116"/>
      <c r="SFM2665" s="42"/>
      <c r="SFN2665" s="116"/>
      <c r="SFO2665" s="42"/>
      <c r="SFP2665" s="116"/>
      <c r="SFQ2665" s="42"/>
      <c r="SFR2665" s="116"/>
      <c r="SFS2665" s="42"/>
      <c r="SFT2665" s="116"/>
      <c r="SFU2665" s="42"/>
      <c r="SFV2665" s="116"/>
      <c r="SFW2665" s="42"/>
      <c r="SFX2665" s="116"/>
      <c r="SFY2665" s="42"/>
      <c r="SFZ2665" s="116"/>
      <c r="SGA2665" s="42"/>
      <c r="SGB2665" s="116"/>
      <c r="SGC2665" s="42"/>
      <c r="SGD2665" s="116"/>
      <c r="SGE2665" s="42"/>
      <c r="SGF2665" s="116"/>
      <c r="SGG2665" s="42"/>
      <c r="SGH2665" s="116"/>
      <c r="SGI2665" s="42"/>
      <c r="SGJ2665" s="116"/>
      <c r="SGK2665" s="42"/>
      <c r="SGL2665" s="116"/>
      <c r="SGM2665" s="42"/>
      <c r="SGN2665" s="116"/>
      <c r="SGO2665" s="42"/>
      <c r="SGP2665" s="116"/>
      <c r="SGQ2665" s="42"/>
      <c r="SGR2665" s="116"/>
      <c r="SGS2665" s="42"/>
      <c r="SGT2665" s="116"/>
      <c r="SGU2665" s="42"/>
      <c r="SGV2665" s="116"/>
      <c r="SGW2665" s="42"/>
      <c r="SGX2665" s="116"/>
      <c r="SGY2665" s="42"/>
      <c r="SGZ2665" s="116"/>
      <c r="SHA2665" s="42"/>
      <c r="SHB2665" s="116"/>
      <c r="SHC2665" s="42"/>
      <c r="SHD2665" s="116"/>
      <c r="SHE2665" s="42"/>
      <c r="SHF2665" s="116"/>
      <c r="SHG2665" s="42"/>
      <c r="SHH2665" s="116"/>
      <c r="SHI2665" s="42"/>
      <c r="SHJ2665" s="116"/>
      <c r="SHK2665" s="42"/>
      <c r="SHL2665" s="116"/>
      <c r="SHM2665" s="42"/>
      <c r="SHN2665" s="116"/>
      <c r="SHO2665" s="42"/>
      <c r="SHP2665" s="116"/>
      <c r="SHQ2665" s="42"/>
      <c r="SHR2665" s="116"/>
      <c r="SHS2665" s="42"/>
      <c r="SHT2665" s="116"/>
      <c r="SHU2665" s="42"/>
      <c r="SHV2665" s="116"/>
      <c r="SHW2665" s="42"/>
      <c r="SHX2665" s="116"/>
      <c r="SHY2665" s="42"/>
      <c r="SHZ2665" s="116"/>
      <c r="SIA2665" s="42"/>
      <c r="SIB2665" s="116"/>
      <c r="SIC2665" s="42"/>
      <c r="SID2665" s="116"/>
      <c r="SIE2665" s="42"/>
      <c r="SIF2665" s="116"/>
      <c r="SIG2665" s="42"/>
      <c r="SIH2665" s="116"/>
      <c r="SII2665" s="42"/>
      <c r="SIJ2665" s="116"/>
      <c r="SIK2665" s="42"/>
      <c r="SIL2665" s="116"/>
      <c r="SIM2665" s="42"/>
      <c r="SIN2665" s="116"/>
      <c r="SIO2665" s="42"/>
      <c r="SIP2665" s="116"/>
      <c r="SIQ2665" s="42"/>
      <c r="SIR2665" s="116"/>
      <c r="SIS2665" s="42"/>
      <c r="SIT2665" s="116"/>
      <c r="SIU2665" s="42"/>
      <c r="SIV2665" s="116"/>
      <c r="SIW2665" s="42"/>
      <c r="SIX2665" s="116"/>
      <c r="SIY2665" s="42"/>
      <c r="SIZ2665" s="116"/>
      <c r="SJA2665" s="42"/>
      <c r="SJB2665" s="116"/>
      <c r="SJC2665" s="42"/>
      <c r="SJD2665" s="116"/>
      <c r="SJE2665" s="42"/>
      <c r="SJF2665" s="116"/>
      <c r="SJG2665" s="42"/>
      <c r="SJH2665" s="116"/>
      <c r="SJI2665" s="42"/>
      <c r="SJJ2665" s="116"/>
      <c r="SJK2665" s="42"/>
      <c r="SJL2665" s="116"/>
      <c r="SJM2665" s="42"/>
      <c r="SJN2665" s="116"/>
      <c r="SJO2665" s="42"/>
      <c r="SJP2665" s="116"/>
      <c r="SJQ2665" s="42"/>
      <c r="SJR2665" s="116"/>
      <c r="SJS2665" s="42"/>
      <c r="SJT2665" s="116"/>
      <c r="SJU2665" s="42"/>
      <c r="SJV2665" s="116"/>
      <c r="SJW2665" s="42"/>
      <c r="SJX2665" s="116"/>
      <c r="SJY2665" s="42"/>
      <c r="SJZ2665" s="116"/>
      <c r="SKA2665" s="42"/>
      <c r="SKB2665" s="116"/>
      <c r="SKC2665" s="42"/>
      <c r="SKD2665" s="116"/>
      <c r="SKE2665" s="42"/>
      <c r="SKF2665" s="116"/>
      <c r="SKG2665" s="42"/>
      <c r="SKH2665" s="116"/>
      <c r="SKI2665" s="42"/>
      <c r="SKJ2665" s="116"/>
      <c r="SKK2665" s="42"/>
      <c r="SKL2665" s="116"/>
      <c r="SKM2665" s="42"/>
      <c r="SKN2665" s="116"/>
      <c r="SKO2665" s="42"/>
      <c r="SKP2665" s="116"/>
      <c r="SKQ2665" s="42"/>
      <c r="SKR2665" s="116"/>
      <c r="SKS2665" s="42"/>
      <c r="SKT2665" s="116"/>
      <c r="SKU2665" s="42"/>
      <c r="SKV2665" s="116"/>
      <c r="SKW2665" s="42"/>
      <c r="SKX2665" s="116"/>
      <c r="SKY2665" s="42"/>
      <c r="SKZ2665" s="116"/>
      <c r="SLA2665" s="42"/>
      <c r="SLB2665" s="116"/>
      <c r="SLC2665" s="42"/>
      <c r="SLD2665" s="116"/>
      <c r="SLE2665" s="42"/>
      <c r="SLF2665" s="116"/>
      <c r="SLG2665" s="42"/>
      <c r="SLH2665" s="116"/>
      <c r="SLI2665" s="42"/>
      <c r="SLJ2665" s="116"/>
      <c r="SLK2665" s="42"/>
      <c r="SLL2665" s="116"/>
      <c r="SLM2665" s="42"/>
      <c r="SLN2665" s="116"/>
      <c r="SLO2665" s="42"/>
      <c r="SLP2665" s="116"/>
      <c r="SLQ2665" s="42"/>
      <c r="SLR2665" s="116"/>
      <c r="SLS2665" s="42"/>
      <c r="SLT2665" s="116"/>
      <c r="SLU2665" s="42"/>
      <c r="SLV2665" s="116"/>
      <c r="SLW2665" s="42"/>
      <c r="SLX2665" s="116"/>
      <c r="SLY2665" s="42"/>
      <c r="SLZ2665" s="116"/>
      <c r="SMA2665" s="42"/>
      <c r="SMB2665" s="116"/>
      <c r="SMC2665" s="42"/>
      <c r="SMD2665" s="116"/>
      <c r="SME2665" s="42"/>
      <c r="SMF2665" s="116"/>
      <c r="SMG2665" s="42"/>
      <c r="SMH2665" s="116"/>
      <c r="SMI2665" s="42"/>
      <c r="SMJ2665" s="116"/>
      <c r="SMK2665" s="42"/>
      <c r="SML2665" s="116"/>
      <c r="SMM2665" s="42"/>
      <c r="SMN2665" s="116"/>
      <c r="SMO2665" s="42"/>
      <c r="SMP2665" s="116"/>
      <c r="SMQ2665" s="42"/>
      <c r="SMR2665" s="116"/>
      <c r="SMS2665" s="42"/>
      <c r="SMT2665" s="116"/>
      <c r="SMU2665" s="42"/>
      <c r="SMV2665" s="116"/>
      <c r="SMW2665" s="42"/>
      <c r="SMX2665" s="116"/>
      <c r="SMY2665" s="42"/>
      <c r="SMZ2665" s="116"/>
      <c r="SNA2665" s="42"/>
      <c r="SNB2665" s="116"/>
      <c r="SNC2665" s="42"/>
      <c r="SND2665" s="116"/>
      <c r="SNE2665" s="42"/>
      <c r="SNF2665" s="116"/>
      <c r="SNG2665" s="42"/>
      <c r="SNH2665" s="116"/>
      <c r="SNI2665" s="42"/>
      <c r="SNJ2665" s="116"/>
      <c r="SNK2665" s="42"/>
      <c r="SNL2665" s="116"/>
      <c r="SNM2665" s="42"/>
      <c r="SNN2665" s="116"/>
      <c r="SNO2665" s="42"/>
      <c r="SNP2665" s="116"/>
      <c r="SNQ2665" s="42"/>
      <c r="SNR2665" s="116"/>
      <c r="SNS2665" s="42"/>
      <c r="SNT2665" s="116"/>
      <c r="SNU2665" s="42"/>
      <c r="SNV2665" s="116"/>
      <c r="SNW2665" s="42"/>
      <c r="SNX2665" s="116"/>
      <c r="SNY2665" s="42"/>
      <c r="SNZ2665" s="116"/>
      <c r="SOA2665" s="42"/>
      <c r="SOB2665" s="116"/>
      <c r="SOC2665" s="42"/>
      <c r="SOD2665" s="116"/>
      <c r="SOE2665" s="42"/>
      <c r="SOF2665" s="116"/>
      <c r="SOG2665" s="42"/>
      <c r="SOH2665" s="116"/>
      <c r="SOI2665" s="42"/>
      <c r="SOJ2665" s="116"/>
      <c r="SOK2665" s="42"/>
      <c r="SOL2665" s="116"/>
      <c r="SOM2665" s="42"/>
      <c r="SON2665" s="116"/>
      <c r="SOO2665" s="42"/>
      <c r="SOP2665" s="116"/>
      <c r="SOQ2665" s="42"/>
      <c r="SOR2665" s="116"/>
      <c r="SOS2665" s="42"/>
      <c r="SOT2665" s="116"/>
      <c r="SOU2665" s="42"/>
      <c r="SOV2665" s="116"/>
      <c r="SOW2665" s="42"/>
      <c r="SOX2665" s="116"/>
      <c r="SOY2665" s="42"/>
      <c r="SOZ2665" s="116"/>
      <c r="SPA2665" s="42"/>
      <c r="SPB2665" s="116"/>
      <c r="SPC2665" s="42"/>
      <c r="SPD2665" s="116"/>
      <c r="SPE2665" s="42"/>
      <c r="SPF2665" s="116"/>
      <c r="SPG2665" s="42"/>
      <c r="SPH2665" s="116"/>
      <c r="SPI2665" s="42"/>
      <c r="SPJ2665" s="116"/>
      <c r="SPK2665" s="42"/>
      <c r="SPL2665" s="116"/>
      <c r="SPM2665" s="42"/>
      <c r="SPN2665" s="116"/>
      <c r="SPO2665" s="42"/>
      <c r="SPP2665" s="116"/>
      <c r="SPQ2665" s="42"/>
      <c r="SPR2665" s="116"/>
      <c r="SPS2665" s="42"/>
      <c r="SPT2665" s="116"/>
      <c r="SPU2665" s="42"/>
      <c r="SPV2665" s="116"/>
      <c r="SPW2665" s="42"/>
      <c r="SPX2665" s="116"/>
      <c r="SPY2665" s="42"/>
      <c r="SPZ2665" s="116"/>
      <c r="SQA2665" s="42"/>
      <c r="SQB2665" s="116"/>
      <c r="SQC2665" s="42"/>
      <c r="SQD2665" s="116"/>
      <c r="SQE2665" s="42"/>
      <c r="SQF2665" s="116"/>
      <c r="SQG2665" s="42"/>
      <c r="SQH2665" s="116"/>
      <c r="SQI2665" s="42"/>
      <c r="SQJ2665" s="116"/>
      <c r="SQK2665" s="42"/>
      <c r="SQL2665" s="116"/>
      <c r="SQM2665" s="42"/>
      <c r="SQN2665" s="116"/>
      <c r="SQO2665" s="42"/>
      <c r="SQP2665" s="116"/>
      <c r="SQQ2665" s="42"/>
      <c r="SQR2665" s="116"/>
      <c r="SQS2665" s="42"/>
      <c r="SQT2665" s="116"/>
      <c r="SQU2665" s="42"/>
      <c r="SQV2665" s="116"/>
      <c r="SQW2665" s="42"/>
      <c r="SQX2665" s="116"/>
      <c r="SQY2665" s="42"/>
      <c r="SQZ2665" s="116"/>
      <c r="SRA2665" s="42"/>
      <c r="SRB2665" s="116"/>
      <c r="SRC2665" s="42"/>
      <c r="SRD2665" s="116"/>
      <c r="SRE2665" s="42"/>
      <c r="SRF2665" s="116"/>
      <c r="SRG2665" s="42"/>
      <c r="SRH2665" s="116"/>
      <c r="SRI2665" s="42"/>
      <c r="SRJ2665" s="116"/>
      <c r="SRK2665" s="42"/>
      <c r="SRL2665" s="116"/>
      <c r="SRM2665" s="42"/>
      <c r="SRN2665" s="116"/>
      <c r="SRO2665" s="42"/>
      <c r="SRP2665" s="116"/>
      <c r="SRQ2665" s="42"/>
      <c r="SRR2665" s="116"/>
      <c r="SRS2665" s="42"/>
      <c r="SRT2665" s="116"/>
      <c r="SRU2665" s="42"/>
      <c r="SRV2665" s="116"/>
      <c r="SRW2665" s="42"/>
      <c r="SRX2665" s="116"/>
      <c r="SRY2665" s="42"/>
      <c r="SRZ2665" s="116"/>
      <c r="SSA2665" s="42"/>
      <c r="SSB2665" s="116"/>
      <c r="SSC2665" s="42"/>
      <c r="SSD2665" s="116"/>
      <c r="SSE2665" s="42"/>
      <c r="SSF2665" s="116"/>
      <c r="SSG2665" s="42"/>
      <c r="SSH2665" s="116"/>
      <c r="SSI2665" s="42"/>
      <c r="SSJ2665" s="116"/>
      <c r="SSK2665" s="42"/>
      <c r="SSL2665" s="116"/>
      <c r="SSM2665" s="42"/>
      <c r="SSN2665" s="116"/>
      <c r="SSO2665" s="42"/>
      <c r="SSP2665" s="116"/>
      <c r="SSQ2665" s="42"/>
      <c r="SSR2665" s="116"/>
      <c r="SSS2665" s="42"/>
      <c r="SST2665" s="116"/>
      <c r="SSU2665" s="42"/>
      <c r="SSV2665" s="116"/>
      <c r="SSW2665" s="42"/>
      <c r="SSX2665" s="116"/>
      <c r="SSY2665" s="42"/>
      <c r="SSZ2665" s="116"/>
      <c r="STA2665" s="42"/>
      <c r="STB2665" s="116"/>
      <c r="STC2665" s="42"/>
      <c r="STD2665" s="116"/>
      <c r="STE2665" s="42"/>
      <c r="STF2665" s="116"/>
      <c r="STG2665" s="42"/>
      <c r="STH2665" s="116"/>
      <c r="STI2665" s="42"/>
      <c r="STJ2665" s="116"/>
      <c r="STK2665" s="42"/>
      <c r="STL2665" s="116"/>
      <c r="STM2665" s="42"/>
      <c r="STN2665" s="116"/>
      <c r="STO2665" s="42"/>
      <c r="STP2665" s="116"/>
      <c r="STQ2665" s="42"/>
      <c r="STR2665" s="116"/>
      <c r="STS2665" s="42"/>
      <c r="STT2665" s="116"/>
      <c r="STU2665" s="42"/>
      <c r="STV2665" s="116"/>
      <c r="STW2665" s="42"/>
      <c r="STX2665" s="116"/>
      <c r="STY2665" s="42"/>
      <c r="STZ2665" s="116"/>
      <c r="SUA2665" s="42"/>
      <c r="SUB2665" s="116"/>
      <c r="SUC2665" s="42"/>
      <c r="SUD2665" s="116"/>
      <c r="SUE2665" s="42"/>
      <c r="SUF2665" s="116"/>
      <c r="SUG2665" s="42"/>
      <c r="SUH2665" s="116"/>
      <c r="SUI2665" s="42"/>
      <c r="SUJ2665" s="116"/>
      <c r="SUK2665" s="42"/>
      <c r="SUL2665" s="116"/>
      <c r="SUM2665" s="42"/>
      <c r="SUN2665" s="116"/>
      <c r="SUO2665" s="42"/>
      <c r="SUP2665" s="116"/>
      <c r="SUQ2665" s="42"/>
      <c r="SUR2665" s="116"/>
      <c r="SUS2665" s="42"/>
      <c r="SUT2665" s="116"/>
      <c r="SUU2665" s="42"/>
      <c r="SUV2665" s="116"/>
      <c r="SUW2665" s="42"/>
      <c r="SUX2665" s="116"/>
      <c r="SUY2665" s="42"/>
      <c r="SUZ2665" s="116"/>
      <c r="SVA2665" s="42"/>
      <c r="SVB2665" s="116"/>
      <c r="SVC2665" s="42"/>
      <c r="SVD2665" s="116"/>
      <c r="SVE2665" s="42"/>
      <c r="SVF2665" s="116"/>
      <c r="SVG2665" s="42"/>
      <c r="SVH2665" s="116"/>
      <c r="SVI2665" s="42"/>
      <c r="SVJ2665" s="116"/>
      <c r="SVK2665" s="42"/>
      <c r="SVL2665" s="116"/>
      <c r="SVM2665" s="42"/>
      <c r="SVN2665" s="116"/>
      <c r="SVO2665" s="42"/>
      <c r="SVP2665" s="116"/>
      <c r="SVQ2665" s="42"/>
      <c r="SVR2665" s="116"/>
      <c r="SVS2665" s="42"/>
      <c r="SVT2665" s="116"/>
      <c r="SVU2665" s="42"/>
      <c r="SVV2665" s="116"/>
      <c r="SVW2665" s="42"/>
      <c r="SVX2665" s="116"/>
      <c r="SVY2665" s="42"/>
      <c r="SVZ2665" s="116"/>
      <c r="SWA2665" s="42"/>
      <c r="SWB2665" s="116"/>
      <c r="SWC2665" s="42"/>
      <c r="SWD2665" s="116"/>
      <c r="SWE2665" s="42"/>
      <c r="SWF2665" s="116"/>
      <c r="SWG2665" s="42"/>
      <c r="SWH2665" s="116"/>
      <c r="SWI2665" s="42"/>
      <c r="SWJ2665" s="116"/>
      <c r="SWK2665" s="42"/>
      <c r="SWL2665" s="116"/>
      <c r="SWM2665" s="42"/>
      <c r="SWN2665" s="116"/>
      <c r="SWO2665" s="42"/>
      <c r="SWP2665" s="116"/>
      <c r="SWQ2665" s="42"/>
      <c r="SWR2665" s="116"/>
      <c r="SWS2665" s="42"/>
      <c r="SWT2665" s="116"/>
      <c r="SWU2665" s="42"/>
      <c r="SWV2665" s="116"/>
      <c r="SWW2665" s="42"/>
      <c r="SWX2665" s="116"/>
      <c r="SWY2665" s="42"/>
      <c r="SWZ2665" s="116"/>
      <c r="SXA2665" s="42"/>
      <c r="SXB2665" s="116"/>
      <c r="SXC2665" s="42"/>
      <c r="SXD2665" s="116"/>
      <c r="SXE2665" s="42"/>
      <c r="SXF2665" s="116"/>
      <c r="SXG2665" s="42"/>
      <c r="SXH2665" s="116"/>
      <c r="SXI2665" s="42"/>
      <c r="SXJ2665" s="116"/>
      <c r="SXK2665" s="42"/>
      <c r="SXL2665" s="116"/>
      <c r="SXM2665" s="42"/>
      <c r="SXN2665" s="116"/>
      <c r="SXO2665" s="42"/>
      <c r="SXP2665" s="116"/>
      <c r="SXQ2665" s="42"/>
      <c r="SXR2665" s="116"/>
      <c r="SXS2665" s="42"/>
      <c r="SXT2665" s="116"/>
      <c r="SXU2665" s="42"/>
      <c r="SXV2665" s="116"/>
      <c r="SXW2665" s="42"/>
      <c r="SXX2665" s="116"/>
      <c r="SXY2665" s="42"/>
      <c r="SXZ2665" s="116"/>
      <c r="SYA2665" s="42"/>
      <c r="SYB2665" s="116"/>
      <c r="SYC2665" s="42"/>
      <c r="SYD2665" s="116"/>
      <c r="SYE2665" s="42"/>
      <c r="SYF2665" s="116"/>
      <c r="SYG2665" s="42"/>
      <c r="SYH2665" s="116"/>
      <c r="SYI2665" s="42"/>
      <c r="SYJ2665" s="116"/>
      <c r="SYK2665" s="42"/>
      <c r="SYL2665" s="116"/>
      <c r="SYM2665" s="42"/>
      <c r="SYN2665" s="116"/>
      <c r="SYO2665" s="42"/>
      <c r="SYP2665" s="116"/>
      <c r="SYQ2665" s="42"/>
      <c r="SYR2665" s="116"/>
      <c r="SYS2665" s="42"/>
      <c r="SYT2665" s="116"/>
      <c r="SYU2665" s="42"/>
      <c r="SYV2665" s="116"/>
      <c r="SYW2665" s="42"/>
      <c r="SYX2665" s="116"/>
      <c r="SYY2665" s="42"/>
      <c r="SYZ2665" s="116"/>
      <c r="SZA2665" s="42"/>
      <c r="SZB2665" s="116"/>
      <c r="SZC2665" s="42"/>
      <c r="SZD2665" s="116"/>
      <c r="SZE2665" s="42"/>
      <c r="SZF2665" s="116"/>
      <c r="SZG2665" s="42"/>
      <c r="SZH2665" s="116"/>
      <c r="SZI2665" s="42"/>
      <c r="SZJ2665" s="116"/>
      <c r="SZK2665" s="42"/>
      <c r="SZL2665" s="116"/>
      <c r="SZM2665" s="42"/>
      <c r="SZN2665" s="116"/>
      <c r="SZO2665" s="42"/>
      <c r="SZP2665" s="116"/>
      <c r="SZQ2665" s="42"/>
      <c r="SZR2665" s="116"/>
      <c r="SZS2665" s="42"/>
      <c r="SZT2665" s="116"/>
      <c r="SZU2665" s="42"/>
      <c r="SZV2665" s="116"/>
      <c r="SZW2665" s="42"/>
      <c r="SZX2665" s="116"/>
      <c r="SZY2665" s="42"/>
      <c r="SZZ2665" s="116"/>
      <c r="TAA2665" s="42"/>
      <c r="TAB2665" s="116"/>
      <c r="TAC2665" s="42"/>
      <c r="TAD2665" s="116"/>
      <c r="TAE2665" s="42"/>
      <c r="TAF2665" s="116"/>
      <c r="TAG2665" s="42"/>
      <c r="TAH2665" s="116"/>
      <c r="TAI2665" s="42"/>
      <c r="TAJ2665" s="116"/>
      <c r="TAK2665" s="42"/>
      <c r="TAL2665" s="116"/>
      <c r="TAM2665" s="42"/>
      <c r="TAN2665" s="116"/>
      <c r="TAO2665" s="42"/>
      <c r="TAP2665" s="116"/>
      <c r="TAQ2665" s="42"/>
      <c r="TAR2665" s="116"/>
      <c r="TAS2665" s="42"/>
      <c r="TAT2665" s="116"/>
      <c r="TAU2665" s="42"/>
      <c r="TAV2665" s="116"/>
      <c r="TAW2665" s="42"/>
      <c r="TAX2665" s="116"/>
      <c r="TAY2665" s="42"/>
      <c r="TAZ2665" s="116"/>
      <c r="TBA2665" s="42"/>
      <c r="TBB2665" s="116"/>
      <c r="TBC2665" s="42"/>
      <c r="TBD2665" s="116"/>
      <c r="TBE2665" s="42"/>
      <c r="TBF2665" s="116"/>
      <c r="TBG2665" s="42"/>
      <c r="TBH2665" s="116"/>
      <c r="TBI2665" s="42"/>
      <c r="TBJ2665" s="116"/>
      <c r="TBK2665" s="42"/>
      <c r="TBL2665" s="116"/>
      <c r="TBM2665" s="42"/>
      <c r="TBN2665" s="116"/>
      <c r="TBO2665" s="42"/>
      <c r="TBP2665" s="116"/>
      <c r="TBQ2665" s="42"/>
      <c r="TBR2665" s="116"/>
      <c r="TBS2665" s="42"/>
      <c r="TBT2665" s="116"/>
      <c r="TBU2665" s="42"/>
      <c r="TBV2665" s="116"/>
      <c r="TBW2665" s="42"/>
      <c r="TBX2665" s="116"/>
      <c r="TBY2665" s="42"/>
      <c r="TBZ2665" s="116"/>
      <c r="TCA2665" s="42"/>
      <c r="TCB2665" s="116"/>
      <c r="TCC2665" s="42"/>
      <c r="TCD2665" s="116"/>
      <c r="TCE2665" s="42"/>
      <c r="TCF2665" s="116"/>
      <c r="TCG2665" s="42"/>
      <c r="TCH2665" s="116"/>
      <c r="TCI2665" s="42"/>
      <c r="TCJ2665" s="116"/>
      <c r="TCK2665" s="42"/>
      <c r="TCL2665" s="116"/>
      <c r="TCM2665" s="42"/>
      <c r="TCN2665" s="116"/>
      <c r="TCO2665" s="42"/>
      <c r="TCP2665" s="116"/>
      <c r="TCQ2665" s="42"/>
      <c r="TCR2665" s="116"/>
      <c r="TCS2665" s="42"/>
      <c r="TCT2665" s="116"/>
      <c r="TCU2665" s="42"/>
      <c r="TCV2665" s="116"/>
      <c r="TCW2665" s="42"/>
      <c r="TCX2665" s="116"/>
      <c r="TCY2665" s="42"/>
      <c r="TCZ2665" s="116"/>
      <c r="TDA2665" s="42"/>
      <c r="TDB2665" s="116"/>
      <c r="TDC2665" s="42"/>
      <c r="TDD2665" s="116"/>
      <c r="TDE2665" s="42"/>
      <c r="TDF2665" s="116"/>
      <c r="TDG2665" s="42"/>
      <c r="TDH2665" s="116"/>
      <c r="TDI2665" s="42"/>
      <c r="TDJ2665" s="116"/>
      <c r="TDK2665" s="42"/>
      <c r="TDL2665" s="116"/>
      <c r="TDM2665" s="42"/>
      <c r="TDN2665" s="116"/>
      <c r="TDO2665" s="42"/>
      <c r="TDP2665" s="116"/>
      <c r="TDQ2665" s="42"/>
      <c r="TDR2665" s="116"/>
      <c r="TDS2665" s="42"/>
      <c r="TDT2665" s="116"/>
      <c r="TDU2665" s="42"/>
      <c r="TDV2665" s="116"/>
      <c r="TDW2665" s="42"/>
      <c r="TDX2665" s="116"/>
      <c r="TDY2665" s="42"/>
      <c r="TDZ2665" s="116"/>
      <c r="TEA2665" s="42"/>
      <c r="TEB2665" s="116"/>
      <c r="TEC2665" s="42"/>
      <c r="TED2665" s="116"/>
      <c r="TEE2665" s="42"/>
      <c r="TEF2665" s="116"/>
      <c r="TEG2665" s="42"/>
      <c r="TEH2665" s="116"/>
      <c r="TEI2665" s="42"/>
      <c r="TEJ2665" s="116"/>
      <c r="TEK2665" s="42"/>
      <c r="TEL2665" s="116"/>
      <c r="TEM2665" s="42"/>
      <c r="TEN2665" s="116"/>
      <c r="TEO2665" s="42"/>
      <c r="TEP2665" s="116"/>
      <c r="TEQ2665" s="42"/>
      <c r="TER2665" s="116"/>
      <c r="TES2665" s="42"/>
      <c r="TET2665" s="116"/>
      <c r="TEU2665" s="42"/>
      <c r="TEV2665" s="116"/>
      <c r="TEW2665" s="42"/>
      <c r="TEX2665" s="116"/>
      <c r="TEY2665" s="42"/>
      <c r="TEZ2665" s="116"/>
      <c r="TFA2665" s="42"/>
      <c r="TFB2665" s="116"/>
      <c r="TFC2665" s="42"/>
      <c r="TFD2665" s="116"/>
      <c r="TFE2665" s="42"/>
      <c r="TFF2665" s="116"/>
      <c r="TFG2665" s="42"/>
      <c r="TFH2665" s="116"/>
      <c r="TFI2665" s="42"/>
      <c r="TFJ2665" s="116"/>
      <c r="TFK2665" s="42"/>
      <c r="TFL2665" s="116"/>
      <c r="TFM2665" s="42"/>
      <c r="TFN2665" s="116"/>
      <c r="TFO2665" s="42"/>
      <c r="TFP2665" s="116"/>
      <c r="TFQ2665" s="42"/>
      <c r="TFR2665" s="116"/>
      <c r="TFS2665" s="42"/>
      <c r="TFT2665" s="116"/>
      <c r="TFU2665" s="42"/>
      <c r="TFV2665" s="116"/>
      <c r="TFW2665" s="42"/>
      <c r="TFX2665" s="116"/>
      <c r="TFY2665" s="42"/>
      <c r="TFZ2665" s="116"/>
      <c r="TGA2665" s="42"/>
      <c r="TGB2665" s="116"/>
      <c r="TGC2665" s="42"/>
      <c r="TGD2665" s="116"/>
      <c r="TGE2665" s="42"/>
      <c r="TGF2665" s="116"/>
      <c r="TGG2665" s="42"/>
      <c r="TGH2665" s="116"/>
      <c r="TGI2665" s="42"/>
      <c r="TGJ2665" s="116"/>
      <c r="TGK2665" s="42"/>
      <c r="TGL2665" s="116"/>
      <c r="TGM2665" s="42"/>
      <c r="TGN2665" s="116"/>
      <c r="TGO2665" s="42"/>
      <c r="TGP2665" s="116"/>
      <c r="TGQ2665" s="42"/>
      <c r="TGR2665" s="116"/>
      <c r="TGS2665" s="42"/>
      <c r="TGT2665" s="116"/>
      <c r="TGU2665" s="42"/>
      <c r="TGV2665" s="116"/>
      <c r="TGW2665" s="42"/>
      <c r="TGX2665" s="116"/>
      <c r="TGY2665" s="42"/>
      <c r="TGZ2665" s="116"/>
      <c r="THA2665" s="42"/>
      <c r="THB2665" s="116"/>
      <c r="THC2665" s="42"/>
      <c r="THD2665" s="116"/>
      <c r="THE2665" s="42"/>
      <c r="THF2665" s="116"/>
      <c r="THG2665" s="42"/>
      <c r="THH2665" s="116"/>
      <c r="THI2665" s="42"/>
      <c r="THJ2665" s="116"/>
      <c r="THK2665" s="42"/>
      <c r="THL2665" s="116"/>
      <c r="THM2665" s="42"/>
      <c r="THN2665" s="116"/>
      <c r="THO2665" s="42"/>
      <c r="THP2665" s="116"/>
      <c r="THQ2665" s="42"/>
      <c r="THR2665" s="116"/>
      <c r="THS2665" s="42"/>
      <c r="THT2665" s="116"/>
      <c r="THU2665" s="42"/>
      <c r="THV2665" s="116"/>
      <c r="THW2665" s="42"/>
      <c r="THX2665" s="116"/>
      <c r="THY2665" s="42"/>
      <c r="THZ2665" s="116"/>
      <c r="TIA2665" s="42"/>
      <c r="TIB2665" s="116"/>
      <c r="TIC2665" s="42"/>
      <c r="TID2665" s="116"/>
      <c r="TIE2665" s="42"/>
      <c r="TIF2665" s="116"/>
      <c r="TIG2665" s="42"/>
      <c r="TIH2665" s="116"/>
      <c r="TII2665" s="42"/>
      <c r="TIJ2665" s="116"/>
      <c r="TIK2665" s="42"/>
      <c r="TIL2665" s="116"/>
      <c r="TIM2665" s="42"/>
      <c r="TIN2665" s="116"/>
      <c r="TIO2665" s="42"/>
      <c r="TIP2665" s="116"/>
      <c r="TIQ2665" s="42"/>
      <c r="TIR2665" s="116"/>
      <c r="TIS2665" s="42"/>
      <c r="TIT2665" s="116"/>
      <c r="TIU2665" s="42"/>
      <c r="TIV2665" s="116"/>
      <c r="TIW2665" s="42"/>
      <c r="TIX2665" s="116"/>
      <c r="TIY2665" s="42"/>
      <c r="TIZ2665" s="116"/>
      <c r="TJA2665" s="42"/>
      <c r="TJB2665" s="116"/>
      <c r="TJC2665" s="42"/>
      <c r="TJD2665" s="116"/>
      <c r="TJE2665" s="42"/>
      <c r="TJF2665" s="116"/>
      <c r="TJG2665" s="42"/>
      <c r="TJH2665" s="116"/>
      <c r="TJI2665" s="42"/>
      <c r="TJJ2665" s="116"/>
      <c r="TJK2665" s="42"/>
      <c r="TJL2665" s="116"/>
      <c r="TJM2665" s="42"/>
      <c r="TJN2665" s="116"/>
      <c r="TJO2665" s="42"/>
      <c r="TJP2665" s="116"/>
      <c r="TJQ2665" s="42"/>
      <c r="TJR2665" s="116"/>
      <c r="TJS2665" s="42"/>
      <c r="TJT2665" s="116"/>
      <c r="TJU2665" s="42"/>
      <c r="TJV2665" s="116"/>
      <c r="TJW2665" s="42"/>
      <c r="TJX2665" s="116"/>
      <c r="TJY2665" s="42"/>
      <c r="TJZ2665" s="116"/>
      <c r="TKA2665" s="42"/>
      <c r="TKB2665" s="116"/>
      <c r="TKC2665" s="42"/>
      <c r="TKD2665" s="116"/>
      <c r="TKE2665" s="42"/>
      <c r="TKF2665" s="116"/>
      <c r="TKG2665" s="42"/>
      <c r="TKH2665" s="116"/>
      <c r="TKI2665" s="42"/>
      <c r="TKJ2665" s="116"/>
      <c r="TKK2665" s="42"/>
      <c r="TKL2665" s="116"/>
      <c r="TKM2665" s="42"/>
      <c r="TKN2665" s="116"/>
      <c r="TKO2665" s="42"/>
      <c r="TKP2665" s="116"/>
      <c r="TKQ2665" s="42"/>
      <c r="TKR2665" s="116"/>
      <c r="TKS2665" s="42"/>
      <c r="TKT2665" s="116"/>
      <c r="TKU2665" s="42"/>
      <c r="TKV2665" s="116"/>
      <c r="TKW2665" s="42"/>
      <c r="TKX2665" s="116"/>
      <c r="TKY2665" s="42"/>
      <c r="TKZ2665" s="116"/>
      <c r="TLA2665" s="42"/>
      <c r="TLB2665" s="116"/>
      <c r="TLC2665" s="42"/>
      <c r="TLD2665" s="116"/>
      <c r="TLE2665" s="42"/>
      <c r="TLF2665" s="116"/>
      <c r="TLG2665" s="42"/>
      <c r="TLH2665" s="116"/>
      <c r="TLI2665" s="42"/>
      <c r="TLJ2665" s="116"/>
      <c r="TLK2665" s="42"/>
      <c r="TLL2665" s="116"/>
      <c r="TLM2665" s="42"/>
      <c r="TLN2665" s="116"/>
      <c r="TLO2665" s="42"/>
      <c r="TLP2665" s="116"/>
      <c r="TLQ2665" s="42"/>
      <c r="TLR2665" s="116"/>
      <c r="TLS2665" s="42"/>
      <c r="TLT2665" s="116"/>
      <c r="TLU2665" s="42"/>
      <c r="TLV2665" s="116"/>
      <c r="TLW2665" s="42"/>
      <c r="TLX2665" s="116"/>
      <c r="TLY2665" s="42"/>
      <c r="TLZ2665" s="116"/>
      <c r="TMA2665" s="42"/>
      <c r="TMB2665" s="116"/>
      <c r="TMC2665" s="42"/>
      <c r="TMD2665" s="116"/>
      <c r="TME2665" s="42"/>
      <c r="TMF2665" s="116"/>
      <c r="TMG2665" s="42"/>
      <c r="TMH2665" s="116"/>
      <c r="TMI2665" s="42"/>
      <c r="TMJ2665" s="116"/>
      <c r="TMK2665" s="42"/>
      <c r="TML2665" s="116"/>
      <c r="TMM2665" s="42"/>
      <c r="TMN2665" s="116"/>
      <c r="TMO2665" s="42"/>
      <c r="TMP2665" s="116"/>
      <c r="TMQ2665" s="42"/>
      <c r="TMR2665" s="116"/>
      <c r="TMS2665" s="42"/>
      <c r="TMT2665" s="116"/>
      <c r="TMU2665" s="42"/>
      <c r="TMV2665" s="116"/>
      <c r="TMW2665" s="42"/>
      <c r="TMX2665" s="116"/>
      <c r="TMY2665" s="42"/>
      <c r="TMZ2665" s="116"/>
      <c r="TNA2665" s="42"/>
      <c r="TNB2665" s="116"/>
      <c r="TNC2665" s="42"/>
      <c r="TND2665" s="116"/>
      <c r="TNE2665" s="42"/>
      <c r="TNF2665" s="116"/>
      <c r="TNG2665" s="42"/>
      <c r="TNH2665" s="116"/>
      <c r="TNI2665" s="42"/>
      <c r="TNJ2665" s="116"/>
      <c r="TNK2665" s="42"/>
      <c r="TNL2665" s="116"/>
      <c r="TNM2665" s="42"/>
      <c r="TNN2665" s="116"/>
      <c r="TNO2665" s="42"/>
      <c r="TNP2665" s="116"/>
      <c r="TNQ2665" s="42"/>
      <c r="TNR2665" s="116"/>
      <c r="TNS2665" s="42"/>
      <c r="TNT2665" s="116"/>
      <c r="TNU2665" s="42"/>
      <c r="TNV2665" s="116"/>
      <c r="TNW2665" s="42"/>
      <c r="TNX2665" s="116"/>
      <c r="TNY2665" s="42"/>
      <c r="TNZ2665" s="116"/>
      <c r="TOA2665" s="42"/>
      <c r="TOB2665" s="116"/>
      <c r="TOC2665" s="42"/>
      <c r="TOD2665" s="116"/>
      <c r="TOE2665" s="42"/>
      <c r="TOF2665" s="116"/>
      <c r="TOG2665" s="42"/>
      <c r="TOH2665" s="116"/>
      <c r="TOI2665" s="42"/>
      <c r="TOJ2665" s="116"/>
      <c r="TOK2665" s="42"/>
      <c r="TOL2665" s="116"/>
      <c r="TOM2665" s="42"/>
      <c r="TON2665" s="116"/>
      <c r="TOO2665" s="42"/>
      <c r="TOP2665" s="116"/>
      <c r="TOQ2665" s="42"/>
      <c r="TOR2665" s="116"/>
      <c r="TOS2665" s="42"/>
      <c r="TOT2665" s="116"/>
      <c r="TOU2665" s="42"/>
      <c r="TOV2665" s="116"/>
      <c r="TOW2665" s="42"/>
      <c r="TOX2665" s="116"/>
      <c r="TOY2665" s="42"/>
      <c r="TOZ2665" s="116"/>
      <c r="TPA2665" s="42"/>
      <c r="TPB2665" s="116"/>
      <c r="TPC2665" s="42"/>
      <c r="TPD2665" s="116"/>
      <c r="TPE2665" s="42"/>
      <c r="TPF2665" s="116"/>
      <c r="TPG2665" s="42"/>
      <c r="TPH2665" s="116"/>
      <c r="TPI2665" s="42"/>
      <c r="TPJ2665" s="116"/>
      <c r="TPK2665" s="42"/>
      <c r="TPL2665" s="116"/>
      <c r="TPM2665" s="42"/>
      <c r="TPN2665" s="116"/>
      <c r="TPO2665" s="42"/>
      <c r="TPP2665" s="116"/>
      <c r="TPQ2665" s="42"/>
      <c r="TPR2665" s="116"/>
      <c r="TPS2665" s="42"/>
      <c r="TPT2665" s="116"/>
      <c r="TPU2665" s="42"/>
      <c r="TPV2665" s="116"/>
      <c r="TPW2665" s="42"/>
      <c r="TPX2665" s="116"/>
      <c r="TPY2665" s="42"/>
      <c r="TPZ2665" s="116"/>
      <c r="TQA2665" s="42"/>
      <c r="TQB2665" s="116"/>
      <c r="TQC2665" s="42"/>
      <c r="TQD2665" s="116"/>
      <c r="TQE2665" s="42"/>
      <c r="TQF2665" s="116"/>
      <c r="TQG2665" s="42"/>
      <c r="TQH2665" s="116"/>
      <c r="TQI2665" s="42"/>
      <c r="TQJ2665" s="116"/>
      <c r="TQK2665" s="42"/>
      <c r="TQL2665" s="116"/>
      <c r="TQM2665" s="42"/>
      <c r="TQN2665" s="116"/>
      <c r="TQO2665" s="42"/>
      <c r="TQP2665" s="116"/>
      <c r="TQQ2665" s="42"/>
      <c r="TQR2665" s="116"/>
      <c r="TQS2665" s="42"/>
      <c r="TQT2665" s="116"/>
      <c r="TQU2665" s="42"/>
      <c r="TQV2665" s="116"/>
      <c r="TQW2665" s="42"/>
      <c r="TQX2665" s="116"/>
      <c r="TQY2665" s="42"/>
      <c r="TQZ2665" s="116"/>
      <c r="TRA2665" s="42"/>
      <c r="TRB2665" s="116"/>
      <c r="TRC2665" s="42"/>
      <c r="TRD2665" s="116"/>
      <c r="TRE2665" s="42"/>
      <c r="TRF2665" s="116"/>
      <c r="TRG2665" s="42"/>
      <c r="TRH2665" s="116"/>
      <c r="TRI2665" s="42"/>
      <c r="TRJ2665" s="116"/>
      <c r="TRK2665" s="42"/>
      <c r="TRL2665" s="116"/>
      <c r="TRM2665" s="42"/>
      <c r="TRN2665" s="116"/>
      <c r="TRO2665" s="42"/>
      <c r="TRP2665" s="116"/>
      <c r="TRQ2665" s="42"/>
      <c r="TRR2665" s="116"/>
      <c r="TRS2665" s="42"/>
      <c r="TRT2665" s="116"/>
      <c r="TRU2665" s="42"/>
      <c r="TRV2665" s="116"/>
      <c r="TRW2665" s="42"/>
      <c r="TRX2665" s="116"/>
      <c r="TRY2665" s="42"/>
      <c r="TRZ2665" s="116"/>
      <c r="TSA2665" s="42"/>
      <c r="TSB2665" s="116"/>
      <c r="TSC2665" s="42"/>
      <c r="TSD2665" s="116"/>
      <c r="TSE2665" s="42"/>
      <c r="TSF2665" s="116"/>
      <c r="TSG2665" s="42"/>
      <c r="TSH2665" s="116"/>
      <c r="TSI2665" s="42"/>
      <c r="TSJ2665" s="116"/>
      <c r="TSK2665" s="42"/>
      <c r="TSL2665" s="116"/>
      <c r="TSM2665" s="42"/>
      <c r="TSN2665" s="116"/>
      <c r="TSO2665" s="42"/>
      <c r="TSP2665" s="116"/>
      <c r="TSQ2665" s="42"/>
      <c r="TSR2665" s="116"/>
      <c r="TSS2665" s="42"/>
      <c r="TST2665" s="116"/>
      <c r="TSU2665" s="42"/>
      <c r="TSV2665" s="116"/>
      <c r="TSW2665" s="42"/>
      <c r="TSX2665" s="116"/>
      <c r="TSY2665" s="42"/>
      <c r="TSZ2665" s="116"/>
      <c r="TTA2665" s="42"/>
      <c r="TTB2665" s="116"/>
      <c r="TTC2665" s="42"/>
      <c r="TTD2665" s="116"/>
      <c r="TTE2665" s="42"/>
      <c r="TTF2665" s="116"/>
      <c r="TTG2665" s="42"/>
      <c r="TTH2665" s="116"/>
      <c r="TTI2665" s="42"/>
      <c r="TTJ2665" s="116"/>
      <c r="TTK2665" s="42"/>
      <c r="TTL2665" s="116"/>
      <c r="TTM2665" s="42"/>
      <c r="TTN2665" s="116"/>
      <c r="TTO2665" s="42"/>
      <c r="TTP2665" s="116"/>
      <c r="TTQ2665" s="42"/>
      <c r="TTR2665" s="116"/>
      <c r="TTS2665" s="42"/>
      <c r="TTT2665" s="116"/>
      <c r="TTU2665" s="42"/>
      <c r="TTV2665" s="116"/>
      <c r="TTW2665" s="42"/>
      <c r="TTX2665" s="116"/>
      <c r="TTY2665" s="42"/>
      <c r="TTZ2665" s="116"/>
      <c r="TUA2665" s="42"/>
      <c r="TUB2665" s="116"/>
      <c r="TUC2665" s="42"/>
      <c r="TUD2665" s="116"/>
      <c r="TUE2665" s="42"/>
      <c r="TUF2665" s="116"/>
      <c r="TUG2665" s="42"/>
      <c r="TUH2665" s="116"/>
      <c r="TUI2665" s="42"/>
      <c r="TUJ2665" s="116"/>
      <c r="TUK2665" s="42"/>
      <c r="TUL2665" s="116"/>
      <c r="TUM2665" s="42"/>
      <c r="TUN2665" s="116"/>
      <c r="TUO2665" s="42"/>
      <c r="TUP2665" s="116"/>
      <c r="TUQ2665" s="42"/>
      <c r="TUR2665" s="116"/>
      <c r="TUS2665" s="42"/>
      <c r="TUT2665" s="116"/>
      <c r="TUU2665" s="42"/>
      <c r="TUV2665" s="116"/>
      <c r="TUW2665" s="42"/>
      <c r="TUX2665" s="116"/>
      <c r="TUY2665" s="42"/>
      <c r="TUZ2665" s="116"/>
      <c r="TVA2665" s="42"/>
      <c r="TVB2665" s="116"/>
      <c r="TVC2665" s="42"/>
      <c r="TVD2665" s="116"/>
      <c r="TVE2665" s="42"/>
      <c r="TVF2665" s="116"/>
      <c r="TVG2665" s="42"/>
      <c r="TVH2665" s="116"/>
      <c r="TVI2665" s="42"/>
      <c r="TVJ2665" s="116"/>
      <c r="TVK2665" s="42"/>
      <c r="TVL2665" s="116"/>
      <c r="TVM2665" s="42"/>
      <c r="TVN2665" s="116"/>
      <c r="TVO2665" s="42"/>
      <c r="TVP2665" s="116"/>
      <c r="TVQ2665" s="42"/>
      <c r="TVR2665" s="116"/>
      <c r="TVS2665" s="42"/>
      <c r="TVT2665" s="116"/>
      <c r="TVU2665" s="42"/>
      <c r="TVV2665" s="116"/>
      <c r="TVW2665" s="42"/>
      <c r="TVX2665" s="116"/>
      <c r="TVY2665" s="42"/>
      <c r="TVZ2665" s="116"/>
      <c r="TWA2665" s="42"/>
      <c r="TWB2665" s="116"/>
      <c r="TWC2665" s="42"/>
      <c r="TWD2665" s="116"/>
      <c r="TWE2665" s="42"/>
      <c r="TWF2665" s="116"/>
      <c r="TWG2665" s="42"/>
      <c r="TWH2665" s="116"/>
      <c r="TWI2665" s="42"/>
      <c r="TWJ2665" s="116"/>
      <c r="TWK2665" s="42"/>
      <c r="TWL2665" s="116"/>
      <c r="TWM2665" s="42"/>
      <c r="TWN2665" s="116"/>
      <c r="TWO2665" s="42"/>
      <c r="TWP2665" s="116"/>
      <c r="TWQ2665" s="42"/>
      <c r="TWR2665" s="116"/>
      <c r="TWS2665" s="42"/>
      <c r="TWT2665" s="116"/>
      <c r="TWU2665" s="42"/>
      <c r="TWV2665" s="116"/>
      <c r="TWW2665" s="42"/>
      <c r="TWX2665" s="116"/>
      <c r="TWY2665" s="42"/>
      <c r="TWZ2665" s="116"/>
      <c r="TXA2665" s="42"/>
      <c r="TXB2665" s="116"/>
      <c r="TXC2665" s="42"/>
      <c r="TXD2665" s="116"/>
      <c r="TXE2665" s="42"/>
      <c r="TXF2665" s="116"/>
      <c r="TXG2665" s="42"/>
      <c r="TXH2665" s="116"/>
      <c r="TXI2665" s="42"/>
      <c r="TXJ2665" s="116"/>
      <c r="TXK2665" s="42"/>
      <c r="TXL2665" s="116"/>
      <c r="TXM2665" s="42"/>
      <c r="TXN2665" s="116"/>
      <c r="TXO2665" s="42"/>
      <c r="TXP2665" s="116"/>
      <c r="TXQ2665" s="42"/>
      <c r="TXR2665" s="116"/>
      <c r="TXS2665" s="42"/>
      <c r="TXT2665" s="116"/>
      <c r="TXU2665" s="42"/>
      <c r="TXV2665" s="116"/>
      <c r="TXW2665" s="42"/>
      <c r="TXX2665" s="116"/>
      <c r="TXY2665" s="42"/>
      <c r="TXZ2665" s="116"/>
      <c r="TYA2665" s="42"/>
      <c r="TYB2665" s="116"/>
      <c r="TYC2665" s="42"/>
      <c r="TYD2665" s="116"/>
      <c r="TYE2665" s="42"/>
      <c r="TYF2665" s="116"/>
      <c r="TYG2665" s="42"/>
      <c r="TYH2665" s="116"/>
      <c r="TYI2665" s="42"/>
      <c r="TYJ2665" s="116"/>
      <c r="TYK2665" s="42"/>
      <c r="TYL2665" s="116"/>
      <c r="TYM2665" s="42"/>
      <c r="TYN2665" s="116"/>
      <c r="TYO2665" s="42"/>
      <c r="TYP2665" s="116"/>
      <c r="TYQ2665" s="42"/>
      <c r="TYR2665" s="116"/>
      <c r="TYS2665" s="42"/>
      <c r="TYT2665" s="116"/>
      <c r="TYU2665" s="42"/>
      <c r="TYV2665" s="116"/>
      <c r="TYW2665" s="42"/>
      <c r="TYX2665" s="116"/>
      <c r="TYY2665" s="42"/>
      <c r="TYZ2665" s="116"/>
      <c r="TZA2665" s="42"/>
      <c r="TZB2665" s="116"/>
      <c r="TZC2665" s="42"/>
      <c r="TZD2665" s="116"/>
      <c r="TZE2665" s="42"/>
      <c r="TZF2665" s="116"/>
      <c r="TZG2665" s="42"/>
      <c r="TZH2665" s="116"/>
      <c r="TZI2665" s="42"/>
      <c r="TZJ2665" s="116"/>
      <c r="TZK2665" s="42"/>
      <c r="TZL2665" s="116"/>
      <c r="TZM2665" s="42"/>
      <c r="TZN2665" s="116"/>
      <c r="TZO2665" s="42"/>
      <c r="TZP2665" s="116"/>
      <c r="TZQ2665" s="42"/>
      <c r="TZR2665" s="116"/>
      <c r="TZS2665" s="42"/>
      <c r="TZT2665" s="116"/>
      <c r="TZU2665" s="42"/>
      <c r="TZV2665" s="116"/>
      <c r="TZW2665" s="42"/>
      <c r="TZX2665" s="116"/>
      <c r="TZY2665" s="42"/>
      <c r="TZZ2665" s="116"/>
      <c r="UAA2665" s="42"/>
      <c r="UAB2665" s="116"/>
      <c r="UAC2665" s="42"/>
      <c r="UAD2665" s="116"/>
      <c r="UAE2665" s="42"/>
      <c r="UAF2665" s="116"/>
      <c r="UAG2665" s="42"/>
      <c r="UAH2665" s="116"/>
      <c r="UAI2665" s="42"/>
      <c r="UAJ2665" s="116"/>
      <c r="UAK2665" s="42"/>
      <c r="UAL2665" s="116"/>
      <c r="UAM2665" s="42"/>
      <c r="UAN2665" s="116"/>
      <c r="UAO2665" s="42"/>
      <c r="UAP2665" s="116"/>
      <c r="UAQ2665" s="42"/>
      <c r="UAR2665" s="116"/>
      <c r="UAS2665" s="42"/>
      <c r="UAT2665" s="116"/>
      <c r="UAU2665" s="42"/>
      <c r="UAV2665" s="116"/>
      <c r="UAW2665" s="42"/>
      <c r="UAX2665" s="116"/>
      <c r="UAY2665" s="42"/>
      <c r="UAZ2665" s="116"/>
      <c r="UBA2665" s="42"/>
      <c r="UBB2665" s="116"/>
      <c r="UBC2665" s="42"/>
      <c r="UBD2665" s="116"/>
      <c r="UBE2665" s="42"/>
      <c r="UBF2665" s="116"/>
      <c r="UBG2665" s="42"/>
      <c r="UBH2665" s="116"/>
      <c r="UBI2665" s="42"/>
      <c r="UBJ2665" s="116"/>
      <c r="UBK2665" s="42"/>
      <c r="UBL2665" s="116"/>
      <c r="UBM2665" s="42"/>
      <c r="UBN2665" s="116"/>
      <c r="UBO2665" s="42"/>
      <c r="UBP2665" s="116"/>
      <c r="UBQ2665" s="42"/>
      <c r="UBR2665" s="116"/>
      <c r="UBS2665" s="42"/>
      <c r="UBT2665" s="116"/>
      <c r="UBU2665" s="42"/>
      <c r="UBV2665" s="116"/>
      <c r="UBW2665" s="42"/>
      <c r="UBX2665" s="116"/>
      <c r="UBY2665" s="42"/>
      <c r="UBZ2665" s="116"/>
      <c r="UCA2665" s="42"/>
      <c r="UCB2665" s="116"/>
      <c r="UCC2665" s="42"/>
      <c r="UCD2665" s="116"/>
      <c r="UCE2665" s="42"/>
      <c r="UCF2665" s="116"/>
      <c r="UCG2665" s="42"/>
      <c r="UCH2665" s="116"/>
      <c r="UCI2665" s="42"/>
      <c r="UCJ2665" s="116"/>
      <c r="UCK2665" s="42"/>
      <c r="UCL2665" s="116"/>
      <c r="UCM2665" s="42"/>
      <c r="UCN2665" s="116"/>
      <c r="UCO2665" s="42"/>
      <c r="UCP2665" s="116"/>
      <c r="UCQ2665" s="42"/>
      <c r="UCR2665" s="116"/>
      <c r="UCS2665" s="42"/>
      <c r="UCT2665" s="116"/>
      <c r="UCU2665" s="42"/>
      <c r="UCV2665" s="116"/>
      <c r="UCW2665" s="42"/>
      <c r="UCX2665" s="116"/>
      <c r="UCY2665" s="42"/>
      <c r="UCZ2665" s="116"/>
      <c r="UDA2665" s="42"/>
      <c r="UDB2665" s="116"/>
      <c r="UDC2665" s="42"/>
      <c r="UDD2665" s="116"/>
      <c r="UDE2665" s="42"/>
      <c r="UDF2665" s="116"/>
      <c r="UDG2665" s="42"/>
      <c r="UDH2665" s="116"/>
      <c r="UDI2665" s="42"/>
      <c r="UDJ2665" s="116"/>
      <c r="UDK2665" s="42"/>
      <c r="UDL2665" s="116"/>
      <c r="UDM2665" s="42"/>
      <c r="UDN2665" s="116"/>
      <c r="UDO2665" s="42"/>
      <c r="UDP2665" s="116"/>
      <c r="UDQ2665" s="42"/>
      <c r="UDR2665" s="116"/>
      <c r="UDS2665" s="42"/>
      <c r="UDT2665" s="116"/>
      <c r="UDU2665" s="42"/>
      <c r="UDV2665" s="116"/>
      <c r="UDW2665" s="42"/>
      <c r="UDX2665" s="116"/>
      <c r="UDY2665" s="42"/>
      <c r="UDZ2665" s="116"/>
      <c r="UEA2665" s="42"/>
      <c r="UEB2665" s="116"/>
      <c r="UEC2665" s="42"/>
      <c r="UED2665" s="116"/>
      <c r="UEE2665" s="42"/>
      <c r="UEF2665" s="116"/>
      <c r="UEG2665" s="42"/>
      <c r="UEH2665" s="116"/>
      <c r="UEI2665" s="42"/>
      <c r="UEJ2665" s="116"/>
      <c r="UEK2665" s="42"/>
      <c r="UEL2665" s="116"/>
      <c r="UEM2665" s="42"/>
      <c r="UEN2665" s="116"/>
      <c r="UEO2665" s="42"/>
      <c r="UEP2665" s="116"/>
      <c r="UEQ2665" s="42"/>
      <c r="UER2665" s="116"/>
      <c r="UES2665" s="42"/>
      <c r="UET2665" s="116"/>
      <c r="UEU2665" s="42"/>
      <c r="UEV2665" s="116"/>
      <c r="UEW2665" s="42"/>
      <c r="UEX2665" s="116"/>
      <c r="UEY2665" s="42"/>
      <c r="UEZ2665" s="116"/>
      <c r="UFA2665" s="42"/>
      <c r="UFB2665" s="116"/>
      <c r="UFC2665" s="42"/>
      <c r="UFD2665" s="116"/>
      <c r="UFE2665" s="42"/>
      <c r="UFF2665" s="116"/>
      <c r="UFG2665" s="42"/>
      <c r="UFH2665" s="116"/>
      <c r="UFI2665" s="42"/>
      <c r="UFJ2665" s="116"/>
      <c r="UFK2665" s="42"/>
      <c r="UFL2665" s="116"/>
      <c r="UFM2665" s="42"/>
      <c r="UFN2665" s="116"/>
      <c r="UFO2665" s="42"/>
      <c r="UFP2665" s="116"/>
      <c r="UFQ2665" s="42"/>
      <c r="UFR2665" s="116"/>
      <c r="UFS2665" s="42"/>
      <c r="UFT2665" s="116"/>
      <c r="UFU2665" s="42"/>
      <c r="UFV2665" s="116"/>
      <c r="UFW2665" s="42"/>
      <c r="UFX2665" s="116"/>
      <c r="UFY2665" s="42"/>
      <c r="UFZ2665" s="116"/>
      <c r="UGA2665" s="42"/>
      <c r="UGB2665" s="116"/>
      <c r="UGC2665" s="42"/>
      <c r="UGD2665" s="116"/>
      <c r="UGE2665" s="42"/>
      <c r="UGF2665" s="116"/>
      <c r="UGG2665" s="42"/>
      <c r="UGH2665" s="116"/>
      <c r="UGI2665" s="42"/>
      <c r="UGJ2665" s="116"/>
      <c r="UGK2665" s="42"/>
      <c r="UGL2665" s="116"/>
      <c r="UGM2665" s="42"/>
      <c r="UGN2665" s="116"/>
      <c r="UGO2665" s="42"/>
      <c r="UGP2665" s="116"/>
      <c r="UGQ2665" s="42"/>
      <c r="UGR2665" s="116"/>
      <c r="UGS2665" s="42"/>
      <c r="UGT2665" s="116"/>
      <c r="UGU2665" s="42"/>
      <c r="UGV2665" s="116"/>
      <c r="UGW2665" s="42"/>
      <c r="UGX2665" s="116"/>
      <c r="UGY2665" s="42"/>
      <c r="UGZ2665" s="116"/>
      <c r="UHA2665" s="42"/>
      <c r="UHB2665" s="116"/>
      <c r="UHC2665" s="42"/>
      <c r="UHD2665" s="116"/>
      <c r="UHE2665" s="42"/>
      <c r="UHF2665" s="116"/>
      <c r="UHG2665" s="42"/>
      <c r="UHH2665" s="116"/>
      <c r="UHI2665" s="42"/>
      <c r="UHJ2665" s="116"/>
      <c r="UHK2665" s="42"/>
      <c r="UHL2665" s="116"/>
      <c r="UHM2665" s="42"/>
      <c r="UHN2665" s="116"/>
      <c r="UHO2665" s="42"/>
      <c r="UHP2665" s="116"/>
      <c r="UHQ2665" s="42"/>
      <c r="UHR2665" s="116"/>
      <c r="UHS2665" s="42"/>
      <c r="UHT2665" s="116"/>
      <c r="UHU2665" s="42"/>
      <c r="UHV2665" s="116"/>
      <c r="UHW2665" s="42"/>
      <c r="UHX2665" s="116"/>
      <c r="UHY2665" s="42"/>
      <c r="UHZ2665" s="116"/>
      <c r="UIA2665" s="42"/>
      <c r="UIB2665" s="116"/>
      <c r="UIC2665" s="42"/>
      <c r="UID2665" s="116"/>
      <c r="UIE2665" s="42"/>
      <c r="UIF2665" s="116"/>
      <c r="UIG2665" s="42"/>
      <c r="UIH2665" s="116"/>
      <c r="UII2665" s="42"/>
      <c r="UIJ2665" s="116"/>
      <c r="UIK2665" s="42"/>
      <c r="UIL2665" s="116"/>
      <c r="UIM2665" s="42"/>
      <c r="UIN2665" s="116"/>
      <c r="UIO2665" s="42"/>
      <c r="UIP2665" s="116"/>
      <c r="UIQ2665" s="42"/>
      <c r="UIR2665" s="116"/>
      <c r="UIS2665" s="42"/>
      <c r="UIT2665" s="116"/>
      <c r="UIU2665" s="42"/>
      <c r="UIV2665" s="116"/>
      <c r="UIW2665" s="42"/>
      <c r="UIX2665" s="116"/>
      <c r="UIY2665" s="42"/>
      <c r="UIZ2665" s="116"/>
      <c r="UJA2665" s="42"/>
      <c r="UJB2665" s="116"/>
      <c r="UJC2665" s="42"/>
      <c r="UJD2665" s="116"/>
      <c r="UJE2665" s="42"/>
      <c r="UJF2665" s="116"/>
      <c r="UJG2665" s="42"/>
      <c r="UJH2665" s="116"/>
      <c r="UJI2665" s="42"/>
      <c r="UJJ2665" s="116"/>
      <c r="UJK2665" s="42"/>
      <c r="UJL2665" s="116"/>
      <c r="UJM2665" s="42"/>
      <c r="UJN2665" s="116"/>
      <c r="UJO2665" s="42"/>
      <c r="UJP2665" s="116"/>
      <c r="UJQ2665" s="42"/>
      <c r="UJR2665" s="116"/>
      <c r="UJS2665" s="42"/>
      <c r="UJT2665" s="116"/>
      <c r="UJU2665" s="42"/>
      <c r="UJV2665" s="116"/>
      <c r="UJW2665" s="42"/>
      <c r="UJX2665" s="116"/>
      <c r="UJY2665" s="42"/>
      <c r="UJZ2665" s="116"/>
      <c r="UKA2665" s="42"/>
      <c r="UKB2665" s="116"/>
      <c r="UKC2665" s="42"/>
      <c r="UKD2665" s="116"/>
      <c r="UKE2665" s="42"/>
      <c r="UKF2665" s="116"/>
      <c r="UKG2665" s="42"/>
      <c r="UKH2665" s="116"/>
      <c r="UKI2665" s="42"/>
      <c r="UKJ2665" s="116"/>
      <c r="UKK2665" s="42"/>
      <c r="UKL2665" s="116"/>
      <c r="UKM2665" s="42"/>
      <c r="UKN2665" s="116"/>
      <c r="UKO2665" s="42"/>
      <c r="UKP2665" s="116"/>
      <c r="UKQ2665" s="42"/>
      <c r="UKR2665" s="116"/>
      <c r="UKS2665" s="42"/>
      <c r="UKT2665" s="116"/>
      <c r="UKU2665" s="42"/>
      <c r="UKV2665" s="116"/>
      <c r="UKW2665" s="42"/>
      <c r="UKX2665" s="116"/>
      <c r="UKY2665" s="42"/>
      <c r="UKZ2665" s="116"/>
      <c r="ULA2665" s="42"/>
      <c r="ULB2665" s="116"/>
      <c r="ULC2665" s="42"/>
      <c r="ULD2665" s="116"/>
      <c r="ULE2665" s="42"/>
      <c r="ULF2665" s="116"/>
      <c r="ULG2665" s="42"/>
      <c r="ULH2665" s="116"/>
      <c r="ULI2665" s="42"/>
      <c r="ULJ2665" s="116"/>
      <c r="ULK2665" s="42"/>
      <c r="ULL2665" s="116"/>
      <c r="ULM2665" s="42"/>
      <c r="ULN2665" s="116"/>
      <c r="ULO2665" s="42"/>
      <c r="ULP2665" s="116"/>
      <c r="ULQ2665" s="42"/>
      <c r="ULR2665" s="116"/>
      <c r="ULS2665" s="42"/>
      <c r="ULT2665" s="116"/>
      <c r="ULU2665" s="42"/>
      <c r="ULV2665" s="116"/>
      <c r="ULW2665" s="42"/>
      <c r="ULX2665" s="116"/>
      <c r="ULY2665" s="42"/>
      <c r="ULZ2665" s="116"/>
      <c r="UMA2665" s="42"/>
      <c r="UMB2665" s="116"/>
      <c r="UMC2665" s="42"/>
      <c r="UMD2665" s="116"/>
      <c r="UME2665" s="42"/>
      <c r="UMF2665" s="116"/>
      <c r="UMG2665" s="42"/>
      <c r="UMH2665" s="116"/>
      <c r="UMI2665" s="42"/>
      <c r="UMJ2665" s="116"/>
      <c r="UMK2665" s="42"/>
      <c r="UML2665" s="116"/>
      <c r="UMM2665" s="42"/>
      <c r="UMN2665" s="116"/>
      <c r="UMO2665" s="42"/>
      <c r="UMP2665" s="116"/>
      <c r="UMQ2665" s="42"/>
      <c r="UMR2665" s="116"/>
      <c r="UMS2665" s="42"/>
      <c r="UMT2665" s="116"/>
      <c r="UMU2665" s="42"/>
      <c r="UMV2665" s="116"/>
      <c r="UMW2665" s="42"/>
      <c r="UMX2665" s="116"/>
      <c r="UMY2665" s="42"/>
      <c r="UMZ2665" s="116"/>
      <c r="UNA2665" s="42"/>
      <c r="UNB2665" s="116"/>
      <c r="UNC2665" s="42"/>
      <c r="UND2665" s="116"/>
      <c r="UNE2665" s="42"/>
      <c r="UNF2665" s="116"/>
      <c r="UNG2665" s="42"/>
      <c r="UNH2665" s="116"/>
      <c r="UNI2665" s="42"/>
      <c r="UNJ2665" s="116"/>
      <c r="UNK2665" s="42"/>
      <c r="UNL2665" s="116"/>
      <c r="UNM2665" s="42"/>
      <c r="UNN2665" s="116"/>
      <c r="UNO2665" s="42"/>
      <c r="UNP2665" s="116"/>
      <c r="UNQ2665" s="42"/>
      <c r="UNR2665" s="116"/>
      <c r="UNS2665" s="42"/>
      <c r="UNT2665" s="116"/>
      <c r="UNU2665" s="42"/>
      <c r="UNV2665" s="116"/>
      <c r="UNW2665" s="42"/>
      <c r="UNX2665" s="116"/>
      <c r="UNY2665" s="42"/>
      <c r="UNZ2665" s="116"/>
      <c r="UOA2665" s="42"/>
      <c r="UOB2665" s="116"/>
      <c r="UOC2665" s="42"/>
      <c r="UOD2665" s="116"/>
      <c r="UOE2665" s="42"/>
      <c r="UOF2665" s="116"/>
      <c r="UOG2665" s="42"/>
      <c r="UOH2665" s="116"/>
      <c r="UOI2665" s="42"/>
      <c r="UOJ2665" s="116"/>
      <c r="UOK2665" s="42"/>
      <c r="UOL2665" s="116"/>
      <c r="UOM2665" s="42"/>
      <c r="UON2665" s="116"/>
      <c r="UOO2665" s="42"/>
      <c r="UOP2665" s="116"/>
      <c r="UOQ2665" s="42"/>
      <c r="UOR2665" s="116"/>
      <c r="UOS2665" s="42"/>
      <c r="UOT2665" s="116"/>
      <c r="UOU2665" s="42"/>
      <c r="UOV2665" s="116"/>
      <c r="UOW2665" s="42"/>
      <c r="UOX2665" s="116"/>
      <c r="UOY2665" s="42"/>
      <c r="UOZ2665" s="116"/>
      <c r="UPA2665" s="42"/>
      <c r="UPB2665" s="116"/>
      <c r="UPC2665" s="42"/>
      <c r="UPD2665" s="116"/>
      <c r="UPE2665" s="42"/>
      <c r="UPF2665" s="116"/>
      <c r="UPG2665" s="42"/>
      <c r="UPH2665" s="116"/>
      <c r="UPI2665" s="42"/>
      <c r="UPJ2665" s="116"/>
      <c r="UPK2665" s="42"/>
      <c r="UPL2665" s="116"/>
      <c r="UPM2665" s="42"/>
      <c r="UPN2665" s="116"/>
      <c r="UPO2665" s="42"/>
      <c r="UPP2665" s="116"/>
      <c r="UPQ2665" s="42"/>
      <c r="UPR2665" s="116"/>
      <c r="UPS2665" s="42"/>
      <c r="UPT2665" s="116"/>
      <c r="UPU2665" s="42"/>
      <c r="UPV2665" s="116"/>
      <c r="UPW2665" s="42"/>
      <c r="UPX2665" s="116"/>
      <c r="UPY2665" s="42"/>
      <c r="UPZ2665" s="116"/>
      <c r="UQA2665" s="42"/>
      <c r="UQB2665" s="116"/>
      <c r="UQC2665" s="42"/>
      <c r="UQD2665" s="116"/>
      <c r="UQE2665" s="42"/>
      <c r="UQF2665" s="116"/>
      <c r="UQG2665" s="42"/>
      <c r="UQH2665" s="116"/>
      <c r="UQI2665" s="42"/>
      <c r="UQJ2665" s="116"/>
      <c r="UQK2665" s="42"/>
      <c r="UQL2665" s="116"/>
      <c r="UQM2665" s="42"/>
      <c r="UQN2665" s="116"/>
      <c r="UQO2665" s="42"/>
      <c r="UQP2665" s="116"/>
      <c r="UQQ2665" s="42"/>
      <c r="UQR2665" s="116"/>
      <c r="UQS2665" s="42"/>
      <c r="UQT2665" s="116"/>
      <c r="UQU2665" s="42"/>
      <c r="UQV2665" s="116"/>
      <c r="UQW2665" s="42"/>
      <c r="UQX2665" s="116"/>
      <c r="UQY2665" s="42"/>
      <c r="UQZ2665" s="116"/>
      <c r="URA2665" s="42"/>
      <c r="URB2665" s="116"/>
      <c r="URC2665" s="42"/>
      <c r="URD2665" s="116"/>
      <c r="URE2665" s="42"/>
      <c r="URF2665" s="116"/>
      <c r="URG2665" s="42"/>
      <c r="URH2665" s="116"/>
      <c r="URI2665" s="42"/>
      <c r="URJ2665" s="116"/>
      <c r="URK2665" s="42"/>
      <c r="URL2665" s="116"/>
      <c r="URM2665" s="42"/>
      <c r="URN2665" s="116"/>
      <c r="URO2665" s="42"/>
      <c r="URP2665" s="116"/>
      <c r="URQ2665" s="42"/>
      <c r="URR2665" s="116"/>
      <c r="URS2665" s="42"/>
      <c r="URT2665" s="116"/>
      <c r="URU2665" s="42"/>
      <c r="URV2665" s="116"/>
      <c r="URW2665" s="42"/>
      <c r="URX2665" s="116"/>
      <c r="URY2665" s="42"/>
      <c r="URZ2665" s="116"/>
      <c r="USA2665" s="42"/>
      <c r="USB2665" s="116"/>
      <c r="USC2665" s="42"/>
      <c r="USD2665" s="116"/>
      <c r="USE2665" s="42"/>
      <c r="USF2665" s="116"/>
      <c r="USG2665" s="42"/>
      <c r="USH2665" s="116"/>
      <c r="USI2665" s="42"/>
      <c r="USJ2665" s="116"/>
      <c r="USK2665" s="42"/>
      <c r="USL2665" s="116"/>
      <c r="USM2665" s="42"/>
      <c r="USN2665" s="116"/>
      <c r="USO2665" s="42"/>
      <c r="USP2665" s="116"/>
      <c r="USQ2665" s="42"/>
      <c r="USR2665" s="116"/>
      <c r="USS2665" s="42"/>
      <c r="UST2665" s="116"/>
      <c r="USU2665" s="42"/>
      <c r="USV2665" s="116"/>
      <c r="USW2665" s="42"/>
      <c r="USX2665" s="116"/>
      <c r="USY2665" s="42"/>
      <c r="USZ2665" s="116"/>
      <c r="UTA2665" s="42"/>
      <c r="UTB2665" s="116"/>
      <c r="UTC2665" s="42"/>
      <c r="UTD2665" s="116"/>
      <c r="UTE2665" s="42"/>
      <c r="UTF2665" s="116"/>
      <c r="UTG2665" s="42"/>
      <c r="UTH2665" s="116"/>
      <c r="UTI2665" s="42"/>
      <c r="UTJ2665" s="116"/>
      <c r="UTK2665" s="42"/>
      <c r="UTL2665" s="116"/>
      <c r="UTM2665" s="42"/>
      <c r="UTN2665" s="116"/>
      <c r="UTO2665" s="42"/>
      <c r="UTP2665" s="116"/>
      <c r="UTQ2665" s="42"/>
      <c r="UTR2665" s="116"/>
      <c r="UTS2665" s="42"/>
      <c r="UTT2665" s="116"/>
      <c r="UTU2665" s="42"/>
      <c r="UTV2665" s="116"/>
      <c r="UTW2665" s="42"/>
      <c r="UTX2665" s="116"/>
      <c r="UTY2665" s="42"/>
      <c r="UTZ2665" s="116"/>
      <c r="UUA2665" s="42"/>
      <c r="UUB2665" s="116"/>
      <c r="UUC2665" s="42"/>
      <c r="UUD2665" s="116"/>
      <c r="UUE2665" s="42"/>
      <c r="UUF2665" s="116"/>
      <c r="UUG2665" s="42"/>
      <c r="UUH2665" s="116"/>
      <c r="UUI2665" s="42"/>
      <c r="UUJ2665" s="116"/>
      <c r="UUK2665" s="42"/>
      <c r="UUL2665" s="116"/>
      <c r="UUM2665" s="42"/>
      <c r="UUN2665" s="116"/>
      <c r="UUO2665" s="42"/>
      <c r="UUP2665" s="116"/>
      <c r="UUQ2665" s="42"/>
      <c r="UUR2665" s="116"/>
      <c r="UUS2665" s="42"/>
      <c r="UUT2665" s="116"/>
      <c r="UUU2665" s="42"/>
      <c r="UUV2665" s="116"/>
      <c r="UUW2665" s="42"/>
      <c r="UUX2665" s="116"/>
      <c r="UUY2665" s="42"/>
      <c r="UUZ2665" s="116"/>
      <c r="UVA2665" s="42"/>
      <c r="UVB2665" s="116"/>
      <c r="UVC2665" s="42"/>
      <c r="UVD2665" s="116"/>
      <c r="UVE2665" s="42"/>
      <c r="UVF2665" s="116"/>
      <c r="UVG2665" s="42"/>
      <c r="UVH2665" s="116"/>
      <c r="UVI2665" s="42"/>
      <c r="UVJ2665" s="116"/>
      <c r="UVK2665" s="42"/>
      <c r="UVL2665" s="116"/>
      <c r="UVM2665" s="42"/>
      <c r="UVN2665" s="116"/>
      <c r="UVO2665" s="42"/>
      <c r="UVP2665" s="116"/>
      <c r="UVQ2665" s="42"/>
      <c r="UVR2665" s="116"/>
      <c r="UVS2665" s="42"/>
      <c r="UVT2665" s="116"/>
      <c r="UVU2665" s="42"/>
      <c r="UVV2665" s="116"/>
      <c r="UVW2665" s="42"/>
      <c r="UVX2665" s="116"/>
      <c r="UVY2665" s="42"/>
      <c r="UVZ2665" s="116"/>
      <c r="UWA2665" s="42"/>
      <c r="UWB2665" s="116"/>
      <c r="UWC2665" s="42"/>
      <c r="UWD2665" s="116"/>
      <c r="UWE2665" s="42"/>
      <c r="UWF2665" s="116"/>
      <c r="UWG2665" s="42"/>
      <c r="UWH2665" s="116"/>
      <c r="UWI2665" s="42"/>
      <c r="UWJ2665" s="116"/>
      <c r="UWK2665" s="42"/>
      <c r="UWL2665" s="116"/>
      <c r="UWM2665" s="42"/>
      <c r="UWN2665" s="116"/>
      <c r="UWO2665" s="42"/>
      <c r="UWP2665" s="116"/>
      <c r="UWQ2665" s="42"/>
      <c r="UWR2665" s="116"/>
      <c r="UWS2665" s="42"/>
      <c r="UWT2665" s="116"/>
      <c r="UWU2665" s="42"/>
      <c r="UWV2665" s="116"/>
      <c r="UWW2665" s="42"/>
      <c r="UWX2665" s="116"/>
      <c r="UWY2665" s="42"/>
      <c r="UWZ2665" s="116"/>
      <c r="UXA2665" s="42"/>
      <c r="UXB2665" s="116"/>
      <c r="UXC2665" s="42"/>
      <c r="UXD2665" s="116"/>
      <c r="UXE2665" s="42"/>
      <c r="UXF2665" s="116"/>
      <c r="UXG2665" s="42"/>
      <c r="UXH2665" s="116"/>
      <c r="UXI2665" s="42"/>
      <c r="UXJ2665" s="116"/>
      <c r="UXK2665" s="42"/>
      <c r="UXL2665" s="116"/>
      <c r="UXM2665" s="42"/>
      <c r="UXN2665" s="116"/>
      <c r="UXO2665" s="42"/>
      <c r="UXP2665" s="116"/>
      <c r="UXQ2665" s="42"/>
      <c r="UXR2665" s="116"/>
      <c r="UXS2665" s="42"/>
      <c r="UXT2665" s="116"/>
      <c r="UXU2665" s="42"/>
      <c r="UXV2665" s="116"/>
      <c r="UXW2665" s="42"/>
      <c r="UXX2665" s="116"/>
      <c r="UXY2665" s="42"/>
      <c r="UXZ2665" s="116"/>
      <c r="UYA2665" s="42"/>
      <c r="UYB2665" s="116"/>
      <c r="UYC2665" s="42"/>
      <c r="UYD2665" s="116"/>
      <c r="UYE2665" s="42"/>
      <c r="UYF2665" s="116"/>
      <c r="UYG2665" s="42"/>
      <c r="UYH2665" s="116"/>
      <c r="UYI2665" s="42"/>
      <c r="UYJ2665" s="116"/>
      <c r="UYK2665" s="42"/>
      <c r="UYL2665" s="116"/>
      <c r="UYM2665" s="42"/>
      <c r="UYN2665" s="116"/>
      <c r="UYO2665" s="42"/>
      <c r="UYP2665" s="116"/>
      <c r="UYQ2665" s="42"/>
      <c r="UYR2665" s="116"/>
      <c r="UYS2665" s="42"/>
      <c r="UYT2665" s="116"/>
      <c r="UYU2665" s="42"/>
      <c r="UYV2665" s="116"/>
      <c r="UYW2665" s="42"/>
      <c r="UYX2665" s="116"/>
      <c r="UYY2665" s="42"/>
      <c r="UYZ2665" s="116"/>
      <c r="UZA2665" s="42"/>
      <c r="UZB2665" s="116"/>
      <c r="UZC2665" s="42"/>
      <c r="UZD2665" s="116"/>
      <c r="UZE2665" s="42"/>
      <c r="UZF2665" s="116"/>
      <c r="UZG2665" s="42"/>
      <c r="UZH2665" s="116"/>
      <c r="UZI2665" s="42"/>
      <c r="UZJ2665" s="116"/>
      <c r="UZK2665" s="42"/>
      <c r="UZL2665" s="116"/>
      <c r="UZM2665" s="42"/>
      <c r="UZN2665" s="116"/>
      <c r="UZO2665" s="42"/>
      <c r="UZP2665" s="116"/>
      <c r="UZQ2665" s="42"/>
      <c r="UZR2665" s="116"/>
      <c r="UZS2665" s="42"/>
      <c r="UZT2665" s="116"/>
      <c r="UZU2665" s="42"/>
      <c r="UZV2665" s="116"/>
      <c r="UZW2665" s="42"/>
      <c r="UZX2665" s="116"/>
      <c r="UZY2665" s="42"/>
      <c r="UZZ2665" s="116"/>
      <c r="VAA2665" s="42"/>
      <c r="VAB2665" s="116"/>
      <c r="VAC2665" s="42"/>
      <c r="VAD2665" s="116"/>
      <c r="VAE2665" s="42"/>
      <c r="VAF2665" s="116"/>
      <c r="VAG2665" s="42"/>
      <c r="VAH2665" s="116"/>
      <c r="VAI2665" s="42"/>
      <c r="VAJ2665" s="116"/>
      <c r="VAK2665" s="42"/>
      <c r="VAL2665" s="116"/>
      <c r="VAM2665" s="42"/>
      <c r="VAN2665" s="116"/>
      <c r="VAO2665" s="42"/>
      <c r="VAP2665" s="116"/>
      <c r="VAQ2665" s="42"/>
      <c r="VAR2665" s="116"/>
      <c r="VAS2665" s="42"/>
      <c r="VAT2665" s="116"/>
      <c r="VAU2665" s="42"/>
      <c r="VAV2665" s="116"/>
      <c r="VAW2665" s="42"/>
      <c r="VAX2665" s="116"/>
      <c r="VAY2665" s="42"/>
      <c r="VAZ2665" s="116"/>
      <c r="VBA2665" s="42"/>
      <c r="VBB2665" s="116"/>
      <c r="VBC2665" s="42"/>
      <c r="VBD2665" s="116"/>
      <c r="VBE2665" s="42"/>
      <c r="VBF2665" s="116"/>
      <c r="VBG2665" s="42"/>
      <c r="VBH2665" s="116"/>
      <c r="VBI2665" s="42"/>
      <c r="VBJ2665" s="116"/>
      <c r="VBK2665" s="42"/>
      <c r="VBL2665" s="116"/>
      <c r="VBM2665" s="42"/>
      <c r="VBN2665" s="116"/>
      <c r="VBO2665" s="42"/>
      <c r="VBP2665" s="116"/>
      <c r="VBQ2665" s="42"/>
      <c r="VBR2665" s="116"/>
      <c r="VBS2665" s="42"/>
      <c r="VBT2665" s="116"/>
      <c r="VBU2665" s="42"/>
      <c r="VBV2665" s="116"/>
      <c r="VBW2665" s="42"/>
      <c r="VBX2665" s="116"/>
      <c r="VBY2665" s="42"/>
      <c r="VBZ2665" s="116"/>
      <c r="VCA2665" s="42"/>
      <c r="VCB2665" s="116"/>
      <c r="VCC2665" s="42"/>
      <c r="VCD2665" s="116"/>
      <c r="VCE2665" s="42"/>
      <c r="VCF2665" s="116"/>
      <c r="VCG2665" s="42"/>
      <c r="VCH2665" s="116"/>
      <c r="VCI2665" s="42"/>
      <c r="VCJ2665" s="116"/>
      <c r="VCK2665" s="42"/>
      <c r="VCL2665" s="116"/>
      <c r="VCM2665" s="42"/>
      <c r="VCN2665" s="116"/>
      <c r="VCO2665" s="42"/>
      <c r="VCP2665" s="116"/>
      <c r="VCQ2665" s="42"/>
      <c r="VCR2665" s="116"/>
      <c r="VCS2665" s="42"/>
      <c r="VCT2665" s="116"/>
      <c r="VCU2665" s="42"/>
      <c r="VCV2665" s="116"/>
      <c r="VCW2665" s="42"/>
      <c r="VCX2665" s="116"/>
      <c r="VCY2665" s="42"/>
      <c r="VCZ2665" s="116"/>
      <c r="VDA2665" s="42"/>
      <c r="VDB2665" s="116"/>
      <c r="VDC2665" s="42"/>
      <c r="VDD2665" s="116"/>
      <c r="VDE2665" s="42"/>
      <c r="VDF2665" s="116"/>
      <c r="VDG2665" s="42"/>
      <c r="VDH2665" s="116"/>
      <c r="VDI2665" s="42"/>
      <c r="VDJ2665" s="116"/>
      <c r="VDK2665" s="42"/>
      <c r="VDL2665" s="116"/>
      <c r="VDM2665" s="42"/>
      <c r="VDN2665" s="116"/>
      <c r="VDO2665" s="42"/>
      <c r="VDP2665" s="116"/>
      <c r="VDQ2665" s="42"/>
      <c r="VDR2665" s="116"/>
      <c r="VDS2665" s="42"/>
      <c r="VDT2665" s="116"/>
      <c r="VDU2665" s="42"/>
      <c r="VDV2665" s="116"/>
      <c r="VDW2665" s="42"/>
      <c r="VDX2665" s="116"/>
      <c r="VDY2665" s="42"/>
      <c r="VDZ2665" s="116"/>
      <c r="VEA2665" s="42"/>
      <c r="VEB2665" s="116"/>
      <c r="VEC2665" s="42"/>
      <c r="VED2665" s="116"/>
      <c r="VEE2665" s="42"/>
      <c r="VEF2665" s="116"/>
      <c r="VEG2665" s="42"/>
      <c r="VEH2665" s="116"/>
      <c r="VEI2665" s="42"/>
      <c r="VEJ2665" s="116"/>
      <c r="VEK2665" s="42"/>
      <c r="VEL2665" s="116"/>
      <c r="VEM2665" s="42"/>
      <c r="VEN2665" s="116"/>
      <c r="VEO2665" s="42"/>
      <c r="VEP2665" s="116"/>
      <c r="VEQ2665" s="42"/>
      <c r="VER2665" s="116"/>
      <c r="VES2665" s="42"/>
      <c r="VET2665" s="116"/>
      <c r="VEU2665" s="42"/>
      <c r="VEV2665" s="116"/>
      <c r="VEW2665" s="42"/>
      <c r="VEX2665" s="116"/>
      <c r="VEY2665" s="42"/>
      <c r="VEZ2665" s="116"/>
      <c r="VFA2665" s="42"/>
      <c r="VFB2665" s="116"/>
      <c r="VFC2665" s="42"/>
      <c r="VFD2665" s="116"/>
      <c r="VFE2665" s="42"/>
      <c r="VFF2665" s="116"/>
      <c r="VFG2665" s="42"/>
      <c r="VFH2665" s="116"/>
      <c r="VFI2665" s="42"/>
      <c r="VFJ2665" s="116"/>
      <c r="VFK2665" s="42"/>
      <c r="VFL2665" s="116"/>
      <c r="VFM2665" s="42"/>
      <c r="VFN2665" s="116"/>
      <c r="VFO2665" s="42"/>
      <c r="VFP2665" s="116"/>
      <c r="VFQ2665" s="42"/>
      <c r="VFR2665" s="116"/>
      <c r="VFS2665" s="42"/>
      <c r="VFT2665" s="116"/>
      <c r="VFU2665" s="42"/>
      <c r="VFV2665" s="116"/>
      <c r="VFW2665" s="42"/>
      <c r="VFX2665" s="116"/>
      <c r="VFY2665" s="42"/>
      <c r="VFZ2665" s="116"/>
      <c r="VGA2665" s="42"/>
      <c r="VGB2665" s="116"/>
      <c r="VGC2665" s="42"/>
      <c r="VGD2665" s="116"/>
      <c r="VGE2665" s="42"/>
      <c r="VGF2665" s="116"/>
      <c r="VGG2665" s="42"/>
      <c r="VGH2665" s="116"/>
      <c r="VGI2665" s="42"/>
      <c r="VGJ2665" s="116"/>
      <c r="VGK2665" s="42"/>
      <c r="VGL2665" s="116"/>
      <c r="VGM2665" s="42"/>
      <c r="VGN2665" s="116"/>
      <c r="VGO2665" s="42"/>
      <c r="VGP2665" s="116"/>
      <c r="VGQ2665" s="42"/>
      <c r="VGR2665" s="116"/>
      <c r="VGS2665" s="42"/>
      <c r="VGT2665" s="116"/>
      <c r="VGU2665" s="42"/>
      <c r="VGV2665" s="116"/>
      <c r="VGW2665" s="42"/>
      <c r="VGX2665" s="116"/>
      <c r="VGY2665" s="42"/>
      <c r="VGZ2665" s="116"/>
      <c r="VHA2665" s="42"/>
      <c r="VHB2665" s="116"/>
      <c r="VHC2665" s="42"/>
      <c r="VHD2665" s="116"/>
      <c r="VHE2665" s="42"/>
      <c r="VHF2665" s="116"/>
      <c r="VHG2665" s="42"/>
      <c r="VHH2665" s="116"/>
      <c r="VHI2665" s="42"/>
      <c r="VHJ2665" s="116"/>
      <c r="VHK2665" s="42"/>
      <c r="VHL2665" s="116"/>
      <c r="VHM2665" s="42"/>
      <c r="VHN2665" s="116"/>
      <c r="VHO2665" s="42"/>
      <c r="VHP2665" s="116"/>
      <c r="VHQ2665" s="42"/>
      <c r="VHR2665" s="116"/>
      <c r="VHS2665" s="42"/>
      <c r="VHT2665" s="116"/>
      <c r="VHU2665" s="42"/>
      <c r="VHV2665" s="116"/>
      <c r="VHW2665" s="42"/>
      <c r="VHX2665" s="116"/>
      <c r="VHY2665" s="42"/>
      <c r="VHZ2665" s="116"/>
      <c r="VIA2665" s="42"/>
      <c r="VIB2665" s="116"/>
      <c r="VIC2665" s="42"/>
      <c r="VID2665" s="116"/>
      <c r="VIE2665" s="42"/>
      <c r="VIF2665" s="116"/>
      <c r="VIG2665" s="42"/>
      <c r="VIH2665" s="116"/>
      <c r="VII2665" s="42"/>
      <c r="VIJ2665" s="116"/>
      <c r="VIK2665" s="42"/>
      <c r="VIL2665" s="116"/>
      <c r="VIM2665" s="42"/>
      <c r="VIN2665" s="116"/>
      <c r="VIO2665" s="42"/>
      <c r="VIP2665" s="116"/>
      <c r="VIQ2665" s="42"/>
      <c r="VIR2665" s="116"/>
      <c r="VIS2665" s="42"/>
      <c r="VIT2665" s="116"/>
      <c r="VIU2665" s="42"/>
      <c r="VIV2665" s="116"/>
      <c r="VIW2665" s="42"/>
      <c r="VIX2665" s="116"/>
      <c r="VIY2665" s="42"/>
      <c r="VIZ2665" s="116"/>
      <c r="VJA2665" s="42"/>
      <c r="VJB2665" s="116"/>
      <c r="VJC2665" s="42"/>
      <c r="VJD2665" s="116"/>
      <c r="VJE2665" s="42"/>
      <c r="VJF2665" s="116"/>
      <c r="VJG2665" s="42"/>
      <c r="VJH2665" s="116"/>
      <c r="VJI2665" s="42"/>
      <c r="VJJ2665" s="116"/>
      <c r="VJK2665" s="42"/>
      <c r="VJL2665" s="116"/>
      <c r="VJM2665" s="42"/>
      <c r="VJN2665" s="116"/>
      <c r="VJO2665" s="42"/>
      <c r="VJP2665" s="116"/>
      <c r="VJQ2665" s="42"/>
      <c r="VJR2665" s="116"/>
      <c r="VJS2665" s="42"/>
      <c r="VJT2665" s="116"/>
      <c r="VJU2665" s="42"/>
      <c r="VJV2665" s="116"/>
      <c r="VJW2665" s="42"/>
      <c r="VJX2665" s="116"/>
      <c r="VJY2665" s="42"/>
      <c r="VJZ2665" s="116"/>
      <c r="VKA2665" s="42"/>
      <c r="VKB2665" s="116"/>
      <c r="VKC2665" s="42"/>
      <c r="VKD2665" s="116"/>
      <c r="VKE2665" s="42"/>
      <c r="VKF2665" s="116"/>
      <c r="VKG2665" s="42"/>
      <c r="VKH2665" s="116"/>
      <c r="VKI2665" s="42"/>
      <c r="VKJ2665" s="116"/>
      <c r="VKK2665" s="42"/>
      <c r="VKL2665" s="116"/>
      <c r="VKM2665" s="42"/>
      <c r="VKN2665" s="116"/>
      <c r="VKO2665" s="42"/>
      <c r="VKP2665" s="116"/>
      <c r="VKQ2665" s="42"/>
      <c r="VKR2665" s="116"/>
      <c r="VKS2665" s="42"/>
      <c r="VKT2665" s="116"/>
      <c r="VKU2665" s="42"/>
      <c r="VKV2665" s="116"/>
      <c r="VKW2665" s="42"/>
      <c r="VKX2665" s="116"/>
      <c r="VKY2665" s="42"/>
      <c r="VKZ2665" s="116"/>
      <c r="VLA2665" s="42"/>
      <c r="VLB2665" s="116"/>
      <c r="VLC2665" s="42"/>
      <c r="VLD2665" s="116"/>
      <c r="VLE2665" s="42"/>
      <c r="VLF2665" s="116"/>
      <c r="VLG2665" s="42"/>
      <c r="VLH2665" s="116"/>
      <c r="VLI2665" s="42"/>
      <c r="VLJ2665" s="116"/>
      <c r="VLK2665" s="42"/>
      <c r="VLL2665" s="116"/>
      <c r="VLM2665" s="42"/>
      <c r="VLN2665" s="116"/>
      <c r="VLO2665" s="42"/>
      <c r="VLP2665" s="116"/>
      <c r="VLQ2665" s="42"/>
      <c r="VLR2665" s="116"/>
      <c r="VLS2665" s="42"/>
      <c r="VLT2665" s="116"/>
      <c r="VLU2665" s="42"/>
      <c r="VLV2665" s="116"/>
      <c r="VLW2665" s="42"/>
      <c r="VLX2665" s="116"/>
      <c r="VLY2665" s="42"/>
      <c r="VLZ2665" s="116"/>
      <c r="VMA2665" s="42"/>
      <c r="VMB2665" s="116"/>
      <c r="VMC2665" s="42"/>
      <c r="VMD2665" s="116"/>
      <c r="VME2665" s="42"/>
      <c r="VMF2665" s="116"/>
      <c r="VMG2665" s="42"/>
      <c r="VMH2665" s="116"/>
      <c r="VMI2665" s="42"/>
      <c r="VMJ2665" s="116"/>
      <c r="VMK2665" s="42"/>
      <c r="VML2665" s="116"/>
      <c r="VMM2665" s="42"/>
      <c r="VMN2665" s="116"/>
      <c r="VMO2665" s="42"/>
      <c r="VMP2665" s="116"/>
      <c r="VMQ2665" s="42"/>
      <c r="VMR2665" s="116"/>
      <c r="VMS2665" s="42"/>
      <c r="VMT2665" s="116"/>
      <c r="VMU2665" s="42"/>
      <c r="VMV2665" s="116"/>
      <c r="VMW2665" s="42"/>
      <c r="VMX2665" s="116"/>
      <c r="VMY2665" s="42"/>
      <c r="VMZ2665" s="116"/>
      <c r="VNA2665" s="42"/>
      <c r="VNB2665" s="116"/>
      <c r="VNC2665" s="42"/>
      <c r="VND2665" s="116"/>
      <c r="VNE2665" s="42"/>
      <c r="VNF2665" s="116"/>
      <c r="VNG2665" s="42"/>
      <c r="VNH2665" s="116"/>
      <c r="VNI2665" s="42"/>
      <c r="VNJ2665" s="116"/>
      <c r="VNK2665" s="42"/>
      <c r="VNL2665" s="116"/>
      <c r="VNM2665" s="42"/>
      <c r="VNN2665" s="116"/>
      <c r="VNO2665" s="42"/>
      <c r="VNP2665" s="116"/>
      <c r="VNQ2665" s="42"/>
      <c r="VNR2665" s="116"/>
      <c r="VNS2665" s="42"/>
      <c r="VNT2665" s="116"/>
      <c r="VNU2665" s="42"/>
      <c r="VNV2665" s="116"/>
      <c r="VNW2665" s="42"/>
      <c r="VNX2665" s="116"/>
      <c r="VNY2665" s="42"/>
      <c r="VNZ2665" s="116"/>
      <c r="VOA2665" s="42"/>
      <c r="VOB2665" s="116"/>
      <c r="VOC2665" s="42"/>
      <c r="VOD2665" s="116"/>
      <c r="VOE2665" s="42"/>
      <c r="VOF2665" s="116"/>
      <c r="VOG2665" s="42"/>
      <c r="VOH2665" s="116"/>
      <c r="VOI2665" s="42"/>
      <c r="VOJ2665" s="116"/>
      <c r="VOK2665" s="42"/>
      <c r="VOL2665" s="116"/>
      <c r="VOM2665" s="42"/>
      <c r="VON2665" s="116"/>
      <c r="VOO2665" s="42"/>
      <c r="VOP2665" s="116"/>
      <c r="VOQ2665" s="42"/>
      <c r="VOR2665" s="116"/>
      <c r="VOS2665" s="42"/>
      <c r="VOT2665" s="116"/>
      <c r="VOU2665" s="42"/>
      <c r="VOV2665" s="116"/>
      <c r="VOW2665" s="42"/>
      <c r="VOX2665" s="116"/>
      <c r="VOY2665" s="42"/>
      <c r="VOZ2665" s="116"/>
      <c r="VPA2665" s="42"/>
      <c r="VPB2665" s="116"/>
      <c r="VPC2665" s="42"/>
      <c r="VPD2665" s="116"/>
      <c r="VPE2665" s="42"/>
      <c r="VPF2665" s="116"/>
      <c r="VPG2665" s="42"/>
      <c r="VPH2665" s="116"/>
      <c r="VPI2665" s="42"/>
      <c r="VPJ2665" s="116"/>
      <c r="VPK2665" s="42"/>
      <c r="VPL2665" s="116"/>
      <c r="VPM2665" s="42"/>
      <c r="VPN2665" s="116"/>
      <c r="VPO2665" s="42"/>
      <c r="VPP2665" s="116"/>
      <c r="VPQ2665" s="42"/>
      <c r="VPR2665" s="116"/>
      <c r="VPS2665" s="42"/>
      <c r="VPT2665" s="116"/>
      <c r="VPU2665" s="42"/>
      <c r="VPV2665" s="116"/>
      <c r="VPW2665" s="42"/>
      <c r="VPX2665" s="116"/>
      <c r="VPY2665" s="42"/>
      <c r="VPZ2665" s="116"/>
      <c r="VQA2665" s="42"/>
      <c r="VQB2665" s="116"/>
      <c r="VQC2665" s="42"/>
      <c r="VQD2665" s="116"/>
      <c r="VQE2665" s="42"/>
      <c r="VQF2665" s="116"/>
      <c r="VQG2665" s="42"/>
      <c r="VQH2665" s="116"/>
      <c r="VQI2665" s="42"/>
      <c r="VQJ2665" s="116"/>
      <c r="VQK2665" s="42"/>
      <c r="VQL2665" s="116"/>
      <c r="VQM2665" s="42"/>
      <c r="VQN2665" s="116"/>
      <c r="VQO2665" s="42"/>
      <c r="VQP2665" s="116"/>
      <c r="VQQ2665" s="42"/>
      <c r="VQR2665" s="116"/>
      <c r="VQS2665" s="42"/>
      <c r="VQT2665" s="116"/>
      <c r="VQU2665" s="42"/>
      <c r="VQV2665" s="116"/>
      <c r="VQW2665" s="42"/>
      <c r="VQX2665" s="116"/>
      <c r="VQY2665" s="42"/>
      <c r="VQZ2665" s="116"/>
      <c r="VRA2665" s="42"/>
      <c r="VRB2665" s="116"/>
      <c r="VRC2665" s="42"/>
      <c r="VRD2665" s="116"/>
      <c r="VRE2665" s="42"/>
      <c r="VRF2665" s="116"/>
      <c r="VRG2665" s="42"/>
      <c r="VRH2665" s="116"/>
      <c r="VRI2665" s="42"/>
      <c r="VRJ2665" s="116"/>
      <c r="VRK2665" s="42"/>
      <c r="VRL2665" s="116"/>
      <c r="VRM2665" s="42"/>
      <c r="VRN2665" s="116"/>
      <c r="VRO2665" s="42"/>
      <c r="VRP2665" s="116"/>
      <c r="VRQ2665" s="42"/>
      <c r="VRR2665" s="116"/>
      <c r="VRS2665" s="42"/>
      <c r="VRT2665" s="116"/>
      <c r="VRU2665" s="42"/>
      <c r="VRV2665" s="116"/>
      <c r="VRW2665" s="42"/>
      <c r="VRX2665" s="116"/>
      <c r="VRY2665" s="42"/>
      <c r="VRZ2665" s="116"/>
      <c r="VSA2665" s="42"/>
      <c r="VSB2665" s="116"/>
      <c r="VSC2665" s="42"/>
      <c r="VSD2665" s="116"/>
      <c r="VSE2665" s="42"/>
      <c r="VSF2665" s="116"/>
      <c r="VSG2665" s="42"/>
      <c r="VSH2665" s="116"/>
      <c r="VSI2665" s="42"/>
      <c r="VSJ2665" s="116"/>
      <c r="VSK2665" s="42"/>
      <c r="VSL2665" s="116"/>
      <c r="VSM2665" s="42"/>
      <c r="VSN2665" s="116"/>
      <c r="VSO2665" s="42"/>
      <c r="VSP2665" s="116"/>
      <c r="VSQ2665" s="42"/>
      <c r="VSR2665" s="116"/>
      <c r="VSS2665" s="42"/>
      <c r="VST2665" s="116"/>
      <c r="VSU2665" s="42"/>
      <c r="VSV2665" s="116"/>
      <c r="VSW2665" s="42"/>
      <c r="VSX2665" s="116"/>
      <c r="VSY2665" s="42"/>
      <c r="VSZ2665" s="116"/>
      <c r="VTA2665" s="42"/>
      <c r="VTB2665" s="116"/>
      <c r="VTC2665" s="42"/>
      <c r="VTD2665" s="116"/>
      <c r="VTE2665" s="42"/>
      <c r="VTF2665" s="116"/>
      <c r="VTG2665" s="42"/>
      <c r="VTH2665" s="116"/>
      <c r="VTI2665" s="42"/>
      <c r="VTJ2665" s="116"/>
      <c r="VTK2665" s="42"/>
      <c r="VTL2665" s="116"/>
      <c r="VTM2665" s="42"/>
      <c r="VTN2665" s="116"/>
      <c r="VTO2665" s="42"/>
      <c r="VTP2665" s="116"/>
      <c r="VTQ2665" s="42"/>
      <c r="VTR2665" s="116"/>
      <c r="VTS2665" s="42"/>
      <c r="VTT2665" s="116"/>
      <c r="VTU2665" s="42"/>
      <c r="VTV2665" s="116"/>
      <c r="VTW2665" s="42"/>
      <c r="VTX2665" s="116"/>
      <c r="VTY2665" s="42"/>
      <c r="VTZ2665" s="116"/>
      <c r="VUA2665" s="42"/>
      <c r="VUB2665" s="116"/>
      <c r="VUC2665" s="42"/>
      <c r="VUD2665" s="116"/>
      <c r="VUE2665" s="42"/>
      <c r="VUF2665" s="116"/>
      <c r="VUG2665" s="42"/>
      <c r="VUH2665" s="116"/>
      <c r="VUI2665" s="42"/>
      <c r="VUJ2665" s="116"/>
      <c r="VUK2665" s="42"/>
      <c r="VUL2665" s="116"/>
      <c r="VUM2665" s="42"/>
      <c r="VUN2665" s="116"/>
      <c r="VUO2665" s="42"/>
      <c r="VUP2665" s="116"/>
      <c r="VUQ2665" s="42"/>
      <c r="VUR2665" s="116"/>
      <c r="VUS2665" s="42"/>
      <c r="VUT2665" s="116"/>
      <c r="VUU2665" s="42"/>
      <c r="VUV2665" s="116"/>
      <c r="VUW2665" s="42"/>
      <c r="VUX2665" s="116"/>
      <c r="VUY2665" s="42"/>
      <c r="VUZ2665" s="116"/>
      <c r="VVA2665" s="42"/>
      <c r="VVB2665" s="116"/>
      <c r="VVC2665" s="42"/>
      <c r="VVD2665" s="116"/>
      <c r="VVE2665" s="42"/>
      <c r="VVF2665" s="116"/>
      <c r="VVG2665" s="42"/>
      <c r="VVH2665" s="116"/>
      <c r="VVI2665" s="42"/>
      <c r="VVJ2665" s="116"/>
      <c r="VVK2665" s="42"/>
      <c r="VVL2665" s="116"/>
      <c r="VVM2665" s="42"/>
      <c r="VVN2665" s="116"/>
      <c r="VVO2665" s="42"/>
      <c r="VVP2665" s="116"/>
      <c r="VVQ2665" s="42"/>
      <c r="VVR2665" s="116"/>
      <c r="VVS2665" s="42"/>
      <c r="VVT2665" s="116"/>
      <c r="VVU2665" s="42"/>
      <c r="VVV2665" s="116"/>
      <c r="VVW2665" s="42"/>
      <c r="VVX2665" s="116"/>
      <c r="VVY2665" s="42"/>
      <c r="VVZ2665" s="116"/>
      <c r="VWA2665" s="42"/>
      <c r="VWB2665" s="116"/>
      <c r="VWC2665" s="42"/>
      <c r="VWD2665" s="116"/>
      <c r="VWE2665" s="42"/>
      <c r="VWF2665" s="116"/>
      <c r="VWG2665" s="42"/>
      <c r="VWH2665" s="116"/>
      <c r="VWI2665" s="42"/>
      <c r="VWJ2665" s="116"/>
      <c r="VWK2665" s="42"/>
      <c r="VWL2665" s="116"/>
      <c r="VWM2665" s="42"/>
      <c r="VWN2665" s="116"/>
      <c r="VWO2665" s="42"/>
      <c r="VWP2665" s="116"/>
      <c r="VWQ2665" s="42"/>
      <c r="VWR2665" s="116"/>
      <c r="VWS2665" s="42"/>
      <c r="VWT2665" s="116"/>
      <c r="VWU2665" s="42"/>
      <c r="VWV2665" s="116"/>
      <c r="VWW2665" s="42"/>
      <c r="VWX2665" s="116"/>
      <c r="VWY2665" s="42"/>
      <c r="VWZ2665" s="116"/>
      <c r="VXA2665" s="42"/>
      <c r="VXB2665" s="116"/>
      <c r="VXC2665" s="42"/>
      <c r="VXD2665" s="116"/>
      <c r="VXE2665" s="42"/>
      <c r="VXF2665" s="116"/>
      <c r="VXG2665" s="42"/>
      <c r="VXH2665" s="116"/>
      <c r="VXI2665" s="42"/>
      <c r="VXJ2665" s="116"/>
      <c r="VXK2665" s="42"/>
      <c r="VXL2665" s="116"/>
      <c r="VXM2665" s="42"/>
      <c r="VXN2665" s="116"/>
      <c r="VXO2665" s="42"/>
      <c r="VXP2665" s="116"/>
      <c r="VXQ2665" s="42"/>
      <c r="VXR2665" s="116"/>
      <c r="VXS2665" s="42"/>
      <c r="VXT2665" s="116"/>
      <c r="VXU2665" s="42"/>
      <c r="VXV2665" s="116"/>
      <c r="VXW2665" s="42"/>
      <c r="VXX2665" s="116"/>
      <c r="VXY2665" s="42"/>
      <c r="VXZ2665" s="116"/>
      <c r="VYA2665" s="42"/>
      <c r="VYB2665" s="116"/>
      <c r="VYC2665" s="42"/>
      <c r="VYD2665" s="116"/>
      <c r="VYE2665" s="42"/>
      <c r="VYF2665" s="116"/>
      <c r="VYG2665" s="42"/>
      <c r="VYH2665" s="116"/>
      <c r="VYI2665" s="42"/>
      <c r="VYJ2665" s="116"/>
      <c r="VYK2665" s="42"/>
      <c r="VYL2665" s="116"/>
      <c r="VYM2665" s="42"/>
      <c r="VYN2665" s="116"/>
      <c r="VYO2665" s="42"/>
      <c r="VYP2665" s="116"/>
      <c r="VYQ2665" s="42"/>
      <c r="VYR2665" s="116"/>
      <c r="VYS2665" s="42"/>
      <c r="VYT2665" s="116"/>
      <c r="VYU2665" s="42"/>
      <c r="VYV2665" s="116"/>
      <c r="VYW2665" s="42"/>
      <c r="VYX2665" s="116"/>
      <c r="VYY2665" s="42"/>
      <c r="VYZ2665" s="116"/>
      <c r="VZA2665" s="42"/>
      <c r="VZB2665" s="116"/>
      <c r="VZC2665" s="42"/>
      <c r="VZD2665" s="116"/>
      <c r="VZE2665" s="42"/>
      <c r="VZF2665" s="116"/>
      <c r="VZG2665" s="42"/>
      <c r="VZH2665" s="116"/>
      <c r="VZI2665" s="42"/>
      <c r="VZJ2665" s="116"/>
      <c r="VZK2665" s="42"/>
      <c r="VZL2665" s="116"/>
      <c r="VZM2665" s="42"/>
      <c r="VZN2665" s="116"/>
      <c r="VZO2665" s="42"/>
      <c r="VZP2665" s="116"/>
      <c r="VZQ2665" s="42"/>
      <c r="VZR2665" s="116"/>
      <c r="VZS2665" s="42"/>
      <c r="VZT2665" s="116"/>
      <c r="VZU2665" s="42"/>
      <c r="VZV2665" s="116"/>
      <c r="VZW2665" s="42"/>
      <c r="VZX2665" s="116"/>
      <c r="VZY2665" s="42"/>
      <c r="VZZ2665" s="116"/>
      <c r="WAA2665" s="42"/>
      <c r="WAB2665" s="116"/>
      <c r="WAC2665" s="42"/>
      <c r="WAD2665" s="116"/>
      <c r="WAE2665" s="42"/>
      <c r="WAF2665" s="116"/>
      <c r="WAG2665" s="42"/>
      <c r="WAH2665" s="116"/>
      <c r="WAI2665" s="42"/>
      <c r="WAJ2665" s="116"/>
      <c r="WAK2665" s="42"/>
      <c r="WAL2665" s="116"/>
      <c r="WAM2665" s="42"/>
      <c r="WAN2665" s="116"/>
      <c r="WAO2665" s="42"/>
      <c r="WAP2665" s="116"/>
      <c r="WAQ2665" s="42"/>
      <c r="WAR2665" s="116"/>
      <c r="WAS2665" s="42"/>
      <c r="WAT2665" s="116"/>
      <c r="WAU2665" s="42"/>
      <c r="WAV2665" s="116"/>
      <c r="WAW2665" s="42"/>
      <c r="WAX2665" s="116"/>
      <c r="WAY2665" s="42"/>
      <c r="WAZ2665" s="116"/>
      <c r="WBA2665" s="42"/>
      <c r="WBB2665" s="116"/>
      <c r="WBC2665" s="42"/>
      <c r="WBD2665" s="116"/>
      <c r="WBE2665" s="42"/>
      <c r="WBF2665" s="116"/>
      <c r="WBG2665" s="42"/>
      <c r="WBH2665" s="116"/>
      <c r="WBI2665" s="42"/>
      <c r="WBJ2665" s="116"/>
      <c r="WBK2665" s="42"/>
      <c r="WBL2665" s="116"/>
      <c r="WBM2665" s="42"/>
      <c r="WBN2665" s="116"/>
      <c r="WBO2665" s="42"/>
      <c r="WBP2665" s="116"/>
      <c r="WBQ2665" s="42"/>
      <c r="WBR2665" s="116"/>
      <c r="WBS2665" s="42"/>
      <c r="WBT2665" s="116"/>
      <c r="WBU2665" s="42"/>
      <c r="WBV2665" s="116"/>
      <c r="WBW2665" s="42"/>
      <c r="WBX2665" s="116"/>
      <c r="WBY2665" s="42"/>
      <c r="WBZ2665" s="116"/>
      <c r="WCA2665" s="42"/>
      <c r="WCB2665" s="116"/>
      <c r="WCC2665" s="42"/>
      <c r="WCD2665" s="116"/>
      <c r="WCE2665" s="42"/>
      <c r="WCF2665" s="116"/>
      <c r="WCG2665" s="42"/>
      <c r="WCH2665" s="116"/>
      <c r="WCI2665" s="42"/>
      <c r="WCJ2665" s="116"/>
      <c r="WCK2665" s="42"/>
      <c r="WCL2665" s="116"/>
      <c r="WCM2665" s="42"/>
      <c r="WCN2665" s="116"/>
      <c r="WCO2665" s="42"/>
      <c r="WCP2665" s="116"/>
      <c r="WCQ2665" s="42"/>
      <c r="WCR2665" s="116"/>
      <c r="WCS2665" s="42"/>
      <c r="WCT2665" s="116"/>
      <c r="WCU2665" s="42"/>
      <c r="WCV2665" s="116"/>
      <c r="WCW2665" s="42"/>
      <c r="WCX2665" s="116"/>
      <c r="WCY2665" s="42"/>
      <c r="WCZ2665" s="116"/>
      <c r="WDA2665" s="42"/>
      <c r="WDB2665" s="116"/>
      <c r="WDC2665" s="42"/>
      <c r="WDD2665" s="116"/>
      <c r="WDE2665" s="42"/>
      <c r="WDF2665" s="116"/>
      <c r="WDG2665" s="42"/>
      <c r="WDH2665" s="116"/>
      <c r="WDI2665" s="42"/>
      <c r="WDJ2665" s="116"/>
      <c r="WDK2665" s="42"/>
      <c r="WDL2665" s="116"/>
      <c r="WDM2665" s="42"/>
      <c r="WDN2665" s="116"/>
      <c r="WDO2665" s="42"/>
      <c r="WDP2665" s="116"/>
      <c r="WDQ2665" s="42"/>
      <c r="WDR2665" s="116"/>
      <c r="WDS2665" s="42"/>
      <c r="WDT2665" s="116"/>
      <c r="WDU2665" s="42"/>
      <c r="WDV2665" s="116"/>
      <c r="WDW2665" s="42"/>
      <c r="WDX2665" s="116"/>
      <c r="WDY2665" s="42"/>
      <c r="WDZ2665" s="116"/>
      <c r="WEA2665" s="42"/>
      <c r="WEB2665" s="116"/>
      <c r="WEC2665" s="42"/>
      <c r="WED2665" s="116"/>
      <c r="WEE2665" s="42"/>
      <c r="WEF2665" s="116"/>
      <c r="WEG2665" s="42"/>
      <c r="WEH2665" s="116"/>
      <c r="WEI2665" s="42"/>
      <c r="WEJ2665" s="116"/>
      <c r="WEK2665" s="42"/>
      <c r="WEL2665" s="116"/>
      <c r="WEM2665" s="42"/>
      <c r="WEN2665" s="116"/>
      <c r="WEO2665" s="42"/>
      <c r="WEP2665" s="116"/>
      <c r="WEQ2665" s="42"/>
      <c r="WER2665" s="116"/>
      <c r="WES2665" s="42"/>
      <c r="WET2665" s="116"/>
      <c r="WEU2665" s="42"/>
      <c r="WEV2665" s="116"/>
      <c r="WEW2665" s="42"/>
      <c r="WEX2665" s="116"/>
      <c r="WEY2665" s="42"/>
      <c r="WEZ2665" s="116"/>
      <c r="WFA2665" s="42"/>
      <c r="WFB2665" s="116"/>
      <c r="WFC2665" s="42"/>
      <c r="WFD2665" s="116"/>
      <c r="WFE2665" s="42"/>
      <c r="WFF2665" s="116"/>
      <c r="WFG2665" s="42"/>
      <c r="WFH2665" s="116"/>
      <c r="WFI2665" s="42"/>
      <c r="WFJ2665" s="116"/>
      <c r="WFK2665" s="42"/>
      <c r="WFL2665" s="116"/>
      <c r="WFM2665" s="42"/>
      <c r="WFN2665" s="116"/>
      <c r="WFO2665" s="42"/>
      <c r="WFP2665" s="116"/>
      <c r="WFQ2665" s="42"/>
      <c r="WFR2665" s="116"/>
      <c r="WFS2665" s="42"/>
      <c r="WFT2665" s="116"/>
      <c r="WFU2665" s="42"/>
      <c r="WFV2665" s="116"/>
      <c r="WFW2665" s="42"/>
      <c r="WFX2665" s="116"/>
      <c r="WFY2665" s="42"/>
      <c r="WFZ2665" s="116"/>
      <c r="WGA2665" s="42"/>
      <c r="WGB2665" s="116"/>
      <c r="WGC2665" s="42"/>
      <c r="WGD2665" s="116"/>
      <c r="WGE2665" s="42"/>
      <c r="WGF2665" s="116"/>
      <c r="WGG2665" s="42"/>
      <c r="WGH2665" s="116"/>
      <c r="WGI2665" s="42"/>
      <c r="WGJ2665" s="116"/>
      <c r="WGK2665" s="42"/>
      <c r="WGL2665" s="116"/>
      <c r="WGM2665" s="42"/>
      <c r="WGN2665" s="116"/>
      <c r="WGO2665" s="42"/>
      <c r="WGP2665" s="116"/>
      <c r="WGQ2665" s="42"/>
      <c r="WGR2665" s="116"/>
      <c r="WGS2665" s="42"/>
      <c r="WGT2665" s="116"/>
      <c r="WGU2665" s="42"/>
      <c r="WGV2665" s="116"/>
      <c r="WGW2665" s="42"/>
      <c r="WGX2665" s="116"/>
      <c r="WGY2665" s="42"/>
      <c r="WGZ2665" s="116"/>
      <c r="WHA2665" s="42"/>
      <c r="WHB2665" s="116"/>
      <c r="WHC2665" s="42"/>
      <c r="WHD2665" s="116"/>
      <c r="WHE2665" s="42"/>
      <c r="WHF2665" s="116"/>
      <c r="WHG2665" s="42"/>
      <c r="WHH2665" s="116"/>
      <c r="WHI2665" s="42"/>
      <c r="WHJ2665" s="116"/>
      <c r="WHK2665" s="42"/>
      <c r="WHL2665" s="116"/>
      <c r="WHM2665" s="42"/>
      <c r="WHN2665" s="116"/>
      <c r="WHO2665" s="42"/>
      <c r="WHP2665" s="116"/>
      <c r="WHQ2665" s="42"/>
      <c r="WHR2665" s="116"/>
      <c r="WHS2665" s="42"/>
      <c r="WHT2665" s="116"/>
      <c r="WHU2665" s="42"/>
      <c r="WHV2665" s="116"/>
      <c r="WHW2665" s="42"/>
      <c r="WHX2665" s="116"/>
      <c r="WHY2665" s="42"/>
      <c r="WHZ2665" s="116"/>
      <c r="WIA2665" s="42"/>
      <c r="WIB2665" s="116"/>
      <c r="WIC2665" s="42"/>
      <c r="WID2665" s="116"/>
      <c r="WIE2665" s="42"/>
      <c r="WIF2665" s="116"/>
      <c r="WIG2665" s="42"/>
      <c r="WIH2665" s="116"/>
      <c r="WII2665" s="42"/>
      <c r="WIJ2665" s="116"/>
      <c r="WIK2665" s="42"/>
      <c r="WIL2665" s="116"/>
      <c r="WIM2665" s="42"/>
      <c r="WIN2665" s="116"/>
      <c r="WIO2665" s="42"/>
      <c r="WIP2665" s="116"/>
      <c r="WIQ2665" s="42"/>
      <c r="WIR2665" s="116"/>
      <c r="WIS2665" s="42"/>
      <c r="WIT2665" s="116"/>
      <c r="WIU2665" s="42"/>
      <c r="WIV2665" s="116"/>
      <c r="WIW2665" s="42"/>
      <c r="WIX2665" s="116"/>
      <c r="WIY2665" s="42"/>
      <c r="WIZ2665" s="116"/>
      <c r="WJA2665" s="42"/>
      <c r="WJB2665" s="116"/>
      <c r="WJC2665" s="42"/>
      <c r="WJD2665" s="116"/>
      <c r="WJE2665" s="42"/>
      <c r="WJF2665" s="116"/>
      <c r="WJG2665" s="42"/>
      <c r="WJH2665" s="116"/>
      <c r="WJI2665" s="42"/>
      <c r="WJJ2665" s="116"/>
      <c r="WJK2665" s="42"/>
      <c r="WJL2665" s="116"/>
      <c r="WJM2665" s="42"/>
      <c r="WJN2665" s="116"/>
      <c r="WJO2665" s="42"/>
      <c r="WJP2665" s="116"/>
      <c r="WJQ2665" s="42"/>
      <c r="WJR2665" s="116"/>
      <c r="WJS2665" s="42"/>
      <c r="WJT2665" s="116"/>
      <c r="WJU2665" s="42"/>
      <c r="WJV2665" s="116"/>
      <c r="WJW2665" s="42"/>
      <c r="WJX2665" s="116"/>
      <c r="WJY2665" s="42"/>
      <c r="WJZ2665" s="116"/>
      <c r="WKA2665" s="42"/>
      <c r="WKB2665" s="116"/>
      <c r="WKC2665" s="42"/>
      <c r="WKD2665" s="116"/>
      <c r="WKE2665" s="42"/>
      <c r="WKF2665" s="116"/>
      <c r="WKG2665" s="42"/>
      <c r="WKH2665" s="116"/>
      <c r="WKI2665" s="42"/>
      <c r="WKJ2665" s="116"/>
      <c r="WKK2665" s="42"/>
      <c r="WKL2665" s="116"/>
      <c r="WKM2665" s="42"/>
      <c r="WKN2665" s="116"/>
      <c r="WKO2665" s="42"/>
      <c r="WKP2665" s="116"/>
      <c r="WKQ2665" s="42"/>
      <c r="WKR2665" s="116"/>
      <c r="WKS2665" s="42"/>
      <c r="WKT2665" s="116"/>
      <c r="WKU2665" s="42"/>
      <c r="WKV2665" s="116"/>
      <c r="WKW2665" s="42"/>
      <c r="WKX2665" s="116"/>
      <c r="WKY2665" s="42"/>
      <c r="WKZ2665" s="116"/>
      <c r="WLA2665" s="42"/>
      <c r="WLB2665" s="116"/>
      <c r="WLC2665" s="42"/>
      <c r="WLD2665" s="116"/>
      <c r="WLE2665" s="42"/>
      <c r="WLF2665" s="116"/>
      <c r="WLG2665" s="42"/>
      <c r="WLH2665" s="116"/>
      <c r="WLI2665" s="42"/>
      <c r="WLJ2665" s="116"/>
      <c r="WLK2665" s="42"/>
      <c r="WLL2665" s="116"/>
      <c r="WLM2665" s="42"/>
      <c r="WLN2665" s="116"/>
      <c r="WLO2665" s="42"/>
      <c r="WLP2665" s="116"/>
      <c r="WLQ2665" s="42"/>
      <c r="WLR2665" s="116"/>
      <c r="WLS2665" s="42"/>
      <c r="WLT2665" s="116"/>
      <c r="WLU2665" s="42"/>
      <c r="WLV2665" s="116"/>
      <c r="WLW2665" s="42"/>
      <c r="WLX2665" s="116"/>
      <c r="WLY2665" s="42"/>
      <c r="WLZ2665" s="116"/>
      <c r="WMA2665" s="42"/>
      <c r="WMB2665" s="116"/>
      <c r="WMC2665" s="42"/>
      <c r="WMD2665" s="116"/>
      <c r="WME2665" s="42"/>
      <c r="WMF2665" s="116"/>
      <c r="WMG2665" s="42"/>
      <c r="WMH2665" s="116"/>
      <c r="WMI2665" s="42"/>
      <c r="WMJ2665" s="116"/>
      <c r="WMK2665" s="42"/>
      <c r="WML2665" s="116"/>
      <c r="WMM2665" s="42"/>
      <c r="WMN2665" s="116"/>
      <c r="WMO2665" s="42"/>
      <c r="WMP2665" s="116"/>
      <c r="WMQ2665" s="42"/>
      <c r="WMR2665" s="116"/>
      <c r="WMS2665" s="42"/>
      <c r="WMT2665" s="116"/>
      <c r="WMU2665" s="42"/>
      <c r="WMV2665" s="116"/>
      <c r="WMW2665" s="42"/>
      <c r="WMX2665" s="116"/>
      <c r="WMY2665" s="42"/>
      <c r="WMZ2665" s="116"/>
      <c r="WNA2665" s="42"/>
      <c r="WNB2665" s="116"/>
      <c r="WNC2665" s="42"/>
      <c r="WND2665" s="116"/>
      <c r="WNE2665" s="42"/>
      <c r="WNF2665" s="116"/>
      <c r="WNG2665" s="42"/>
      <c r="WNH2665" s="116"/>
      <c r="WNI2665" s="42"/>
      <c r="WNJ2665" s="116"/>
      <c r="WNK2665" s="42"/>
      <c r="WNL2665" s="116"/>
      <c r="WNM2665" s="42"/>
      <c r="WNN2665" s="116"/>
      <c r="WNO2665" s="42"/>
      <c r="WNP2665" s="116"/>
      <c r="WNQ2665" s="42"/>
      <c r="WNR2665" s="116"/>
      <c r="WNS2665" s="42"/>
      <c r="WNT2665" s="116"/>
      <c r="WNU2665" s="42"/>
      <c r="WNV2665" s="116"/>
      <c r="WNW2665" s="42"/>
      <c r="WNX2665" s="116"/>
      <c r="WNY2665" s="42"/>
      <c r="WNZ2665" s="116"/>
      <c r="WOA2665" s="42"/>
      <c r="WOB2665" s="116"/>
      <c r="WOC2665" s="42"/>
      <c r="WOD2665" s="116"/>
      <c r="WOE2665" s="42"/>
      <c r="WOF2665" s="116"/>
      <c r="WOG2665" s="42"/>
      <c r="WOH2665" s="116"/>
      <c r="WOI2665" s="42"/>
      <c r="WOJ2665" s="116"/>
      <c r="WOK2665" s="42"/>
      <c r="WOL2665" s="116"/>
      <c r="WOM2665" s="42"/>
      <c r="WON2665" s="116"/>
      <c r="WOO2665" s="42"/>
      <c r="WOP2665" s="116"/>
      <c r="WOQ2665" s="42"/>
      <c r="WOR2665" s="116"/>
      <c r="WOS2665" s="42"/>
      <c r="WOT2665" s="116"/>
      <c r="WOU2665" s="42"/>
      <c r="WOV2665" s="116"/>
      <c r="WOW2665" s="42"/>
      <c r="WOX2665" s="116"/>
      <c r="WOY2665" s="42"/>
      <c r="WOZ2665" s="116"/>
      <c r="WPA2665" s="42"/>
      <c r="WPB2665" s="116"/>
      <c r="WPC2665" s="42"/>
      <c r="WPD2665" s="116"/>
      <c r="WPE2665" s="42"/>
      <c r="WPF2665" s="116"/>
      <c r="WPG2665" s="42"/>
      <c r="WPH2665" s="116"/>
      <c r="WPI2665" s="42"/>
      <c r="WPJ2665" s="116"/>
      <c r="WPK2665" s="42"/>
      <c r="WPL2665" s="116"/>
      <c r="WPM2665" s="42"/>
      <c r="WPN2665" s="116"/>
      <c r="WPO2665" s="42"/>
      <c r="WPP2665" s="116"/>
      <c r="WPQ2665" s="42"/>
      <c r="WPR2665" s="116"/>
      <c r="WPS2665" s="42"/>
      <c r="WPT2665" s="116"/>
      <c r="WPU2665" s="42"/>
      <c r="WPV2665" s="116"/>
      <c r="WPW2665" s="42"/>
      <c r="WPX2665" s="116"/>
      <c r="WPY2665" s="42"/>
      <c r="WPZ2665" s="116"/>
      <c r="WQA2665" s="42"/>
      <c r="WQB2665" s="116"/>
      <c r="WQC2665" s="42"/>
      <c r="WQD2665" s="116"/>
      <c r="WQE2665" s="42"/>
      <c r="WQF2665" s="116"/>
      <c r="WQG2665" s="42"/>
      <c r="WQH2665" s="116"/>
      <c r="WQI2665" s="42"/>
      <c r="WQJ2665" s="116"/>
      <c r="WQK2665" s="42"/>
      <c r="WQL2665" s="116"/>
      <c r="WQM2665" s="42"/>
      <c r="WQN2665" s="116"/>
      <c r="WQO2665" s="42"/>
      <c r="WQP2665" s="116"/>
      <c r="WQQ2665" s="42"/>
      <c r="WQR2665" s="116"/>
      <c r="WQS2665" s="42"/>
      <c r="WQT2665" s="116"/>
      <c r="WQU2665" s="42"/>
      <c r="WQV2665" s="116"/>
      <c r="WQW2665" s="42"/>
      <c r="WQX2665" s="116"/>
      <c r="WQY2665" s="42"/>
      <c r="WQZ2665" s="116"/>
      <c r="WRA2665" s="42"/>
      <c r="WRB2665" s="116"/>
      <c r="WRC2665" s="42"/>
      <c r="WRD2665" s="116"/>
      <c r="WRE2665" s="42"/>
      <c r="WRF2665" s="116"/>
      <c r="WRG2665" s="42"/>
      <c r="WRH2665" s="116"/>
      <c r="WRI2665" s="42"/>
      <c r="WRJ2665" s="116"/>
      <c r="WRK2665" s="42"/>
      <c r="WRL2665" s="116"/>
      <c r="WRM2665" s="42"/>
      <c r="WRN2665" s="116"/>
      <c r="WRO2665" s="42"/>
      <c r="WRP2665" s="116"/>
      <c r="WRQ2665" s="42"/>
      <c r="WRR2665" s="116"/>
      <c r="WRS2665" s="42"/>
      <c r="WRT2665" s="116"/>
      <c r="WRU2665" s="42"/>
      <c r="WRV2665" s="116"/>
      <c r="WRW2665" s="42"/>
      <c r="WRX2665" s="116"/>
      <c r="WRY2665" s="42"/>
      <c r="WRZ2665" s="116"/>
      <c r="WSA2665" s="42"/>
      <c r="WSB2665" s="116"/>
      <c r="WSC2665" s="42"/>
      <c r="WSD2665" s="116"/>
      <c r="WSE2665" s="42"/>
      <c r="WSF2665" s="116"/>
      <c r="WSG2665" s="42"/>
      <c r="WSH2665" s="116"/>
      <c r="WSI2665" s="42"/>
      <c r="WSJ2665" s="116"/>
      <c r="WSK2665" s="42"/>
      <c r="WSL2665" s="116"/>
      <c r="WSM2665" s="42"/>
      <c r="WSN2665" s="116"/>
      <c r="WSO2665" s="42"/>
      <c r="WSP2665" s="116"/>
      <c r="WSQ2665" s="42"/>
      <c r="WSR2665" s="116"/>
      <c r="WSS2665" s="42"/>
      <c r="WST2665" s="116"/>
      <c r="WSU2665" s="42"/>
      <c r="WSV2665" s="116"/>
      <c r="WSW2665" s="42"/>
      <c r="WSX2665" s="116"/>
      <c r="WSY2665" s="42"/>
      <c r="WSZ2665" s="116"/>
      <c r="WTA2665" s="42"/>
      <c r="WTB2665" s="116"/>
      <c r="WTC2665" s="42"/>
      <c r="WTD2665" s="116"/>
      <c r="WTE2665" s="42"/>
      <c r="WTF2665" s="116"/>
      <c r="WTG2665" s="42"/>
      <c r="WTH2665" s="116"/>
      <c r="WTI2665" s="42"/>
      <c r="WTJ2665" s="116"/>
      <c r="WTK2665" s="42"/>
      <c r="WTL2665" s="116"/>
      <c r="WTM2665" s="42"/>
      <c r="WTN2665" s="116"/>
      <c r="WTO2665" s="42"/>
      <c r="WTP2665" s="116"/>
      <c r="WTQ2665" s="42"/>
      <c r="WTR2665" s="116"/>
      <c r="WTS2665" s="42"/>
      <c r="WTT2665" s="116"/>
      <c r="WTU2665" s="42"/>
      <c r="WTV2665" s="116"/>
      <c r="WTW2665" s="42"/>
      <c r="WTX2665" s="116"/>
      <c r="WTY2665" s="42"/>
      <c r="WTZ2665" s="116"/>
      <c r="WUA2665" s="42"/>
      <c r="WUB2665" s="116"/>
      <c r="WUC2665" s="42"/>
      <c r="WUD2665" s="116"/>
      <c r="WUE2665" s="42"/>
      <c r="WUF2665" s="116"/>
      <c r="WUG2665" s="42"/>
      <c r="WUH2665" s="116"/>
      <c r="WUI2665" s="42"/>
      <c r="WUJ2665" s="116"/>
      <c r="WUK2665" s="42"/>
      <c r="WUL2665" s="116"/>
      <c r="WUM2665" s="42"/>
      <c r="WUN2665" s="116"/>
      <c r="WUO2665" s="42"/>
      <c r="WUP2665" s="116"/>
      <c r="WUQ2665" s="42"/>
      <c r="WUR2665" s="116"/>
      <c r="WUS2665" s="42"/>
      <c r="WUT2665" s="116"/>
      <c r="WUU2665" s="42"/>
      <c r="WUV2665" s="116"/>
      <c r="WUW2665" s="42"/>
      <c r="WUX2665" s="116"/>
      <c r="WUY2665" s="42"/>
      <c r="WUZ2665" s="116"/>
      <c r="WVA2665" s="42"/>
      <c r="WVB2665" s="116"/>
      <c r="WVC2665" s="42"/>
      <c r="WVD2665" s="116"/>
      <c r="WVE2665" s="42"/>
      <c r="WVF2665" s="116"/>
      <c r="WVG2665" s="42"/>
      <c r="WVH2665" s="116"/>
      <c r="WVI2665" s="42"/>
      <c r="WVJ2665" s="116"/>
      <c r="WVK2665" s="42"/>
      <c r="WVL2665" s="116"/>
      <c r="WVM2665" s="42"/>
      <c r="WVN2665" s="116"/>
      <c r="WVO2665" s="42"/>
      <c r="WVP2665" s="116"/>
      <c r="WVQ2665" s="42"/>
      <c r="WVR2665" s="116"/>
      <c r="WVS2665" s="42"/>
      <c r="WVT2665" s="116"/>
      <c r="WVU2665" s="42"/>
      <c r="WVV2665" s="116"/>
      <c r="WVW2665" s="42"/>
      <c r="WVX2665" s="116"/>
      <c r="WVY2665" s="42"/>
      <c r="WVZ2665" s="116"/>
      <c r="WWA2665" s="42"/>
      <c r="WWB2665" s="116"/>
      <c r="WWC2665" s="42"/>
      <c r="WWD2665" s="116"/>
      <c r="WWE2665" s="42"/>
      <c r="WWF2665" s="116"/>
      <c r="WWG2665" s="42"/>
      <c r="WWH2665" s="116"/>
      <c r="WWI2665" s="42"/>
      <c r="WWJ2665" s="116"/>
      <c r="WWK2665" s="42"/>
      <c r="WWL2665" s="116"/>
      <c r="WWM2665" s="42"/>
      <c r="WWN2665" s="116"/>
      <c r="WWO2665" s="42"/>
      <c r="WWP2665" s="116"/>
      <c r="WWQ2665" s="42"/>
      <c r="WWR2665" s="116"/>
      <c r="WWS2665" s="42"/>
      <c r="WWT2665" s="116"/>
      <c r="WWU2665" s="42"/>
      <c r="WWV2665" s="116"/>
      <c r="WWW2665" s="42"/>
      <c r="WWX2665" s="116"/>
      <c r="WWY2665" s="42"/>
      <c r="WWZ2665" s="116"/>
      <c r="WXA2665" s="42"/>
      <c r="WXB2665" s="116"/>
      <c r="WXC2665" s="42"/>
      <c r="WXD2665" s="116"/>
      <c r="WXE2665" s="42"/>
      <c r="WXF2665" s="116"/>
      <c r="WXG2665" s="42"/>
      <c r="WXH2665" s="116"/>
      <c r="WXI2665" s="42"/>
      <c r="WXJ2665" s="116"/>
      <c r="WXK2665" s="42"/>
      <c r="WXL2665" s="116"/>
      <c r="WXM2665" s="42"/>
      <c r="WXN2665" s="116"/>
      <c r="WXO2665" s="42"/>
      <c r="WXP2665" s="116"/>
      <c r="WXQ2665" s="42"/>
      <c r="WXR2665" s="116"/>
      <c r="WXS2665" s="42"/>
      <c r="WXT2665" s="116"/>
      <c r="WXU2665" s="42"/>
      <c r="WXV2665" s="116"/>
      <c r="WXW2665" s="42"/>
      <c r="WXX2665" s="116"/>
      <c r="WXY2665" s="42"/>
      <c r="WXZ2665" s="116"/>
      <c r="WYA2665" s="42"/>
      <c r="WYB2665" s="116"/>
      <c r="WYC2665" s="42"/>
      <c r="WYD2665" s="116"/>
      <c r="WYE2665" s="42"/>
      <c r="WYF2665" s="116"/>
      <c r="WYG2665" s="42"/>
      <c r="WYH2665" s="116"/>
      <c r="WYI2665" s="42"/>
      <c r="WYJ2665" s="116"/>
      <c r="WYK2665" s="42"/>
      <c r="WYL2665" s="116"/>
      <c r="WYM2665" s="42"/>
      <c r="WYN2665" s="116"/>
      <c r="WYO2665" s="42"/>
      <c r="WYP2665" s="116"/>
      <c r="WYQ2665" s="42"/>
      <c r="WYR2665" s="116"/>
      <c r="WYS2665" s="42"/>
      <c r="WYT2665" s="116"/>
      <c r="WYU2665" s="42"/>
      <c r="WYV2665" s="116"/>
      <c r="WYW2665" s="42"/>
      <c r="WYX2665" s="116"/>
      <c r="WYY2665" s="42"/>
      <c r="WYZ2665" s="116"/>
      <c r="WZA2665" s="42"/>
      <c r="WZB2665" s="116"/>
      <c r="WZC2665" s="42"/>
      <c r="WZD2665" s="116"/>
      <c r="WZE2665" s="42"/>
      <c r="WZF2665" s="116"/>
      <c r="WZG2665" s="42"/>
      <c r="WZH2665" s="116"/>
      <c r="WZI2665" s="42"/>
      <c r="WZJ2665" s="116"/>
      <c r="WZK2665" s="42"/>
      <c r="WZL2665" s="116"/>
      <c r="WZM2665" s="42"/>
      <c r="WZN2665" s="116"/>
      <c r="WZO2665" s="42"/>
      <c r="WZP2665" s="116"/>
      <c r="WZQ2665" s="42"/>
      <c r="WZR2665" s="116"/>
      <c r="WZS2665" s="42"/>
      <c r="WZT2665" s="116"/>
      <c r="WZU2665" s="42"/>
      <c r="WZV2665" s="116"/>
      <c r="WZW2665" s="42"/>
      <c r="WZX2665" s="116"/>
      <c r="WZY2665" s="42"/>
      <c r="WZZ2665" s="116"/>
      <c r="XAA2665" s="42"/>
      <c r="XAB2665" s="116"/>
      <c r="XAC2665" s="42"/>
      <c r="XAD2665" s="116"/>
      <c r="XAE2665" s="42"/>
      <c r="XAF2665" s="116"/>
      <c r="XAG2665" s="42"/>
      <c r="XAH2665" s="116"/>
      <c r="XAI2665" s="42"/>
      <c r="XAJ2665" s="116"/>
      <c r="XAK2665" s="42"/>
      <c r="XAL2665" s="116"/>
      <c r="XAM2665" s="42"/>
      <c r="XAN2665" s="116"/>
      <c r="XAO2665" s="42"/>
      <c r="XAP2665" s="116"/>
      <c r="XAQ2665" s="42"/>
      <c r="XAR2665" s="116"/>
      <c r="XAS2665" s="42"/>
      <c r="XAT2665" s="116"/>
      <c r="XAU2665" s="42"/>
      <c r="XAV2665" s="116"/>
      <c r="XAW2665" s="42"/>
      <c r="XAX2665" s="116"/>
      <c r="XAY2665" s="42"/>
      <c r="XAZ2665" s="116"/>
      <c r="XBA2665" s="42"/>
      <c r="XBB2665" s="116"/>
      <c r="XBC2665" s="42"/>
      <c r="XBD2665" s="116"/>
      <c r="XBE2665" s="42"/>
      <c r="XBF2665" s="116"/>
      <c r="XBG2665" s="42"/>
      <c r="XBH2665" s="116"/>
      <c r="XBI2665" s="42"/>
      <c r="XBJ2665" s="116"/>
      <c r="XBK2665" s="42"/>
      <c r="XBL2665" s="116"/>
      <c r="XBM2665" s="42"/>
      <c r="XBN2665" s="116"/>
      <c r="XBO2665" s="42"/>
      <c r="XBP2665" s="116"/>
      <c r="XBQ2665" s="42"/>
      <c r="XBR2665" s="116"/>
      <c r="XBS2665" s="42"/>
      <c r="XBT2665" s="116"/>
      <c r="XBU2665" s="42"/>
      <c r="XBV2665" s="116"/>
      <c r="XBW2665" s="42"/>
      <c r="XBX2665" s="116"/>
      <c r="XBY2665" s="42"/>
      <c r="XBZ2665" s="116"/>
      <c r="XCA2665" s="42"/>
      <c r="XCB2665" s="116"/>
      <c r="XCC2665" s="42"/>
      <c r="XCD2665" s="116"/>
      <c r="XCE2665" s="42"/>
      <c r="XCF2665" s="116"/>
      <c r="XCG2665" s="42"/>
      <c r="XCH2665" s="116"/>
      <c r="XCI2665" s="42"/>
      <c r="XCJ2665" s="116"/>
      <c r="XCK2665" s="42"/>
      <c r="XCL2665" s="116"/>
      <c r="XCM2665" s="42"/>
      <c r="XCN2665" s="116"/>
      <c r="XCO2665" s="42"/>
      <c r="XCP2665" s="116"/>
      <c r="XCQ2665" s="42"/>
      <c r="XCR2665" s="116"/>
      <c r="XCS2665" s="42"/>
      <c r="XCT2665" s="116"/>
      <c r="XCU2665" s="42"/>
      <c r="XCV2665" s="116"/>
      <c r="XCW2665" s="42"/>
      <c r="XCX2665" s="116"/>
      <c r="XCY2665" s="42"/>
      <c r="XCZ2665" s="116"/>
      <c r="XDA2665" s="42"/>
      <c r="XDB2665" s="116"/>
      <c r="XDC2665" s="42"/>
      <c r="XDD2665" s="116"/>
      <c r="XDE2665" s="42"/>
      <c r="XDF2665" s="116"/>
      <c r="XDG2665" s="42"/>
      <c r="XDH2665" s="116"/>
      <c r="XDI2665" s="42"/>
      <c r="XDJ2665" s="116"/>
      <c r="XDK2665" s="42"/>
      <c r="XDL2665" s="116"/>
      <c r="XDM2665" s="42"/>
      <c r="XDN2665" s="116"/>
      <c r="XDO2665" s="42"/>
      <c r="XDP2665" s="116"/>
      <c r="XDQ2665" s="42"/>
      <c r="XDR2665" s="116"/>
      <c r="XDS2665" s="42"/>
      <c r="XDT2665" s="116"/>
      <c r="XDU2665" s="42"/>
      <c r="XDV2665" s="116"/>
      <c r="XDW2665" s="42"/>
      <c r="XDX2665" s="116"/>
      <c r="XDY2665" s="42"/>
      <c r="XDZ2665" s="116"/>
      <c r="XEA2665" s="42"/>
      <c r="XEB2665" s="116"/>
      <c r="XEC2665" s="42"/>
      <c r="XED2665" s="116"/>
      <c r="XEE2665" s="42"/>
      <c r="XEF2665" s="116"/>
      <c r="XEG2665" s="42"/>
      <c r="XEH2665" s="116"/>
      <c r="XEI2665" s="42"/>
      <c r="XEJ2665" s="116"/>
      <c r="XEK2665" s="42"/>
      <c r="XEL2665" s="116"/>
      <c r="XEM2665" s="42"/>
      <c r="XEN2665" s="116"/>
      <c r="XEO2665" s="42"/>
    </row>
    <row r="2666" spans="1:16369" s="85" customFormat="1" hidden="1" x14ac:dyDescent="0.25">
      <c r="A2666" s="299">
        <v>4</v>
      </c>
      <c r="B2666" s="42" t="s">
        <v>164</v>
      </c>
      <c r="C2666" s="116" t="s">
        <v>165</v>
      </c>
      <c r="D2666" s="501"/>
      <c r="E2666" s="37">
        <f>+D2668</f>
        <v>0</v>
      </c>
    </row>
    <row r="2667" spans="1:16369" s="85" customFormat="1" hidden="1" x14ac:dyDescent="0.25">
      <c r="A2667" s="177"/>
      <c r="B2667" s="73"/>
      <c r="C2667" s="98"/>
      <c r="D2667" s="496"/>
      <c r="E2667" s="25"/>
    </row>
    <row r="2668" spans="1:16369" hidden="1" x14ac:dyDescent="0.25">
      <c r="A2668" s="141">
        <v>4</v>
      </c>
      <c r="B2668" s="127" t="s">
        <v>166</v>
      </c>
      <c r="C2668" s="39" t="s">
        <v>167</v>
      </c>
      <c r="D2668" s="128">
        <f>+D2669+D2670</f>
        <v>0</v>
      </c>
      <c r="E2668" s="112"/>
    </row>
    <row r="2669" spans="1:16369" s="85" customFormat="1" hidden="1" x14ac:dyDescent="0.25">
      <c r="A2669" s="177">
        <v>4</v>
      </c>
      <c r="B2669" s="73" t="s">
        <v>339</v>
      </c>
      <c r="C2669" s="98" t="s">
        <v>340</v>
      </c>
      <c r="D2669" s="496">
        <v>0</v>
      </c>
      <c r="E2669" s="86"/>
    </row>
    <row r="2670" spans="1:16369" s="85" customFormat="1" hidden="1" x14ac:dyDescent="0.25">
      <c r="A2670" s="177">
        <v>4</v>
      </c>
      <c r="B2670" s="73" t="s">
        <v>168</v>
      </c>
      <c r="C2670" s="98" t="s">
        <v>169</v>
      </c>
      <c r="D2670" s="496">
        <v>0</v>
      </c>
      <c r="E2670" s="86"/>
    </row>
    <row r="2671" spans="1:16369" s="85" customFormat="1" x14ac:dyDescent="0.25">
      <c r="A2671" s="177"/>
      <c r="B2671" s="73"/>
      <c r="C2671" s="98"/>
      <c r="D2671" s="496"/>
      <c r="E2671" s="86"/>
    </row>
    <row r="2672" spans="1:16369" s="85" customFormat="1" x14ac:dyDescent="0.25">
      <c r="A2672" s="177"/>
      <c r="B2672" s="73"/>
      <c r="C2672" s="98"/>
      <c r="D2672" s="496"/>
      <c r="E2672" s="86"/>
    </row>
    <row r="2673" spans="1:5" s="85" customFormat="1" ht="12" x14ac:dyDescent="0.25">
      <c r="A2673" s="299"/>
      <c r="B2673" s="84"/>
      <c r="C2673" s="27" t="s">
        <v>744</v>
      </c>
      <c r="D2673" s="25"/>
      <c r="E2673" s="113">
        <f>SUM(E2598:E2670)</f>
        <v>30083301.77</v>
      </c>
    </row>
    <row r="2674" spans="1:5" s="85" customFormat="1" ht="12" x14ac:dyDescent="0.25">
      <c r="A2674" s="177"/>
      <c r="B2674" s="17"/>
      <c r="C2674" s="18"/>
      <c r="D2674" s="37"/>
      <c r="E2674" s="113"/>
    </row>
    <row r="2675" spans="1:5" ht="12" x14ac:dyDescent="0.25">
      <c r="B2675" s="17"/>
      <c r="C2675" s="18"/>
      <c r="D2675" s="37"/>
      <c r="E2675" s="113"/>
    </row>
    <row r="2676" spans="1:5" ht="12" x14ac:dyDescent="0.25">
      <c r="B2676" s="17"/>
      <c r="C2676" s="18"/>
      <c r="D2676" s="37"/>
      <c r="E2676" s="113"/>
    </row>
    <row r="2677" spans="1:5" ht="12" x14ac:dyDescent="0.25">
      <c r="B2677" s="17"/>
      <c r="C2677" s="18"/>
      <c r="D2677" s="37"/>
      <c r="E2677" s="113"/>
    </row>
    <row r="2678" spans="1:5" ht="12" x14ac:dyDescent="0.25">
      <c r="B2678" s="17"/>
      <c r="C2678" s="18"/>
      <c r="D2678" s="37"/>
      <c r="E2678" s="113"/>
    </row>
    <row r="2679" spans="1:5" x14ac:dyDescent="0.2">
      <c r="B2679" s="27" t="s">
        <v>76</v>
      </c>
      <c r="C2679" s="44" t="s">
        <v>759</v>
      </c>
      <c r="D2679" s="49" t="s">
        <v>760</v>
      </c>
      <c r="E2679" s="309" t="s">
        <v>702</v>
      </c>
    </row>
    <row r="2680" spans="1:5" x14ac:dyDescent="0.25">
      <c r="B2680" s="17"/>
      <c r="C2680" s="18"/>
      <c r="D2680" s="37"/>
      <c r="E2680" s="37"/>
    </row>
    <row r="2681" spans="1:5" hidden="1" x14ac:dyDescent="0.25">
      <c r="A2681" s="299" t="s">
        <v>575</v>
      </c>
      <c r="B2681" s="42" t="s">
        <v>40</v>
      </c>
      <c r="C2681" s="116" t="s">
        <v>46</v>
      </c>
      <c r="E2681" s="37">
        <f>+D2683</f>
        <v>0</v>
      </c>
    </row>
    <row r="2682" spans="1:5" hidden="1" x14ac:dyDescent="0.25">
      <c r="A2682" s="299"/>
      <c r="B2682" s="18"/>
      <c r="C2682" s="18"/>
      <c r="E2682" s="37"/>
    </row>
    <row r="2683" spans="1:5" hidden="1" x14ac:dyDescent="0.25">
      <c r="A2683" s="141" t="s">
        <v>575</v>
      </c>
      <c r="B2683" s="127" t="s">
        <v>47</v>
      </c>
      <c r="C2683" s="39" t="s">
        <v>48</v>
      </c>
      <c r="D2683" s="128">
        <f>+D2684</f>
        <v>0</v>
      </c>
      <c r="E2683" s="112"/>
    </row>
    <row r="2684" spans="1:5" hidden="1" x14ac:dyDescent="0.25">
      <c r="A2684" s="177" t="s">
        <v>575</v>
      </c>
      <c r="B2684" s="19" t="s">
        <v>71</v>
      </c>
      <c r="C2684" s="38" t="s">
        <v>527</v>
      </c>
      <c r="D2684" s="25">
        <f>+D2734</f>
        <v>0</v>
      </c>
    </row>
    <row r="2685" spans="1:5" hidden="1" x14ac:dyDescent="0.25">
      <c r="B2685" s="17"/>
      <c r="C2685" s="18"/>
      <c r="D2685" s="37"/>
      <c r="E2685" s="37"/>
    </row>
    <row r="2686" spans="1:5" hidden="1" x14ac:dyDescent="0.25">
      <c r="B2686" s="17"/>
      <c r="C2686" s="18"/>
      <c r="D2686" s="37"/>
      <c r="E2686" s="37"/>
    </row>
    <row r="2687" spans="1:5" x14ac:dyDescent="0.25">
      <c r="A2687" s="299">
        <v>2</v>
      </c>
      <c r="B2687" s="42">
        <v>5</v>
      </c>
      <c r="C2687" s="116" t="s">
        <v>9</v>
      </c>
      <c r="D2687" s="37"/>
      <c r="E2687" s="37">
        <f>+D2689</f>
        <v>102887536</v>
      </c>
    </row>
    <row r="2688" spans="1:5" x14ac:dyDescent="0.25">
      <c r="A2688" s="299"/>
      <c r="B2688" s="45"/>
      <c r="C2688" s="33"/>
    </row>
    <row r="2689" spans="1:5" x14ac:dyDescent="0.25">
      <c r="A2689" s="141"/>
      <c r="B2689" s="127" t="s">
        <v>10</v>
      </c>
      <c r="C2689" s="39" t="s">
        <v>130</v>
      </c>
      <c r="D2689" s="128">
        <f>+D2690</f>
        <v>102887536</v>
      </c>
      <c r="E2689" s="112"/>
    </row>
    <row r="2690" spans="1:5" x14ac:dyDescent="0.25">
      <c r="A2690" s="177" t="s">
        <v>584</v>
      </c>
      <c r="B2690" s="19" t="s">
        <v>72</v>
      </c>
      <c r="C2690" s="38" t="s">
        <v>73</v>
      </c>
      <c r="D2690" s="25">
        <f>+D2704+D2714+D2724</f>
        <v>102887536</v>
      </c>
    </row>
    <row r="2691" spans="1:5" x14ac:dyDescent="0.25">
      <c r="A2691" s="299"/>
      <c r="B2691" s="19"/>
    </row>
    <row r="2692" spans="1:5" x14ac:dyDescent="0.25">
      <c r="A2692" s="299"/>
      <c r="B2692" s="19"/>
    </row>
    <row r="2693" spans="1:5" ht="12" x14ac:dyDescent="0.25">
      <c r="B2693" s="17"/>
      <c r="C2693" s="27" t="s">
        <v>701</v>
      </c>
      <c r="D2693" s="37"/>
      <c r="E2693" s="113">
        <f>SUM(E2681:E2692)</f>
        <v>102887536</v>
      </c>
    </row>
    <row r="2694" spans="1:5" ht="12" x14ac:dyDescent="0.25">
      <c r="B2694" s="17"/>
      <c r="C2694" s="27"/>
      <c r="D2694" s="37"/>
      <c r="E2694" s="113"/>
    </row>
    <row r="2695" spans="1:5" ht="12" x14ac:dyDescent="0.35">
      <c r="A2695" s="26"/>
      <c r="B2695" s="17"/>
      <c r="C2695" s="310"/>
      <c r="D2695" s="3"/>
      <c r="E2695" s="172"/>
    </row>
    <row r="2696" spans="1:5" x14ac:dyDescent="0.2">
      <c r="A2696" s="26"/>
      <c r="B2696" s="601" t="s">
        <v>1119</v>
      </c>
      <c r="C2696" s="602"/>
      <c r="D2696" s="602"/>
      <c r="E2696" s="603"/>
    </row>
    <row r="2697" spans="1:5" x14ac:dyDescent="0.2">
      <c r="A2697" s="26"/>
      <c r="B2697" s="604" t="s">
        <v>492</v>
      </c>
      <c r="C2697" s="605"/>
      <c r="D2697" s="605"/>
      <c r="E2697" s="606"/>
    </row>
    <row r="2698" spans="1:5" x14ac:dyDescent="0.2">
      <c r="A2698" s="26"/>
      <c r="B2698" s="109"/>
      <c r="C2698" s="177"/>
      <c r="E2698" s="99"/>
    </row>
    <row r="2699" spans="1:5" x14ac:dyDescent="0.2">
      <c r="A2699" s="26"/>
      <c r="B2699" s="210" t="s">
        <v>2</v>
      </c>
      <c r="C2699" s="599" t="s">
        <v>1203</v>
      </c>
      <c r="D2699" s="599"/>
      <c r="E2699" s="448"/>
    </row>
    <row r="2700" spans="1:5" x14ac:dyDescent="0.2">
      <c r="A2700" s="26"/>
      <c r="B2700" s="449"/>
      <c r="C2700" s="51"/>
      <c r="E2700" s="99"/>
    </row>
    <row r="2701" spans="1:5" x14ac:dyDescent="0.2">
      <c r="A2701" s="26"/>
      <c r="B2701" s="465">
        <v>5</v>
      </c>
      <c r="C2701" s="466" t="s">
        <v>9</v>
      </c>
      <c r="D2701" s="37"/>
      <c r="E2701" s="100">
        <f>+D2703</f>
        <v>102887536</v>
      </c>
    </row>
    <row r="2702" spans="1:5" x14ac:dyDescent="0.2">
      <c r="A2702" s="26"/>
      <c r="B2702" s="109"/>
      <c r="C2702" s="33"/>
      <c r="E2702" s="99"/>
    </row>
    <row r="2703" spans="1:5" x14ac:dyDescent="0.2">
      <c r="A2703" s="26"/>
      <c r="B2703" s="210" t="s">
        <v>10</v>
      </c>
      <c r="C2703" s="178" t="s">
        <v>130</v>
      </c>
      <c r="D2703" s="37">
        <f>+D2704</f>
        <v>102887536</v>
      </c>
      <c r="E2703" s="99"/>
    </row>
    <row r="2704" spans="1:5" x14ac:dyDescent="0.2">
      <c r="A2704" s="26"/>
      <c r="B2704" s="97" t="s">
        <v>72</v>
      </c>
      <c r="C2704" s="38" t="s">
        <v>73</v>
      </c>
      <c r="D2704" s="25">
        <v>102887536</v>
      </c>
      <c r="E2704" s="99"/>
    </row>
    <row r="2705" spans="1:5" x14ac:dyDescent="0.2">
      <c r="A2705" s="26"/>
      <c r="B2705" s="449"/>
      <c r="E2705" s="99"/>
    </row>
    <row r="2706" spans="1:5" ht="12" x14ac:dyDescent="0.2">
      <c r="A2706" s="26"/>
      <c r="B2706" s="449"/>
      <c r="C2706" s="27" t="s">
        <v>1101</v>
      </c>
      <c r="E2706" s="451">
        <f>+E2701</f>
        <v>102887536</v>
      </c>
    </row>
    <row r="2707" spans="1:5" ht="12" hidden="1" x14ac:dyDescent="0.2">
      <c r="A2707" s="26"/>
      <c r="B2707" s="449"/>
      <c r="C2707" s="18"/>
      <c r="E2707" s="451"/>
    </row>
    <row r="2708" spans="1:5" ht="12" hidden="1" x14ac:dyDescent="0.2">
      <c r="A2708" s="26"/>
      <c r="B2708" s="449"/>
      <c r="C2708" s="18"/>
      <c r="E2708" s="451"/>
    </row>
    <row r="2709" spans="1:5" hidden="1" x14ac:dyDescent="0.2">
      <c r="A2709" s="330"/>
      <c r="B2709" s="210" t="s">
        <v>76</v>
      </c>
      <c r="C2709" s="599" t="s">
        <v>1204</v>
      </c>
      <c r="D2709" s="599"/>
      <c r="E2709" s="448"/>
    </row>
    <row r="2710" spans="1:5" hidden="1" x14ac:dyDescent="0.2">
      <c r="A2710" s="26"/>
      <c r="B2710" s="449"/>
      <c r="C2710" s="51"/>
      <c r="E2710" s="99"/>
    </row>
    <row r="2711" spans="1:5" hidden="1" x14ac:dyDescent="0.2">
      <c r="A2711" s="26"/>
      <c r="B2711" s="465">
        <v>5</v>
      </c>
      <c r="C2711" s="466" t="s">
        <v>9</v>
      </c>
      <c r="D2711" s="37"/>
      <c r="E2711" s="100">
        <f>+D2713</f>
        <v>0</v>
      </c>
    </row>
    <row r="2712" spans="1:5" hidden="1" x14ac:dyDescent="0.2">
      <c r="A2712" s="26"/>
      <c r="B2712" s="109"/>
      <c r="C2712" s="33"/>
      <c r="E2712" s="99"/>
    </row>
    <row r="2713" spans="1:5" hidden="1" x14ac:dyDescent="0.2">
      <c r="A2713" s="26"/>
      <c r="B2713" s="210" t="s">
        <v>10</v>
      </c>
      <c r="C2713" s="178" t="s">
        <v>130</v>
      </c>
      <c r="D2713" s="37">
        <f>+D2714</f>
        <v>0</v>
      </c>
      <c r="E2713" s="99"/>
    </row>
    <row r="2714" spans="1:5" hidden="1" x14ac:dyDescent="0.2">
      <c r="A2714" s="26"/>
      <c r="B2714" s="97" t="s">
        <v>72</v>
      </c>
      <c r="C2714" s="38" t="s">
        <v>73</v>
      </c>
      <c r="E2714" s="99"/>
    </row>
    <row r="2715" spans="1:5" hidden="1" x14ac:dyDescent="0.2">
      <c r="A2715" s="26"/>
      <c r="B2715" s="449"/>
      <c r="E2715" s="99"/>
    </row>
    <row r="2716" spans="1:5" ht="12" hidden="1" x14ac:dyDescent="0.2">
      <c r="A2716" s="26"/>
      <c r="B2716" s="449"/>
      <c r="C2716" s="27" t="s">
        <v>1102</v>
      </c>
      <c r="E2716" s="451">
        <f>+E2711</f>
        <v>0</v>
      </c>
    </row>
    <row r="2717" spans="1:5" ht="12" hidden="1" x14ac:dyDescent="0.2">
      <c r="A2717" s="26"/>
      <c r="B2717" s="449"/>
      <c r="C2717" s="18"/>
      <c r="E2717" s="451"/>
    </row>
    <row r="2718" spans="1:5" ht="12" hidden="1" x14ac:dyDescent="0.2">
      <c r="A2718" s="26"/>
      <c r="B2718" s="449"/>
      <c r="C2718" s="18"/>
      <c r="E2718" s="451"/>
    </row>
    <row r="2719" spans="1:5" hidden="1" x14ac:dyDescent="0.2">
      <c r="A2719" s="330"/>
      <c r="B2719" s="210" t="s">
        <v>39</v>
      </c>
      <c r="C2719" s="599" t="s">
        <v>1205</v>
      </c>
      <c r="D2719" s="599"/>
      <c r="E2719" s="448"/>
    </row>
    <row r="2720" spans="1:5" hidden="1" x14ac:dyDescent="0.2">
      <c r="A2720" s="26"/>
      <c r="B2720" s="449"/>
      <c r="C2720" s="51"/>
      <c r="E2720" s="99"/>
    </row>
    <row r="2721" spans="1:5" hidden="1" x14ac:dyDescent="0.2">
      <c r="A2721" s="26"/>
      <c r="B2721" s="465">
        <v>5</v>
      </c>
      <c r="C2721" s="466" t="s">
        <v>9</v>
      </c>
      <c r="D2721" s="37"/>
      <c r="E2721" s="100">
        <f>+D2723</f>
        <v>0</v>
      </c>
    </row>
    <row r="2722" spans="1:5" hidden="1" x14ac:dyDescent="0.2">
      <c r="A2722" s="26"/>
      <c r="B2722" s="109"/>
      <c r="C2722" s="33"/>
      <c r="E2722" s="99"/>
    </row>
    <row r="2723" spans="1:5" hidden="1" x14ac:dyDescent="0.2">
      <c r="A2723" s="26"/>
      <c r="B2723" s="210" t="s">
        <v>10</v>
      </c>
      <c r="C2723" s="178" t="s">
        <v>130</v>
      </c>
      <c r="D2723" s="37">
        <f>+D2724</f>
        <v>0</v>
      </c>
      <c r="E2723" s="99"/>
    </row>
    <row r="2724" spans="1:5" hidden="1" x14ac:dyDescent="0.2">
      <c r="A2724" s="26"/>
      <c r="B2724" s="97" t="s">
        <v>72</v>
      </c>
      <c r="C2724" s="38" t="s">
        <v>73</v>
      </c>
      <c r="D2724" s="25">
        <v>0</v>
      </c>
      <c r="E2724" s="99"/>
    </row>
    <row r="2725" spans="1:5" hidden="1" x14ac:dyDescent="0.2">
      <c r="A2725" s="26"/>
      <c r="B2725" s="449"/>
      <c r="E2725" s="99"/>
    </row>
    <row r="2726" spans="1:5" ht="12" hidden="1" x14ac:dyDescent="0.2">
      <c r="A2726" s="26"/>
      <c r="B2726" s="449"/>
      <c r="C2726" s="27" t="s">
        <v>1103</v>
      </c>
      <c r="E2726" s="451">
        <f>+E2721</f>
        <v>0</v>
      </c>
    </row>
    <row r="2727" spans="1:5" ht="12" hidden="1" x14ac:dyDescent="0.2">
      <c r="A2727" s="26"/>
      <c r="B2727" s="449"/>
      <c r="C2727" s="27"/>
      <c r="E2727" s="451"/>
    </row>
    <row r="2728" spans="1:5" ht="12" hidden="1" x14ac:dyDescent="0.2">
      <c r="A2728" s="26"/>
      <c r="B2728" s="449"/>
      <c r="C2728" s="27"/>
      <c r="E2728" s="451"/>
    </row>
    <row r="2729" spans="1:5" hidden="1" x14ac:dyDescent="0.2">
      <c r="A2729" s="330"/>
      <c r="B2729" s="210" t="s">
        <v>3</v>
      </c>
      <c r="C2729" s="599" t="s">
        <v>1206</v>
      </c>
      <c r="D2729" s="599"/>
      <c r="E2729" s="448"/>
    </row>
    <row r="2730" spans="1:5" hidden="1" x14ac:dyDescent="0.2">
      <c r="A2730" s="26"/>
      <c r="B2730" s="449"/>
      <c r="C2730" s="51"/>
      <c r="E2730" s="99"/>
    </row>
    <row r="2731" spans="1:5" hidden="1" x14ac:dyDescent="0.2">
      <c r="A2731" s="26"/>
      <c r="B2731" s="465" t="s">
        <v>40</v>
      </c>
      <c r="C2731" s="466" t="s">
        <v>46</v>
      </c>
      <c r="D2731" s="37"/>
      <c r="E2731" s="100">
        <f>+D2733</f>
        <v>0</v>
      </c>
    </row>
    <row r="2732" spans="1:5" hidden="1" x14ac:dyDescent="0.2">
      <c r="A2732" s="26"/>
      <c r="B2732" s="109"/>
      <c r="C2732" s="33"/>
      <c r="E2732" s="99"/>
    </row>
    <row r="2733" spans="1:5" hidden="1" x14ac:dyDescent="0.2">
      <c r="A2733" s="26"/>
      <c r="B2733" s="210">
        <v>1.04</v>
      </c>
      <c r="C2733" s="178" t="s">
        <v>48</v>
      </c>
      <c r="D2733" s="37">
        <f>+D2734</f>
        <v>0</v>
      </c>
      <c r="E2733" s="99"/>
    </row>
    <row r="2734" spans="1:5" hidden="1" x14ac:dyDescent="0.2">
      <c r="A2734" s="26"/>
      <c r="B2734" s="97" t="s">
        <v>71</v>
      </c>
      <c r="C2734" s="38" t="s">
        <v>527</v>
      </c>
      <c r="D2734" s="25">
        <v>0</v>
      </c>
      <c r="E2734" s="99"/>
    </row>
    <row r="2735" spans="1:5" hidden="1" x14ac:dyDescent="0.2">
      <c r="A2735" s="26"/>
      <c r="B2735" s="449"/>
      <c r="E2735" s="99"/>
    </row>
    <row r="2736" spans="1:5" ht="12" hidden="1" x14ac:dyDescent="0.2">
      <c r="A2736" s="26"/>
      <c r="B2736" s="449"/>
      <c r="C2736" s="27" t="s">
        <v>862</v>
      </c>
      <c r="E2736" s="451">
        <f>+E2731</f>
        <v>0</v>
      </c>
    </row>
    <row r="2737" spans="1:5" ht="12" x14ac:dyDescent="0.2">
      <c r="A2737" s="26"/>
      <c r="B2737" s="101"/>
      <c r="C2737" s="446"/>
      <c r="D2737" s="512"/>
      <c r="E2737" s="228"/>
    </row>
    <row r="2738" spans="1:5" ht="12" x14ac:dyDescent="0.25">
      <c r="B2738" s="17"/>
      <c r="C2738" s="18"/>
      <c r="D2738" s="37"/>
      <c r="E2738" s="113"/>
    </row>
    <row r="2739" spans="1:5" ht="12" x14ac:dyDescent="0.25">
      <c r="B2739" s="17"/>
      <c r="C2739" s="18"/>
      <c r="D2739" s="37"/>
      <c r="E2739" s="113"/>
    </row>
    <row r="2740" spans="1:5" ht="12" x14ac:dyDescent="0.25">
      <c r="B2740" s="17"/>
      <c r="C2740" s="18"/>
      <c r="D2740" s="37"/>
      <c r="E2740" s="113"/>
    </row>
    <row r="2741" spans="1:5" ht="12" x14ac:dyDescent="0.25">
      <c r="B2741" s="17"/>
      <c r="C2741" s="18"/>
      <c r="D2741" s="37"/>
      <c r="E2741" s="113"/>
    </row>
    <row r="2742" spans="1:5" ht="12" x14ac:dyDescent="0.25">
      <c r="B2742" s="17"/>
      <c r="C2742" s="18"/>
      <c r="D2742" s="37"/>
      <c r="E2742" s="113"/>
    </row>
    <row r="2743" spans="1:5" x14ac:dyDescent="0.25">
      <c r="A2743" s="299"/>
      <c r="B2743" s="18" t="s">
        <v>39</v>
      </c>
      <c r="C2743" s="44" t="s">
        <v>609</v>
      </c>
      <c r="D2743" s="138" t="s">
        <v>610</v>
      </c>
      <c r="E2743" s="48" t="s">
        <v>611</v>
      </c>
    </row>
    <row r="2744" spans="1:5" x14ac:dyDescent="0.25">
      <c r="A2744" s="299"/>
      <c r="B2744" s="18"/>
      <c r="C2744" s="18"/>
      <c r="E2744" s="37"/>
    </row>
    <row r="2745" spans="1:5" hidden="1" x14ac:dyDescent="0.25">
      <c r="A2745" s="299" t="s">
        <v>572</v>
      </c>
      <c r="B2745" s="17" t="s">
        <v>118</v>
      </c>
      <c r="C2745" s="30" t="s">
        <v>131</v>
      </c>
      <c r="D2745" s="33"/>
      <c r="E2745" s="37">
        <f>+D2751+D2756+D2760+D2747</f>
        <v>0</v>
      </c>
    </row>
    <row r="2746" spans="1:5" hidden="1" x14ac:dyDescent="0.25">
      <c r="A2746" s="299"/>
      <c r="B2746" s="17"/>
      <c r="C2746" s="30"/>
      <c r="D2746" s="37"/>
      <c r="E2746" s="37"/>
    </row>
    <row r="2747" spans="1:5" hidden="1" x14ac:dyDescent="0.25">
      <c r="A2747" s="141" t="s">
        <v>573</v>
      </c>
      <c r="B2747" s="127" t="s">
        <v>132</v>
      </c>
      <c r="C2747" s="39" t="s">
        <v>133</v>
      </c>
      <c r="D2747" s="128">
        <f>+D2749+D2748</f>
        <v>0</v>
      </c>
      <c r="E2747" s="37"/>
    </row>
    <row r="2748" spans="1:5" hidden="1" x14ac:dyDescent="0.25">
      <c r="A2748" s="76" t="s">
        <v>573</v>
      </c>
      <c r="B2748" s="40" t="s">
        <v>134</v>
      </c>
      <c r="C2748" s="51" t="s">
        <v>135</v>
      </c>
      <c r="D2748" s="25">
        <v>0</v>
      </c>
      <c r="E2748" s="37"/>
    </row>
    <row r="2749" spans="1:5" hidden="1" x14ac:dyDescent="0.25">
      <c r="A2749" s="76" t="s">
        <v>573</v>
      </c>
      <c r="B2749" s="40" t="s">
        <v>198</v>
      </c>
      <c r="C2749" s="51" t="s">
        <v>199</v>
      </c>
      <c r="D2749" s="25">
        <v>0</v>
      </c>
      <c r="E2749" s="37"/>
    </row>
    <row r="2750" spans="1:5" hidden="1" x14ac:dyDescent="0.25">
      <c r="A2750" s="299"/>
      <c r="B2750" s="17"/>
      <c r="C2750" s="30"/>
      <c r="D2750" s="37"/>
      <c r="E2750" s="37"/>
    </row>
    <row r="2751" spans="1:5" hidden="1" x14ac:dyDescent="0.25">
      <c r="A2751" s="141" t="s">
        <v>573</v>
      </c>
      <c r="B2751" s="127" t="s">
        <v>102</v>
      </c>
      <c r="C2751" s="39" t="s">
        <v>103</v>
      </c>
      <c r="D2751" s="128">
        <f>SUM(D2752:D2754)</f>
        <v>0</v>
      </c>
      <c r="E2751" s="112"/>
    </row>
    <row r="2752" spans="1:5" hidden="1" x14ac:dyDescent="0.25">
      <c r="A2752" s="76" t="s">
        <v>573</v>
      </c>
      <c r="B2752" s="40" t="s">
        <v>104</v>
      </c>
      <c r="C2752" s="51" t="s">
        <v>105</v>
      </c>
      <c r="D2752" s="41">
        <v>0</v>
      </c>
      <c r="E2752" s="112"/>
    </row>
    <row r="2753" spans="1:5" hidden="1" x14ac:dyDescent="0.25">
      <c r="A2753" s="177" t="s">
        <v>573</v>
      </c>
      <c r="B2753" s="19" t="s">
        <v>108</v>
      </c>
      <c r="C2753" s="38" t="s">
        <v>109</v>
      </c>
      <c r="D2753" s="25">
        <f>((D2747+D2752+D2754)/12)</f>
        <v>0</v>
      </c>
    </row>
    <row r="2754" spans="1:5" hidden="1" x14ac:dyDescent="0.25">
      <c r="A2754" s="76" t="s">
        <v>573</v>
      </c>
      <c r="B2754" s="40" t="s">
        <v>856</v>
      </c>
      <c r="C2754" s="51" t="s">
        <v>857</v>
      </c>
      <c r="D2754" s="41">
        <v>0</v>
      </c>
    </row>
    <row r="2755" spans="1:5" hidden="1" x14ac:dyDescent="0.25">
      <c r="A2755" s="299"/>
      <c r="B2755" s="19"/>
    </row>
    <row r="2756" spans="1:5" ht="20.399999999999999" hidden="1" x14ac:dyDescent="0.25">
      <c r="A2756" s="141" t="s">
        <v>574</v>
      </c>
      <c r="B2756" s="127" t="s">
        <v>110</v>
      </c>
      <c r="C2756" s="39" t="s">
        <v>493</v>
      </c>
      <c r="D2756" s="128">
        <f>SUM(D2757:D2758)</f>
        <v>0</v>
      </c>
      <c r="E2756" s="112"/>
    </row>
    <row r="2757" spans="1:5" ht="20.399999999999999" hidden="1" x14ac:dyDescent="0.25">
      <c r="A2757" s="177" t="s">
        <v>574</v>
      </c>
      <c r="B2757" s="19" t="s">
        <v>111</v>
      </c>
      <c r="C2757" s="51" t="s">
        <v>474</v>
      </c>
      <c r="D2757" s="25">
        <f>+(D2747+D2754+D2752)*9.25%</f>
        <v>0</v>
      </c>
    </row>
    <row r="2758" spans="1:5" hidden="1" x14ac:dyDescent="0.25">
      <c r="A2758" s="177" t="s">
        <v>574</v>
      </c>
      <c r="B2758" s="19" t="s">
        <v>112</v>
      </c>
      <c r="C2758" s="51" t="s">
        <v>354</v>
      </c>
      <c r="D2758" s="25">
        <f>+(D2747+D2754+D2752)*0.5%</f>
        <v>0</v>
      </c>
    </row>
    <row r="2759" spans="1:5" hidden="1" x14ac:dyDescent="0.25">
      <c r="A2759" s="299"/>
      <c r="B2759" s="19"/>
    </row>
    <row r="2760" spans="1:5" ht="20.399999999999999" hidden="1" x14ac:dyDescent="0.25">
      <c r="A2760" s="141" t="s">
        <v>574</v>
      </c>
      <c r="B2760" s="127" t="s">
        <v>113</v>
      </c>
      <c r="C2760" s="39" t="s">
        <v>355</v>
      </c>
      <c r="D2760" s="128">
        <f>SUM(D2761:D2763)</f>
        <v>0</v>
      </c>
      <c r="E2760" s="112"/>
    </row>
    <row r="2761" spans="1:5" ht="20.399999999999999" hidden="1" x14ac:dyDescent="0.25">
      <c r="A2761" s="177" t="s">
        <v>574</v>
      </c>
      <c r="B2761" s="19" t="s">
        <v>114</v>
      </c>
      <c r="C2761" s="51" t="s">
        <v>356</v>
      </c>
      <c r="D2761" s="25">
        <f>+(D2747+D2754+D2752)*5.42%</f>
        <v>0</v>
      </c>
      <c r="E2761" s="37"/>
    </row>
    <row r="2762" spans="1:5" ht="20.399999999999999" hidden="1" x14ac:dyDescent="0.25">
      <c r="A2762" s="177" t="s">
        <v>574</v>
      </c>
      <c r="B2762" s="19" t="s">
        <v>115</v>
      </c>
      <c r="C2762" s="51" t="s">
        <v>539</v>
      </c>
      <c r="D2762" s="25">
        <f>+(D2747+D2754+D2752)*3%</f>
        <v>0</v>
      </c>
    </row>
    <row r="2763" spans="1:5" hidden="1" x14ac:dyDescent="0.25">
      <c r="A2763" s="177" t="s">
        <v>574</v>
      </c>
      <c r="B2763" s="19" t="s">
        <v>116</v>
      </c>
      <c r="C2763" s="38" t="s">
        <v>117</v>
      </c>
      <c r="D2763" s="25">
        <f>+(D2747+D2754+D2752)*1.5%</f>
        <v>0</v>
      </c>
    </row>
    <row r="2764" spans="1:5" hidden="1" x14ac:dyDescent="0.25">
      <c r="A2764" s="299"/>
      <c r="B2764" s="18"/>
      <c r="C2764" s="18"/>
      <c r="E2764" s="37"/>
    </row>
    <row r="2765" spans="1:5" hidden="1" x14ac:dyDescent="0.25">
      <c r="A2765" s="299"/>
      <c r="B2765" s="18"/>
      <c r="C2765" s="18"/>
      <c r="E2765" s="37"/>
    </row>
    <row r="2766" spans="1:5" s="85" customFormat="1" hidden="1" x14ac:dyDescent="0.25">
      <c r="A2766" s="299" t="s">
        <v>575</v>
      </c>
      <c r="B2766" s="42" t="s">
        <v>40</v>
      </c>
      <c r="C2766" s="116" t="s">
        <v>46</v>
      </c>
      <c r="D2766" s="25"/>
      <c r="E2766" s="37">
        <f>+D2768</f>
        <v>0</v>
      </c>
    </row>
    <row r="2767" spans="1:5" s="85" customFormat="1" hidden="1" x14ac:dyDescent="0.25">
      <c r="A2767" s="299"/>
      <c r="B2767" s="19"/>
      <c r="C2767" s="38"/>
      <c r="D2767" s="25"/>
      <c r="E2767" s="25"/>
    </row>
    <row r="2768" spans="1:5" s="85" customFormat="1" hidden="1" x14ac:dyDescent="0.25">
      <c r="A2768" s="141" t="s">
        <v>575</v>
      </c>
      <c r="B2768" s="127" t="s">
        <v>120</v>
      </c>
      <c r="C2768" s="39" t="s">
        <v>121</v>
      </c>
      <c r="D2768" s="128">
        <f>+D2769</f>
        <v>0</v>
      </c>
      <c r="E2768" s="112"/>
    </row>
    <row r="2769" spans="1:5" s="85" customFormat="1" hidden="1" x14ac:dyDescent="0.25">
      <c r="A2769" s="177" t="s">
        <v>575</v>
      </c>
      <c r="B2769" s="19" t="s">
        <v>122</v>
      </c>
      <c r="C2769" s="38" t="s">
        <v>123</v>
      </c>
      <c r="D2769" s="79">
        <v>0</v>
      </c>
      <c r="E2769" s="25"/>
    </row>
    <row r="2770" spans="1:5" s="85" customFormat="1" hidden="1" x14ac:dyDescent="0.25">
      <c r="A2770" s="299"/>
    </row>
    <row r="2771" spans="1:5" s="85" customFormat="1" hidden="1" x14ac:dyDescent="0.25">
      <c r="A2771" s="299"/>
    </row>
    <row r="2772" spans="1:5" x14ac:dyDescent="0.25">
      <c r="A2772" s="299" t="s">
        <v>575</v>
      </c>
      <c r="B2772" s="42">
        <v>2</v>
      </c>
      <c r="C2772" s="116" t="s">
        <v>97</v>
      </c>
      <c r="D2772" s="501"/>
      <c r="E2772" s="37">
        <f>+D2783+D2774+D2780</f>
        <v>5600000</v>
      </c>
    </row>
    <row r="2773" spans="1:5" x14ac:dyDescent="0.25">
      <c r="A2773" s="299"/>
      <c r="B2773" s="18"/>
      <c r="C2773" s="18"/>
      <c r="E2773" s="37"/>
    </row>
    <row r="2774" spans="1:5" ht="20.399999999999999" x14ac:dyDescent="0.25">
      <c r="A2774" s="141" t="s">
        <v>575</v>
      </c>
      <c r="B2774" s="127" t="s">
        <v>98</v>
      </c>
      <c r="C2774" s="39" t="s">
        <v>99</v>
      </c>
      <c r="D2774" s="128">
        <f>SUM(D2775:D2778)</f>
        <v>5600000</v>
      </c>
      <c r="E2774" s="112"/>
    </row>
    <row r="2775" spans="1:5" hidden="1" x14ac:dyDescent="0.25">
      <c r="A2775" s="177" t="s">
        <v>575</v>
      </c>
      <c r="B2775" s="19" t="s">
        <v>100</v>
      </c>
      <c r="C2775" s="84" t="s">
        <v>101</v>
      </c>
      <c r="D2775" s="25">
        <v>0</v>
      </c>
      <c r="E2775" s="37"/>
    </row>
    <row r="2776" spans="1:5" x14ac:dyDescent="0.25">
      <c r="A2776" s="177" t="s">
        <v>575</v>
      </c>
      <c r="B2776" s="19" t="s">
        <v>148</v>
      </c>
      <c r="C2776" s="38" t="s">
        <v>149</v>
      </c>
      <c r="D2776" s="25">
        <v>5600000</v>
      </c>
      <c r="E2776" s="37"/>
    </row>
    <row r="2777" spans="1:5" hidden="1" x14ac:dyDescent="0.25">
      <c r="A2777" s="177" t="s">
        <v>575</v>
      </c>
      <c r="B2777" s="19" t="s">
        <v>270</v>
      </c>
      <c r="C2777" s="84" t="s">
        <v>271</v>
      </c>
      <c r="D2777" s="25">
        <v>0</v>
      </c>
      <c r="E2777" s="37"/>
    </row>
    <row r="2778" spans="1:5" hidden="1" x14ac:dyDescent="0.25">
      <c r="A2778" s="177" t="s">
        <v>575</v>
      </c>
      <c r="B2778" s="19" t="s">
        <v>272</v>
      </c>
      <c r="C2778" s="84" t="s">
        <v>273</v>
      </c>
      <c r="D2778" s="25">
        <v>0</v>
      </c>
      <c r="E2778" s="37"/>
    </row>
    <row r="2779" spans="1:5" hidden="1" x14ac:dyDescent="0.25">
      <c r="B2779" s="19"/>
      <c r="C2779" s="84"/>
      <c r="E2779" s="37"/>
    </row>
    <row r="2780" spans="1:5" hidden="1" x14ac:dyDescent="0.25">
      <c r="A2780" s="141" t="s">
        <v>575</v>
      </c>
      <c r="B2780" s="127">
        <v>2.04</v>
      </c>
      <c r="C2780" s="39" t="s">
        <v>280</v>
      </c>
      <c r="D2780" s="128">
        <f>+D2781</f>
        <v>0</v>
      </c>
      <c r="E2780" s="37"/>
    </row>
    <row r="2781" spans="1:5" hidden="1" x14ac:dyDescent="0.25">
      <c r="A2781" s="177" t="s">
        <v>575</v>
      </c>
      <c r="B2781" s="19" t="s">
        <v>281</v>
      </c>
      <c r="C2781" s="84" t="s">
        <v>282</v>
      </c>
      <c r="D2781" s="25">
        <v>0</v>
      </c>
      <c r="E2781" s="37"/>
    </row>
    <row r="2782" spans="1:5" hidden="1" x14ac:dyDescent="0.25">
      <c r="B2782" s="19"/>
      <c r="C2782" s="84"/>
      <c r="E2782" s="37"/>
    </row>
    <row r="2783" spans="1:5" hidden="1" x14ac:dyDescent="0.25">
      <c r="A2783" s="141" t="s">
        <v>575</v>
      </c>
      <c r="B2783" s="127" t="s">
        <v>160</v>
      </c>
      <c r="C2783" s="39" t="s">
        <v>161</v>
      </c>
      <c r="D2783" s="128">
        <f>+D2784</f>
        <v>0</v>
      </c>
      <c r="E2783" s="112"/>
    </row>
    <row r="2784" spans="1:5" hidden="1" x14ac:dyDescent="0.2">
      <c r="A2784" s="26" t="s">
        <v>575</v>
      </c>
      <c r="B2784" s="22" t="s">
        <v>294</v>
      </c>
      <c r="C2784" s="12" t="s">
        <v>295</v>
      </c>
      <c r="D2784" s="25">
        <v>0</v>
      </c>
      <c r="E2784" s="37"/>
    </row>
    <row r="2785" spans="1:5" hidden="1" x14ac:dyDescent="0.25">
      <c r="A2785" s="299"/>
      <c r="B2785" s="18"/>
      <c r="C2785" s="18"/>
      <c r="E2785" s="37"/>
    </row>
    <row r="2786" spans="1:5" hidden="1" x14ac:dyDescent="0.25">
      <c r="A2786" s="299"/>
      <c r="B2786" s="18"/>
      <c r="C2786" s="18"/>
      <c r="E2786" s="37"/>
    </row>
    <row r="2787" spans="1:5" hidden="1" x14ac:dyDescent="0.25">
      <c r="A2787" s="299">
        <v>2</v>
      </c>
      <c r="B2787" s="42">
        <v>5</v>
      </c>
      <c r="C2787" s="116" t="s">
        <v>9</v>
      </c>
      <c r="D2787" s="37"/>
      <c r="E2787" s="37">
        <f>+D2792+D2789</f>
        <v>0</v>
      </c>
    </row>
    <row r="2788" spans="1:5" hidden="1" x14ac:dyDescent="0.25">
      <c r="A2788" s="299"/>
      <c r="B2788" s="45"/>
      <c r="C2788" s="33"/>
    </row>
    <row r="2789" spans="1:5" hidden="1" x14ac:dyDescent="0.25">
      <c r="A2789" s="141" t="s">
        <v>576</v>
      </c>
      <c r="B2789" s="127" t="s">
        <v>147</v>
      </c>
      <c r="C2789" s="39" t="s">
        <v>23</v>
      </c>
      <c r="D2789" s="128">
        <f>SUM(D2790:D2790)</f>
        <v>0</v>
      </c>
    </row>
    <row r="2790" spans="1:5" hidden="1" x14ac:dyDescent="0.25">
      <c r="A2790" s="177" t="s">
        <v>576</v>
      </c>
      <c r="B2790" s="19" t="s">
        <v>301</v>
      </c>
      <c r="C2790" s="38" t="s">
        <v>343</v>
      </c>
      <c r="D2790" s="25">
        <v>0</v>
      </c>
    </row>
    <row r="2791" spans="1:5" hidden="1" x14ac:dyDescent="0.25">
      <c r="A2791" s="299"/>
      <c r="B2791" s="45"/>
      <c r="C2791" s="33"/>
    </row>
    <row r="2792" spans="1:5" hidden="1" x14ac:dyDescent="0.25">
      <c r="A2792" s="141"/>
      <c r="B2792" s="127" t="s">
        <v>10</v>
      </c>
      <c r="C2792" s="39" t="s">
        <v>130</v>
      </c>
      <c r="D2792" s="128">
        <f>SUM(D2793:D2793)</f>
        <v>0</v>
      </c>
      <c r="E2792" s="112"/>
    </row>
    <row r="2793" spans="1:5" hidden="1" x14ac:dyDescent="0.25">
      <c r="A2793" s="177" t="s">
        <v>584</v>
      </c>
      <c r="B2793" s="19" t="s">
        <v>72</v>
      </c>
      <c r="C2793" s="38" t="s">
        <v>73</v>
      </c>
      <c r="D2793" s="25">
        <v>0</v>
      </c>
    </row>
    <row r="2794" spans="1:5" hidden="1" x14ac:dyDescent="0.25">
      <c r="A2794" s="299"/>
      <c r="B2794" s="18"/>
      <c r="C2794" s="18"/>
      <c r="E2794" s="37"/>
    </row>
    <row r="2795" spans="1:5" hidden="1" x14ac:dyDescent="0.25">
      <c r="A2795" s="299"/>
      <c r="B2795" s="18"/>
      <c r="C2795" s="18"/>
      <c r="E2795" s="37"/>
    </row>
    <row r="2796" spans="1:5" s="85" customFormat="1" hidden="1" x14ac:dyDescent="0.25">
      <c r="A2796" s="299" t="s">
        <v>578</v>
      </c>
      <c r="B2796" s="42" t="s">
        <v>0</v>
      </c>
      <c r="C2796" s="116" t="s">
        <v>86</v>
      </c>
      <c r="D2796" s="501"/>
      <c r="E2796" s="37">
        <f>+D2798</f>
        <v>0</v>
      </c>
    </row>
    <row r="2797" spans="1:5" hidden="1" x14ac:dyDescent="0.25">
      <c r="A2797" s="299"/>
      <c r="B2797" s="18"/>
      <c r="C2797" s="18"/>
      <c r="E2797" s="37"/>
    </row>
    <row r="2798" spans="1:5" hidden="1" x14ac:dyDescent="0.25">
      <c r="A2798" s="141" t="s">
        <v>580</v>
      </c>
      <c r="B2798" s="127" t="s">
        <v>124</v>
      </c>
      <c r="C2798" s="39" t="s">
        <v>605</v>
      </c>
      <c r="D2798" s="128">
        <f>+D2799</f>
        <v>0</v>
      </c>
      <c r="E2798" s="112"/>
    </row>
    <row r="2799" spans="1:5" hidden="1" x14ac:dyDescent="0.2">
      <c r="A2799" s="26" t="s">
        <v>580</v>
      </c>
      <c r="B2799" s="22" t="s">
        <v>126</v>
      </c>
      <c r="C2799" s="12" t="s">
        <v>127</v>
      </c>
      <c r="D2799" s="25">
        <v>0</v>
      </c>
    </row>
    <row r="2800" spans="1:5" s="85" customFormat="1" hidden="1" x14ac:dyDescent="0.25">
      <c r="A2800" s="177"/>
      <c r="B2800" s="73"/>
      <c r="C2800" s="98"/>
      <c r="D2800" s="496"/>
      <c r="E2800" s="86"/>
    </row>
    <row r="2801" spans="1:5" s="85" customFormat="1" hidden="1" x14ac:dyDescent="0.25">
      <c r="A2801" s="177"/>
      <c r="B2801" s="73"/>
      <c r="C2801" s="98"/>
      <c r="D2801" s="496"/>
      <c r="E2801" s="86"/>
    </row>
    <row r="2802" spans="1:5" s="85" customFormat="1" hidden="1" x14ac:dyDescent="0.25">
      <c r="A2802" s="299">
        <v>4</v>
      </c>
      <c r="B2802" s="42" t="s">
        <v>164</v>
      </c>
      <c r="C2802" s="116" t="s">
        <v>165</v>
      </c>
      <c r="D2802" s="501"/>
      <c r="E2802" s="37">
        <f>+D2804</f>
        <v>0</v>
      </c>
    </row>
    <row r="2803" spans="1:5" hidden="1" x14ac:dyDescent="0.25">
      <c r="B2803" s="73"/>
      <c r="C2803" s="98"/>
      <c r="D2803" s="496"/>
    </row>
    <row r="2804" spans="1:5" hidden="1" x14ac:dyDescent="0.25">
      <c r="A2804" s="141">
        <v>4</v>
      </c>
      <c r="B2804" s="127" t="s">
        <v>166</v>
      </c>
      <c r="C2804" s="39" t="s">
        <v>167</v>
      </c>
      <c r="D2804" s="128">
        <f>SUM(D2805:D2805)</f>
        <v>0</v>
      </c>
      <c r="E2804" s="112"/>
    </row>
    <row r="2805" spans="1:5" hidden="1" x14ac:dyDescent="0.25">
      <c r="A2805" s="177">
        <v>4</v>
      </c>
      <c r="B2805" s="73" t="s">
        <v>339</v>
      </c>
      <c r="C2805" s="98" t="s">
        <v>340</v>
      </c>
      <c r="D2805" s="496">
        <v>0</v>
      </c>
      <c r="E2805" s="86"/>
    </row>
    <row r="2806" spans="1:5" s="85" customFormat="1" x14ac:dyDescent="0.25">
      <c r="A2806" s="177"/>
      <c r="B2806" s="73"/>
      <c r="C2806" s="98"/>
      <c r="D2806" s="496"/>
      <c r="E2806" s="86"/>
    </row>
    <row r="2807" spans="1:5" s="85" customFormat="1" x14ac:dyDescent="0.25">
      <c r="A2807" s="177"/>
      <c r="B2807" s="73"/>
      <c r="C2807" s="98"/>
      <c r="D2807" s="496"/>
      <c r="E2807" s="86"/>
    </row>
    <row r="2808" spans="1:5" ht="12" x14ac:dyDescent="0.25">
      <c r="B2808" s="17"/>
      <c r="C2808" s="27" t="s">
        <v>695</v>
      </c>
      <c r="D2808" s="37"/>
      <c r="E2808" s="113">
        <f>SUM(E2744:E2802)</f>
        <v>5600000</v>
      </c>
    </row>
    <row r="2809" spans="1:5" ht="12" x14ac:dyDescent="0.25">
      <c r="B2809" s="17"/>
      <c r="C2809" s="18"/>
      <c r="D2809" s="37"/>
      <c r="E2809" s="113"/>
    </row>
    <row r="2810" spans="1:5" ht="12" x14ac:dyDescent="0.25">
      <c r="B2810" s="17"/>
      <c r="C2810" s="18"/>
      <c r="D2810" s="37"/>
      <c r="E2810" s="113"/>
    </row>
    <row r="2811" spans="1:5" ht="12" x14ac:dyDescent="0.25">
      <c r="B2811" s="17"/>
      <c r="C2811" s="18"/>
      <c r="D2811" s="37"/>
      <c r="E2811" s="113"/>
    </row>
    <row r="2812" spans="1:5" ht="12" x14ac:dyDescent="0.25">
      <c r="B2812" s="17"/>
      <c r="C2812" s="18"/>
      <c r="D2812" s="37"/>
      <c r="E2812" s="113"/>
    </row>
    <row r="2813" spans="1:5" ht="12" x14ac:dyDescent="0.25">
      <c r="B2813" s="17"/>
      <c r="C2813" s="18"/>
      <c r="D2813" s="37"/>
      <c r="E2813" s="113"/>
    </row>
    <row r="2814" spans="1:5" x14ac:dyDescent="0.25">
      <c r="B2814" s="18" t="s">
        <v>3</v>
      </c>
      <c r="C2814" s="44" t="s">
        <v>624</v>
      </c>
      <c r="D2814" s="138" t="s">
        <v>625</v>
      </c>
      <c r="E2814" s="48" t="s">
        <v>626</v>
      </c>
    </row>
    <row r="2815" spans="1:5" ht="12" x14ac:dyDescent="0.25">
      <c r="B2815" s="17"/>
      <c r="C2815" s="18"/>
      <c r="D2815" s="37"/>
      <c r="E2815" s="113"/>
    </row>
    <row r="2816" spans="1:5" hidden="1" x14ac:dyDescent="0.25">
      <c r="A2816" s="299" t="s">
        <v>572</v>
      </c>
      <c r="B2816" s="17" t="s">
        <v>118</v>
      </c>
      <c r="C2816" s="30" t="s">
        <v>131</v>
      </c>
      <c r="D2816" s="33"/>
      <c r="E2816" s="37">
        <f>+D2822+D2828+D2832+D2818</f>
        <v>0</v>
      </c>
    </row>
    <row r="2817" spans="1:5" hidden="1" x14ac:dyDescent="0.25">
      <c r="A2817" s="299"/>
      <c r="B2817" s="17"/>
      <c r="C2817" s="30"/>
      <c r="D2817" s="37"/>
      <c r="E2817" s="37"/>
    </row>
    <row r="2818" spans="1:5" hidden="1" x14ac:dyDescent="0.25">
      <c r="A2818" s="141" t="s">
        <v>573</v>
      </c>
      <c r="B2818" s="127" t="s">
        <v>132</v>
      </c>
      <c r="C2818" s="39" t="s">
        <v>133</v>
      </c>
      <c r="D2818" s="128">
        <f>+D2820+D2819</f>
        <v>0</v>
      </c>
      <c r="E2818" s="37"/>
    </row>
    <row r="2819" spans="1:5" hidden="1" x14ac:dyDescent="0.25">
      <c r="A2819" s="76" t="s">
        <v>573</v>
      </c>
      <c r="B2819" s="40" t="s">
        <v>134</v>
      </c>
      <c r="C2819" s="51" t="s">
        <v>135</v>
      </c>
      <c r="D2819" s="41">
        <v>0</v>
      </c>
      <c r="E2819" s="37"/>
    </row>
    <row r="2820" spans="1:5" hidden="1" x14ac:dyDescent="0.25">
      <c r="A2820" s="76" t="s">
        <v>573</v>
      </c>
      <c r="B2820" s="40" t="s">
        <v>198</v>
      </c>
      <c r="C2820" s="51" t="s">
        <v>199</v>
      </c>
      <c r="D2820" s="41">
        <v>0</v>
      </c>
      <c r="E2820" s="37"/>
    </row>
    <row r="2821" spans="1:5" hidden="1" x14ac:dyDescent="0.25">
      <c r="A2821" s="299"/>
      <c r="B2821" s="17"/>
      <c r="C2821" s="30"/>
      <c r="D2821" s="37"/>
      <c r="E2821" s="37"/>
    </row>
    <row r="2822" spans="1:5" hidden="1" x14ac:dyDescent="0.25">
      <c r="A2822" s="141" t="s">
        <v>573</v>
      </c>
      <c r="B2822" s="127" t="s">
        <v>102</v>
      </c>
      <c r="C2822" s="39" t="s">
        <v>103</v>
      </c>
      <c r="D2822" s="128">
        <f>SUM(D2823:D2826)</f>
        <v>0</v>
      </c>
      <c r="E2822" s="112"/>
    </row>
    <row r="2823" spans="1:5" hidden="1" x14ac:dyDescent="0.25">
      <c r="A2823" s="76" t="s">
        <v>573</v>
      </c>
      <c r="B2823" s="40" t="s">
        <v>104</v>
      </c>
      <c r="C2823" s="51" t="s">
        <v>105</v>
      </c>
      <c r="D2823" s="41">
        <v>0</v>
      </c>
      <c r="E2823" s="112"/>
    </row>
    <row r="2824" spans="1:5" hidden="1" x14ac:dyDescent="0.25">
      <c r="A2824" s="177" t="s">
        <v>573</v>
      </c>
      <c r="B2824" s="19" t="s">
        <v>106</v>
      </c>
      <c r="C2824" s="38" t="s">
        <v>107</v>
      </c>
      <c r="D2824" s="25">
        <v>0</v>
      </c>
      <c r="E2824" s="37"/>
    </row>
    <row r="2825" spans="1:5" hidden="1" x14ac:dyDescent="0.25">
      <c r="A2825" s="177" t="s">
        <v>573</v>
      </c>
      <c r="B2825" s="19" t="s">
        <v>108</v>
      </c>
      <c r="C2825" s="38" t="s">
        <v>109</v>
      </c>
      <c r="D2825" s="25">
        <f>+(D2818+D2824+D2826+D2823)/12</f>
        <v>0</v>
      </c>
    </row>
    <row r="2826" spans="1:5" hidden="1" x14ac:dyDescent="0.25">
      <c r="A2826" s="76" t="s">
        <v>573</v>
      </c>
      <c r="B2826" s="40" t="s">
        <v>856</v>
      </c>
      <c r="C2826" s="51" t="s">
        <v>857</v>
      </c>
      <c r="D2826" s="41">
        <v>0</v>
      </c>
    </row>
    <row r="2827" spans="1:5" hidden="1" x14ac:dyDescent="0.25">
      <c r="A2827" s="299"/>
      <c r="B2827" s="19"/>
    </row>
    <row r="2828" spans="1:5" ht="20.399999999999999" hidden="1" x14ac:dyDescent="0.25">
      <c r="A2828" s="141" t="s">
        <v>574</v>
      </c>
      <c r="B2828" s="127" t="s">
        <v>110</v>
      </c>
      <c r="C2828" s="39" t="s">
        <v>493</v>
      </c>
      <c r="D2828" s="128">
        <f>SUM(D2829:D2830)</f>
        <v>0</v>
      </c>
      <c r="E2828" s="112"/>
    </row>
    <row r="2829" spans="1:5" ht="20.399999999999999" hidden="1" x14ac:dyDescent="0.25">
      <c r="A2829" s="177" t="s">
        <v>574</v>
      </c>
      <c r="B2829" s="19" t="s">
        <v>111</v>
      </c>
      <c r="C2829" s="51" t="s">
        <v>474</v>
      </c>
      <c r="D2829" s="25">
        <f>+(D2818+D2824+D2826+D2823)*9.25%</f>
        <v>0</v>
      </c>
    </row>
    <row r="2830" spans="1:5" hidden="1" x14ac:dyDescent="0.25">
      <c r="A2830" s="177" t="s">
        <v>574</v>
      </c>
      <c r="B2830" s="19" t="s">
        <v>112</v>
      </c>
      <c r="C2830" s="51" t="s">
        <v>354</v>
      </c>
      <c r="D2830" s="25">
        <f>+(D2818+D2824+D2826+D2823)*0.5%</f>
        <v>0</v>
      </c>
    </row>
    <row r="2831" spans="1:5" hidden="1" x14ac:dyDescent="0.25">
      <c r="A2831" s="299"/>
      <c r="B2831" s="19"/>
    </row>
    <row r="2832" spans="1:5" ht="20.399999999999999" hidden="1" x14ac:dyDescent="0.25">
      <c r="A2832" s="141" t="s">
        <v>574</v>
      </c>
      <c r="B2832" s="127" t="s">
        <v>113</v>
      </c>
      <c r="C2832" s="39" t="s">
        <v>355</v>
      </c>
      <c r="D2832" s="128">
        <f>SUM(D2833:D2835)</f>
        <v>0</v>
      </c>
      <c r="E2832" s="112"/>
    </row>
    <row r="2833" spans="1:5" ht="20.399999999999999" hidden="1" x14ac:dyDescent="0.25">
      <c r="A2833" s="177" t="s">
        <v>574</v>
      </c>
      <c r="B2833" s="19" t="s">
        <v>114</v>
      </c>
      <c r="C2833" s="51" t="s">
        <v>356</v>
      </c>
      <c r="D2833" s="25">
        <f>+(D2818+D2824+D2826+D2823)*5.42%</f>
        <v>0</v>
      </c>
      <c r="E2833" s="37"/>
    </row>
    <row r="2834" spans="1:5" ht="20.399999999999999" hidden="1" x14ac:dyDescent="0.25">
      <c r="A2834" s="177" t="s">
        <v>574</v>
      </c>
      <c r="B2834" s="19" t="s">
        <v>115</v>
      </c>
      <c r="C2834" s="51" t="s">
        <v>539</v>
      </c>
      <c r="D2834" s="25">
        <f>+(D2818+D2824+D2826+D2823)*3%</f>
        <v>0</v>
      </c>
    </row>
    <row r="2835" spans="1:5" hidden="1" x14ac:dyDescent="0.25">
      <c r="A2835" s="177" t="s">
        <v>574</v>
      </c>
      <c r="B2835" s="19" t="s">
        <v>116</v>
      </c>
      <c r="C2835" s="38" t="s">
        <v>117</v>
      </c>
      <c r="D2835" s="25">
        <f>+(D2818+D2824+D2826+D2823)*1.5%</f>
        <v>0</v>
      </c>
    </row>
    <row r="2836" spans="1:5" ht="12" hidden="1" x14ac:dyDescent="0.25">
      <c r="B2836" s="17"/>
      <c r="C2836" s="18"/>
      <c r="D2836" s="37"/>
      <c r="E2836" s="113"/>
    </row>
    <row r="2837" spans="1:5" ht="12" hidden="1" x14ac:dyDescent="0.25">
      <c r="B2837" s="17"/>
      <c r="C2837" s="18"/>
      <c r="D2837" s="37"/>
      <c r="E2837" s="113"/>
    </row>
    <row r="2838" spans="1:5" s="85" customFormat="1" x14ac:dyDescent="0.25">
      <c r="A2838" s="299" t="s">
        <v>575</v>
      </c>
      <c r="B2838" s="42" t="s">
        <v>40</v>
      </c>
      <c r="C2838" s="116" t="s">
        <v>46</v>
      </c>
      <c r="D2838" s="25"/>
      <c r="E2838" s="37">
        <f>+D2840+D2843</f>
        <v>3000000</v>
      </c>
    </row>
    <row r="2839" spans="1:5" s="85" customFormat="1" x14ac:dyDescent="0.25">
      <c r="A2839" s="299"/>
      <c r="B2839" s="19"/>
      <c r="C2839" s="38"/>
      <c r="D2839" s="25"/>
      <c r="E2839" s="25"/>
    </row>
    <row r="2840" spans="1:5" s="85" customFormat="1" hidden="1" x14ac:dyDescent="0.25">
      <c r="A2840" s="141" t="s">
        <v>575</v>
      </c>
      <c r="B2840" s="127" t="s">
        <v>120</v>
      </c>
      <c r="C2840" s="39" t="s">
        <v>121</v>
      </c>
      <c r="D2840" s="128">
        <f>+D2841</f>
        <v>0</v>
      </c>
      <c r="E2840" s="112"/>
    </row>
    <row r="2841" spans="1:5" s="85" customFormat="1" hidden="1" x14ac:dyDescent="0.25">
      <c r="A2841" s="177" t="s">
        <v>575</v>
      </c>
      <c r="B2841" s="19" t="s">
        <v>122</v>
      </c>
      <c r="C2841" s="38" t="s">
        <v>123</v>
      </c>
      <c r="D2841" s="25">
        <v>0</v>
      </c>
      <c r="E2841" s="25"/>
    </row>
    <row r="2842" spans="1:5" s="85" customFormat="1" hidden="1" x14ac:dyDescent="0.25">
      <c r="A2842" s="177"/>
      <c r="B2842" s="19"/>
      <c r="C2842" s="38"/>
      <c r="D2842" s="25"/>
      <c r="E2842" s="25"/>
    </row>
    <row r="2843" spans="1:5" s="85" customFormat="1" x14ac:dyDescent="0.25">
      <c r="A2843" s="141" t="s">
        <v>575</v>
      </c>
      <c r="B2843" s="127">
        <v>1.08</v>
      </c>
      <c r="C2843" s="39" t="s">
        <v>69</v>
      </c>
      <c r="D2843" s="128">
        <f>+D2844</f>
        <v>3000000</v>
      </c>
      <c r="E2843" s="25"/>
    </row>
    <row r="2844" spans="1:5" s="85" customFormat="1" x14ac:dyDescent="0.25">
      <c r="A2844" s="177" t="s">
        <v>575</v>
      </c>
      <c r="B2844" s="19" t="s">
        <v>245</v>
      </c>
      <c r="C2844" s="38" t="s">
        <v>529</v>
      </c>
      <c r="D2844" s="25">
        <v>3000000</v>
      </c>
      <c r="E2844" s="25"/>
    </row>
    <row r="2845" spans="1:5" s="85" customFormat="1" x14ac:dyDescent="0.25">
      <c r="A2845" s="299"/>
    </row>
    <row r="2846" spans="1:5" s="85" customFormat="1" x14ac:dyDescent="0.25">
      <c r="A2846" s="299"/>
    </row>
    <row r="2847" spans="1:5" x14ac:dyDescent="0.25">
      <c r="A2847" s="299" t="s">
        <v>575</v>
      </c>
      <c r="B2847" s="17">
        <v>2</v>
      </c>
      <c r="C2847" s="116" t="s">
        <v>97</v>
      </c>
      <c r="D2847" s="37"/>
      <c r="E2847" s="37">
        <f>+D2854+D2849</f>
        <v>13300000</v>
      </c>
    </row>
    <row r="2848" spans="1:5" ht="12" x14ac:dyDescent="0.25">
      <c r="B2848" s="17"/>
      <c r="C2848" s="18"/>
      <c r="D2848" s="37"/>
      <c r="E2848" s="113"/>
    </row>
    <row r="2849" spans="1:5" ht="20.399999999999999" x14ac:dyDescent="0.25">
      <c r="A2849" s="141" t="s">
        <v>575</v>
      </c>
      <c r="B2849" s="127" t="s">
        <v>98</v>
      </c>
      <c r="C2849" s="39" t="s">
        <v>99</v>
      </c>
      <c r="D2849" s="128">
        <f>SUM(D2850:D2852)</f>
        <v>13300000</v>
      </c>
      <c r="E2849" s="112"/>
    </row>
    <row r="2850" spans="1:5" ht="12" hidden="1" x14ac:dyDescent="0.25">
      <c r="A2850" s="177" t="s">
        <v>575</v>
      </c>
      <c r="B2850" s="19" t="s">
        <v>100</v>
      </c>
      <c r="C2850" s="84" t="s">
        <v>101</v>
      </c>
      <c r="D2850" s="25">
        <v>0</v>
      </c>
      <c r="E2850" s="113"/>
    </row>
    <row r="2851" spans="1:5" ht="12" x14ac:dyDescent="0.25">
      <c r="A2851" s="177" t="s">
        <v>575</v>
      </c>
      <c r="B2851" s="19" t="s">
        <v>148</v>
      </c>
      <c r="C2851" s="38" t="s">
        <v>149</v>
      </c>
      <c r="D2851" s="25">
        <v>13300000</v>
      </c>
      <c r="E2851" s="113"/>
    </row>
    <row r="2852" spans="1:5" ht="12" hidden="1" x14ac:dyDescent="0.25">
      <c r="A2852" s="177" t="s">
        <v>575</v>
      </c>
      <c r="B2852" s="19" t="s">
        <v>270</v>
      </c>
      <c r="C2852" s="84" t="s">
        <v>271</v>
      </c>
      <c r="D2852" s="25">
        <v>0</v>
      </c>
      <c r="E2852" s="113"/>
    </row>
    <row r="2853" spans="1:5" ht="12" hidden="1" x14ac:dyDescent="0.25">
      <c r="B2853" s="17"/>
      <c r="C2853" s="18"/>
      <c r="D2853" s="37"/>
      <c r="E2853" s="113"/>
    </row>
    <row r="2854" spans="1:5" hidden="1" x14ac:dyDescent="0.25">
      <c r="A2854" s="141" t="s">
        <v>575</v>
      </c>
      <c r="B2854" s="127" t="s">
        <v>160</v>
      </c>
      <c r="C2854" s="39" t="s">
        <v>161</v>
      </c>
      <c r="D2854" s="128">
        <f>+D2855</f>
        <v>0</v>
      </c>
      <c r="E2854" s="112"/>
    </row>
    <row r="2855" spans="1:5" ht="12" hidden="1" x14ac:dyDescent="0.25">
      <c r="A2855" s="177" t="s">
        <v>575</v>
      </c>
      <c r="B2855" s="19" t="s">
        <v>294</v>
      </c>
      <c r="C2855" s="84" t="s">
        <v>295</v>
      </c>
      <c r="D2855" s="25">
        <v>0</v>
      </c>
      <c r="E2855" s="113"/>
    </row>
    <row r="2856" spans="1:5" ht="12" hidden="1" x14ac:dyDescent="0.25">
      <c r="B2856" s="17"/>
      <c r="C2856" s="18"/>
      <c r="D2856" s="37"/>
      <c r="E2856" s="113"/>
    </row>
    <row r="2857" spans="1:5" ht="12" hidden="1" x14ac:dyDescent="0.25">
      <c r="B2857" s="17"/>
      <c r="C2857" s="18"/>
      <c r="D2857" s="37"/>
      <c r="E2857" s="113"/>
    </row>
    <row r="2858" spans="1:5" hidden="1" x14ac:dyDescent="0.25">
      <c r="A2858" s="299">
        <v>2</v>
      </c>
      <c r="B2858" s="17">
        <v>5</v>
      </c>
      <c r="C2858" s="116" t="s">
        <v>9</v>
      </c>
      <c r="D2858" s="37"/>
      <c r="E2858" s="37">
        <f>+D2860</f>
        <v>0</v>
      </c>
    </row>
    <row r="2859" spans="1:5" ht="12" hidden="1" x14ac:dyDescent="0.25">
      <c r="B2859" s="17"/>
      <c r="C2859" s="18"/>
      <c r="D2859" s="37"/>
      <c r="E2859" s="113"/>
    </row>
    <row r="2860" spans="1:5" hidden="1" x14ac:dyDescent="0.25">
      <c r="A2860" s="141" t="s">
        <v>576</v>
      </c>
      <c r="B2860" s="127" t="s">
        <v>147</v>
      </c>
      <c r="C2860" s="39" t="s">
        <v>23</v>
      </c>
      <c r="D2860" s="128">
        <f>+D2861+D2862</f>
        <v>0</v>
      </c>
      <c r="E2860" s="112"/>
    </row>
    <row r="2861" spans="1:5" ht="12" hidden="1" x14ac:dyDescent="0.25">
      <c r="A2861" s="177" t="s">
        <v>576</v>
      </c>
      <c r="B2861" s="19" t="s">
        <v>301</v>
      </c>
      <c r="C2861" s="84" t="s">
        <v>343</v>
      </c>
      <c r="D2861" s="25">
        <v>0</v>
      </c>
      <c r="E2861" s="113"/>
    </row>
    <row r="2862" spans="1:5" ht="12" hidden="1" x14ac:dyDescent="0.25">
      <c r="A2862" s="177" t="s">
        <v>576</v>
      </c>
      <c r="B2862" s="19" t="s">
        <v>24</v>
      </c>
      <c r="C2862" s="84" t="s">
        <v>25</v>
      </c>
      <c r="D2862" s="25">
        <v>0</v>
      </c>
      <c r="E2862" s="113"/>
    </row>
    <row r="2863" spans="1:5" ht="12" hidden="1" x14ac:dyDescent="0.25">
      <c r="B2863" s="17"/>
      <c r="C2863" s="18"/>
      <c r="D2863" s="37"/>
      <c r="E2863" s="113"/>
    </row>
    <row r="2864" spans="1:5" ht="12" hidden="1" x14ac:dyDescent="0.25">
      <c r="B2864" s="17"/>
      <c r="C2864" s="18"/>
      <c r="D2864" s="37"/>
      <c r="E2864" s="113"/>
    </row>
    <row r="2865" spans="1:5" hidden="1" x14ac:dyDescent="0.25">
      <c r="A2865" s="177" t="s">
        <v>578</v>
      </c>
      <c r="B2865" s="17" t="s">
        <v>0</v>
      </c>
      <c r="C2865" s="18" t="s">
        <v>86</v>
      </c>
      <c r="D2865" s="37"/>
      <c r="E2865" s="37">
        <f>+D2867</f>
        <v>0</v>
      </c>
    </row>
    <row r="2866" spans="1:5" ht="12" hidden="1" x14ac:dyDescent="0.25">
      <c r="B2866" s="17"/>
      <c r="C2866" s="18"/>
      <c r="D2866" s="37"/>
      <c r="E2866" s="113"/>
    </row>
    <row r="2867" spans="1:5" ht="12" hidden="1" x14ac:dyDescent="0.25">
      <c r="A2867" s="299" t="s">
        <v>580</v>
      </c>
      <c r="B2867" s="127" t="s">
        <v>124</v>
      </c>
      <c r="C2867" s="39" t="s">
        <v>605</v>
      </c>
      <c r="D2867" s="37">
        <f>+D2868</f>
        <v>0</v>
      </c>
      <c r="E2867" s="113"/>
    </row>
    <row r="2868" spans="1:5" ht="12" hidden="1" x14ac:dyDescent="0.25">
      <c r="A2868" s="177" t="s">
        <v>580</v>
      </c>
      <c r="B2868" s="73" t="s">
        <v>126</v>
      </c>
      <c r="C2868" s="98" t="s">
        <v>127</v>
      </c>
      <c r="D2868" s="25">
        <v>0</v>
      </c>
      <c r="E2868" s="113"/>
    </row>
    <row r="2869" spans="1:5" ht="12" hidden="1" x14ac:dyDescent="0.25">
      <c r="B2869" s="73"/>
      <c r="C2869" s="98"/>
      <c r="E2869" s="113"/>
    </row>
    <row r="2870" spans="1:5" ht="12" hidden="1" x14ac:dyDescent="0.25">
      <c r="B2870" s="73"/>
      <c r="C2870" s="98"/>
      <c r="E2870" s="113"/>
    </row>
    <row r="2871" spans="1:5" s="85" customFormat="1" hidden="1" x14ac:dyDescent="0.25">
      <c r="A2871" s="299">
        <v>4</v>
      </c>
      <c r="B2871" s="42" t="s">
        <v>164</v>
      </c>
      <c r="C2871" s="116" t="s">
        <v>165</v>
      </c>
      <c r="D2871" s="501"/>
      <c r="E2871" s="37">
        <f>+D2873</f>
        <v>0</v>
      </c>
    </row>
    <row r="2872" spans="1:5" hidden="1" x14ac:dyDescent="0.25">
      <c r="B2872" s="73"/>
      <c r="C2872" s="98"/>
      <c r="D2872" s="496"/>
    </row>
    <row r="2873" spans="1:5" hidden="1" x14ac:dyDescent="0.25">
      <c r="A2873" s="141">
        <v>4</v>
      </c>
      <c r="B2873" s="127" t="s">
        <v>166</v>
      </c>
      <c r="C2873" s="39" t="s">
        <v>167</v>
      </c>
      <c r="D2873" s="128">
        <f>SUM(D2874:D2874)</f>
        <v>0</v>
      </c>
      <c r="E2873" s="112"/>
    </row>
    <row r="2874" spans="1:5" hidden="1" x14ac:dyDescent="0.25">
      <c r="A2874" s="177">
        <v>4</v>
      </c>
      <c r="B2874" s="73" t="s">
        <v>339</v>
      </c>
      <c r="C2874" s="98" t="s">
        <v>340</v>
      </c>
      <c r="D2874" s="496">
        <v>0</v>
      </c>
      <c r="E2874" s="86"/>
    </row>
    <row r="2875" spans="1:5" s="85" customFormat="1" x14ac:dyDescent="0.25">
      <c r="A2875" s="177"/>
      <c r="B2875" s="73"/>
      <c r="C2875" s="98"/>
      <c r="D2875" s="496"/>
      <c r="E2875" s="86"/>
    </row>
    <row r="2876" spans="1:5" s="85" customFormat="1" x14ac:dyDescent="0.25">
      <c r="A2876" s="177"/>
      <c r="B2876" s="73"/>
      <c r="C2876" s="98"/>
      <c r="D2876" s="496"/>
      <c r="E2876" s="86"/>
    </row>
    <row r="2877" spans="1:5" ht="12" x14ac:dyDescent="0.25">
      <c r="B2877" s="17"/>
      <c r="C2877" s="27" t="s">
        <v>696</v>
      </c>
      <c r="D2877" s="37"/>
      <c r="E2877" s="113">
        <f>SUM(E2815:E2875)</f>
        <v>16300000</v>
      </c>
    </row>
    <row r="2878" spans="1:5" ht="12" x14ac:dyDescent="0.25">
      <c r="B2878" s="17"/>
      <c r="C2878" s="18"/>
      <c r="D2878" s="37"/>
      <c r="E2878" s="113"/>
    </row>
    <row r="2879" spans="1:5" ht="12" x14ac:dyDescent="0.25">
      <c r="B2879" s="17"/>
      <c r="C2879" s="18"/>
      <c r="D2879" s="37"/>
      <c r="E2879" s="113"/>
    </row>
    <row r="2880" spans="1:5" ht="12" x14ac:dyDescent="0.25">
      <c r="B2880" s="17"/>
      <c r="C2880" s="18"/>
      <c r="D2880" s="37"/>
      <c r="E2880" s="113"/>
    </row>
    <row r="2881" spans="1:5" ht="12" x14ac:dyDescent="0.25">
      <c r="B2881" s="17"/>
      <c r="C2881" s="18"/>
      <c r="D2881" s="37"/>
      <c r="E2881" s="113"/>
    </row>
    <row r="2882" spans="1:5" ht="12" x14ac:dyDescent="0.25">
      <c r="B2882" s="17"/>
      <c r="C2882" s="18"/>
      <c r="D2882" s="37"/>
      <c r="E2882" s="113"/>
    </row>
    <row r="2883" spans="1:5" x14ac:dyDescent="0.25">
      <c r="B2883" s="18" t="s">
        <v>77</v>
      </c>
      <c r="C2883" s="44" t="s">
        <v>627</v>
      </c>
      <c r="D2883" s="138" t="s">
        <v>394</v>
      </c>
      <c r="E2883" s="48" t="s">
        <v>628</v>
      </c>
    </row>
    <row r="2884" spans="1:5" ht="12" x14ac:dyDescent="0.25">
      <c r="B2884" s="17"/>
      <c r="C2884" s="18"/>
      <c r="D2884" s="37"/>
      <c r="E2884" s="113"/>
    </row>
    <row r="2885" spans="1:5" hidden="1" x14ac:dyDescent="0.25">
      <c r="A2885" s="299" t="s">
        <v>572</v>
      </c>
      <c r="B2885" s="17" t="s">
        <v>118</v>
      </c>
      <c r="C2885" s="30" t="s">
        <v>131</v>
      </c>
      <c r="D2885" s="33"/>
      <c r="E2885" s="37">
        <f>+D2890+D2895+D2899+D2887</f>
        <v>0</v>
      </c>
    </row>
    <row r="2886" spans="1:5" hidden="1" x14ac:dyDescent="0.25">
      <c r="A2886" s="299"/>
      <c r="B2886" s="17"/>
      <c r="C2886" s="30"/>
      <c r="D2886" s="37"/>
      <c r="E2886" s="37"/>
    </row>
    <row r="2887" spans="1:5" hidden="1" x14ac:dyDescent="0.25">
      <c r="A2887" s="141" t="s">
        <v>573</v>
      </c>
      <c r="B2887" s="127" t="s">
        <v>132</v>
      </c>
      <c r="C2887" s="39" t="s">
        <v>133</v>
      </c>
      <c r="D2887" s="128">
        <f>+D2888</f>
        <v>0</v>
      </c>
      <c r="E2887" s="37"/>
    </row>
    <row r="2888" spans="1:5" hidden="1" x14ac:dyDescent="0.25">
      <c r="A2888" s="76" t="s">
        <v>573</v>
      </c>
      <c r="B2888" s="40" t="s">
        <v>134</v>
      </c>
      <c r="C2888" s="51" t="s">
        <v>135</v>
      </c>
      <c r="D2888" s="41">
        <v>0</v>
      </c>
      <c r="E2888" s="37"/>
    </row>
    <row r="2889" spans="1:5" hidden="1" x14ac:dyDescent="0.25">
      <c r="A2889" s="299"/>
      <c r="B2889" s="17"/>
      <c r="C2889" s="30"/>
      <c r="D2889" s="37"/>
      <c r="E2889" s="37"/>
    </row>
    <row r="2890" spans="1:5" hidden="1" x14ac:dyDescent="0.25">
      <c r="A2890" s="141" t="s">
        <v>573</v>
      </c>
      <c r="B2890" s="127" t="s">
        <v>102</v>
      </c>
      <c r="C2890" s="39" t="s">
        <v>103</v>
      </c>
      <c r="D2890" s="128">
        <f>SUM(D2891:D2893)</f>
        <v>0</v>
      </c>
      <c r="E2890" s="112"/>
    </row>
    <row r="2891" spans="1:5" hidden="1" x14ac:dyDescent="0.25">
      <c r="A2891" s="76" t="s">
        <v>573</v>
      </c>
      <c r="B2891" s="40" t="s">
        <v>104</v>
      </c>
      <c r="C2891" s="51" t="s">
        <v>105</v>
      </c>
      <c r="D2891" s="41">
        <v>0</v>
      </c>
      <c r="E2891" s="112"/>
    </row>
    <row r="2892" spans="1:5" hidden="1" x14ac:dyDescent="0.25">
      <c r="A2892" s="177" t="s">
        <v>573</v>
      </c>
      <c r="B2892" s="19" t="s">
        <v>108</v>
      </c>
      <c r="C2892" s="38" t="s">
        <v>109</v>
      </c>
      <c r="D2892" s="25">
        <f>+(D2887+D2891+D2893)/12</f>
        <v>0</v>
      </c>
    </row>
    <row r="2893" spans="1:5" hidden="1" x14ac:dyDescent="0.25">
      <c r="A2893" s="76" t="s">
        <v>573</v>
      </c>
      <c r="B2893" s="40" t="s">
        <v>856</v>
      </c>
      <c r="C2893" s="51" t="s">
        <v>857</v>
      </c>
      <c r="D2893" s="41">
        <v>0</v>
      </c>
    </row>
    <row r="2894" spans="1:5" hidden="1" x14ac:dyDescent="0.25">
      <c r="A2894" s="299"/>
      <c r="B2894" s="19"/>
    </row>
    <row r="2895" spans="1:5" ht="20.399999999999999" hidden="1" x14ac:dyDescent="0.25">
      <c r="A2895" s="141" t="s">
        <v>574</v>
      </c>
      <c r="B2895" s="127" t="s">
        <v>110</v>
      </c>
      <c r="C2895" s="39" t="s">
        <v>493</v>
      </c>
      <c r="D2895" s="128">
        <f>SUM(D2896:D2897)</f>
        <v>0</v>
      </c>
      <c r="E2895" s="112"/>
    </row>
    <row r="2896" spans="1:5" ht="20.399999999999999" hidden="1" x14ac:dyDescent="0.25">
      <c r="A2896" s="177" t="s">
        <v>574</v>
      </c>
      <c r="B2896" s="19" t="s">
        <v>111</v>
      </c>
      <c r="C2896" s="51" t="s">
        <v>474</v>
      </c>
      <c r="D2896" s="25">
        <f>+(D2891+D2893+D2887)*9.25%</f>
        <v>0</v>
      </c>
    </row>
    <row r="2897" spans="1:5" hidden="1" x14ac:dyDescent="0.25">
      <c r="A2897" s="177" t="s">
        <v>574</v>
      </c>
      <c r="B2897" s="19" t="s">
        <v>112</v>
      </c>
      <c r="C2897" s="51" t="s">
        <v>354</v>
      </c>
      <c r="D2897" s="25">
        <f>+(D2891+D2893+D2887)*0.5%</f>
        <v>0</v>
      </c>
    </row>
    <row r="2898" spans="1:5" hidden="1" x14ac:dyDescent="0.25">
      <c r="A2898" s="299"/>
      <c r="B2898" s="19"/>
    </row>
    <row r="2899" spans="1:5" ht="20.399999999999999" hidden="1" x14ac:dyDescent="0.25">
      <c r="A2899" s="141" t="s">
        <v>574</v>
      </c>
      <c r="B2899" s="127" t="s">
        <v>113</v>
      </c>
      <c r="C2899" s="39" t="s">
        <v>355</v>
      </c>
      <c r="D2899" s="128">
        <f>SUM(D2900:D2902)</f>
        <v>0</v>
      </c>
      <c r="E2899" s="112"/>
    </row>
    <row r="2900" spans="1:5" ht="20.399999999999999" hidden="1" x14ac:dyDescent="0.25">
      <c r="A2900" s="177" t="s">
        <v>574</v>
      </c>
      <c r="B2900" s="19" t="s">
        <v>114</v>
      </c>
      <c r="C2900" s="51" t="s">
        <v>356</v>
      </c>
      <c r="D2900" s="25">
        <f>+(D2891+D2893+D2887)*5.42%</f>
        <v>0</v>
      </c>
      <c r="E2900" s="37"/>
    </row>
    <row r="2901" spans="1:5" ht="20.399999999999999" hidden="1" x14ac:dyDescent="0.25">
      <c r="A2901" s="177" t="s">
        <v>574</v>
      </c>
      <c r="B2901" s="19" t="s">
        <v>115</v>
      </c>
      <c r="C2901" s="51" t="s">
        <v>539</v>
      </c>
      <c r="D2901" s="25">
        <f>+(D2891+D2893+D2887)*3%</f>
        <v>0</v>
      </c>
    </row>
    <row r="2902" spans="1:5" hidden="1" x14ac:dyDescent="0.25">
      <c r="A2902" s="177" t="s">
        <v>574</v>
      </c>
      <c r="B2902" s="19" t="s">
        <v>116</v>
      </c>
      <c r="C2902" s="38" t="s">
        <v>117</v>
      </c>
      <c r="D2902" s="25">
        <f>+(D2891+D2893+D2887)*1.5%</f>
        <v>0</v>
      </c>
    </row>
    <row r="2903" spans="1:5" ht="12" hidden="1" x14ac:dyDescent="0.25">
      <c r="B2903" s="17"/>
      <c r="C2903" s="18"/>
      <c r="D2903" s="37"/>
      <c r="E2903" s="113"/>
    </row>
    <row r="2904" spans="1:5" ht="12" hidden="1" x14ac:dyDescent="0.25">
      <c r="B2904" s="17"/>
      <c r="C2904" s="18"/>
      <c r="D2904" s="37"/>
      <c r="E2904" s="113"/>
    </row>
    <row r="2905" spans="1:5" s="85" customFormat="1" x14ac:dyDescent="0.25">
      <c r="A2905" s="299" t="s">
        <v>575</v>
      </c>
      <c r="B2905" s="42" t="s">
        <v>40</v>
      </c>
      <c r="C2905" s="116" t="s">
        <v>46</v>
      </c>
      <c r="D2905" s="25"/>
      <c r="E2905" s="37">
        <f>+D2910+D2913+D2907</f>
        <v>2450000</v>
      </c>
    </row>
    <row r="2906" spans="1:5" s="85" customFormat="1" x14ac:dyDescent="0.25">
      <c r="A2906" s="299"/>
      <c r="B2906" s="19"/>
      <c r="C2906" s="38"/>
      <c r="D2906" s="25"/>
      <c r="E2906" s="25"/>
    </row>
    <row r="2907" spans="1:5" s="85" customFormat="1" x14ac:dyDescent="0.25">
      <c r="A2907" s="141" t="s">
        <v>575</v>
      </c>
      <c r="B2907" s="127">
        <v>1.01</v>
      </c>
      <c r="C2907" s="39" t="s">
        <v>152</v>
      </c>
      <c r="D2907" s="128">
        <f>+D2908</f>
        <v>2450000</v>
      </c>
      <c r="E2907" s="112"/>
    </row>
    <row r="2908" spans="1:5" s="85" customFormat="1" x14ac:dyDescent="0.25">
      <c r="A2908" s="177" t="s">
        <v>575</v>
      </c>
      <c r="B2908" s="19" t="s">
        <v>153</v>
      </c>
      <c r="C2908" s="38" t="s">
        <v>154</v>
      </c>
      <c r="D2908" s="25">
        <v>2450000</v>
      </c>
      <c r="E2908" s="25"/>
    </row>
    <row r="2909" spans="1:5" s="85" customFormat="1" hidden="1" x14ac:dyDescent="0.25">
      <c r="A2909" s="299"/>
      <c r="B2909" s="19"/>
      <c r="C2909" s="38"/>
      <c r="D2909" s="25"/>
      <c r="E2909" s="25"/>
    </row>
    <row r="2910" spans="1:5" s="85" customFormat="1" hidden="1" x14ac:dyDescent="0.25">
      <c r="A2910" s="141" t="s">
        <v>575</v>
      </c>
      <c r="B2910" s="127" t="s">
        <v>120</v>
      </c>
      <c r="C2910" s="39" t="s">
        <v>121</v>
      </c>
      <c r="D2910" s="128">
        <f>+D2911</f>
        <v>0</v>
      </c>
      <c r="E2910" s="112"/>
    </row>
    <row r="2911" spans="1:5" s="85" customFormat="1" hidden="1" x14ac:dyDescent="0.25">
      <c r="A2911" s="177" t="s">
        <v>575</v>
      </c>
      <c r="B2911" s="19" t="s">
        <v>122</v>
      </c>
      <c r="C2911" s="38" t="s">
        <v>123</v>
      </c>
      <c r="D2911" s="25">
        <v>0</v>
      </c>
      <c r="E2911" s="25"/>
    </row>
    <row r="2912" spans="1:5" s="85" customFormat="1" hidden="1" x14ac:dyDescent="0.25">
      <c r="A2912" s="177"/>
      <c r="B2912" s="19"/>
      <c r="C2912" s="38"/>
      <c r="D2912" s="25"/>
      <c r="E2912" s="25"/>
    </row>
    <row r="2913" spans="1:5" s="85" customFormat="1" hidden="1" x14ac:dyDescent="0.25">
      <c r="A2913" s="141" t="s">
        <v>575</v>
      </c>
      <c r="B2913" s="127">
        <v>1.08</v>
      </c>
      <c r="C2913" s="39" t="s">
        <v>69</v>
      </c>
      <c r="D2913" s="128">
        <f>+D2914</f>
        <v>0</v>
      </c>
      <c r="E2913" s="25"/>
    </row>
    <row r="2914" spans="1:5" s="85" customFormat="1" hidden="1" x14ac:dyDescent="0.25">
      <c r="A2914" s="177" t="s">
        <v>575</v>
      </c>
      <c r="B2914" s="19" t="s">
        <v>245</v>
      </c>
      <c r="C2914" s="38" t="s">
        <v>529</v>
      </c>
      <c r="D2914" s="25">
        <v>0</v>
      </c>
      <c r="E2914" s="25"/>
    </row>
    <row r="2915" spans="1:5" s="85" customFormat="1" x14ac:dyDescent="0.25">
      <c r="A2915" s="177"/>
      <c r="B2915" s="19"/>
      <c r="C2915" s="38"/>
      <c r="D2915" s="25"/>
      <c r="E2915" s="25"/>
    </row>
    <row r="2916" spans="1:5" s="85" customFormat="1" x14ac:dyDescent="0.25">
      <c r="A2916" s="299"/>
    </row>
    <row r="2917" spans="1:5" x14ac:dyDescent="0.25">
      <c r="A2917" s="299" t="s">
        <v>575</v>
      </c>
      <c r="B2917" s="17">
        <v>2</v>
      </c>
      <c r="C2917" s="116" t="s">
        <v>97</v>
      </c>
      <c r="D2917" s="37"/>
      <c r="E2917" s="37">
        <f>+D2930+D2922+D2927+D2919</f>
        <v>2100000</v>
      </c>
    </row>
    <row r="2918" spans="1:5" ht="12" x14ac:dyDescent="0.25">
      <c r="B2918" s="17"/>
      <c r="C2918" s="18"/>
      <c r="D2918" s="37"/>
      <c r="E2918" s="113"/>
    </row>
    <row r="2919" spans="1:5" ht="12" hidden="1" x14ac:dyDescent="0.25">
      <c r="A2919" s="141" t="s">
        <v>575</v>
      </c>
      <c r="B2919" s="127">
        <v>2.0099999999999998</v>
      </c>
      <c r="C2919" s="39" t="s">
        <v>256</v>
      </c>
      <c r="D2919" s="128">
        <f>+D2920</f>
        <v>0</v>
      </c>
      <c r="E2919" s="113"/>
    </row>
    <row r="2920" spans="1:5" ht="12" hidden="1" x14ac:dyDescent="0.25">
      <c r="A2920" s="177" t="s">
        <v>575</v>
      </c>
      <c r="B2920" s="19" t="s">
        <v>259</v>
      </c>
      <c r="C2920" s="84" t="s">
        <v>260</v>
      </c>
      <c r="D2920" s="25">
        <v>0</v>
      </c>
      <c r="E2920" s="113"/>
    </row>
    <row r="2921" spans="1:5" ht="12" hidden="1" x14ac:dyDescent="0.25">
      <c r="B2921" s="17"/>
      <c r="C2921" s="18"/>
      <c r="D2921" s="37"/>
      <c r="E2921" s="113"/>
    </row>
    <row r="2922" spans="1:5" ht="20.399999999999999" x14ac:dyDescent="0.25">
      <c r="A2922" s="141" t="s">
        <v>575</v>
      </c>
      <c r="B2922" s="127" t="s">
        <v>98</v>
      </c>
      <c r="C2922" s="39" t="s">
        <v>99</v>
      </c>
      <c r="D2922" s="128">
        <f>SUM(D2923:D2925)</f>
        <v>2100000</v>
      </c>
      <c r="E2922" s="112"/>
    </row>
    <row r="2923" spans="1:5" ht="12" hidden="1" x14ac:dyDescent="0.25">
      <c r="A2923" s="177" t="s">
        <v>575</v>
      </c>
      <c r="B2923" s="19" t="s">
        <v>100</v>
      </c>
      <c r="C2923" s="84" t="s">
        <v>101</v>
      </c>
      <c r="D2923" s="25">
        <v>0</v>
      </c>
      <c r="E2923" s="113"/>
    </row>
    <row r="2924" spans="1:5" ht="12" x14ac:dyDescent="0.25">
      <c r="A2924" s="177" t="s">
        <v>575</v>
      </c>
      <c r="B2924" s="19" t="s">
        <v>148</v>
      </c>
      <c r="C2924" s="38" t="s">
        <v>149</v>
      </c>
      <c r="D2924" s="25">
        <v>2100000</v>
      </c>
      <c r="E2924" s="113"/>
    </row>
    <row r="2925" spans="1:5" ht="12" hidden="1" x14ac:dyDescent="0.25">
      <c r="A2925" s="177" t="s">
        <v>575</v>
      </c>
      <c r="B2925" s="19" t="s">
        <v>270</v>
      </c>
      <c r="C2925" s="84" t="s">
        <v>271</v>
      </c>
      <c r="D2925" s="25">
        <v>0</v>
      </c>
      <c r="E2925" s="113"/>
    </row>
    <row r="2926" spans="1:5" ht="12" hidden="1" x14ac:dyDescent="0.25">
      <c r="B2926" s="19"/>
      <c r="C2926" s="84"/>
      <c r="E2926" s="113"/>
    </row>
    <row r="2927" spans="1:5" hidden="1" x14ac:dyDescent="0.25">
      <c r="A2927" s="141" t="s">
        <v>575</v>
      </c>
      <c r="B2927" s="127" t="s">
        <v>360</v>
      </c>
      <c r="C2927" s="39" t="s">
        <v>361</v>
      </c>
      <c r="D2927" s="128">
        <f>+D2928</f>
        <v>0</v>
      </c>
      <c r="E2927" s="112"/>
    </row>
    <row r="2928" spans="1:5" ht="12" hidden="1" x14ac:dyDescent="0.25">
      <c r="A2928" s="177" t="s">
        <v>575</v>
      </c>
      <c r="B2928" s="19" t="s">
        <v>283</v>
      </c>
      <c r="C2928" s="84" t="s">
        <v>284</v>
      </c>
      <c r="D2928" s="25">
        <v>0</v>
      </c>
      <c r="E2928" s="113"/>
    </row>
    <row r="2929" spans="1:5" ht="12" hidden="1" x14ac:dyDescent="0.25">
      <c r="B2929" s="19"/>
      <c r="C2929" s="84"/>
      <c r="E2929" s="113"/>
    </row>
    <row r="2930" spans="1:5" hidden="1" x14ac:dyDescent="0.25">
      <c r="A2930" s="141" t="s">
        <v>575</v>
      </c>
      <c r="B2930" s="127" t="s">
        <v>160</v>
      </c>
      <c r="C2930" s="39" t="s">
        <v>161</v>
      </c>
      <c r="D2930" s="128">
        <f>SUM(D2931:D2932)</f>
        <v>0</v>
      </c>
      <c r="E2930" s="112"/>
    </row>
    <row r="2931" spans="1:5" ht="12" hidden="1" x14ac:dyDescent="0.25">
      <c r="A2931" s="177" t="s">
        <v>575</v>
      </c>
      <c r="B2931" s="19" t="s">
        <v>145</v>
      </c>
      <c r="C2931" s="38" t="s">
        <v>146</v>
      </c>
      <c r="D2931" s="25">
        <v>0</v>
      </c>
      <c r="E2931" s="113"/>
    </row>
    <row r="2932" spans="1:5" ht="12" hidden="1" x14ac:dyDescent="0.25">
      <c r="A2932" s="177" t="s">
        <v>575</v>
      </c>
      <c r="B2932" s="19" t="s">
        <v>294</v>
      </c>
      <c r="C2932" s="84" t="s">
        <v>295</v>
      </c>
      <c r="D2932" s="25">
        <v>0</v>
      </c>
      <c r="E2932" s="113"/>
    </row>
    <row r="2933" spans="1:5" ht="12" hidden="1" x14ac:dyDescent="0.25">
      <c r="B2933" s="19"/>
      <c r="C2933" s="84"/>
      <c r="E2933" s="113"/>
    </row>
    <row r="2934" spans="1:5" ht="12" hidden="1" x14ac:dyDescent="0.25">
      <c r="B2934" s="19"/>
      <c r="C2934" s="84"/>
      <c r="E2934" s="113"/>
    </row>
    <row r="2935" spans="1:5" s="85" customFormat="1" hidden="1" x14ac:dyDescent="0.25">
      <c r="A2935" s="299">
        <v>4</v>
      </c>
      <c r="B2935" s="42" t="s">
        <v>164</v>
      </c>
      <c r="C2935" s="116" t="s">
        <v>165</v>
      </c>
      <c r="D2935" s="501"/>
      <c r="E2935" s="37">
        <f>+D2937</f>
        <v>0</v>
      </c>
    </row>
    <row r="2936" spans="1:5" hidden="1" x14ac:dyDescent="0.25">
      <c r="B2936" s="73"/>
      <c r="C2936" s="98"/>
      <c r="D2936" s="496"/>
    </row>
    <row r="2937" spans="1:5" hidden="1" x14ac:dyDescent="0.25">
      <c r="A2937" s="141">
        <v>4</v>
      </c>
      <c r="B2937" s="127" t="s">
        <v>166</v>
      </c>
      <c r="C2937" s="39" t="s">
        <v>167</v>
      </c>
      <c r="D2937" s="128">
        <f>SUM(D2938:D2938)</f>
        <v>0</v>
      </c>
      <c r="E2937" s="112"/>
    </row>
    <row r="2938" spans="1:5" hidden="1" x14ac:dyDescent="0.25">
      <c r="A2938" s="177">
        <v>4</v>
      </c>
      <c r="B2938" s="73" t="s">
        <v>339</v>
      </c>
      <c r="C2938" s="98" t="s">
        <v>340</v>
      </c>
      <c r="D2938" s="496">
        <v>0</v>
      </c>
      <c r="E2938" s="86"/>
    </row>
    <row r="2939" spans="1:5" s="85" customFormat="1" x14ac:dyDescent="0.25">
      <c r="A2939" s="177"/>
      <c r="B2939" s="73"/>
      <c r="C2939" s="98"/>
      <c r="D2939" s="496"/>
      <c r="E2939" s="86"/>
    </row>
    <row r="2940" spans="1:5" s="85" customFormat="1" x14ac:dyDescent="0.25">
      <c r="A2940" s="177"/>
      <c r="B2940" s="73"/>
      <c r="C2940" s="98"/>
      <c r="D2940" s="496"/>
      <c r="E2940" s="86"/>
    </row>
    <row r="2941" spans="1:5" ht="12" x14ac:dyDescent="0.25">
      <c r="B2941" s="17"/>
      <c r="C2941" s="27" t="s">
        <v>697</v>
      </c>
      <c r="D2941" s="37"/>
      <c r="E2941" s="113">
        <f>SUM(E2884:E2939)</f>
        <v>4550000</v>
      </c>
    </row>
    <row r="2942" spans="1:5" s="85" customFormat="1" ht="12" hidden="1" x14ac:dyDescent="0.25">
      <c r="A2942" s="301"/>
      <c r="B2942" s="84"/>
      <c r="C2942" s="18"/>
      <c r="D2942" s="25"/>
      <c r="E2942" s="303"/>
    </row>
    <row r="2943" spans="1:5" s="85" customFormat="1" hidden="1" x14ac:dyDescent="0.25">
      <c r="A2943" s="177"/>
      <c r="B2943" s="45"/>
      <c r="C2943" s="33"/>
      <c r="D2943" s="25"/>
      <c r="E2943" s="25"/>
    </row>
    <row r="2944" spans="1:5" s="85" customFormat="1" hidden="1" x14ac:dyDescent="0.25">
      <c r="A2944" s="177"/>
      <c r="B2944" s="45"/>
      <c r="C2944" s="33"/>
      <c r="D2944" s="25"/>
      <c r="E2944" s="25"/>
    </row>
    <row r="2945" spans="1:5" s="85" customFormat="1" hidden="1" x14ac:dyDescent="0.25">
      <c r="A2945" s="177"/>
      <c r="B2945" s="45"/>
      <c r="C2945" s="33"/>
      <c r="D2945" s="25"/>
      <c r="E2945" s="25"/>
    </row>
    <row r="2946" spans="1:5" s="85" customFormat="1" hidden="1" x14ac:dyDescent="0.25">
      <c r="A2946" s="177"/>
      <c r="B2946" s="45"/>
      <c r="C2946" s="33"/>
      <c r="D2946" s="25"/>
      <c r="E2946" s="25"/>
    </row>
    <row r="2947" spans="1:5" s="85" customFormat="1" hidden="1" x14ac:dyDescent="0.25">
      <c r="A2947" s="301"/>
      <c r="B2947" s="302" t="s">
        <v>78</v>
      </c>
      <c r="C2947" s="562" t="s">
        <v>1198</v>
      </c>
      <c r="D2947" s="552" t="s">
        <v>858</v>
      </c>
      <c r="E2947" s="334" t="s">
        <v>859</v>
      </c>
    </row>
    <row r="2948" spans="1:5" s="85" customFormat="1" hidden="1" x14ac:dyDescent="0.25">
      <c r="A2948" s="301"/>
      <c r="B2948" s="302"/>
      <c r="C2948" s="302"/>
      <c r="D2948" s="79"/>
      <c r="E2948" s="300"/>
    </row>
    <row r="2949" spans="1:5" s="85" customFormat="1" hidden="1" x14ac:dyDescent="0.25">
      <c r="A2949" s="549"/>
      <c r="B2949" s="541">
        <v>5</v>
      </c>
      <c r="C2949" s="542" t="s">
        <v>9</v>
      </c>
      <c r="D2949" s="543"/>
      <c r="E2949" s="543">
        <f>+D2951</f>
        <v>0</v>
      </c>
    </row>
    <row r="2950" spans="1:5" s="85" customFormat="1" hidden="1" x14ac:dyDescent="0.25">
      <c r="A2950" s="549"/>
      <c r="B2950" s="563"/>
      <c r="C2950" s="559"/>
      <c r="D2950" s="564"/>
      <c r="E2950" s="564"/>
    </row>
    <row r="2951" spans="1:5" s="85" customFormat="1" hidden="1" x14ac:dyDescent="0.25">
      <c r="A2951" s="544"/>
      <c r="B2951" s="545" t="s">
        <v>10</v>
      </c>
      <c r="C2951" s="546" t="s">
        <v>130</v>
      </c>
      <c r="D2951" s="547">
        <f>+D2952</f>
        <v>0</v>
      </c>
      <c r="E2951" s="543"/>
    </row>
    <row r="2952" spans="1:5" s="85" customFormat="1" hidden="1" x14ac:dyDescent="0.25">
      <c r="A2952" s="549" t="s">
        <v>661</v>
      </c>
      <c r="B2952" s="565" t="s">
        <v>51</v>
      </c>
      <c r="C2952" s="559" t="s">
        <v>52</v>
      </c>
      <c r="D2952" s="564">
        <v>0</v>
      </c>
      <c r="E2952" s="539"/>
    </row>
    <row r="2953" spans="1:5" s="85" customFormat="1" hidden="1" x14ac:dyDescent="0.25">
      <c r="A2953" s="301"/>
      <c r="B2953" s="335"/>
      <c r="C2953" s="110"/>
      <c r="D2953" s="79"/>
      <c r="E2953" s="79"/>
    </row>
    <row r="2954" spans="1:5" s="85" customFormat="1" hidden="1" x14ac:dyDescent="0.25">
      <c r="A2954" s="301"/>
      <c r="B2954" s="335"/>
      <c r="C2954" s="110"/>
      <c r="D2954" s="79"/>
      <c r="E2954" s="79"/>
    </row>
    <row r="2955" spans="1:5" s="85" customFormat="1" ht="12" hidden="1" x14ac:dyDescent="0.25">
      <c r="A2955" s="301"/>
      <c r="B2955" s="553"/>
      <c r="C2955" s="550" t="s">
        <v>860</v>
      </c>
      <c r="D2955" s="79"/>
      <c r="E2955" s="303">
        <f>SUM(E2949:E2952)</f>
        <v>0</v>
      </c>
    </row>
    <row r="2956" spans="1:5" s="85" customFormat="1" x14ac:dyDescent="0.25">
      <c r="A2956" s="177"/>
      <c r="B2956" s="45"/>
      <c r="C2956" s="33"/>
      <c r="D2956" s="25"/>
      <c r="E2956" s="25"/>
    </row>
    <row r="2957" spans="1:5" s="85" customFormat="1" x14ac:dyDescent="0.25">
      <c r="A2957" s="177"/>
      <c r="B2957" s="45"/>
      <c r="C2957" s="33"/>
      <c r="D2957" s="25"/>
      <c r="E2957" s="25"/>
    </row>
    <row r="2958" spans="1:5" s="85" customFormat="1" x14ac:dyDescent="0.25">
      <c r="A2958" s="177"/>
      <c r="B2958" s="45"/>
      <c r="C2958" s="33"/>
      <c r="D2958" s="25"/>
      <c r="E2958" s="25"/>
    </row>
    <row r="2959" spans="1:5" s="85" customFormat="1" ht="12" x14ac:dyDescent="0.25">
      <c r="A2959" s="299"/>
      <c r="B2959" s="18"/>
      <c r="C2959" s="17" t="s">
        <v>652</v>
      </c>
      <c r="D2959" s="25"/>
      <c r="E2959" s="113">
        <f>+E2673+E2808+E2877+E2941+E2693+E2955</f>
        <v>159420837.76999998</v>
      </c>
    </row>
    <row r="2960" spans="1:5" ht="12" x14ac:dyDescent="0.25">
      <c r="B2960" s="18"/>
      <c r="C2960" s="30"/>
      <c r="D2960" s="94"/>
      <c r="E2960" s="37"/>
    </row>
    <row r="2961" spans="1:5" ht="12" x14ac:dyDescent="0.25">
      <c r="B2961" s="17"/>
      <c r="C2961" s="18"/>
      <c r="D2961" s="37"/>
      <c r="E2961" s="113"/>
    </row>
    <row r="2962" spans="1:5" ht="12" x14ac:dyDescent="0.25">
      <c r="B2962" s="17"/>
      <c r="C2962" s="18"/>
      <c r="D2962" s="37"/>
      <c r="E2962" s="113"/>
    </row>
    <row r="2963" spans="1:5" ht="12" x14ac:dyDescent="0.25">
      <c r="B2963" s="17"/>
      <c r="C2963" s="18"/>
      <c r="D2963" s="37"/>
      <c r="E2963" s="113"/>
    </row>
    <row r="2964" spans="1:5" ht="12" x14ac:dyDescent="0.25">
      <c r="B2964" s="17"/>
      <c r="C2964" s="18"/>
      <c r="D2964" s="37"/>
      <c r="E2964" s="113"/>
    </row>
    <row r="2965" spans="1:5" ht="12" x14ac:dyDescent="0.25">
      <c r="B2965" s="18" t="s">
        <v>653</v>
      </c>
      <c r="C2965" s="30" t="s">
        <v>44</v>
      </c>
      <c r="D2965" s="94"/>
      <c r="E2965" s="37"/>
    </row>
    <row r="2966" spans="1:5" ht="12" x14ac:dyDescent="0.25">
      <c r="B2966" s="18"/>
      <c r="C2966" s="30"/>
      <c r="D2966" s="94"/>
      <c r="E2966" s="37"/>
    </row>
    <row r="2967" spans="1:5" ht="12" x14ac:dyDescent="0.25">
      <c r="B2967" s="18"/>
      <c r="C2967" s="30"/>
      <c r="D2967" s="94"/>
      <c r="E2967" s="37"/>
    </row>
    <row r="2968" spans="1:5" x14ac:dyDescent="0.25">
      <c r="B2968" s="18" t="s">
        <v>2</v>
      </c>
      <c r="C2968" s="44" t="s">
        <v>436</v>
      </c>
      <c r="D2968" s="49" t="s">
        <v>437</v>
      </c>
      <c r="E2968" s="48" t="s">
        <v>384</v>
      </c>
    </row>
    <row r="2969" spans="1:5" ht="12" x14ac:dyDescent="0.25">
      <c r="B2969" s="18"/>
      <c r="C2969" s="30"/>
      <c r="D2969" s="94"/>
      <c r="E2969" s="37"/>
    </row>
    <row r="2970" spans="1:5" hidden="1" x14ac:dyDescent="0.25">
      <c r="A2970" s="75" t="s">
        <v>572</v>
      </c>
      <c r="B2970" s="111" t="s">
        <v>118</v>
      </c>
      <c r="C2970" s="131" t="s">
        <v>119</v>
      </c>
      <c r="D2970" s="32"/>
      <c r="E2970" s="112">
        <f>+D2972+D2976+D2979+D2986+D2990</f>
        <v>0</v>
      </c>
    </row>
    <row r="2971" spans="1:5" ht="12" hidden="1" x14ac:dyDescent="0.25">
      <c r="B2971" s="18"/>
      <c r="C2971" s="30"/>
      <c r="D2971" s="94"/>
      <c r="E2971" s="37"/>
    </row>
    <row r="2972" spans="1:5" hidden="1" x14ac:dyDescent="0.25">
      <c r="A2972" s="141" t="s">
        <v>573</v>
      </c>
      <c r="B2972" s="127" t="s">
        <v>132</v>
      </c>
      <c r="C2972" s="39" t="s">
        <v>133</v>
      </c>
      <c r="D2972" s="128">
        <f>SUM(D2973:D2974)</f>
        <v>0</v>
      </c>
      <c r="E2972" s="112"/>
    </row>
    <row r="2973" spans="1:5" hidden="1" x14ac:dyDescent="0.25">
      <c r="A2973" s="76" t="s">
        <v>573</v>
      </c>
      <c r="B2973" s="40" t="s">
        <v>134</v>
      </c>
      <c r="C2973" s="51" t="s">
        <v>135</v>
      </c>
      <c r="D2973" s="41">
        <v>0</v>
      </c>
      <c r="E2973" s="112"/>
    </row>
    <row r="2974" spans="1:5" hidden="1" x14ac:dyDescent="0.25">
      <c r="A2974" s="76" t="s">
        <v>573</v>
      </c>
      <c r="B2974" s="40" t="s">
        <v>198</v>
      </c>
      <c r="C2974" s="51" t="s">
        <v>199</v>
      </c>
      <c r="D2974" s="41">
        <v>0</v>
      </c>
      <c r="E2974" s="41"/>
    </row>
    <row r="2975" spans="1:5" hidden="1" x14ac:dyDescent="0.25">
      <c r="A2975" s="75"/>
      <c r="B2975" s="40"/>
      <c r="C2975" s="51"/>
      <c r="D2975" s="41"/>
      <c r="E2975" s="41"/>
    </row>
    <row r="2976" spans="1:5" hidden="1" x14ac:dyDescent="0.25">
      <c r="A2976" s="141" t="s">
        <v>573</v>
      </c>
      <c r="B2976" s="127" t="s">
        <v>204</v>
      </c>
      <c r="C2976" s="39" t="s">
        <v>205</v>
      </c>
      <c r="D2976" s="128">
        <f>SUM(D2977:D2977)</f>
        <v>0</v>
      </c>
      <c r="E2976" s="112"/>
    </row>
    <row r="2977" spans="1:5" hidden="1" x14ac:dyDescent="0.25">
      <c r="A2977" s="76" t="s">
        <v>573</v>
      </c>
      <c r="B2977" s="40" t="s">
        <v>206</v>
      </c>
      <c r="C2977" s="51" t="s">
        <v>207</v>
      </c>
      <c r="D2977" s="41">
        <v>0</v>
      </c>
      <c r="E2977" s="41"/>
    </row>
    <row r="2978" spans="1:5" ht="12" hidden="1" x14ac:dyDescent="0.25">
      <c r="B2978" s="18"/>
      <c r="C2978" s="30"/>
      <c r="D2978" s="94"/>
      <c r="E2978" s="37"/>
    </row>
    <row r="2979" spans="1:5" hidden="1" x14ac:dyDescent="0.25">
      <c r="A2979" s="141" t="s">
        <v>573</v>
      </c>
      <c r="B2979" s="127" t="s">
        <v>102</v>
      </c>
      <c r="C2979" s="39" t="s">
        <v>103</v>
      </c>
      <c r="D2979" s="128">
        <f>SUM(D2980:D2984)</f>
        <v>0</v>
      </c>
      <c r="E2979" s="112"/>
    </row>
    <row r="2980" spans="1:5" hidden="1" x14ac:dyDescent="0.25">
      <c r="A2980" s="76" t="s">
        <v>573</v>
      </c>
      <c r="B2980" s="40" t="s">
        <v>104</v>
      </c>
      <c r="C2980" s="51" t="s">
        <v>105</v>
      </c>
      <c r="D2980" s="41">
        <v>0</v>
      </c>
      <c r="E2980" s="112"/>
    </row>
    <row r="2981" spans="1:5" hidden="1" x14ac:dyDescent="0.25">
      <c r="A2981" s="76" t="s">
        <v>573</v>
      </c>
      <c r="B2981" s="40" t="s">
        <v>106</v>
      </c>
      <c r="C2981" s="51" t="s">
        <v>107</v>
      </c>
      <c r="D2981" s="41">
        <v>0</v>
      </c>
      <c r="E2981" s="112"/>
    </row>
    <row r="2982" spans="1:5" hidden="1" x14ac:dyDescent="0.25">
      <c r="A2982" s="76" t="s">
        <v>573</v>
      </c>
      <c r="B2982" s="40" t="s">
        <v>108</v>
      </c>
      <c r="C2982" s="51" t="s">
        <v>109</v>
      </c>
      <c r="D2982" s="41">
        <f>((D2972+D2976+D2980+D2983+D2981+D2984)/12)</f>
        <v>0</v>
      </c>
      <c r="E2982" s="41"/>
    </row>
    <row r="2983" spans="1:5" hidden="1" x14ac:dyDescent="0.25">
      <c r="A2983" s="76" t="s">
        <v>573</v>
      </c>
      <c r="B2983" s="40" t="s">
        <v>856</v>
      </c>
      <c r="C2983" s="51" t="s">
        <v>857</v>
      </c>
      <c r="D2983" s="41">
        <v>0</v>
      </c>
      <c r="E2983" s="41"/>
    </row>
    <row r="2984" spans="1:5" hidden="1" x14ac:dyDescent="0.25">
      <c r="A2984" s="76" t="s">
        <v>573</v>
      </c>
      <c r="B2984" s="40" t="s">
        <v>399</v>
      </c>
      <c r="C2984" s="51" t="s">
        <v>400</v>
      </c>
      <c r="D2984" s="41">
        <v>0</v>
      </c>
      <c r="E2984" s="41"/>
    </row>
    <row r="2985" spans="1:5" ht="12" hidden="1" x14ac:dyDescent="0.25">
      <c r="B2985" s="18"/>
      <c r="C2985" s="30"/>
      <c r="D2985" s="94"/>
      <c r="E2985" s="37"/>
    </row>
    <row r="2986" spans="1:5" ht="20.399999999999999" hidden="1" x14ac:dyDescent="0.25">
      <c r="A2986" s="141" t="s">
        <v>574</v>
      </c>
      <c r="B2986" s="127" t="s">
        <v>110</v>
      </c>
      <c r="C2986" s="39" t="s">
        <v>493</v>
      </c>
      <c r="D2986" s="128">
        <f>SUM(D2987:D2988)</f>
        <v>0</v>
      </c>
      <c r="E2986" s="112"/>
    </row>
    <row r="2987" spans="1:5" ht="20.399999999999999" hidden="1" x14ac:dyDescent="0.25">
      <c r="A2987" s="76" t="s">
        <v>574</v>
      </c>
      <c r="B2987" s="40" t="s">
        <v>111</v>
      </c>
      <c r="C2987" s="51" t="s">
        <v>474</v>
      </c>
      <c r="D2987" s="41">
        <f>(D2972+D2976+D2980+D2983+D2981+D2984)*9.25%</f>
        <v>0</v>
      </c>
      <c r="E2987" s="41"/>
    </row>
    <row r="2988" spans="1:5" hidden="1" x14ac:dyDescent="0.25">
      <c r="A2988" s="76" t="s">
        <v>574</v>
      </c>
      <c r="B2988" s="40" t="s">
        <v>112</v>
      </c>
      <c r="C2988" s="51" t="s">
        <v>354</v>
      </c>
      <c r="D2988" s="41">
        <f>(D2972+D2976+D2980+D2983+D2981+D2984)*0.5%</f>
        <v>0</v>
      </c>
      <c r="E2988" s="41"/>
    </row>
    <row r="2989" spans="1:5" ht="12" hidden="1" x14ac:dyDescent="0.25">
      <c r="B2989" s="18"/>
      <c r="C2989" s="30"/>
      <c r="D2989" s="94"/>
      <c r="E2989" s="37"/>
    </row>
    <row r="2990" spans="1:5" ht="20.399999999999999" hidden="1" x14ac:dyDescent="0.25">
      <c r="A2990" s="141" t="s">
        <v>574</v>
      </c>
      <c r="B2990" s="127" t="s">
        <v>113</v>
      </c>
      <c r="C2990" s="39" t="s">
        <v>355</v>
      </c>
      <c r="D2990" s="128">
        <f>SUM(D2991:D2993)</f>
        <v>0</v>
      </c>
      <c r="E2990" s="112"/>
    </row>
    <row r="2991" spans="1:5" ht="20.399999999999999" hidden="1" x14ac:dyDescent="0.25">
      <c r="A2991" s="76" t="s">
        <v>574</v>
      </c>
      <c r="B2991" s="40" t="s">
        <v>114</v>
      </c>
      <c r="C2991" s="51" t="s">
        <v>356</v>
      </c>
      <c r="D2991" s="41">
        <f>(D2972+D2976+D2980+D2983+D2981+D2984)*5.42%</f>
        <v>0</v>
      </c>
      <c r="E2991" s="112"/>
    </row>
    <row r="2992" spans="1:5" ht="20.399999999999999" hidden="1" x14ac:dyDescent="0.25">
      <c r="A2992" s="76" t="s">
        <v>574</v>
      </c>
      <c r="B2992" s="40" t="s">
        <v>115</v>
      </c>
      <c r="C2992" s="51" t="s">
        <v>539</v>
      </c>
      <c r="D2992" s="41">
        <f>(D2972+D2976+D2980+D2983+D2981+D2984)*3%</f>
        <v>0</v>
      </c>
      <c r="E2992" s="41"/>
    </row>
    <row r="2993" spans="1:5" hidden="1" x14ac:dyDescent="0.25">
      <c r="A2993" s="76" t="s">
        <v>574</v>
      </c>
      <c r="B2993" s="40" t="s">
        <v>116</v>
      </c>
      <c r="C2993" s="51" t="s">
        <v>117</v>
      </c>
      <c r="D2993" s="41">
        <f>(D2972+D2976+D2980+D2983+D2981+D2984)*1.5%</f>
        <v>0</v>
      </c>
      <c r="E2993" s="41"/>
    </row>
    <row r="2994" spans="1:5" ht="12" hidden="1" x14ac:dyDescent="0.25">
      <c r="B2994" s="18"/>
      <c r="C2994" s="30"/>
      <c r="D2994" s="94"/>
      <c r="E2994" s="37"/>
    </row>
    <row r="2995" spans="1:5" ht="12" hidden="1" x14ac:dyDescent="0.25">
      <c r="B2995" s="18"/>
      <c r="C2995" s="30"/>
      <c r="D2995" s="94"/>
      <c r="E2995" s="37"/>
    </row>
    <row r="2996" spans="1:5" hidden="1" x14ac:dyDescent="0.25">
      <c r="A2996" s="299" t="s">
        <v>575</v>
      </c>
      <c r="B2996" s="17" t="s">
        <v>40</v>
      </c>
      <c r="C2996" s="122" t="s">
        <v>46</v>
      </c>
      <c r="E2996" s="37">
        <f>+D2998+D3004+D3001</f>
        <v>0</v>
      </c>
    </row>
    <row r="2997" spans="1:5" ht="12" hidden="1" x14ac:dyDescent="0.25">
      <c r="B2997" s="18"/>
      <c r="C2997" s="30"/>
      <c r="D2997" s="94"/>
      <c r="E2997" s="37"/>
    </row>
    <row r="2998" spans="1:5" hidden="1" x14ac:dyDescent="0.25">
      <c r="A2998" s="141" t="s">
        <v>575</v>
      </c>
      <c r="B2998" s="127" t="s">
        <v>47</v>
      </c>
      <c r="C2998" s="39" t="s">
        <v>48</v>
      </c>
      <c r="D2998" s="128">
        <f>+D2999</f>
        <v>0</v>
      </c>
      <c r="E2998" s="112"/>
    </row>
    <row r="2999" spans="1:5" hidden="1" x14ac:dyDescent="0.25">
      <c r="A2999" s="177" t="s">
        <v>575</v>
      </c>
      <c r="B2999" s="19" t="s">
        <v>71</v>
      </c>
      <c r="C2999" s="38" t="s">
        <v>527</v>
      </c>
      <c r="D2999" s="25">
        <v>0</v>
      </c>
    </row>
    <row r="3000" spans="1:5" hidden="1" x14ac:dyDescent="0.25">
      <c r="B3000" s="19"/>
    </row>
    <row r="3001" spans="1:5" hidden="1" x14ac:dyDescent="0.25">
      <c r="A3001" s="141" t="s">
        <v>575</v>
      </c>
      <c r="B3001" s="127" t="s">
        <v>120</v>
      </c>
      <c r="C3001" s="39" t="s">
        <v>121</v>
      </c>
      <c r="D3001" s="128">
        <f>+D3002</f>
        <v>0</v>
      </c>
      <c r="E3001" s="112"/>
    </row>
    <row r="3002" spans="1:5" hidden="1" x14ac:dyDescent="0.25">
      <c r="A3002" s="177" t="s">
        <v>575</v>
      </c>
      <c r="B3002" s="19" t="s">
        <v>122</v>
      </c>
      <c r="C3002" s="38" t="s">
        <v>123</v>
      </c>
      <c r="D3002" s="25">
        <v>0</v>
      </c>
    </row>
    <row r="3003" spans="1:5" hidden="1" x14ac:dyDescent="0.25">
      <c r="B3003" s="19"/>
    </row>
    <row r="3004" spans="1:5" hidden="1" x14ac:dyDescent="0.25">
      <c r="A3004" s="141" t="s">
        <v>575</v>
      </c>
      <c r="B3004" s="127" t="s">
        <v>68</v>
      </c>
      <c r="C3004" s="39" t="s">
        <v>69</v>
      </c>
      <c r="D3004" s="128">
        <f>SUM(D3005:D3006)</f>
        <v>0</v>
      </c>
      <c r="E3004" s="112"/>
    </row>
    <row r="3005" spans="1:5" hidden="1" x14ac:dyDescent="0.25">
      <c r="A3005" s="177" t="s">
        <v>575</v>
      </c>
      <c r="B3005" s="19" t="s">
        <v>242</v>
      </c>
      <c r="C3005" s="38" t="s">
        <v>243</v>
      </c>
      <c r="D3005" s="25">
        <v>0</v>
      </c>
    </row>
    <row r="3006" spans="1:5" hidden="1" x14ac:dyDescent="0.25">
      <c r="A3006" s="177" t="s">
        <v>575</v>
      </c>
      <c r="B3006" s="19" t="s">
        <v>244</v>
      </c>
      <c r="C3006" s="51" t="s">
        <v>412</v>
      </c>
      <c r="D3006" s="25">
        <v>0</v>
      </c>
    </row>
    <row r="3007" spans="1:5" hidden="1" x14ac:dyDescent="0.25">
      <c r="B3007" s="19"/>
      <c r="C3007" s="51"/>
    </row>
    <row r="3008" spans="1:5" hidden="1" x14ac:dyDescent="0.25">
      <c r="B3008" s="19"/>
    </row>
    <row r="3009" spans="1:5" hidden="1" x14ac:dyDescent="0.25">
      <c r="A3009" s="299" t="s">
        <v>575</v>
      </c>
      <c r="B3009" s="17">
        <v>2</v>
      </c>
      <c r="C3009" s="122" t="s">
        <v>97</v>
      </c>
      <c r="E3009" s="37">
        <f>+D3011+D3015+D3021+D3024</f>
        <v>0</v>
      </c>
    </row>
    <row r="3010" spans="1:5" hidden="1" x14ac:dyDescent="0.25">
      <c r="B3010" s="19"/>
    </row>
    <row r="3011" spans="1:5" hidden="1" x14ac:dyDescent="0.25">
      <c r="A3011" s="141" t="s">
        <v>575</v>
      </c>
      <c r="B3011" s="127" t="s">
        <v>324</v>
      </c>
      <c r="C3011" s="39" t="s">
        <v>256</v>
      </c>
      <c r="D3011" s="128">
        <f>SUM(D3012:D3013)</f>
        <v>0</v>
      </c>
      <c r="E3011" s="112"/>
    </row>
    <row r="3012" spans="1:5" hidden="1" x14ac:dyDescent="0.25">
      <c r="A3012" s="177" t="s">
        <v>575</v>
      </c>
      <c r="B3012" s="19" t="s">
        <v>257</v>
      </c>
      <c r="C3012" s="38" t="s">
        <v>645</v>
      </c>
      <c r="D3012" s="25">
        <v>0</v>
      </c>
    </row>
    <row r="3013" spans="1:5" hidden="1" x14ac:dyDescent="0.25">
      <c r="A3013" s="177" t="s">
        <v>575</v>
      </c>
      <c r="B3013" s="19" t="s">
        <v>263</v>
      </c>
      <c r="C3013" s="38" t="s">
        <v>510</v>
      </c>
      <c r="D3013" s="25">
        <v>0</v>
      </c>
    </row>
    <row r="3014" spans="1:5" hidden="1" x14ac:dyDescent="0.25">
      <c r="B3014" s="19"/>
    </row>
    <row r="3015" spans="1:5" ht="20.399999999999999" hidden="1" x14ac:dyDescent="0.25">
      <c r="A3015" s="141" t="s">
        <v>575</v>
      </c>
      <c r="B3015" s="127">
        <v>2.0299999999999998</v>
      </c>
      <c r="C3015" s="39" t="s">
        <v>99</v>
      </c>
      <c r="D3015" s="128">
        <f>SUM(D3016:D3019)</f>
        <v>0</v>
      </c>
      <c r="E3015" s="112"/>
    </row>
    <row r="3016" spans="1:5" hidden="1" x14ac:dyDescent="0.25">
      <c r="A3016" s="177" t="s">
        <v>575</v>
      </c>
      <c r="B3016" s="19" t="s">
        <v>100</v>
      </c>
      <c r="C3016" s="38" t="s">
        <v>101</v>
      </c>
      <c r="D3016" s="25">
        <v>0</v>
      </c>
    </row>
    <row r="3017" spans="1:5" hidden="1" x14ac:dyDescent="0.25">
      <c r="A3017" s="177" t="s">
        <v>575</v>
      </c>
      <c r="B3017" s="19" t="s">
        <v>148</v>
      </c>
      <c r="C3017" s="38" t="s">
        <v>149</v>
      </c>
      <c r="D3017" s="25">
        <v>0</v>
      </c>
    </row>
    <row r="3018" spans="1:5" hidden="1" x14ac:dyDescent="0.25">
      <c r="A3018" s="177" t="s">
        <v>575</v>
      </c>
      <c r="B3018" s="19" t="s">
        <v>272</v>
      </c>
      <c r="C3018" s="38" t="s">
        <v>273</v>
      </c>
      <c r="D3018" s="25">
        <v>0</v>
      </c>
    </row>
    <row r="3019" spans="1:5" hidden="1" x14ac:dyDescent="0.25">
      <c r="A3019" s="177" t="s">
        <v>575</v>
      </c>
      <c r="B3019" s="19" t="s">
        <v>276</v>
      </c>
      <c r="C3019" s="38" t="s">
        <v>277</v>
      </c>
      <c r="D3019" s="25">
        <v>0</v>
      </c>
    </row>
    <row r="3020" spans="1:5" hidden="1" x14ac:dyDescent="0.25">
      <c r="B3020" s="19"/>
    </row>
    <row r="3021" spans="1:5" hidden="1" x14ac:dyDescent="0.25">
      <c r="A3021" s="141" t="s">
        <v>575</v>
      </c>
      <c r="B3021" s="127" t="s">
        <v>360</v>
      </c>
      <c r="C3021" s="39" t="s">
        <v>361</v>
      </c>
      <c r="D3021" s="128">
        <f>SUM(D3022)</f>
        <v>0</v>
      </c>
      <c r="E3021" s="112"/>
    </row>
    <row r="3022" spans="1:5" hidden="1" x14ac:dyDescent="0.25">
      <c r="A3022" s="177" t="s">
        <v>575</v>
      </c>
      <c r="B3022" s="19" t="s">
        <v>281</v>
      </c>
      <c r="C3022" s="38" t="s">
        <v>282</v>
      </c>
      <c r="D3022" s="25">
        <v>0</v>
      </c>
    </row>
    <row r="3023" spans="1:5" hidden="1" x14ac:dyDescent="0.25">
      <c r="B3023" s="19"/>
    </row>
    <row r="3024" spans="1:5" hidden="1" x14ac:dyDescent="0.25">
      <c r="A3024" s="141" t="s">
        <v>575</v>
      </c>
      <c r="B3024" s="127" t="s">
        <v>160</v>
      </c>
      <c r="C3024" s="39" t="s">
        <v>161</v>
      </c>
      <c r="D3024" s="128">
        <f>SUM(D3025:D3027)</f>
        <v>0</v>
      </c>
      <c r="E3024" s="112"/>
    </row>
    <row r="3025" spans="1:5" hidden="1" x14ac:dyDescent="0.25">
      <c r="A3025" s="177" t="s">
        <v>575</v>
      </c>
      <c r="B3025" s="19" t="s">
        <v>145</v>
      </c>
      <c r="C3025" s="38" t="s">
        <v>146</v>
      </c>
      <c r="D3025" s="25">
        <v>0</v>
      </c>
    </row>
    <row r="3026" spans="1:5" hidden="1" x14ac:dyDescent="0.25">
      <c r="A3026" s="177" t="s">
        <v>575</v>
      </c>
      <c r="B3026" s="19" t="s">
        <v>292</v>
      </c>
      <c r="C3026" s="38" t="s">
        <v>293</v>
      </c>
      <c r="D3026" s="25">
        <v>0</v>
      </c>
    </row>
    <row r="3027" spans="1:5" hidden="1" x14ac:dyDescent="0.25">
      <c r="A3027" s="177" t="s">
        <v>575</v>
      </c>
      <c r="B3027" s="19" t="s">
        <v>294</v>
      </c>
      <c r="C3027" s="38" t="s">
        <v>295</v>
      </c>
      <c r="D3027" s="25">
        <v>0</v>
      </c>
    </row>
    <row r="3028" spans="1:5" hidden="1" x14ac:dyDescent="0.25">
      <c r="B3028" s="19"/>
    </row>
    <row r="3029" spans="1:5" hidden="1" x14ac:dyDescent="0.25">
      <c r="B3029" s="19"/>
    </row>
    <row r="3030" spans="1:5" x14ac:dyDescent="0.25">
      <c r="A3030" s="299">
        <v>2</v>
      </c>
      <c r="B3030" s="17" t="s">
        <v>8</v>
      </c>
      <c r="C3030" s="122" t="s">
        <v>9</v>
      </c>
      <c r="E3030" s="37">
        <f>+D3032+D3039+D3043</f>
        <v>841000000</v>
      </c>
    </row>
    <row r="3031" spans="1:5" x14ac:dyDescent="0.25">
      <c r="B3031" s="18"/>
      <c r="C3031" s="18"/>
      <c r="E3031" s="37"/>
    </row>
    <row r="3032" spans="1:5" hidden="1" x14ac:dyDescent="0.25">
      <c r="A3032" s="141" t="s">
        <v>576</v>
      </c>
      <c r="B3032" s="127" t="s">
        <v>147</v>
      </c>
      <c r="C3032" s="39" t="s">
        <v>23</v>
      </c>
      <c r="D3032" s="128">
        <f>SUM(D3033:D3037)</f>
        <v>0</v>
      </c>
      <c r="E3032" s="112"/>
    </row>
    <row r="3033" spans="1:5" hidden="1" x14ac:dyDescent="0.25">
      <c r="A3033" s="177" t="s">
        <v>576</v>
      </c>
      <c r="B3033" s="19" t="s">
        <v>301</v>
      </c>
      <c r="C3033" s="38" t="s">
        <v>343</v>
      </c>
      <c r="D3033" s="25">
        <v>0</v>
      </c>
      <c r="E3033" s="37"/>
    </row>
    <row r="3034" spans="1:5" hidden="1" x14ac:dyDescent="0.25">
      <c r="A3034" s="177" t="s">
        <v>576</v>
      </c>
      <c r="B3034" s="19" t="s">
        <v>24</v>
      </c>
      <c r="C3034" s="38" t="s">
        <v>25</v>
      </c>
      <c r="D3034" s="25">
        <v>0</v>
      </c>
    </row>
    <row r="3035" spans="1:5" hidden="1" x14ac:dyDescent="0.25">
      <c r="A3035" s="177" t="s">
        <v>576</v>
      </c>
      <c r="B3035" s="19" t="s">
        <v>42</v>
      </c>
      <c r="C3035" s="38" t="s">
        <v>540</v>
      </c>
      <c r="D3035" s="25">
        <v>0</v>
      </c>
    </row>
    <row r="3036" spans="1:5" hidden="1" x14ac:dyDescent="0.25">
      <c r="A3036" s="177" t="s">
        <v>576</v>
      </c>
      <c r="B3036" s="19" t="s">
        <v>305</v>
      </c>
      <c r="C3036" s="38" t="s">
        <v>331</v>
      </c>
      <c r="D3036" s="25">
        <v>0</v>
      </c>
    </row>
    <row r="3037" spans="1:5" hidden="1" x14ac:dyDescent="0.25">
      <c r="A3037" s="177" t="s">
        <v>576</v>
      </c>
      <c r="B3037" s="19" t="s">
        <v>307</v>
      </c>
      <c r="C3037" s="38" t="s">
        <v>518</v>
      </c>
      <c r="D3037" s="25">
        <v>0</v>
      </c>
    </row>
    <row r="3038" spans="1:5" hidden="1" x14ac:dyDescent="0.25">
      <c r="B3038" s="19"/>
    </row>
    <row r="3039" spans="1:5" x14ac:dyDescent="0.25">
      <c r="A3039" s="141"/>
      <c r="B3039" s="127" t="s">
        <v>10</v>
      </c>
      <c r="C3039" s="39" t="s">
        <v>130</v>
      </c>
      <c r="D3039" s="128">
        <f>+D3041+D3040</f>
        <v>841000000</v>
      </c>
      <c r="E3039" s="112"/>
    </row>
    <row r="3040" spans="1:5" hidden="1" x14ac:dyDescent="0.25">
      <c r="A3040" s="177" t="s">
        <v>584</v>
      </c>
      <c r="B3040" s="19" t="s">
        <v>72</v>
      </c>
      <c r="C3040" s="51" t="s">
        <v>73</v>
      </c>
      <c r="D3040" s="25">
        <v>0</v>
      </c>
    </row>
    <row r="3041" spans="1:5" x14ac:dyDescent="0.25">
      <c r="A3041" s="177" t="s">
        <v>585</v>
      </c>
      <c r="B3041" s="19" t="s">
        <v>170</v>
      </c>
      <c r="C3041" s="38" t="s">
        <v>45</v>
      </c>
      <c r="D3041" s="25">
        <f>421000000+400000000+20000000</f>
        <v>841000000</v>
      </c>
    </row>
    <row r="3042" spans="1:5" ht="12" hidden="1" x14ac:dyDescent="0.25">
      <c r="B3042" s="18"/>
      <c r="C3042" s="30"/>
      <c r="D3042" s="94"/>
      <c r="E3042" s="37"/>
    </row>
    <row r="3043" spans="1:5" hidden="1" x14ac:dyDescent="0.25">
      <c r="A3043" s="141" t="s">
        <v>576</v>
      </c>
      <c r="B3043" s="127" t="s">
        <v>562</v>
      </c>
      <c r="C3043" s="39" t="s">
        <v>563</v>
      </c>
      <c r="D3043" s="128">
        <f>+D3044</f>
        <v>0</v>
      </c>
      <c r="E3043" s="37"/>
    </row>
    <row r="3044" spans="1:5" hidden="1" x14ac:dyDescent="0.25">
      <c r="A3044" s="177" t="s">
        <v>576</v>
      </c>
      <c r="B3044" s="19" t="s">
        <v>564</v>
      </c>
      <c r="C3044" s="38" t="s">
        <v>565</v>
      </c>
      <c r="D3044" s="83">
        <v>0</v>
      </c>
      <c r="E3044" s="37"/>
    </row>
    <row r="3045" spans="1:5" hidden="1" x14ac:dyDescent="0.25">
      <c r="B3045" s="19"/>
      <c r="D3045" s="83"/>
      <c r="E3045" s="37"/>
    </row>
    <row r="3046" spans="1:5" ht="12" hidden="1" x14ac:dyDescent="0.25">
      <c r="B3046" s="18"/>
      <c r="C3046" s="30"/>
      <c r="D3046" s="94"/>
      <c r="E3046" s="37"/>
    </row>
    <row r="3047" spans="1:5" hidden="1" x14ac:dyDescent="0.25">
      <c r="A3047" s="299">
        <v>4</v>
      </c>
      <c r="B3047" s="17" t="s">
        <v>164</v>
      </c>
      <c r="C3047" s="122" t="s">
        <v>165</v>
      </c>
      <c r="E3047" s="37">
        <f>+D3049</f>
        <v>0</v>
      </c>
    </row>
    <row r="3048" spans="1:5" ht="12" hidden="1" x14ac:dyDescent="0.25">
      <c r="B3048" s="18"/>
      <c r="C3048" s="30"/>
      <c r="D3048" s="94"/>
      <c r="E3048" s="37"/>
    </row>
    <row r="3049" spans="1:5" hidden="1" x14ac:dyDescent="0.25">
      <c r="A3049" s="141">
        <v>4</v>
      </c>
      <c r="B3049" s="127" t="s">
        <v>166</v>
      </c>
      <c r="C3049" s="39" t="s">
        <v>167</v>
      </c>
      <c r="D3049" s="128">
        <f>SUM(D3050:D3050)</f>
        <v>0</v>
      </c>
      <c r="E3049" s="112"/>
    </row>
    <row r="3050" spans="1:5" hidden="1" x14ac:dyDescent="0.25">
      <c r="A3050" s="177">
        <v>4</v>
      </c>
      <c r="B3050" s="73" t="s">
        <v>168</v>
      </c>
      <c r="C3050" s="98" t="s">
        <v>169</v>
      </c>
      <c r="D3050" s="496">
        <v>0</v>
      </c>
      <c r="E3050" s="86"/>
    </row>
    <row r="3051" spans="1:5" ht="12" x14ac:dyDescent="0.25">
      <c r="B3051" s="18"/>
      <c r="C3051" s="30"/>
      <c r="D3051" s="94"/>
      <c r="E3051" s="37"/>
    </row>
    <row r="3052" spans="1:5" ht="12" x14ac:dyDescent="0.25">
      <c r="B3052" s="18"/>
      <c r="C3052" s="30"/>
      <c r="D3052" s="94"/>
      <c r="E3052" s="37"/>
    </row>
    <row r="3053" spans="1:5" ht="12" x14ac:dyDescent="0.25">
      <c r="B3053" s="84"/>
      <c r="C3053" s="27" t="s">
        <v>698</v>
      </c>
      <c r="E3053" s="113">
        <f>SUM(E2970:E3050)</f>
        <v>841000000</v>
      </c>
    </row>
    <row r="3054" spans="1:5" ht="12" x14ac:dyDescent="0.25">
      <c r="B3054" s="18"/>
      <c r="C3054" s="30"/>
      <c r="D3054" s="94"/>
      <c r="E3054" s="37"/>
    </row>
    <row r="3055" spans="1:5" ht="12" x14ac:dyDescent="0.25">
      <c r="B3055" s="18"/>
      <c r="C3055" s="30"/>
      <c r="D3055" s="94"/>
      <c r="E3055" s="37"/>
    </row>
    <row r="3056" spans="1:5" ht="12" x14ac:dyDescent="0.25">
      <c r="B3056" s="18"/>
      <c r="C3056" s="30"/>
      <c r="D3056" s="94"/>
      <c r="E3056" s="37"/>
    </row>
    <row r="3057" spans="1:5" ht="12" x14ac:dyDescent="0.25">
      <c r="B3057" s="18"/>
      <c r="C3057" s="30"/>
      <c r="D3057" s="94"/>
      <c r="E3057" s="37"/>
    </row>
    <row r="3058" spans="1:5" ht="12" x14ac:dyDescent="0.25">
      <c r="B3058" s="18"/>
      <c r="C3058" s="30"/>
      <c r="D3058" s="94"/>
      <c r="E3058" s="37"/>
    </row>
    <row r="3059" spans="1:5" x14ac:dyDescent="0.25">
      <c r="B3059" s="18" t="s">
        <v>76</v>
      </c>
      <c r="C3059" s="44" t="s">
        <v>604</v>
      </c>
      <c r="D3059" s="49" t="s">
        <v>606</v>
      </c>
      <c r="E3059" s="48" t="s">
        <v>607</v>
      </c>
    </row>
    <row r="3060" spans="1:5" ht="12" x14ac:dyDescent="0.25">
      <c r="B3060" s="18"/>
      <c r="C3060" s="30"/>
      <c r="D3060" s="94"/>
      <c r="E3060" s="37"/>
    </row>
    <row r="3061" spans="1:5" hidden="1" x14ac:dyDescent="0.25">
      <c r="A3061" s="299" t="s">
        <v>572</v>
      </c>
      <c r="B3061" s="17" t="s">
        <v>118</v>
      </c>
      <c r="C3061" s="30" t="s">
        <v>131</v>
      </c>
      <c r="D3061" s="33"/>
      <c r="E3061" s="37">
        <f>+D3067+D3072+D3076+D3063</f>
        <v>0</v>
      </c>
    </row>
    <row r="3062" spans="1:5" hidden="1" x14ac:dyDescent="0.25">
      <c r="A3062" s="299"/>
      <c r="B3062" s="17"/>
      <c r="C3062" s="30"/>
      <c r="D3062" s="37"/>
      <c r="E3062" s="37"/>
    </row>
    <row r="3063" spans="1:5" hidden="1" x14ac:dyDescent="0.25">
      <c r="A3063" s="299" t="s">
        <v>573</v>
      </c>
      <c r="B3063" s="17" t="s">
        <v>132</v>
      </c>
      <c r="C3063" s="30" t="s">
        <v>133</v>
      </c>
      <c r="D3063" s="128">
        <f>+D3065+D3064</f>
        <v>0</v>
      </c>
      <c r="E3063" s="37"/>
    </row>
    <row r="3064" spans="1:5" hidden="1" x14ac:dyDescent="0.25">
      <c r="A3064" s="177" t="s">
        <v>573</v>
      </c>
      <c r="B3064" s="19" t="s">
        <v>134</v>
      </c>
      <c r="C3064" s="38" t="s">
        <v>135</v>
      </c>
      <c r="D3064" s="41">
        <v>0</v>
      </c>
      <c r="E3064" s="37"/>
    </row>
    <row r="3065" spans="1:5" hidden="1" x14ac:dyDescent="0.25">
      <c r="A3065" s="177" t="s">
        <v>573</v>
      </c>
      <c r="B3065" s="19" t="s">
        <v>198</v>
      </c>
      <c r="C3065" s="38" t="s">
        <v>199</v>
      </c>
      <c r="D3065" s="41">
        <v>0</v>
      </c>
      <c r="E3065" s="37"/>
    </row>
    <row r="3066" spans="1:5" hidden="1" x14ac:dyDescent="0.25">
      <c r="A3066" s="299"/>
      <c r="B3066" s="17"/>
      <c r="C3066" s="30"/>
      <c r="D3066" s="37"/>
      <c r="E3066" s="37"/>
    </row>
    <row r="3067" spans="1:5" hidden="1" x14ac:dyDescent="0.25">
      <c r="A3067" s="141" t="s">
        <v>573</v>
      </c>
      <c r="B3067" s="127" t="s">
        <v>102</v>
      </c>
      <c r="C3067" s="39" t="s">
        <v>103</v>
      </c>
      <c r="D3067" s="128">
        <f>SUM(D3068:D3070)</f>
        <v>0</v>
      </c>
      <c r="E3067" s="112"/>
    </row>
    <row r="3068" spans="1:5" hidden="1" x14ac:dyDescent="0.25">
      <c r="A3068" s="76" t="s">
        <v>573</v>
      </c>
      <c r="B3068" s="40" t="s">
        <v>104</v>
      </c>
      <c r="C3068" s="51" t="s">
        <v>105</v>
      </c>
      <c r="D3068" s="41">
        <v>0</v>
      </c>
      <c r="E3068" s="112"/>
    </row>
    <row r="3069" spans="1:5" hidden="1" x14ac:dyDescent="0.25">
      <c r="A3069" s="177" t="s">
        <v>573</v>
      </c>
      <c r="B3069" s="19" t="s">
        <v>108</v>
      </c>
      <c r="C3069" s="38" t="s">
        <v>109</v>
      </c>
      <c r="D3069" s="25">
        <f>+(D3063+D3070+D3068)/12</f>
        <v>0</v>
      </c>
    </row>
    <row r="3070" spans="1:5" hidden="1" x14ac:dyDescent="0.25">
      <c r="A3070" s="76" t="s">
        <v>573</v>
      </c>
      <c r="B3070" s="40" t="s">
        <v>856</v>
      </c>
      <c r="C3070" s="51" t="s">
        <v>857</v>
      </c>
      <c r="D3070" s="41">
        <v>0</v>
      </c>
    </row>
    <row r="3071" spans="1:5" hidden="1" x14ac:dyDescent="0.25">
      <c r="A3071" s="299"/>
      <c r="B3071" s="19"/>
    </row>
    <row r="3072" spans="1:5" ht="20.399999999999999" hidden="1" x14ac:dyDescent="0.25">
      <c r="A3072" s="141" t="s">
        <v>574</v>
      </c>
      <c r="B3072" s="127" t="s">
        <v>110</v>
      </c>
      <c r="C3072" s="39" t="s">
        <v>493</v>
      </c>
      <c r="D3072" s="128">
        <f>SUM(D3073:D3074)</f>
        <v>0</v>
      </c>
      <c r="E3072" s="112"/>
    </row>
    <row r="3073" spans="1:5" ht="20.399999999999999" hidden="1" x14ac:dyDescent="0.25">
      <c r="A3073" s="177" t="s">
        <v>574</v>
      </c>
      <c r="B3073" s="19" t="s">
        <v>111</v>
      </c>
      <c r="C3073" s="51" t="s">
        <v>474</v>
      </c>
      <c r="D3073" s="25">
        <f>+(D3063+D3070+D3068)*9.25%</f>
        <v>0</v>
      </c>
    </row>
    <row r="3074" spans="1:5" hidden="1" x14ac:dyDescent="0.25">
      <c r="A3074" s="177" t="s">
        <v>574</v>
      </c>
      <c r="B3074" s="19" t="s">
        <v>112</v>
      </c>
      <c r="C3074" s="51" t="s">
        <v>354</v>
      </c>
      <c r="D3074" s="25">
        <f>+(D3063+D3070+D3068)*0.5%</f>
        <v>0</v>
      </c>
    </row>
    <row r="3075" spans="1:5" hidden="1" x14ac:dyDescent="0.25">
      <c r="A3075" s="299"/>
      <c r="B3075" s="19"/>
    </row>
    <row r="3076" spans="1:5" ht="20.399999999999999" hidden="1" x14ac:dyDescent="0.25">
      <c r="A3076" s="141" t="s">
        <v>574</v>
      </c>
      <c r="B3076" s="127" t="s">
        <v>113</v>
      </c>
      <c r="C3076" s="39" t="s">
        <v>355</v>
      </c>
      <c r="D3076" s="128">
        <f>SUM(D3077:D3079)</f>
        <v>0</v>
      </c>
      <c r="E3076" s="112"/>
    </row>
    <row r="3077" spans="1:5" ht="20.399999999999999" hidden="1" x14ac:dyDescent="0.25">
      <c r="A3077" s="177" t="s">
        <v>574</v>
      </c>
      <c r="B3077" s="19" t="s">
        <v>114</v>
      </c>
      <c r="C3077" s="51" t="s">
        <v>356</v>
      </c>
      <c r="D3077" s="25">
        <f>+(D3063+D3070+D3068)*5.42%</f>
        <v>0</v>
      </c>
      <c r="E3077" s="37"/>
    </row>
    <row r="3078" spans="1:5" ht="20.399999999999999" hidden="1" x14ac:dyDescent="0.25">
      <c r="A3078" s="177" t="s">
        <v>574</v>
      </c>
      <c r="B3078" s="19" t="s">
        <v>115</v>
      </c>
      <c r="C3078" s="51" t="s">
        <v>539</v>
      </c>
      <c r="D3078" s="25">
        <f>+(D3063+D3070+D3068)*3%</f>
        <v>0</v>
      </c>
    </row>
    <row r="3079" spans="1:5" hidden="1" x14ac:dyDescent="0.25">
      <c r="A3079" s="177" t="s">
        <v>574</v>
      </c>
      <c r="B3079" s="19" t="s">
        <v>116</v>
      </c>
      <c r="C3079" s="38" t="s">
        <v>117</v>
      </c>
      <c r="D3079" s="25">
        <f>+(D3063+D3070+D3068)*1.5%</f>
        <v>0</v>
      </c>
    </row>
    <row r="3080" spans="1:5" ht="12" hidden="1" x14ac:dyDescent="0.25">
      <c r="B3080" s="18"/>
      <c r="C3080" s="30"/>
      <c r="D3080" s="94"/>
      <c r="E3080" s="37"/>
    </row>
    <row r="3081" spans="1:5" ht="12" hidden="1" x14ac:dyDescent="0.25">
      <c r="B3081" s="18"/>
      <c r="C3081" s="30"/>
      <c r="D3081" s="94"/>
      <c r="E3081" s="37"/>
    </row>
    <row r="3082" spans="1:5" hidden="1" x14ac:dyDescent="0.25">
      <c r="A3082" s="75" t="s">
        <v>575</v>
      </c>
      <c r="B3082" s="111" t="s">
        <v>40</v>
      </c>
      <c r="C3082" s="131" t="s">
        <v>46</v>
      </c>
      <c r="D3082" s="41"/>
      <c r="E3082" s="112">
        <f>+D3084+D3088</f>
        <v>0</v>
      </c>
    </row>
    <row r="3083" spans="1:5" ht="12" hidden="1" x14ac:dyDescent="0.25">
      <c r="B3083" s="18"/>
      <c r="C3083" s="30"/>
      <c r="D3083" s="94"/>
      <c r="E3083" s="37"/>
    </row>
    <row r="3084" spans="1:5" hidden="1" x14ac:dyDescent="0.25">
      <c r="A3084" s="141" t="s">
        <v>575</v>
      </c>
      <c r="B3084" s="127" t="s">
        <v>47</v>
      </c>
      <c r="C3084" s="39" t="s">
        <v>48</v>
      </c>
      <c r="D3084" s="128">
        <f>+D3085</f>
        <v>0</v>
      </c>
      <c r="E3084" s="112"/>
    </row>
    <row r="3085" spans="1:5" hidden="1" x14ac:dyDescent="0.25">
      <c r="A3085" s="76" t="s">
        <v>575</v>
      </c>
      <c r="B3085" s="40" t="s">
        <v>71</v>
      </c>
      <c r="C3085" s="32" t="s">
        <v>527</v>
      </c>
      <c r="D3085" s="41">
        <v>0</v>
      </c>
      <c r="E3085" s="41"/>
    </row>
    <row r="3086" spans="1:5" s="85" customFormat="1" hidden="1" x14ac:dyDescent="0.25">
      <c r="A3086" s="299"/>
      <c r="B3086" s="19"/>
      <c r="C3086" s="38"/>
      <c r="D3086" s="25"/>
      <c r="E3086" s="25"/>
    </row>
    <row r="3087" spans="1:5" s="85" customFormat="1" hidden="1" x14ac:dyDescent="0.25">
      <c r="A3087" s="141" t="s">
        <v>575</v>
      </c>
      <c r="B3087" s="127" t="s">
        <v>120</v>
      </c>
      <c r="C3087" s="39" t="s">
        <v>121</v>
      </c>
      <c r="D3087" s="128">
        <f>+D3088</f>
        <v>0</v>
      </c>
      <c r="E3087" s="112"/>
    </row>
    <row r="3088" spans="1:5" s="85" customFormat="1" hidden="1" x14ac:dyDescent="0.25">
      <c r="A3088" s="177" t="s">
        <v>575</v>
      </c>
      <c r="B3088" s="19" t="s">
        <v>122</v>
      </c>
      <c r="C3088" s="38" t="s">
        <v>123</v>
      </c>
      <c r="D3088" s="25">
        <v>0</v>
      </c>
      <c r="E3088" s="25"/>
    </row>
    <row r="3089" spans="1:5" s="85" customFormat="1" hidden="1" x14ac:dyDescent="0.25">
      <c r="A3089" s="299"/>
    </row>
    <row r="3090" spans="1:5" s="85" customFormat="1" hidden="1" x14ac:dyDescent="0.25">
      <c r="A3090" s="299"/>
    </row>
    <row r="3091" spans="1:5" ht="12" x14ac:dyDescent="0.25">
      <c r="A3091" s="75" t="s">
        <v>575</v>
      </c>
      <c r="B3091" s="111">
        <v>2</v>
      </c>
      <c r="C3091" s="131" t="s">
        <v>97</v>
      </c>
      <c r="D3091" s="94"/>
      <c r="E3091" s="37">
        <f>+D3099+D3093</f>
        <v>13300000</v>
      </c>
    </row>
    <row r="3092" spans="1:5" ht="12" x14ac:dyDescent="0.25">
      <c r="B3092" s="18"/>
      <c r="C3092" s="30"/>
      <c r="D3092" s="94"/>
      <c r="E3092" s="37"/>
    </row>
    <row r="3093" spans="1:5" ht="20.399999999999999" x14ac:dyDescent="0.25">
      <c r="A3093" s="141" t="s">
        <v>575</v>
      </c>
      <c r="B3093" s="127" t="s">
        <v>98</v>
      </c>
      <c r="C3093" s="39" t="s">
        <v>99</v>
      </c>
      <c r="D3093" s="128">
        <f>SUM(D3094:D3097)</f>
        <v>13300000</v>
      </c>
      <c r="E3093" s="112"/>
    </row>
    <row r="3094" spans="1:5" hidden="1" x14ac:dyDescent="0.25">
      <c r="A3094" s="177" t="s">
        <v>575</v>
      </c>
      <c r="B3094" s="19" t="s">
        <v>100</v>
      </c>
      <c r="C3094" s="38" t="s">
        <v>101</v>
      </c>
      <c r="D3094" s="25">
        <v>0</v>
      </c>
      <c r="E3094" s="37"/>
    </row>
    <row r="3095" spans="1:5" x14ac:dyDescent="0.25">
      <c r="A3095" s="177" t="s">
        <v>575</v>
      </c>
      <c r="B3095" s="19" t="s">
        <v>148</v>
      </c>
      <c r="C3095" s="38" t="s">
        <v>149</v>
      </c>
      <c r="D3095" s="25">
        <v>13300000</v>
      </c>
      <c r="E3095" s="37"/>
    </row>
    <row r="3096" spans="1:5" hidden="1" x14ac:dyDescent="0.25">
      <c r="A3096" s="177" t="s">
        <v>575</v>
      </c>
      <c r="B3096" s="19" t="s">
        <v>270</v>
      </c>
      <c r="C3096" s="84" t="s">
        <v>271</v>
      </c>
      <c r="D3096" s="25">
        <v>0</v>
      </c>
      <c r="E3096" s="37"/>
    </row>
    <row r="3097" spans="1:5" hidden="1" x14ac:dyDescent="0.25">
      <c r="A3097" s="177" t="s">
        <v>575</v>
      </c>
      <c r="B3097" s="19" t="s">
        <v>276</v>
      </c>
      <c r="C3097" s="38" t="s">
        <v>277</v>
      </c>
      <c r="D3097" s="25">
        <v>0</v>
      </c>
      <c r="E3097" s="37"/>
    </row>
    <row r="3098" spans="1:5" ht="12" hidden="1" x14ac:dyDescent="0.25">
      <c r="B3098" s="18"/>
      <c r="C3098" s="30"/>
      <c r="D3098" s="94"/>
      <c r="E3098" s="37"/>
    </row>
    <row r="3099" spans="1:5" hidden="1" x14ac:dyDescent="0.25">
      <c r="A3099" s="141" t="s">
        <v>575</v>
      </c>
      <c r="B3099" s="127" t="s">
        <v>360</v>
      </c>
      <c r="C3099" s="39" t="s">
        <v>361</v>
      </c>
      <c r="D3099" s="128">
        <f>SUM(D3100)</f>
        <v>0</v>
      </c>
      <c r="E3099" s="112"/>
    </row>
    <row r="3100" spans="1:5" hidden="1" x14ac:dyDescent="0.25">
      <c r="A3100" s="76" t="s">
        <v>575</v>
      </c>
      <c r="B3100" s="40" t="s">
        <v>281</v>
      </c>
      <c r="C3100" s="32" t="s">
        <v>282</v>
      </c>
      <c r="D3100" s="41">
        <v>0</v>
      </c>
      <c r="E3100" s="37"/>
    </row>
    <row r="3101" spans="1:5" ht="12" hidden="1" x14ac:dyDescent="0.25">
      <c r="B3101" s="18"/>
      <c r="C3101" s="30"/>
      <c r="D3101" s="94"/>
      <c r="E3101" s="37"/>
    </row>
    <row r="3102" spans="1:5" ht="12" hidden="1" x14ac:dyDescent="0.25">
      <c r="B3102" s="18"/>
      <c r="C3102" s="30"/>
      <c r="D3102" s="94"/>
      <c r="E3102" s="37"/>
    </row>
    <row r="3103" spans="1:5" hidden="1" x14ac:dyDescent="0.25">
      <c r="A3103" s="76"/>
      <c r="B3103" s="53">
        <v>5</v>
      </c>
      <c r="C3103" s="132" t="s">
        <v>9</v>
      </c>
      <c r="D3103" s="112"/>
      <c r="E3103" s="112">
        <f>+D3108+D3105</f>
        <v>0</v>
      </c>
    </row>
    <row r="3104" spans="1:5" hidden="1" x14ac:dyDescent="0.25">
      <c r="A3104" s="76"/>
      <c r="B3104" s="106"/>
      <c r="C3104" s="32"/>
      <c r="D3104" s="41"/>
      <c r="E3104" s="41"/>
    </row>
    <row r="3105" spans="1:5" hidden="1" x14ac:dyDescent="0.25">
      <c r="A3105" s="141" t="s">
        <v>576</v>
      </c>
      <c r="B3105" s="127" t="s">
        <v>147</v>
      </c>
      <c r="C3105" s="39" t="s">
        <v>23</v>
      </c>
      <c r="D3105" s="128">
        <f>+D3106</f>
        <v>0</v>
      </c>
      <c r="E3105" s="41"/>
    </row>
    <row r="3106" spans="1:5" hidden="1" x14ac:dyDescent="0.25">
      <c r="A3106" s="76" t="s">
        <v>576</v>
      </c>
      <c r="B3106" s="40" t="s">
        <v>301</v>
      </c>
      <c r="C3106" s="32" t="s">
        <v>343</v>
      </c>
      <c r="D3106" s="41">
        <v>0</v>
      </c>
      <c r="E3106" s="41"/>
    </row>
    <row r="3107" spans="1:5" hidden="1" x14ac:dyDescent="0.25">
      <c r="A3107" s="76"/>
      <c r="B3107" s="106"/>
      <c r="C3107" s="32"/>
      <c r="D3107" s="41"/>
      <c r="E3107" s="41"/>
    </row>
    <row r="3108" spans="1:5" hidden="1" x14ac:dyDescent="0.25">
      <c r="A3108" s="141" t="s">
        <v>584</v>
      </c>
      <c r="B3108" s="127" t="s">
        <v>10</v>
      </c>
      <c r="C3108" s="39" t="s">
        <v>130</v>
      </c>
      <c r="D3108" s="128">
        <f>+D3109+D3110</f>
        <v>0</v>
      </c>
      <c r="E3108" s="112"/>
    </row>
    <row r="3109" spans="1:5" hidden="1" x14ac:dyDescent="0.25">
      <c r="A3109" s="76" t="s">
        <v>584</v>
      </c>
      <c r="B3109" s="40" t="s">
        <v>72</v>
      </c>
      <c r="C3109" s="32" t="s">
        <v>73</v>
      </c>
      <c r="D3109" s="41">
        <v>0</v>
      </c>
      <c r="E3109" s="108"/>
    </row>
    <row r="3110" spans="1:5" hidden="1" x14ac:dyDescent="0.25">
      <c r="A3110" s="76" t="s">
        <v>585</v>
      </c>
      <c r="B3110" s="40" t="s">
        <v>170</v>
      </c>
      <c r="C3110" s="32" t="s">
        <v>45</v>
      </c>
      <c r="D3110" s="41">
        <v>0</v>
      </c>
      <c r="E3110" s="37"/>
    </row>
    <row r="3111" spans="1:5" ht="12" hidden="1" x14ac:dyDescent="0.25">
      <c r="B3111" s="18"/>
      <c r="C3111" s="30"/>
      <c r="D3111" s="94"/>
      <c r="E3111" s="37"/>
    </row>
    <row r="3112" spans="1:5" ht="12" hidden="1" x14ac:dyDescent="0.25">
      <c r="B3112" s="18"/>
      <c r="C3112" s="30"/>
      <c r="D3112" s="94"/>
      <c r="E3112" s="37"/>
    </row>
    <row r="3113" spans="1:5" hidden="1" x14ac:dyDescent="0.2">
      <c r="A3113" s="130" t="s">
        <v>580</v>
      </c>
      <c r="B3113" s="17" t="s">
        <v>0</v>
      </c>
      <c r="C3113" s="122" t="s">
        <v>86</v>
      </c>
      <c r="D3113" s="37"/>
      <c r="E3113" s="112">
        <f>+D3115</f>
        <v>0</v>
      </c>
    </row>
    <row r="3114" spans="1:5" ht="12" hidden="1" x14ac:dyDescent="0.25">
      <c r="B3114" s="18"/>
      <c r="C3114" s="30"/>
      <c r="D3114" s="94"/>
      <c r="E3114" s="37"/>
    </row>
    <row r="3115" spans="1:5" hidden="1" x14ac:dyDescent="0.25">
      <c r="A3115" s="141" t="s">
        <v>580</v>
      </c>
      <c r="B3115" s="127" t="s">
        <v>124</v>
      </c>
      <c r="C3115" s="39" t="s">
        <v>605</v>
      </c>
      <c r="D3115" s="128">
        <f>+D3116</f>
        <v>0</v>
      </c>
      <c r="E3115" s="112"/>
    </row>
    <row r="3116" spans="1:5" ht="12" hidden="1" x14ac:dyDescent="0.2">
      <c r="A3116" s="26" t="s">
        <v>580</v>
      </c>
      <c r="B3116" s="22" t="s">
        <v>126</v>
      </c>
      <c r="C3116" s="12" t="s">
        <v>127</v>
      </c>
      <c r="D3116" s="25">
        <f>+D3119</f>
        <v>0</v>
      </c>
      <c r="E3116" s="113"/>
    </row>
    <row r="3117" spans="1:5" ht="12" hidden="1" x14ac:dyDescent="0.25">
      <c r="B3117" s="18"/>
      <c r="C3117" s="30"/>
      <c r="D3117" s="94"/>
      <c r="E3117" s="37"/>
    </row>
    <row r="3118" spans="1:5" ht="12" hidden="1" x14ac:dyDescent="0.25">
      <c r="B3118" s="17"/>
      <c r="C3118" s="134" t="s">
        <v>608</v>
      </c>
      <c r="D3118" s="513">
        <v>0</v>
      </c>
      <c r="E3118" s="113"/>
    </row>
    <row r="3119" spans="1:5" ht="12" hidden="1" x14ac:dyDescent="0.25">
      <c r="B3119" s="17"/>
      <c r="C3119" s="229"/>
      <c r="D3119" s="228">
        <f>SUM(D3118:D3118)</f>
        <v>0</v>
      </c>
      <c r="E3119" s="113"/>
    </row>
    <row r="3120" spans="1:5" ht="12" hidden="1" x14ac:dyDescent="0.25">
      <c r="B3120" s="18"/>
      <c r="C3120" s="30"/>
      <c r="D3120" s="94"/>
      <c r="E3120" s="37"/>
    </row>
    <row r="3121" spans="1:5" ht="12" hidden="1" x14ac:dyDescent="0.25">
      <c r="B3121" s="18"/>
      <c r="C3121" s="30"/>
      <c r="D3121" s="94"/>
      <c r="E3121" s="37"/>
    </row>
    <row r="3122" spans="1:5" hidden="1" x14ac:dyDescent="0.25">
      <c r="A3122" s="299">
        <v>4</v>
      </c>
      <c r="B3122" s="201" t="s">
        <v>164</v>
      </c>
      <c r="C3122" s="122" t="s">
        <v>165</v>
      </c>
      <c r="D3122" s="501"/>
      <c r="E3122" s="37">
        <f>+D3124</f>
        <v>0</v>
      </c>
    </row>
    <row r="3123" spans="1:5" ht="12" hidden="1" x14ac:dyDescent="0.25">
      <c r="B3123" s="18"/>
      <c r="C3123" s="30"/>
      <c r="D3123" s="94"/>
      <c r="E3123" s="37"/>
    </row>
    <row r="3124" spans="1:5" hidden="1" x14ac:dyDescent="0.25">
      <c r="A3124" s="141">
        <v>4</v>
      </c>
      <c r="B3124" s="127" t="s">
        <v>166</v>
      </c>
      <c r="C3124" s="39" t="s">
        <v>167</v>
      </c>
      <c r="D3124" s="128">
        <f>SUM(D3125:D3125)</f>
        <v>0</v>
      </c>
      <c r="E3124" s="112"/>
    </row>
    <row r="3125" spans="1:5" hidden="1" x14ac:dyDescent="0.25">
      <c r="A3125" s="177">
        <v>4</v>
      </c>
      <c r="B3125" s="73" t="s">
        <v>339</v>
      </c>
      <c r="C3125" s="98" t="s">
        <v>340</v>
      </c>
      <c r="D3125" s="496">
        <v>0</v>
      </c>
      <c r="E3125" s="86"/>
    </row>
    <row r="3126" spans="1:5" ht="12" x14ac:dyDescent="0.25">
      <c r="B3126" s="18"/>
      <c r="C3126" s="30"/>
      <c r="D3126" s="94"/>
      <c r="E3126" s="37"/>
    </row>
    <row r="3127" spans="1:5" ht="12" x14ac:dyDescent="0.25">
      <c r="B3127" s="18"/>
      <c r="C3127" s="30"/>
      <c r="D3127" s="94"/>
      <c r="E3127" s="37"/>
    </row>
    <row r="3128" spans="1:5" ht="12" x14ac:dyDescent="0.25">
      <c r="B3128" s="17"/>
      <c r="C3128" s="27" t="s">
        <v>699</v>
      </c>
      <c r="E3128" s="113">
        <f>SUM(E3060:E3126)</f>
        <v>13300000</v>
      </c>
    </row>
    <row r="3129" spans="1:5" ht="12" hidden="1" x14ac:dyDescent="0.25">
      <c r="B3129" s="17"/>
      <c r="C3129" s="18"/>
      <c r="E3129" s="113"/>
    </row>
    <row r="3130" spans="1:5" ht="12" hidden="1" x14ac:dyDescent="0.25">
      <c r="B3130" s="17"/>
      <c r="C3130" s="18"/>
      <c r="E3130" s="113"/>
    </row>
    <row r="3131" spans="1:5" ht="12" hidden="1" x14ac:dyDescent="0.25">
      <c r="B3131" s="17"/>
      <c r="C3131" s="18"/>
      <c r="E3131" s="113"/>
    </row>
    <row r="3132" spans="1:5" ht="12" hidden="1" x14ac:dyDescent="0.25">
      <c r="B3132" s="17"/>
      <c r="C3132" s="18"/>
      <c r="E3132" s="113"/>
    </row>
    <row r="3133" spans="1:5" ht="12" hidden="1" x14ac:dyDescent="0.25">
      <c r="B3133" s="17"/>
      <c r="C3133" s="18"/>
      <c r="D3133" s="37"/>
      <c r="E3133" s="113"/>
    </row>
    <row r="3134" spans="1:5" hidden="1" x14ac:dyDescent="0.25">
      <c r="A3134" s="378"/>
      <c r="B3134" s="379" t="s">
        <v>39</v>
      </c>
      <c r="C3134" s="445" t="s">
        <v>1120</v>
      </c>
      <c r="D3134" s="514" t="s">
        <v>452</v>
      </c>
      <c r="E3134" s="380" t="s">
        <v>478</v>
      </c>
    </row>
    <row r="3135" spans="1:5" hidden="1" x14ac:dyDescent="0.25">
      <c r="A3135" s="378"/>
      <c r="B3135" s="379"/>
      <c r="C3135" s="379"/>
      <c r="D3135" s="365"/>
      <c r="E3135" s="429"/>
    </row>
    <row r="3136" spans="1:5" hidden="1" x14ac:dyDescent="0.25">
      <c r="A3136" s="430">
        <v>2</v>
      </c>
      <c r="B3136" s="431" t="s">
        <v>8</v>
      </c>
      <c r="C3136" s="432" t="s">
        <v>453</v>
      </c>
      <c r="D3136" s="365"/>
      <c r="E3136" s="429">
        <f>+D3138</f>
        <v>0</v>
      </c>
    </row>
    <row r="3137" spans="1:5" hidden="1" x14ac:dyDescent="0.25">
      <c r="A3137" s="378"/>
      <c r="B3137" s="379"/>
      <c r="C3137" s="379"/>
      <c r="D3137" s="365"/>
      <c r="E3137" s="429"/>
    </row>
    <row r="3138" spans="1:5" hidden="1" x14ac:dyDescent="0.25">
      <c r="A3138" s="382"/>
      <c r="B3138" s="383" t="s">
        <v>10</v>
      </c>
      <c r="C3138" s="384" t="s">
        <v>130</v>
      </c>
      <c r="D3138" s="515">
        <f>+D3139</f>
        <v>0</v>
      </c>
      <c r="E3138" s="385"/>
    </row>
    <row r="3139" spans="1:5" hidden="1" x14ac:dyDescent="0.25">
      <c r="A3139" s="378" t="s">
        <v>585</v>
      </c>
      <c r="B3139" s="433" t="s">
        <v>170</v>
      </c>
      <c r="C3139" s="381" t="s">
        <v>45</v>
      </c>
      <c r="D3139" s="365">
        <f>SUM(D3141:D3142)</f>
        <v>0</v>
      </c>
      <c r="E3139" s="365"/>
    </row>
    <row r="3140" spans="1:5" hidden="1" x14ac:dyDescent="0.25">
      <c r="A3140" s="378"/>
      <c r="B3140" s="434"/>
      <c r="C3140" s="434"/>
      <c r="D3140" s="365"/>
      <c r="E3140" s="365"/>
    </row>
    <row r="3141" spans="1:5" hidden="1" x14ac:dyDescent="0.25">
      <c r="A3141" s="378"/>
      <c r="B3141" s="434"/>
      <c r="C3141" s="492" t="s">
        <v>1097</v>
      </c>
      <c r="D3141" s="516">
        <v>0</v>
      </c>
      <c r="E3141" s="365"/>
    </row>
    <row r="3142" spans="1:5" hidden="1" x14ac:dyDescent="0.25">
      <c r="A3142" s="378"/>
      <c r="B3142" s="434"/>
      <c r="C3142" s="443" t="s">
        <v>1118</v>
      </c>
      <c r="D3142" s="517">
        <v>0</v>
      </c>
      <c r="E3142" s="365"/>
    </row>
    <row r="3143" spans="1:5" hidden="1" x14ac:dyDescent="0.25">
      <c r="A3143" s="378"/>
      <c r="B3143" s="434"/>
      <c r="C3143" s="434"/>
      <c r="D3143" s="365"/>
      <c r="E3143" s="365"/>
    </row>
    <row r="3144" spans="1:5" hidden="1" x14ac:dyDescent="0.25">
      <c r="A3144" s="378"/>
      <c r="B3144" s="434"/>
      <c r="C3144" s="434"/>
      <c r="D3144" s="365"/>
      <c r="E3144" s="365"/>
    </row>
    <row r="3145" spans="1:5" ht="12" hidden="1" x14ac:dyDescent="0.25">
      <c r="A3145" s="378"/>
      <c r="B3145" s="434"/>
      <c r="C3145" s="386" t="s">
        <v>745</v>
      </c>
      <c r="D3145" s="365"/>
      <c r="E3145" s="387">
        <f>+E3136</f>
        <v>0</v>
      </c>
    </row>
    <row r="3146" spans="1:5" x14ac:dyDescent="0.25">
      <c r="B3146" s="84"/>
      <c r="C3146" s="84"/>
    </row>
    <row r="3147" spans="1:5" x14ac:dyDescent="0.25">
      <c r="B3147" s="84"/>
      <c r="C3147" s="84"/>
    </row>
    <row r="3148" spans="1:5" x14ac:dyDescent="0.25">
      <c r="B3148" s="84"/>
      <c r="C3148" s="84"/>
    </row>
    <row r="3149" spans="1:5" ht="12" x14ac:dyDescent="0.25">
      <c r="B3149" s="19"/>
      <c r="C3149" s="17" t="s">
        <v>656</v>
      </c>
      <c r="E3149" s="113">
        <f>+E3053+E3145+E3128</f>
        <v>854300000</v>
      </c>
    </row>
    <row r="3150" spans="1:5" ht="12" x14ac:dyDescent="0.25">
      <c r="B3150" s="17"/>
      <c r="C3150" s="18"/>
      <c r="D3150" s="37"/>
      <c r="E3150" s="113"/>
    </row>
    <row r="3151" spans="1:5" ht="12" x14ac:dyDescent="0.25">
      <c r="B3151" s="17"/>
      <c r="C3151" s="18"/>
      <c r="D3151" s="37"/>
      <c r="E3151" s="113"/>
    </row>
    <row r="3152" spans="1:5" ht="12" x14ac:dyDescent="0.25">
      <c r="B3152" s="17"/>
      <c r="C3152" s="18"/>
      <c r="D3152" s="37"/>
      <c r="E3152" s="113"/>
    </row>
    <row r="3153" spans="1:5" ht="12" x14ac:dyDescent="0.25">
      <c r="B3153" s="17"/>
      <c r="C3153" s="18"/>
      <c r="D3153" s="37"/>
      <c r="E3153" s="113"/>
    </row>
    <row r="3154" spans="1:5" ht="12" x14ac:dyDescent="0.25">
      <c r="B3154" s="17"/>
      <c r="C3154" s="18"/>
      <c r="D3154" s="37"/>
      <c r="E3154" s="113"/>
    </row>
    <row r="3155" spans="1:5" x14ac:dyDescent="0.25">
      <c r="B3155" s="18" t="s">
        <v>647</v>
      </c>
      <c r="C3155" s="30" t="s">
        <v>342</v>
      </c>
      <c r="E3155" s="33"/>
    </row>
    <row r="3156" spans="1:5" x14ac:dyDescent="0.25">
      <c r="B3156" s="84"/>
      <c r="C3156" s="84"/>
    </row>
    <row r="3157" spans="1:5" x14ac:dyDescent="0.25">
      <c r="B3157" s="84"/>
      <c r="C3157" s="84"/>
    </row>
    <row r="3158" spans="1:5" x14ac:dyDescent="0.25">
      <c r="B3158" s="18" t="s">
        <v>2</v>
      </c>
      <c r="C3158" s="43" t="s">
        <v>561</v>
      </c>
      <c r="D3158" s="108" t="s">
        <v>368</v>
      </c>
      <c r="E3158" s="48"/>
    </row>
    <row r="3159" spans="1:5" x14ac:dyDescent="0.25">
      <c r="B3159" s="18"/>
    </row>
    <row r="3160" spans="1:5" hidden="1" x14ac:dyDescent="0.25">
      <c r="A3160" s="299" t="s">
        <v>572</v>
      </c>
      <c r="B3160" s="17" t="s">
        <v>118</v>
      </c>
      <c r="C3160" s="30" t="s">
        <v>131</v>
      </c>
      <c r="D3160" s="33"/>
      <c r="E3160" s="37">
        <f>+D3168+D3175+D3179+D3162+D3165</f>
        <v>0</v>
      </c>
    </row>
    <row r="3161" spans="1:5" hidden="1" x14ac:dyDescent="0.25">
      <c r="A3161" s="299"/>
      <c r="B3161" s="17"/>
      <c r="C3161" s="30"/>
      <c r="D3161" s="33"/>
      <c r="E3161" s="37"/>
    </row>
    <row r="3162" spans="1:5" hidden="1" x14ac:dyDescent="0.25">
      <c r="A3162" s="141" t="s">
        <v>573</v>
      </c>
      <c r="B3162" s="127" t="s">
        <v>132</v>
      </c>
      <c r="C3162" s="39" t="s">
        <v>133</v>
      </c>
      <c r="D3162" s="128">
        <f>+D3163</f>
        <v>0</v>
      </c>
      <c r="E3162" s="37"/>
    </row>
    <row r="3163" spans="1:5" hidden="1" x14ac:dyDescent="0.25">
      <c r="A3163" s="76" t="s">
        <v>573</v>
      </c>
      <c r="B3163" s="40" t="s">
        <v>134</v>
      </c>
      <c r="C3163" s="51" t="s">
        <v>135</v>
      </c>
      <c r="D3163" s="41">
        <f>+D3239</f>
        <v>0</v>
      </c>
      <c r="E3163" s="37"/>
    </row>
    <row r="3164" spans="1:5" hidden="1" x14ac:dyDescent="0.25">
      <c r="A3164" s="299"/>
      <c r="B3164" s="17"/>
      <c r="C3164" s="30"/>
      <c r="D3164" s="37"/>
      <c r="E3164" s="37"/>
    </row>
    <row r="3165" spans="1:5" hidden="1" x14ac:dyDescent="0.25">
      <c r="A3165" s="140" t="s">
        <v>573</v>
      </c>
      <c r="B3165" s="180" t="s">
        <v>204</v>
      </c>
      <c r="C3165" s="315" t="s">
        <v>205</v>
      </c>
      <c r="D3165" s="118">
        <f>SUM(D3166:D3166)</f>
        <v>0</v>
      </c>
      <c r="E3165" s="37"/>
    </row>
    <row r="3166" spans="1:5" hidden="1" x14ac:dyDescent="0.25">
      <c r="A3166" s="177" t="s">
        <v>573</v>
      </c>
      <c r="B3166" s="40" t="s">
        <v>206</v>
      </c>
      <c r="C3166" s="51" t="s">
        <v>207</v>
      </c>
      <c r="D3166" s="494">
        <f>+D3240</f>
        <v>0</v>
      </c>
      <c r="E3166" s="37"/>
    </row>
    <row r="3167" spans="1:5" hidden="1" x14ac:dyDescent="0.25">
      <c r="A3167" s="299"/>
      <c r="B3167" s="17"/>
      <c r="C3167" s="30"/>
      <c r="D3167" s="37"/>
      <c r="E3167" s="37"/>
    </row>
    <row r="3168" spans="1:5" hidden="1" x14ac:dyDescent="0.25">
      <c r="A3168" s="141" t="s">
        <v>573</v>
      </c>
      <c r="B3168" s="127" t="s">
        <v>102</v>
      </c>
      <c r="C3168" s="39" t="s">
        <v>103</v>
      </c>
      <c r="D3168" s="128">
        <f>SUM(D3169:D3173)</f>
        <v>0</v>
      </c>
      <c r="E3168" s="112"/>
    </row>
    <row r="3169" spans="1:5" hidden="1" x14ac:dyDescent="0.25">
      <c r="A3169" s="76" t="s">
        <v>573</v>
      </c>
      <c r="B3169" s="40" t="s">
        <v>104</v>
      </c>
      <c r="C3169" s="51" t="s">
        <v>105</v>
      </c>
      <c r="D3169" s="41">
        <f>+D3241</f>
        <v>0</v>
      </c>
      <c r="E3169" s="112"/>
    </row>
    <row r="3170" spans="1:5" hidden="1" x14ac:dyDescent="0.25">
      <c r="A3170" s="76" t="s">
        <v>573</v>
      </c>
      <c r="B3170" s="40" t="s">
        <v>106</v>
      </c>
      <c r="C3170" s="51" t="s">
        <v>107</v>
      </c>
      <c r="D3170" s="41">
        <f>+D3242</f>
        <v>0</v>
      </c>
      <c r="E3170" s="112"/>
    </row>
    <row r="3171" spans="1:5" hidden="1" x14ac:dyDescent="0.25">
      <c r="A3171" s="177" t="s">
        <v>573</v>
      </c>
      <c r="B3171" s="19" t="s">
        <v>108</v>
      </c>
      <c r="C3171" s="38" t="s">
        <v>109</v>
      </c>
      <c r="D3171" s="25">
        <f>+D3243</f>
        <v>0</v>
      </c>
    </row>
    <row r="3172" spans="1:5" hidden="1" x14ac:dyDescent="0.25">
      <c r="A3172" s="76" t="s">
        <v>573</v>
      </c>
      <c r="B3172" s="40" t="s">
        <v>856</v>
      </c>
      <c r="C3172" s="51" t="s">
        <v>857</v>
      </c>
      <c r="D3172" s="41">
        <f>+D3244</f>
        <v>0</v>
      </c>
    </row>
    <row r="3173" spans="1:5" hidden="1" x14ac:dyDescent="0.25">
      <c r="A3173" s="76" t="s">
        <v>573</v>
      </c>
      <c r="B3173" s="40" t="s">
        <v>399</v>
      </c>
      <c r="C3173" s="51" t="s">
        <v>400</v>
      </c>
      <c r="D3173" s="41">
        <f>+D3245</f>
        <v>0</v>
      </c>
    </row>
    <row r="3174" spans="1:5" hidden="1" x14ac:dyDescent="0.25">
      <c r="A3174" s="299"/>
      <c r="B3174" s="19"/>
    </row>
    <row r="3175" spans="1:5" ht="20.399999999999999" hidden="1" x14ac:dyDescent="0.25">
      <c r="A3175" s="141" t="s">
        <v>574</v>
      </c>
      <c r="B3175" s="127" t="s">
        <v>110</v>
      </c>
      <c r="C3175" s="39" t="s">
        <v>493</v>
      </c>
      <c r="D3175" s="128">
        <f>SUM(D3176:D3177)</f>
        <v>0</v>
      </c>
      <c r="E3175" s="112"/>
    </row>
    <row r="3176" spans="1:5" ht="20.399999999999999" hidden="1" x14ac:dyDescent="0.25">
      <c r="A3176" s="177" t="s">
        <v>574</v>
      </c>
      <c r="B3176" s="19" t="s">
        <v>111</v>
      </c>
      <c r="C3176" s="51" t="s">
        <v>474</v>
      </c>
      <c r="D3176" s="25">
        <f>+D3246</f>
        <v>0</v>
      </c>
    </row>
    <row r="3177" spans="1:5" hidden="1" x14ac:dyDescent="0.25">
      <c r="A3177" s="177" t="s">
        <v>574</v>
      </c>
      <c r="B3177" s="19" t="s">
        <v>112</v>
      </c>
      <c r="C3177" s="51" t="s">
        <v>354</v>
      </c>
      <c r="D3177" s="25">
        <f>+D3247</f>
        <v>0</v>
      </c>
    </row>
    <row r="3178" spans="1:5" hidden="1" x14ac:dyDescent="0.25">
      <c r="A3178" s="299"/>
      <c r="B3178" s="19"/>
    </row>
    <row r="3179" spans="1:5" ht="20.399999999999999" hidden="1" x14ac:dyDescent="0.25">
      <c r="A3179" s="141" t="s">
        <v>574</v>
      </c>
      <c r="B3179" s="127" t="s">
        <v>113</v>
      </c>
      <c r="C3179" s="39" t="s">
        <v>355</v>
      </c>
      <c r="D3179" s="128">
        <f>SUM(D3180:D3182)</f>
        <v>0</v>
      </c>
      <c r="E3179" s="112"/>
    </row>
    <row r="3180" spans="1:5" ht="20.399999999999999" hidden="1" x14ac:dyDescent="0.25">
      <c r="A3180" s="177" t="s">
        <v>574</v>
      </c>
      <c r="B3180" s="19" t="s">
        <v>114</v>
      </c>
      <c r="C3180" s="51" t="s">
        <v>356</v>
      </c>
      <c r="D3180" s="25">
        <f>+D3248</f>
        <v>0</v>
      </c>
      <c r="E3180" s="37"/>
    </row>
    <row r="3181" spans="1:5" ht="20.399999999999999" hidden="1" x14ac:dyDescent="0.25">
      <c r="A3181" s="177" t="s">
        <v>574</v>
      </c>
      <c r="B3181" s="19" t="s">
        <v>115</v>
      </c>
      <c r="C3181" s="51" t="s">
        <v>539</v>
      </c>
      <c r="D3181" s="25">
        <f>+D3249</f>
        <v>0</v>
      </c>
    </row>
    <row r="3182" spans="1:5" hidden="1" x14ac:dyDescent="0.25">
      <c r="A3182" s="177" t="s">
        <v>574</v>
      </c>
      <c r="B3182" s="19" t="s">
        <v>116</v>
      </c>
      <c r="C3182" s="38" t="s">
        <v>117</v>
      </c>
      <c r="D3182" s="25">
        <f>+D3250</f>
        <v>0</v>
      </c>
    </row>
    <row r="3183" spans="1:5" hidden="1" x14ac:dyDescent="0.25">
      <c r="B3183" s="18"/>
    </row>
    <row r="3184" spans="1:5" hidden="1" x14ac:dyDescent="0.25">
      <c r="B3184" s="18"/>
    </row>
    <row r="3185" spans="1:5" x14ac:dyDescent="0.2">
      <c r="A3185" s="130" t="s">
        <v>575</v>
      </c>
      <c r="B3185" s="129">
        <v>1</v>
      </c>
      <c r="C3185" s="133" t="s">
        <v>613</v>
      </c>
      <c r="E3185" s="37">
        <f>+D3200+D3193+D3190+D3197+D3187</f>
        <v>193824751.40000001</v>
      </c>
    </row>
    <row r="3186" spans="1:5" x14ac:dyDescent="0.25">
      <c r="B3186" s="18"/>
    </row>
    <row r="3187" spans="1:5" hidden="1" x14ac:dyDescent="0.25">
      <c r="A3187" s="141" t="s">
        <v>575</v>
      </c>
      <c r="B3187" s="143">
        <v>1.01</v>
      </c>
      <c r="C3187" s="125" t="s">
        <v>152</v>
      </c>
      <c r="D3187" s="128">
        <f>+D3188</f>
        <v>0</v>
      </c>
    </row>
    <row r="3188" spans="1:5" hidden="1" x14ac:dyDescent="0.25">
      <c r="A3188" s="177" t="s">
        <v>575</v>
      </c>
      <c r="B3188" s="19" t="s">
        <v>153</v>
      </c>
      <c r="C3188" s="38" t="s">
        <v>154</v>
      </c>
      <c r="D3188" s="25">
        <f>+D3263</f>
        <v>0</v>
      </c>
    </row>
    <row r="3189" spans="1:5" hidden="1" x14ac:dyDescent="0.25">
      <c r="B3189" s="18"/>
    </row>
    <row r="3190" spans="1:5" hidden="1" x14ac:dyDescent="0.25">
      <c r="A3190" s="141" t="s">
        <v>575</v>
      </c>
      <c r="B3190" s="143" t="s">
        <v>155</v>
      </c>
      <c r="C3190" s="125" t="s">
        <v>139</v>
      </c>
      <c r="D3190" s="128">
        <f>SUM(D3191:D3192)</f>
        <v>0</v>
      </c>
    </row>
    <row r="3191" spans="1:5" hidden="1" x14ac:dyDescent="0.25">
      <c r="A3191" s="177" t="s">
        <v>575</v>
      </c>
      <c r="B3191" s="19" t="s">
        <v>221</v>
      </c>
      <c r="C3191" s="38" t="s">
        <v>222</v>
      </c>
      <c r="D3191" s="25">
        <f>+D3264</f>
        <v>0</v>
      </c>
    </row>
    <row r="3192" spans="1:5" hidden="1" x14ac:dyDescent="0.25">
      <c r="B3192" s="18"/>
    </row>
    <row r="3193" spans="1:5" x14ac:dyDescent="0.25">
      <c r="A3193" s="141" t="s">
        <v>575</v>
      </c>
      <c r="B3193" s="127" t="s">
        <v>47</v>
      </c>
      <c r="C3193" s="39" t="s">
        <v>48</v>
      </c>
      <c r="D3193" s="128">
        <f>SUM(D3194:D3195)</f>
        <v>193824751.40000001</v>
      </c>
      <c r="E3193" s="112"/>
    </row>
    <row r="3194" spans="1:5" hidden="1" x14ac:dyDescent="0.2">
      <c r="A3194" s="177" t="s">
        <v>575</v>
      </c>
      <c r="B3194" s="22" t="s">
        <v>71</v>
      </c>
      <c r="C3194" s="33" t="s">
        <v>527</v>
      </c>
      <c r="D3194" s="25">
        <f>+D3265</f>
        <v>0</v>
      </c>
    </row>
    <row r="3195" spans="1:5" x14ac:dyDescent="0.2">
      <c r="A3195" s="177" t="s">
        <v>575</v>
      </c>
      <c r="B3195" s="22" t="s">
        <v>49</v>
      </c>
      <c r="C3195" s="33" t="s">
        <v>50</v>
      </c>
      <c r="D3195" s="25">
        <f>+D3266</f>
        <v>193824751.40000001</v>
      </c>
    </row>
    <row r="3196" spans="1:5" s="85" customFormat="1" hidden="1" x14ac:dyDescent="0.25">
      <c r="A3196" s="299"/>
      <c r="B3196" s="19"/>
      <c r="C3196" s="38"/>
      <c r="D3196" s="25"/>
      <c r="E3196" s="25"/>
    </row>
    <row r="3197" spans="1:5" s="85" customFormat="1" hidden="1" x14ac:dyDescent="0.25">
      <c r="A3197" s="141" t="s">
        <v>575</v>
      </c>
      <c r="B3197" s="127" t="s">
        <v>120</v>
      </c>
      <c r="C3197" s="39" t="s">
        <v>121</v>
      </c>
      <c r="D3197" s="128">
        <f>+D3198</f>
        <v>0</v>
      </c>
      <c r="E3197" s="112"/>
    </row>
    <row r="3198" spans="1:5" s="85" customFormat="1" hidden="1" x14ac:dyDescent="0.25">
      <c r="A3198" s="177" t="s">
        <v>575</v>
      </c>
      <c r="B3198" s="19" t="s">
        <v>122</v>
      </c>
      <c r="C3198" s="38" t="s">
        <v>123</v>
      </c>
      <c r="D3198" s="25">
        <f>+D3251</f>
        <v>0</v>
      </c>
      <c r="E3198" s="25"/>
    </row>
    <row r="3199" spans="1:5" s="85" customFormat="1" hidden="1" x14ac:dyDescent="0.25">
      <c r="A3199" s="177"/>
      <c r="B3199" s="19"/>
      <c r="C3199" s="38"/>
      <c r="D3199" s="25"/>
      <c r="E3199" s="25"/>
    </row>
    <row r="3200" spans="1:5" hidden="1" x14ac:dyDescent="0.25">
      <c r="A3200" s="141" t="s">
        <v>575</v>
      </c>
      <c r="B3200" s="127" t="s">
        <v>614</v>
      </c>
      <c r="C3200" s="39" t="s">
        <v>615</v>
      </c>
      <c r="D3200" s="128">
        <f>+D3201</f>
        <v>0</v>
      </c>
      <c r="E3200" s="112"/>
    </row>
    <row r="3201" spans="1:5" hidden="1" x14ac:dyDescent="0.2">
      <c r="A3201" s="26" t="s">
        <v>575</v>
      </c>
      <c r="B3201" s="22" t="s">
        <v>616</v>
      </c>
      <c r="C3201" s="12" t="s">
        <v>617</v>
      </c>
      <c r="D3201" s="25">
        <f>+D3267</f>
        <v>0</v>
      </c>
    </row>
    <row r="3202" spans="1:5" hidden="1" x14ac:dyDescent="0.2">
      <c r="B3202" s="129"/>
      <c r="C3202" s="11"/>
    </row>
    <row r="3203" spans="1:5" hidden="1" x14ac:dyDescent="0.25">
      <c r="B3203" s="18"/>
    </row>
    <row r="3204" spans="1:5" hidden="1" x14ac:dyDescent="0.25">
      <c r="A3204" s="299" t="s">
        <v>575</v>
      </c>
      <c r="B3204" s="42">
        <v>2</v>
      </c>
      <c r="C3204" s="116" t="s">
        <v>97</v>
      </c>
      <c r="D3204" s="501"/>
      <c r="E3204" s="37">
        <f>+D3206</f>
        <v>0</v>
      </c>
    </row>
    <row r="3205" spans="1:5" hidden="1" x14ac:dyDescent="0.25">
      <c r="A3205" s="299"/>
      <c r="B3205" s="18"/>
      <c r="C3205" s="18"/>
      <c r="E3205" s="37"/>
    </row>
    <row r="3206" spans="1:5" ht="20.399999999999999" hidden="1" x14ac:dyDescent="0.25">
      <c r="A3206" s="141" t="s">
        <v>575</v>
      </c>
      <c r="B3206" s="127" t="s">
        <v>98</v>
      </c>
      <c r="C3206" s="39" t="s">
        <v>99</v>
      </c>
      <c r="D3206" s="128">
        <f>SUM(D3207:D3208)</f>
        <v>0</v>
      </c>
      <c r="E3206" s="112"/>
    </row>
    <row r="3207" spans="1:5" hidden="1" x14ac:dyDescent="0.25">
      <c r="A3207" s="177" t="s">
        <v>575</v>
      </c>
      <c r="B3207" s="19" t="s">
        <v>100</v>
      </c>
      <c r="C3207" s="84" t="s">
        <v>101</v>
      </c>
      <c r="D3207" s="25">
        <f>+D3252</f>
        <v>0</v>
      </c>
      <c r="E3207" s="37"/>
    </row>
    <row r="3208" spans="1:5" hidden="1" x14ac:dyDescent="0.25">
      <c r="A3208" s="177" t="s">
        <v>575</v>
      </c>
      <c r="B3208" s="19" t="s">
        <v>270</v>
      </c>
      <c r="C3208" s="84" t="s">
        <v>271</v>
      </c>
      <c r="D3208" s="25">
        <f>+D3253</f>
        <v>0</v>
      </c>
      <c r="E3208" s="37"/>
    </row>
    <row r="3209" spans="1:5" x14ac:dyDescent="0.25">
      <c r="B3209" s="18"/>
    </row>
    <row r="3210" spans="1:5" x14ac:dyDescent="0.25">
      <c r="B3210" s="18"/>
    </row>
    <row r="3211" spans="1:5" x14ac:dyDescent="0.2">
      <c r="A3211" s="130">
        <v>2</v>
      </c>
      <c r="B3211" s="129">
        <v>5</v>
      </c>
      <c r="C3211" s="133" t="s">
        <v>9</v>
      </c>
      <c r="E3211" s="37">
        <f>+D3213+D3218</f>
        <v>1500000</v>
      </c>
    </row>
    <row r="3212" spans="1:5" x14ac:dyDescent="0.25">
      <c r="B3212" s="84"/>
      <c r="C3212" s="84"/>
    </row>
    <row r="3213" spans="1:5" x14ac:dyDescent="0.25">
      <c r="A3213" s="141"/>
      <c r="B3213" s="127" t="s">
        <v>10</v>
      </c>
      <c r="C3213" s="39" t="s">
        <v>130</v>
      </c>
      <c r="D3213" s="128">
        <f>SUM(D3214:D3216)</f>
        <v>1500000</v>
      </c>
      <c r="E3213" s="112"/>
    </row>
    <row r="3214" spans="1:5" x14ac:dyDescent="0.25">
      <c r="A3214" s="177" t="s">
        <v>583</v>
      </c>
      <c r="B3214" s="19" t="s">
        <v>11</v>
      </c>
      <c r="C3214" s="84" t="s">
        <v>12</v>
      </c>
      <c r="D3214" s="25">
        <f>+D3268</f>
        <v>1500000</v>
      </c>
      <c r="E3214" s="112"/>
    </row>
    <row r="3215" spans="1:5" hidden="1" x14ac:dyDescent="0.25">
      <c r="A3215" s="177" t="s">
        <v>584</v>
      </c>
      <c r="B3215" s="19" t="s">
        <v>72</v>
      </c>
      <c r="C3215" s="84" t="s">
        <v>73</v>
      </c>
      <c r="D3215" s="25">
        <f>+D3269</f>
        <v>0</v>
      </c>
      <c r="E3215" s="112"/>
    </row>
    <row r="3216" spans="1:5" hidden="1" x14ac:dyDescent="0.25">
      <c r="A3216" s="177" t="s">
        <v>661</v>
      </c>
      <c r="B3216" s="19" t="s">
        <v>51</v>
      </c>
      <c r="C3216" s="84" t="s">
        <v>52</v>
      </c>
      <c r="D3216" s="25">
        <f>+D3270</f>
        <v>0</v>
      </c>
    </row>
    <row r="3217" spans="1:5" hidden="1" x14ac:dyDescent="0.25">
      <c r="B3217" s="19"/>
      <c r="C3217" s="84"/>
    </row>
    <row r="3218" spans="1:5" hidden="1" x14ac:dyDescent="0.25">
      <c r="A3218" s="141" t="s">
        <v>347</v>
      </c>
      <c r="B3218" s="127" t="s">
        <v>332</v>
      </c>
      <c r="C3218" s="39" t="s">
        <v>333</v>
      </c>
      <c r="D3218" s="128">
        <f>+D3219</f>
        <v>0</v>
      </c>
    </row>
    <row r="3219" spans="1:5" hidden="1" x14ac:dyDescent="0.25">
      <c r="A3219" s="177" t="s">
        <v>577</v>
      </c>
      <c r="B3219" s="19" t="s">
        <v>334</v>
      </c>
      <c r="C3219" s="84" t="s">
        <v>335</v>
      </c>
      <c r="D3219" s="25">
        <f>+D3254</f>
        <v>0</v>
      </c>
    </row>
    <row r="3220" spans="1:5" hidden="1" x14ac:dyDescent="0.25">
      <c r="B3220" s="18"/>
    </row>
    <row r="3221" spans="1:5" hidden="1" x14ac:dyDescent="0.25">
      <c r="B3221" s="18"/>
    </row>
    <row r="3222" spans="1:5" hidden="1" x14ac:dyDescent="0.25">
      <c r="A3222" s="299" t="s">
        <v>578</v>
      </c>
      <c r="B3222" s="42">
        <v>6</v>
      </c>
      <c r="C3222" s="116" t="s">
        <v>86</v>
      </c>
      <c r="D3222" s="37"/>
      <c r="E3222" s="37">
        <f>+D3224</f>
        <v>0</v>
      </c>
    </row>
    <row r="3223" spans="1:5" hidden="1" x14ac:dyDescent="0.25">
      <c r="B3223" s="45"/>
      <c r="C3223" s="33"/>
    </row>
    <row r="3224" spans="1:5" hidden="1" x14ac:dyDescent="0.25">
      <c r="A3224" s="141" t="s">
        <v>580</v>
      </c>
      <c r="B3224" s="127">
        <v>6.03</v>
      </c>
      <c r="C3224" s="39" t="s">
        <v>125</v>
      </c>
      <c r="D3224" s="128">
        <f>SUM(D3225)</f>
        <v>0</v>
      </c>
      <c r="E3224" s="112"/>
    </row>
    <row r="3225" spans="1:5" hidden="1" x14ac:dyDescent="0.25">
      <c r="A3225" s="177" t="s">
        <v>580</v>
      </c>
      <c r="B3225" s="45" t="s">
        <v>126</v>
      </c>
      <c r="C3225" s="33" t="s">
        <v>127</v>
      </c>
      <c r="D3225" s="25">
        <f>+D3255</f>
        <v>0</v>
      </c>
    </row>
    <row r="3226" spans="1:5" hidden="1" x14ac:dyDescent="0.25">
      <c r="B3226" s="84"/>
      <c r="C3226" s="84"/>
    </row>
    <row r="3227" spans="1:5" hidden="1" x14ac:dyDescent="0.25">
      <c r="B3227" s="84"/>
      <c r="C3227" s="84"/>
    </row>
    <row r="3228" spans="1:5" hidden="1" x14ac:dyDescent="0.2">
      <c r="A3228" s="299">
        <v>4</v>
      </c>
      <c r="B3228" s="201" t="s">
        <v>164</v>
      </c>
      <c r="C3228" s="133" t="s">
        <v>165</v>
      </c>
      <c r="D3228" s="501"/>
      <c r="E3228" s="37">
        <f>+D3230</f>
        <v>0</v>
      </c>
    </row>
    <row r="3229" spans="1:5" hidden="1" x14ac:dyDescent="0.25">
      <c r="B3229" s="73"/>
      <c r="C3229" s="98"/>
      <c r="D3229" s="496"/>
    </row>
    <row r="3230" spans="1:5" hidden="1" x14ac:dyDescent="0.25">
      <c r="A3230" s="141">
        <v>4</v>
      </c>
      <c r="B3230" s="127" t="s">
        <v>166</v>
      </c>
      <c r="C3230" s="39" t="s">
        <v>167</v>
      </c>
      <c r="D3230" s="128">
        <f>SUM(D3231:D3231)</f>
        <v>0</v>
      </c>
      <c r="E3230" s="112"/>
    </row>
    <row r="3231" spans="1:5" hidden="1" x14ac:dyDescent="0.25">
      <c r="A3231" s="177">
        <v>4</v>
      </c>
      <c r="B3231" s="19" t="s">
        <v>339</v>
      </c>
      <c r="C3231" s="98" t="s">
        <v>340</v>
      </c>
      <c r="D3231" s="25">
        <v>0</v>
      </c>
      <c r="E3231" s="86"/>
    </row>
    <row r="3232" spans="1:5" x14ac:dyDescent="0.25">
      <c r="B3232" s="84"/>
      <c r="C3232" s="84"/>
    </row>
    <row r="3233" spans="2:5" x14ac:dyDescent="0.25">
      <c r="B3233" s="84"/>
      <c r="C3233" s="84"/>
    </row>
    <row r="3234" spans="2:5" ht="15.6" x14ac:dyDescent="0.25">
      <c r="B3234" s="19"/>
      <c r="C3234" s="27" t="s">
        <v>700</v>
      </c>
      <c r="D3234" s="518"/>
      <c r="E3234" s="113">
        <f>SUM(E3159:E3233)</f>
        <v>195324751.40000001</v>
      </c>
    </row>
    <row r="3235" spans="2:5" hidden="1" x14ac:dyDescent="0.25">
      <c r="B3235" s="84"/>
      <c r="C3235" s="84"/>
    </row>
    <row r="3236" spans="2:5" hidden="1" x14ac:dyDescent="0.25">
      <c r="B3236" s="84"/>
      <c r="C3236" s="84"/>
    </row>
    <row r="3237" spans="2:5" ht="12" hidden="1" x14ac:dyDescent="0.25">
      <c r="B3237" s="19"/>
      <c r="C3237" s="103" t="s">
        <v>646</v>
      </c>
      <c r="D3237" s="48" t="s">
        <v>560</v>
      </c>
      <c r="E3237" s="113"/>
    </row>
    <row r="3238" spans="2:5" ht="12" hidden="1" x14ac:dyDescent="0.25">
      <c r="B3238" s="95"/>
      <c r="C3238" s="96"/>
      <c r="D3238" s="502"/>
      <c r="E3238" s="113"/>
    </row>
    <row r="3239" spans="2:5" ht="12" hidden="1" x14ac:dyDescent="0.25">
      <c r="B3239" s="97" t="s">
        <v>134</v>
      </c>
      <c r="C3239" s="98" t="s">
        <v>135</v>
      </c>
      <c r="D3239" s="99">
        <v>0</v>
      </c>
      <c r="E3239" s="113"/>
    </row>
    <row r="3240" spans="2:5" ht="12" hidden="1" x14ac:dyDescent="0.25">
      <c r="B3240" s="97" t="s">
        <v>206</v>
      </c>
      <c r="C3240" s="98" t="s">
        <v>207</v>
      </c>
      <c r="D3240" s="99">
        <v>0</v>
      </c>
      <c r="E3240" s="113"/>
    </row>
    <row r="3241" spans="2:5" ht="12" hidden="1" x14ac:dyDescent="0.25">
      <c r="B3241" s="97" t="s">
        <v>104</v>
      </c>
      <c r="C3241" s="176" t="s">
        <v>105</v>
      </c>
      <c r="D3241" s="99">
        <v>0</v>
      </c>
      <c r="E3241" s="113"/>
    </row>
    <row r="3242" spans="2:5" ht="12" hidden="1" x14ac:dyDescent="0.25">
      <c r="B3242" s="97" t="s">
        <v>106</v>
      </c>
      <c r="C3242" s="176" t="s">
        <v>107</v>
      </c>
      <c r="D3242" s="99">
        <v>0</v>
      </c>
      <c r="E3242" s="113"/>
    </row>
    <row r="3243" spans="2:5" ht="12" hidden="1" x14ac:dyDescent="0.25">
      <c r="B3243" s="97" t="s">
        <v>108</v>
      </c>
      <c r="C3243" s="176" t="s">
        <v>109</v>
      </c>
      <c r="D3243" s="503">
        <v>0</v>
      </c>
      <c r="E3243" s="113"/>
    </row>
    <row r="3244" spans="2:5" ht="12" hidden="1" x14ac:dyDescent="0.25">
      <c r="B3244" s="97" t="s">
        <v>856</v>
      </c>
      <c r="C3244" s="176" t="s">
        <v>857</v>
      </c>
      <c r="D3244" s="99">
        <v>0</v>
      </c>
      <c r="E3244" s="113"/>
    </row>
    <row r="3245" spans="2:5" ht="12" hidden="1" x14ac:dyDescent="0.25">
      <c r="B3245" s="97" t="s">
        <v>399</v>
      </c>
      <c r="C3245" s="176" t="s">
        <v>400</v>
      </c>
      <c r="D3245" s="99">
        <v>0</v>
      </c>
      <c r="E3245" s="113"/>
    </row>
    <row r="3246" spans="2:5" ht="20.399999999999999" hidden="1" x14ac:dyDescent="0.25">
      <c r="B3246" s="97" t="s">
        <v>111</v>
      </c>
      <c r="C3246" s="176" t="s">
        <v>474</v>
      </c>
      <c r="D3246" s="99">
        <f>(+D3241+D3244+D3239+D3242+D3245+D3240)*9.25%</f>
        <v>0</v>
      </c>
      <c r="E3246" s="113"/>
    </row>
    <row r="3247" spans="2:5" ht="12" hidden="1" x14ac:dyDescent="0.25">
      <c r="B3247" s="97" t="s">
        <v>112</v>
      </c>
      <c r="C3247" s="176" t="s">
        <v>354</v>
      </c>
      <c r="D3247" s="99">
        <f>(+D3241+D3244+D3242+D3245+D3239+D3240)*0.5%</f>
        <v>0</v>
      </c>
      <c r="E3247" s="113"/>
    </row>
    <row r="3248" spans="2:5" ht="20.399999999999999" hidden="1" x14ac:dyDescent="0.25">
      <c r="B3248" s="97" t="s">
        <v>114</v>
      </c>
      <c r="C3248" s="176" t="s">
        <v>356</v>
      </c>
      <c r="D3248" s="99">
        <f>(+D3241+D3244+D3239+D3242+D3245+D3240)*5.42%</f>
        <v>0</v>
      </c>
      <c r="E3248" s="113"/>
    </row>
    <row r="3249" spans="2:5" ht="20.399999999999999" hidden="1" x14ac:dyDescent="0.25">
      <c r="B3249" s="97" t="s">
        <v>115</v>
      </c>
      <c r="C3249" s="176" t="s">
        <v>539</v>
      </c>
      <c r="D3249" s="99">
        <f>(+D3241+D3244+D3239+D3242+D3245+D3240)*3%</f>
        <v>0</v>
      </c>
      <c r="E3249" s="113"/>
    </row>
    <row r="3250" spans="2:5" ht="12" hidden="1" x14ac:dyDescent="0.25">
      <c r="B3250" s="97" t="s">
        <v>116</v>
      </c>
      <c r="C3250" s="176" t="s">
        <v>117</v>
      </c>
      <c r="D3250" s="99">
        <f>(+D3241+D3244+D3239+D3242+D3245+D3240)*1.5%</f>
        <v>0</v>
      </c>
      <c r="E3250" s="113"/>
    </row>
    <row r="3251" spans="2:5" ht="12" hidden="1" x14ac:dyDescent="0.25">
      <c r="B3251" s="97" t="s">
        <v>122</v>
      </c>
      <c r="C3251" s="176" t="s">
        <v>123</v>
      </c>
      <c r="D3251" s="503">
        <f>(+D3241+D3244+D3239+D3242+D3245)*1.55%</f>
        <v>0</v>
      </c>
      <c r="E3251" s="113"/>
    </row>
    <row r="3252" spans="2:5" ht="12" hidden="1" x14ac:dyDescent="0.25">
      <c r="B3252" s="97" t="s">
        <v>100</v>
      </c>
      <c r="C3252" s="98" t="s">
        <v>101</v>
      </c>
      <c r="D3252" s="99">
        <v>0</v>
      </c>
      <c r="E3252" s="113"/>
    </row>
    <row r="3253" spans="2:5" ht="12" hidden="1" x14ac:dyDescent="0.25">
      <c r="B3253" s="97" t="s">
        <v>270</v>
      </c>
      <c r="C3253" s="98" t="s">
        <v>271</v>
      </c>
      <c r="D3253" s="99">
        <v>0</v>
      </c>
      <c r="E3253" s="113"/>
    </row>
    <row r="3254" spans="2:5" ht="12" hidden="1" x14ac:dyDescent="0.25">
      <c r="B3254" s="97" t="s">
        <v>334</v>
      </c>
      <c r="C3254" s="98" t="s">
        <v>335</v>
      </c>
      <c r="D3254" s="99">
        <v>0</v>
      </c>
      <c r="E3254" s="113"/>
    </row>
    <row r="3255" spans="2:5" ht="12" hidden="1" x14ac:dyDescent="0.25">
      <c r="B3255" s="97" t="s">
        <v>126</v>
      </c>
      <c r="C3255" s="98" t="s">
        <v>127</v>
      </c>
      <c r="D3255" s="503">
        <v>0</v>
      </c>
      <c r="E3255" s="113"/>
    </row>
    <row r="3256" spans="2:5" ht="12" hidden="1" x14ac:dyDescent="0.25">
      <c r="B3256" s="97" t="s">
        <v>339</v>
      </c>
      <c r="C3256" s="98" t="s">
        <v>340</v>
      </c>
      <c r="D3256" s="99">
        <v>0</v>
      </c>
      <c r="E3256" s="113"/>
    </row>
    <row r="3257" spans="2:5" ht="12" hidden="1" x14ac:dyDescent="0.25">
      <c r="B3257" s="97"/>
      <c r="C3257" s="17" t="s">
        <v>357</v>
      </c>
      <c r="D3257" s="100">
        <f>SUM(D3239:D3256)</f>
        <v>0</v>
      </c>
      <c r="E3257" s="113"/>
    </row>
    <row r="3258" spans="2:5" ht="12" hidden="1" x14ac:dyDescent="0.25">
      <c r="B3258" s="101"/>
      <c r="C3258" s="102"/>
      <c r="D3258" s="507"/>
      <c r="E3258" s="113"/>
    </row>
    <row r="3259" spans="2:5" x14ac:dyDescent="0.25">
      <c r="B3259" s="84"/>
      <c r="C3259" s="84"/>
    </row>
    <row r="3260" spans="2:5" x14ac:dyDescent="0.25">
      <c r="B3260" s="84"/>
      <c r="C3260" s="84"/>
    </row>
    <row r="3261" spans="2:5" x14ac:dyDescent="0.2">
      <c r="B3261" s="17"/>
      <c r="C3261" s="103" t="s">
        <v>639</v>
      </c>
      <c r="D3261" s="48" t="s">
        <v>612</v>
      </c>
      <c r="E3261" s="223"/>
    </row>
    <row r="3262" spans="2:5" x14ac:dyDescent="0.2">
      <c r="B3262" s="224"/>
      <c r="C3262" s="467"/>
      <c r="D3262" s="519"/>
      <c r="E3262" s="12"/>
    </row>
    <row r="3263" spans="2:5" hidden="1" x14ac:dyDescent="0.2">
      <c r="B3263" s="109" t="s">
        <v>153</v>
      </c>
      <c r="C3263" s="33" t="s">
        <v>154</v>
      </c>
      <c r="D3263" s="99">
        <v>0</v>
      </c>
      <c r="E3263" s="12"/>
    </row>
    <row r="3264" spans="2:5" hidden="1" x14ac:dyDescent="0.2">
      <c r="B3264" s="109" t="s">
        <v>221</v>
      </c>
      <c r="C3264" s="33" t="s">
        <v>222</v>
      </c>
      <c r="D3264" s="99">
        <v>0</v>
      </c>
      <c r="E3264" s="12"/>
    </row>
    <row r="3265" spans="1:5" hidden="1" x14ac:dyDescent="0.2">
      <c r="B3265" s="109" t="s">
        <v>71</v>
      </c>
      <c r="C3265" s="12" t="s">
        <v>527</v>
      </c>
      <c r="D3265" s="99">
        <v>0</v>
      </c>
      <c r="E3265" s="12"/>
    </row>
    <row r="3266" spans="1:5" x14ac:dyDescent="0.2">
      <c r="B3266" s="109" t="s">
        <v>49</v>
      </c>
      <c r="C3266" s="33" t="s">
        <v>50</v>
      </c>
      <c r="D3266" s="99">
        <v>193824751.40000001</v>
      </c>
      <c r="E3266" s="12"/>
    </row>
    <row r="3267" spans="1:5" hidden="1" x14ac:dyDescent="0.2">
      <c r="B3267" s="109" t="s">
        <v>616</v>
      </c>
      <c r="C3267" s="33" t="s">
        <v>617</v>
      </c>
      <c r="D3267" s="99">
        <v>0</v>
      </c>
      <c r="E3267" s="12"/>
    </row>
    <row r="3268" spans="1:5" x14ac:dyDescent="0.2">
      <c r="B3268" s="109" t="s">
        <v>11</v>
      </c>
      <c r="C3268" s="33" t="s">
        <v>12</v>
      </c>
      <c r="D3268" s="503">
        <v>1500000</v>
      </c>
      <c r="E3268" s="12"/>
    </row>
    <row r="3269" spans="1:5" hidden="1" x14ac:dyDescent="0.2">
      <c r="B3269" s="109" t="s">
        <v>72</v>
      </c>
      <c r="C3269" s="12" t="s">
        <v>73</v>
      </c>
      <c r="D3269" s="99">
        <v>0</v>
      </c>
      <c r="E3269" s="12"/>
    </row>
    <row r="3270" spans="1:5" hidden="1" x14ac:dyDescent="0.2">
      <c r="B3270" s="109" t="s">
        <v>51</v>
      </c>
      <c r="C3270" s="33" t="s">
        <v>52</v>
      </c>
      <c r="D3270" s="503">
        <v>0</v>
      </c>
      <c r="E3270" s="12"/>
    </row>
    <row r="3271" spans="1:5" x14ac:dyDescent="0.2">
      <c r="B3271" s="109"/>
      <c r="C3271" s="17" t="s">
        <v>357</v>
      </c>
      <c r="D3271" s="100">
        <f>SUM(D3263:D3270)</f>
        <v>195324751.40000001</v>
      </c>
      <c r="E3271" s="12"/>
    </row>
    <row r="3272" spans="1:5" x14ac:dyDescent="0.2">
      <c r="B3272" s="211"/>
      <c r="C3272" s="583"/>
      <c r="D3272" s="584"/>
      <c r="E3272" s="4"/>
    </row>
    <row r="3273" spans="1:5" x14ac:dyDescent="0.25">
      <c r="B3273" s="45"/>
      <c r="C3273" s="76"/>
    </row>
    <row r="3274" spans="1:5" x14ac:dyDescent="0.25">
      <c r="B3274" s="45"/>
      <c r="C3274" s="76"/>
    </row>
    <row r="3275" spans="1:5" x14ac:dyDescent="0.25">
      <c r="B3275" s="45"/>
      <c r="C3275" s="76"/>
    </row>
    <row r="3276" spans="1:5" x14ac:dyDescent="0.25">
      <c r="B3276" s="45"/>
      <c r="C3276" s="76"/>
    </row>
    <row r="3277" spans="1:5" x14ac:dyDescent="0.25">
      <c r="B3277" s="45"/>
      <c r="C3277" s="76"/>
    </row>
    <row r="3278" spans="1:5" ht="20.399999999999999" x14ac:dyDescent="0.25">
      <c r="B3278" s="18" t="s">
        <v>76</v>
      </c>
      <c r="C3278" s="43" t="s">
        <v>1207</v>
      </c>
      <c r="D3278" s="108" t="s">
        <v>1152</v>
      </c>
      <c r="E3278" s="48" t="s">
        <v>879</v>
      </c>
    </row>
    <row r="3279" spans="1:5" x14ac:dyDescent="0.25">
      <c r="B3279" s="18"/>
    </row>
    <row r="3280" spans="1:5" hidden="1" x14ac:dyDescent="0.2">
      <c r="A3280" s="130" t="s">
        <v>575</v>
      </c>
      <c r="B3280" s="129">
        <v>1</v>
      </c>
      <c r="C3280" s="133" t="s">
        <v>613</v>
      </c>
      <c r="D3280" s="37"/>
      <c r="E3280" s="37">
        <f>+D3282+D3285</f>
        <v>0</v>
      </c>
    </row>
    <row r="3281" spans="1:5" hidden="1" x14ac:dyDescent="0.25">
      <c r="B3281" s="19"/>
    </row>
    <row r="3282" spans="1:5" hidden="1" x14ac:dyDescent="0.25">
      <c r="A3282" s="141" t="s">
        <v>575</v>
      </c>
      <c r="B3282" s="127" t="s">
        <v>47</v>
      </c>
      <c r="C3282" s="39" t="s">
        <v>48</v>
      </c>
      <c r="D3282" s="128">
        <f>+D3283</f>
        <v>0</v>
      </c>
      <c r="E3282" s="112"/>
    </row>
    <row r="3283" spans="1:5" hidden="1" x14ac:dyDescent="0.2">
      <c r="A3283" s="177" t="s">
        <v>575</v>
      </c>
      <c r="B3283" s="22" t="s">
        <v>71</v>
      </c>
      <c r="C3283" s="33" t="s">
        <v>527</v>
      </c>
      <c r="D3283" s="25">
        <v>0</v>
      </c>
    </row>
    <row r="3284" spans="1:5" hidden="1" x14ac:dyDescent="0.25">
      <c r="B3284" s="84"/>
      <c r="C3284" s="84"/>
    </row>
    <row r="3285" spans="1:5" hidden="1" x14ac:dyDescent="0.25">
      <c r="A3285" s="141" t="s">
        <v>575</v>
      </c>
      <c r="B3285" s="127" t="s">
        <v>47</v>
      </c>
      <c r="C3285" s="39" t="s">
        <v>48</v>
      </c>
      <c r="D3285" s="128">
        <f>SUM(D3286:D3286)</f>
        <v>0</v>
      </c>
    </row>
    <row r="3286" spans="1:5" hidden="1" x14ac:dyDescent="0.25">
      <c r="A3286" s="76" t="s">
        <v>575</v>
      </c>
      <c r="B3286" s="40" t="s">
        <v>49</v>
      </c>
      <c r="C3286" s="32" t="s">
        <v>50</v>
      </c>
      <c r="D3286" s="41">
        <v>0</v>
      </c>
    </row>
    <row r="3287" spans="1:5" hidden="1" x14ac:dyDescent="0.25">
      <c r="B3287" s="84"/>
      <c r="C3287" s="84"/>
    </row>
    <row r="3288" spans="1:5" hidden="1" x14ac:dyDescent="0.25">
      <c r="B3288" s="84"/>
      <c r="C3288" s="84"/>
    </row>
    <row r="3289" spans="1:5" x14ac:dyDescent="0.2">
      <c r="A3289" s="130">
        <v>2</v>
      </c>
      <c r="B3289" s="129">
        <v>5</v>
      </c>
      <c r="C3289" s="133" t="s">
        <v>9</v>
      </c>
      <c r="E3289" s="37">
        <f>+D3294+D3291</f>
        <v>65000000</v>
      </c>
    </row>
    <row r="3290" spans="1:5" x14ac:dyDescent="0.25">
      <c r="B3290" s="84"/>
      <c r="C3290" s="84"/>
    </row>
    <row r="3291" spans="1:5" x14ac:dyDescent="0.25">
      <c r="A3291" s="141" t="s">
        <v>576</v>
      </c>
      <c r="B3291" s="127" t="s">
        <v>147</v>
      </c>
      <c r="C3291" s="39" t="s">
        <v>23</v>
      </c>
      <c r="D3291" s="128">
        <f>+D3292</f>
        <v>65000000</v>
      </c>
    </row>
    <row r="3292" spans="1:5" x14ac:dyDescent="0.2">
      <c r="A3292" s="177" t="s">
        <v>576</v>
      </c>
      <c r="B3292" s="22" t="s">
        <v>306</v>
      </c>
      <c r="C3292" s="33" t="s">
        <v>326</v>
      </c>
      <c r="D3292" s="25">
        <v>65000000</v>
      </c>
    </row>
    <row r="3293" spans="1:5" hidden="1" x14ac:dyDescent="0.25">
      <c r="B3293" s="84"/>
      <c r="C3293" s="84"/>
    </row>
    <row r="3294" spans="1:5" hidden="1" x14ac:dyDescent="0.25">
      <c r="A3294" s="141"/>
      <c r="B3294" s="127" t="s">
        <v>10</v>
      </c>
      <c r="C3294" s="39" t="s">
        <v>130</v>
      </c>
      <c r="D3294" s="128">
        <f>+D3295</f>
        <v>0</v>
      </c>
      <c r="E3294" s="112"/>
    </row>
    <row r="3295" spans="1:5" hidden="1" x14ac:dyDescent="0.2">
      <c r="A3295" s="177" t="s">
        <v>661</v>
      </c>
      <c r="B3295" s="22" t="s">
        <v>51</v>
      </c>
      <c r="C3295" s="33" t="s">
        <v>52</v>
      </c>
      <c r="D3295" s="25">
        <v>0</v>
      </c>
    </row>
    <row r="3296" spans="1:5" x14ac:dyDescent="0.25">
      <c r="B3296" s="84"/>
      <c r="C3296" s="84"/>
    </row>
    <row r="3297" spans="1:5" x14ac:dyDescent="0.25">
      <c r="B3297" s="84"/>
      <c r="C3297" s="84"/>
    </row>
    <row r="3298" spans="1:5" ht="15.6" x14ac:dyDescent="0.25">
      <c r="B3298" s="18"/>
      <c r="C3298" s="27" t="s">
        <v>1153</v>
      </c>
      <c r="D3298" s="518"/>
      <c r="E3298" s="113">
        <f>SUM(E3280:E3297)</f>
        <v>65000000</v>
      </c>
    </row>
    <row r="3299" spans="1:5" hidden="1" x14ac:dyDescent="0.25">
      <c r="B3299" s="45"/>
      <c r="C3299" s="76"/>
    </row>
    <row r="3300" spans="1:5" hidden="1" x14ac:dyDescent="0.25">
      <c r="B3300" s="45"/>
      <c r="C3300" s="76"/>
    </row>
    <row r="3301" spans="1:5" hidden="1" x14ac:dyDescent="0.25">
      <c r="B3301" s="45"/>
      <c r="C3301" s="76"/>
    </row>
    <row r="3302" spans="1:5" hidden="1" x14ac:dyDescent="0.25">
      <c r="B3302" s="45"/>
      <c r="C3302" s="76"/>
    </row>
    <row r="3303" spans="1:5" hidden="1" x14ac:dyDescent="0.25">
      <c r="B3303" s="45"/>
      <c r="C3303" s="76"/>
    </row>
    <row r="3304" spans="1:5" ht="20.399999999999999" hidden="1" x14ac:dyDescent="0.25">
      <c r="B3304" s="18" t="s">
        <v>39</v>
      </c>
      <c r="C3304" s="131" t="s">
        <v>1197</v>
      </c>
      <c r="D3304" s="108" t="s">
        <v>707</v>
      </c>
      <c r="E3304" s="48" t="s">
        <v>708</v>
      </c>
    </row>
    <row r="3305" spans="1:5" hidden="1" x14ac:dyDescent="0.25">
      <c r="B3305" s="18"/>
    </row>
    <row r="3306" spans="1:5" hidden="1" x14ac:dyDescent="0.25">
      <c r="A3306" s="299">
        <v>2</v>
      </c>
      <c r="B3306" s="17">
        <v>5</v>
      </c>
      <c r="C3306" s="122" t="s">
        <v>9</v>
      </c>
      <c r="D3306" s="37"/>
      <c r="E3306" s="37">
        <f>+D3308</f>
        <v>0</v>
      </c>
    </row>
    <row r="3307" spans="1:5" hidden="1" x14ac:dyDescent="0.25">
      <c r="B3307" s="19"/>
    </row>
    <row r="3308" spans="1:5" hidden="1" x14ac:dyDescent="0.25">
      <c r="A3308" s="141"/>
      <c r="B3308" s="127" t="s">
        <v>10</v>
      </c>
      <c r="C3308" s="39" t="s">
        <v>130</v>
      </c>
      <c r="D3308" s="128">
        <f>+D3309</f>
        <v>0</v>
      </c>
      <c r="E3308" s="112"/>
    </row>
    <row r="3309" spans="1:5" hidden="1" x14ac:dyDescent="0.2">
      <c r="A3309" s="177" t="s">
        <v>661</v>
      </c>
      <c r="B3309" s="22" t="s">
        <v>51</v>
      </c>
      <c r="C3309" s="33" t="s">
        <v>52</v>
      </c>
      <c r="D3309" s="25">
        <v>0</v>
      </c>
    </row>
    <row r="3310" spans="1:5" hidden="1" x14ac:dyDescent="0.25">
      <c r="B3310" s="45"/>
      <c r="C3310" s="76"/>
    </row>
    <row r="3311" spans="1:5" hidden="1" x14ac:dyDescent="0.25">
      <c r="B3311" s="45"/>
      <c r="C3311" s="76"/>
    </row>
    <row r="3312" spans="1:5" ht="15.6" hidden="1" x14ac:dyDescent="0.25">
      <c r="B3312" s="45"/>
      <c r="C3312" s="27" t="s">
        <v>709</v>
      </c>
      <c r="D3312" s="518"/>
      <c r="E3312" s="113">
        <f>SUM(E3305:E3310)</f>
        <v>0</v>
      </c>
    </row>
    <row r="3313" spans="1:5" x14ac:dyDescent="0.25">
      <c r="B3313" s="19"/>
    </row>
    <row r="3314" spans="1:5" x14ac:dyDescent="0.25">
      <c r="B3314" s="19"/>
    </row>
    <row r="3315" spans="1:5" x14ac:dyDescent="0.25">
      <c r="B3315" s="19"/>
    </row>
    <row r="3316" spans="1:5" x14ac:dyDescent="0.25">
      <c r="B3316" s="19"/>
    </row>
    <row r="3317" spans="1:5" x14ac:dyDescent="0.25">
      <c r="B3317" s="19"/>
    </row>
    <row r="3318" spans="1:5" s="69" customFormat="1" ht="20.399999999999999" x14ac:dyDescent="0.25">
      <c r="A3318" s="332"/>
      <c r="B3318" s="18" t="s">
        <v>3</v>
      </c>
      <c r="C3318" s="43" t="s">
        <v>1199</v>
      </c>
      <c r="D3318" s="108" t="s">
        <v>946</v>
      </c>
      <c r="E3318" s="48" t="s">
        <v>947</v>
      </c>
    </row>
    <row r="3319" spans="1:5" x14ac:dyDescent="0.25">
      <c r="B3319" s="18"/>
    </row>
    <row r="3320" spans="1:5" hidden="1" x14ac:dyDescent="0.2">
      <c r="A3320" s="130" t="s">
        <v>575</v>
      </c>
      <c r="B3320" s="129">
        <v>1</v>
      </c>
      <c r="C3320" s="133" t="s">
        <v>613</v>
      </c>
      <c r="D3320" s="37"/>
      <c r="E3320" s="37">
        <f>+D3322+D3325</f>
        <v>0</v>
      </c>
    </row>
    <row r="3321" spans="1:5" hidden="1" x14ac:dyDescent="0.25">
      <c r="B3321" s="19"/>
    </row>
    <row r="3322" spans="1:5" hidden="1" x14ac:dyDescent="0.25">
      <c r="A3322" s="141" t="s">
        <v>575</v>
      </c>
      <c r="B3322" s="127" t="s">
        <v>47</v>
      </c>
      <c r="C3322" s="39" t="s">
        <v>48</v>
      </c>
      <c r="D3322" s="128">
        <f>+D3323</f>
        <v>0</v>
      </c>
      <c r="E3322" s="112"/>
    </row>
    <row r="3323" spans="1:5" hidden="1" x14ac:dyDescent="0.2">
      <c r="A3323" s="177" t="s">
        <v>575</v>
      </c>
      <c r="B3323" s="22" t="s">
        <v>49</v>
      </c>
      <c r="C3323" s="33" t="s">
        <v>50</v>
      </c>
      <c r="D3323" s="25">
        <v>0</v>
      </c>
    </row>
    <row r="3324" spans="1:5" hidden="1" x14ac:dyDescent="0.2">
      <c r="B3324" s="22"/>
      <c r="C3324" s="33"/>
    </row>
    <row r="3325" spans="1:5" hidden="1" x14ac:dyDescent="0.25">
      <c r="A3325" s="141" t="s">
        <v>575</v>
      </c>
      <c r="B3325" s="127" t="s">
        <v>68</v>
      </c>
      <c r="C3325" s="39" t="s">
        <v>69</v>
      </c>
      <c r="D3325" s="128">
        <f>+D3326</f>
        <v>0</v>
      </c>
    </row>
    <row r="3326" spans="1:5" hidden="1" x14ac:dyDescent="0.25">
      <c r="A3326" s="177" t="s">
        <v>575</v>
      </c>
      <c r="B3326" s="19" t="s">
        <v>129</v>
      </c>
      <c r="C3326" s="38" t="s">
        <v>528</v>
      </c>
      <c r="D3326" s="25">
        <v>0</v>
      </c>
    </row>
    <row r="3327" spans="1:5" hidden="1" x14ac:dyDescent="0.25">
      <c r="B3327" s="19"/>
    </row>
    <row r="3328" spans="1:5" hidden="1" x14ac:dyDescent="0.25">
      <c r="B3328" s="19"/>
    </row>
    <row r="3329" spans="1:5" hidden="1" x14ac:dyDescent="0.25">
      <c r="A3329" s="299" t="s">
        <v>575</v>
      </c>
      <c r="B3329" s="42">
        <v>2</v>
      </c>
      <c r="C3329" s="116" t="s">
        <v>97</v>
      </c>
      <c r="D3329" s="501"/>
      <c r="E3329" s="37">
        <f>+D3331</f>
        <v>0</v>
      </c>
    </row>
    <row r="3330" spans="1:5" hidden="1" x14ac:dyDescent="0.25">
      <c r="B3330" s="72"/>
      <c r="C3330" s="72"/>
      <c r="D3330" s="83"/>
    </row>
    <row r="3331" spans="1:5" hidden="1" x14ac:dyDescent="0.25">
      <c r="A3331" s="141" t="s">
        <v>575</v>
      </c>
      <c r="B3331" s="127">
        <v>2.04</v>
      </c>
      <c r="C3331" s="39" t="s">
        <v>280</v>
      </c>
      <c r="D3331" s="128">
        <f>SUM(D3332:D3332)</f>
        <v>0</v>
      </c>
    </row>
    <row r="3332" spans="1:5" hidden="1" x14ac:dyDescent="0.25">
      <c r="A3332" s="177" t="s">
        <v>575</v>
      </c>
      <c r="B3332" s="19" t="s">
        <v>281</v>
      </c>
      <c r="C3332" s="38" t="s">
        <v>282</v>
      </c>
      <c r="D3332" s="25">
        <v>0</v>
      </c>
    </row>
    <row r="3333" spans="1:5" hidden="1" x14ac:dyDescent="0.25">
      <c r="B3333" s="72"/>
      <c r="C3333" s="72"/>
      <c r="D3333" s="83"/>
    </row>
    <row r="3334" spans="1:5" hidden="1" x14ac:dyDescent="0.25">
      <c r="B3334" s="72"/>
      <c r="C3334" s="72"/>
      <c r="D3334" s="83"/>
    </row>
    <row r="3335" spans="1:5" x14ac:dyDescent="0.25">
      <c r="A3335" s="579">
        <v>2</v>
      </c>
      <c r="B3335" s="580">
        <v>5</v>
      </c>
      <c r="C3335" s="581" t="s">
        <v>9</v>
      </c>
      <c r="D3335" s="365"/>
      <c r="E3335" s="37">
        <f>+D3341+D3337</f>
        <v>40000000</v>
      </c>
    </row>
    <row r="3336" spans="1:5" x14ac:dyDescent="0.25">
      <c r="A3336" s="378"/>
      <c r="B3336" s="442"/>
      <c r="C3336" s="468"/>
      <c r="D3336" s="365"/>
    </row>
    <row r="3337" spans="1:5" x14ac:dyDescent="0.25">
      <c r="A3337" s="140" t="s">
        <v>576</v>
      </c>
      <c r="B3337" s="139">
        <v>5.01</v>
      </c>
      <c r="C3337" s="74" t="s">
        <v>23</v>
      </c>
      <c r="D3337" s="118">
        <f>SUM(D3338:D3339)</f>
        <v>15000000</v>
      </c>
    </row>
    <row r="3338" spans="1:5" hidden="1" x14ac:dyDescent="0.25">
      <c r="A3338" s="76" t="s">
        <v>576</v>
      </c>
      <c r="B3338" s="106" t="s">
        <v>306</v>
      </c>
      <c r="C3338" s="32" t="s">
        <v>326</v>
      </c>
      <c r="D3338" s="41">
        <v>0</v>
      </c>
    </row>
    <row r="3339" spans="1:5" x14ac:dyDescent="0.25">
      <c r="A3339" s="177" t="s">
        <v>576</v>
      </c>
      <c r="B3339" s="19" t="s">
        <v>307</v>
      </c>
      <c r="C3339" s="38" t="s">
        <v>518</v>
      </c>
      <c r="D3339" s="25">
        <v>15000000</v>
      </c>
    </row>
    <row r="3340" spans="1:5" x14ac:dyDescent="0.25">
      <c r="A3340" s="378"/>
      <c r="B3340" s="442"/>
      <c r="C3340" s="468"/>
      <c r="D3340" s="365"/>
    </row>
    <row r="3341" spans="1:5" x14ac:dyDescent="0.25">
      <c r="A3341" s="382"/>
      <c r="B3341" s="383" t="s">
        <v>10</v>
      </c>
      <c r="C3341" s="384" t="s">
        <v>130</v>
      </c>
      <c r="D3341" s="515">
        <f>+D3342</f>
        <v>25000000</v>
      </c>
    </row>
    <row r="3342" spans="1:5" x14ac:dyDescent="0.25">
      <c r="A3342" s="378" t="s">
        <v>661</v>
      </c>
      <c r="B3342" s="442" t="s">
        <v>51</v>
      </c>
      <c r="C3342" s="468" t="s">
        <v>52</v>
      </c>
      <c r="D3342" s="365">
        <f>7000000+18000000</f>
        <v>25000000</v>
      </c>
    </row>
    <row r="3343" spans="1:5" hidden="1" x14ac:dyDescent="0.25">
      <c r="A3343" s="378"/>
      <c r="B3343" s="442"/>
      <c r="C3343" s="468"/>
      <c r="D3343" s="365"/>
    </row>
    <row r="3344" spans="1:5" hidden="1" x14ac:dyDescent="0.25">
      <c r="B3344" s="72"/>
      <c r="C3344" s="72"/>
      <c r="D3344" s="83"/>
    </row>
    <row r="3345" spans="1:5" ht="12" hidden="1" x14ac:dyDescent="0.25">
      <c r="B3345" s="17" t="s">
        <v>164</v>
      </c>
      <c r="C3345" s="122" t="s">
        <v>165</v>
      </c>
      <c r="D3345" s="94"/>
      <c r="E3345" s="37">
        <f>+D3347</f>
        <v>0</v>
      </c>
    </row>
    <row r="3346" spans="1:5" hidden="1" x14ac:dyDescent="0.25">
      <c r="B3346" s="19"/>
      <c r="C3346" s="18"/>
    </row>
    <row r="3347" spans="1:5" hidden="1" x14ac:dyDescent="0.25">
      <c r="A3347" s="141"/>
      <c r="B3347" s="127" t="s">
        <v>166</v>
      </c>
      <c r="C3347" s="39" t="s">
        <v>167</v>
      </c>
      <c r="D3347" s="128">
        <f>+D3348</f>
        <v>0</v>
      </c>
    </row>
    <row r="3348" spans="1:5" hidden="1" x14ac:dyDescent="0.25">
      <c r="A3348" s="177">
        <v>4</v>
      </c>
      <c r="B3348" s="45" t="s">
        <v>168</v>
      </c>
      <c r="C3348" s="84" t="s">
        <v>169</v>
      </c>
      <c r="D3348" s="25">
        <f>SUM(D3349:D3349)</f>
        <v>0</v>
      </c>
    </row>
    <row r="3349" spans="1:5" hidden="1" x14ac:dyDescent="0.25">
      <c r="B3349" s="17"/>
      <c r="C3349" s="246" t="s">
        <v>1096</v>
      </c>
      <c r="D3349" s="314">
        <v>0</v>
      </c>
    </row>
    <row r="3350" spans="1:5" x14ac:dyDescent="0.25">
      <c r="B3350" s="17"/>
      <c r="C3350" s="246"/>
      <c r="D3350" s="314"/>
    </row>
    <row r="3351" spans="1:5" x14ac:dyDescent="0.25">
      <c r="B3351" s="72"/>
      <c r="C3351" s="72"/>
      <c r="D3351" s="83"/>
    </row>
    <row r="3352" spans="1:5" ht="15.6" x14ac:dyDescent="0.25">
      <c r="B3352" s="19"/>
      <c r="C3352" s="27" t="s">
        <v>948</v>
      </c>
      <c r="D3352" s="518"/>
      <c r="E3352" s="113">
        <f>SUM(E3320:E3349)</f>
        <v>40000000</v>
      </c>
    </row>
    <row r="3353" spans="1:5" hidden="1" x14ac:dyDescent="0.25">
      <c r="B3353" s="19"/>
    </row>
    <row r="3354" spans="1:5" hidden="1" x14ac:dyDescent="0.25">
      <c r="B3354" s="19"/>
    </row>
    <row r="3355" spans="1:5" hidden="1" x14ac:dyDescent="0.25">
      <c r="B3355" s="19"/>
    </row>
    <row r="3356" spans="1:5" hidden="1" x14ac:dyDescent="0.25">
      <c r="B3356" s="19"/>
    </row>
    <row r="3357" spans="1:5" hidden="1" x14ac:dyDescent="0.25">
      <c r="B3357" s="19"/>
    </row>
    <row r="3358" spans="1:5" hidden="1" x14ac:dyDescent="0.25">
      <c r="A3358" s="332"/>
      <c r="B3358" s="302" t="s">
        <v>77</v>
      </c>
      <c r="C3358" s="538" t="s">
        <v>1198</v>
      </c>
      <c r="D3358" s="539" t="s">
        <v>358</v>
      </c>
      <c r="E3358" s="334" t="s">
        <v>755</v>
      </c>
    </row>
    <row r="3359" spans="1:5" hidden="1" x14ac:dyDescent="0.25">
      <c r="A3359" s="332"/>
      <c r="B3359" s="302"/>
      <c r="C3359" s="110"/>
      <c r="D3359" s="79"/>
      <c r="E3359" s="79"/>
    </row>
    <row r="3360" spans="1:5" hidden="1" x14ac:dyDescent="0.25">
      <c r="A3360" s="540">
        <v>2</v>
      </c>
      <c r="B3360" s="541">
        <v>5</v>
      </c>
      <c r="C3360" s="542" t="s">
        <v>9</v>
      </c>
      <c r="D3360" s="79"/>
      <c r="E3360" s="543">
        <f>+D3365+D3362</f>
        <v>0</v>
      </c>
    </row>
    <row r="3361" spans="1:5" hidden="1" x14ac:dyDescent="0.25">
      <c r="A3361" s="332"/>
      <c r="B3361" s="68"/>
      <c r="C3361" s="69"/>
      <c r="D3361" s="79"/>
      <c r="E3361" s="79"/>
    </row>
    <row r="3362" spans="1:5" hidden="1" x14ac:dyDescent="0.25">
      <c r="A3362" s="544" t="s">
        <v>576</v>
      </c>
      <c r="B3362" s="545" t="s">
        <v>147</v>
      </c>
      <c r="C3362" s="546" t="s">
        <v>23</v>
      </c>
      <c r="D3362" s="547">
        <f>+D3363</f>
        <v>0</v>
      </c>
      <c r="E3362" s="79"/>
    </row>
    <row r="3363" spans="1:5" hidden="1" x14ac:dyDescent="0.25">
      <c r="A3363" s="332" t="s">
        <v>576</v>
      </c>
      <c r="B3363" s="68" t="s">
        <v>306</v>
      </c>
      <c r="C3363" s="69" t="s">
        <v>326</v>
      </c>
      <c r="D3363" s="79">
        <v>0</v>
      </c>
      <c r="E3363" s="79"/>
    </row>
    <row r="3364" spans="1:5" hidden="1" x14ac:dyDescent="0.25">
      <c r="A3364" s="332"/>
      <c r="B3364" s="68"/>
      <c r="C3364" s="69"/>
      <c r="D3364" s="79"/>
      <c r="E3364" s="79"/>
    </row>
    <row r="3365" spans="1:5" hidden="1" x14ac:dyDescent="0.25">
      <c r="A3365" s="544"/>
      <c r="B3365" s="545" t="s">
        <v>10</v>
      </c>
      <c r="C3365" s="546" t="s">
        <v>130</v>
      </c>
      <c r="D3365" s="547">
        <f>+D3366</f>
        <v>0</v>
      </c>
      <c r="E3365" s="79"/>
    </row>
    <row r="3366" spans="1:5" hidden="1" x14ac:dyDescent="0.2">
      <c r="A3366" s="332" t="s">
        <v>661</v>
      </c>
      <c r="B3366" s="548" t="s">
        <v>51</v>
      </c>
      <c r="C3366" s="69" t="s">
        <v>52</v>
      </c>
      <c r="D3366" s="79">
        <v>0</v>
      </c>
      <c r="E3366" s="79"/>
    </row>
    <row r="3367" spans="1:5" hidden="1" x14ac:dyDescent="0.25">
      <c r="A3367" s="332"/>
      <c r="B3367" s="68"/>
      <c r="C3367" s="549"/>
      <c r="D3367" s="79"/>
      <c r="E3367" s="79"/>
    </row>
    <row r="3368" spans="1:5" hidden="1" x14ac:dyDescent="0.25">
      <c r="A3368" s="332"/>
      <c r="B3368" s="68"/>
      <c r="C3368" s="549"/>
      <c r="D3368" s="79"/>
      <c r="E3368" s="79"/>
    </row>
    <row r="3369" spans="1:5" ht="15.6" hidden="1" x14ac:dyDescent="0.25">
      <c r="A3369" s="332"/>
      <c r="B3369" s="68"/>
      <c r="C3369" s="550" t="s">
        <v>758</v>
      </c>
      <c r="D3369" s="551"/>
      <c r="E3369" s="303">
        <f>SUM(E3360:E3368)</f>
        <v>0</v>
      </c>
    </row>
    <row r="3370" spans="1:5" ht="15.6" hidden="1" x14ac:dyDescent="0.25">
      <c r="A3370" s="332"/>
      <c r="B3370" s="68"/>
      <c r="C3370" s="550"/>
      <c r="D3370" s="551"/>
      <c r="E3370" s="303"/>
    </row>
    <row r="3371" spans="1:5" ht="15.6" hidden="1" x14ac:dyDescent="0.25">
      <c r="A3371" s="332"/>
      <c r="B3371" s="68"/>
      <c r="C3371" s="550"/>
      <c r="D3371" s="551"/>
      <c r="E3371" s="303"/>
    </row>
    <row r="3372" spans="1:5" ht="15.6" hidden="1" x14ac:dyDescent="0.25">
      <c r="A3372" s="332"/>
      <c r="B3372" s="68"/>
      <c r="C3372" s="550"/>
      <c r="D3372" s="551"/>
      <c r="E3372" s="303"/>
    </row>
    <row r="3373" spans="1:5" ht="15.6" hidden="1" x14ac:dyDescent="0.25">
      <c r="A3373" s="332"/>
      <c r="B3373" s="68"/>
      <c r="C3373" s="550"/>
      <c r="D3373" s="551"/>
      <c r="E3373" s="303"/>
    </row>
    <row r="3374" spans="1:5" ht="15.6" hidden="1" x14ac:dyDescent="0.25">
      <c r="A3374" s="332"/>
      <c r="B3374" s="68"/>
      <c r="C3374" s="550"/>
      <c r="D3374" s="551"/>
      <c r="E3374" s="303"/>
    </row>
    <row r="3375" spans="1:5" hidden="1" x14ac:dyDescent="0.25">
      <c r="A3375" s="332"/>
      <c r="B3375" s="302" t="s">
        <v>78</v>
      </c>
      <c r="C3375" s="538" t="s">
        <v>1198</v>
      </c>
      <c r="D3375" s="539" t="s">
        <v>359</v>
      </c>
      <c r="E3375" s="334" t="s">
        <v>757</v>
      </c>
    </row>
    <row r="3376" spans="1:5" hidden="1" x14ac:dyDescent="0.25">
      <c r="A3376" s="332"/>
      <c r="B3376" s="302"/>
      <c r="C3376" s="110"/>
      <c r="D3376" s="79"/>
      <c r="E3376" s="79"/>
    </row>
    <row r="3377" spans="1:5" hidden="1" x14ac:dyDescent="0.25">
      <c r="A3377" s="540">
        <v>2</v>
      </c>
      <c r="B3377" s="541">
        <v>5</v>
      </c>
      <c r="C3377" s="542" t="s">
        <v>9</v>
      </c>
      <c r="D3377" s="79"/>
      <c r="E3377" s="543">
        <f>+D3379</f>
        <v>0</v>
      </c>
    </row>
    <row r="3378" spans="1:5" hidden="1" x14ac:dyDescent="0.25">
      <c r="A3378" s="332"/>
      <c r="B3378" s="68"/>
      <c r="C3378" s="69"/>
      <c r="D3378" s="79"/>
      <c r="E3378" s="79"/>
    </row>
    <row r="3379" spans="1:5" hidden="1" x14ac:dyDescent="0.25">
      <c r="A3379" s="544"/>
      <c r="B3379" s="545" t="s">
        <v>10</v>
      </c>
      <c r="C3379" s="546" t="s">
        <v>130</v>
      </c>
      <c r="D3379" s="547">
        <f>+D3380</f>
        <v>0</v>
      </c>
      <c r="E3379" s="79"/>
    </row>
    <row r="3380" spans="1:5" hidden="1" x14ac:dyDescent="0.2">
      <c r="A3380" s="332" t="s">
        <v>661</v>
      </c>
      <c r="B3380" s="548" t="s">
        <v>51</v>
      </c>
      <c r="C3380" s="69" t="s">
        <v>52</v>
      </c>
      <c r="D3380" s="79">
        <v>0</v>
      </c>
      <c r="E3380" s="79"/>
    </row>
    <row r="3381" spans="1:5" hidden="1" x14ac:dyDescent="0.25">
      <c r="A3381" s="332"/>
      <c r="B3381" s="68"/>
      <c r="C3381" s="549"/>
      <c r="D3381" s="79"/>
      <c r="E3381" s="79"/>
    </row>
    <row r="3382" spans="1:5" hidden="1" x14ac:dyDescent="0.25">
      <c r="A3382" s="332"/>
      <c r="B3382" s="68"/>
      <c r="C3382" s="549"/>
      <c r="D3382" s="79"/>
      <c r="E3382" s="79"/>
    </row>
    <row r="3383" spans="1:5" ht="15.6" hidden="1" x14ac:dyDescent="0.25">
      <c r="A3383" s="332"/>
      <c r="B3383" s="68"/>
      <c r="C3383" s="550" t="s">
        <v>855</v>
      </c>
      <c r="D3383" s="551"/>
      <c r="E3383" s="303">
        <f>SUM(E3377:E3382)</f>
        <v>0</v>
      </c>
    </row>
    <row r="3384" spans="1:5" x14ac:dyDescent="0.25">
      <c r="A3384" s="332"/>
      <c r="B3384" s="335"/>
      <c r="C3384" s="110"/>
      <c r="D3384" s="79"/>
      <c r="E3384" s="79"/>
    </row>
    <row r="3385" spans="1:5" x14ac:dyDescent="0.25">
      <c r="A3385" s="332"/>
      <c r="B3385" s="335"/>
      <c r="C3385" s="110"/>
      <c r="D3385" s="79"/>
      <c r="E3385" s="79"/>
    </row>
    <row r="3386" spans="1:5" x14ac:dyDescent="0.25">
      <c r="B3386" s="19"/>
    </row>
    <row r="3387" spans="1:5" ht="12" x14ac:dyDescent="0.25">
      <c r="B3387" s="33"/>
      <c r="C3387" s="17" t="s">
        <v>657</v>
      </c>
      <c r="E3387" s="113">
        <f>+E3234+E3312+E3352+E3369+E3298+E3383</f>
        <v>300324751.39999998</v>
      </c>
    </row>
    <row r="3388" spans="1:5" ht="12" hidden="1" x14ac:dyDescent="0.25">
      <c r="B3388" s="17"/>
      <c r="C3388" s="18"/>
      <c r="D3388" s="37"/>
      <c r="E3388" s="113"/>
    </row>
    <row r="3389" spans="1:5" ht="12" hidden="1" x14ac:dyDescent="0.25">
      <c r="B3389" s="17"/>
      <c r="C3389" s="18"/>
      <c r="D3389" s="37"/>
      <c r="E3389" s="113"/>
    </row>
    <row r="3390" spans="1:5" ht="12" hidden="1" x14ac:dyDescent="0.25">
      <c r="B3390" s="17"/>
      <c r="C3390" s="18"/>
      <c r="D3390" s="37"/>
      <c r="E3390" s="113"/>
    </row>
    <row r="3391" spans="1:5" ht="12" hidden="1" x14ac:dyDescent="0.25">
      <c r="B3391" s="17"/>
      <c r="C3391" s="18"/>
      <c r="D3391" s="37"/>
      <c r="E3391" s="113"/>
    </row>
    <row r="3392" spans="1:5" ht="12" hidden="1" x14ac:dyDescent="0.25">
      <c r="B3392" s="17"/>
      <c r="C3392" s="18"/>
      <c r="D3392" s="37"/>
      <c r="E3392" s="113"/>
    </row>
    <row r="3393" spans="1:5" hidden="1" x14ac:dyDescent="0.25">
      <c r="B3393" s="18" t="s">
        <v>196</v>
      </c>
      <c r="C3393" s="30" t="s">
        <v>473</v>
      </c>
      <c r="D3393" s="108" t="s">
        <v>761</v>
      </c>
    </row>
    <row r="3394" spans="1:5" hidden="1" x14ac:dyDescent="0.25">
      <c r="B3394" s="18"/>
      <c r="C3394" s="30"/>
    </row>
    <row r="3395" spans="1:5" ht="12" hidden="1" x14ac:dyDescent="0.25">
      <c r="B3395" s="18"/>
      <c r="C3395" s="30"/>
      <c r="D3395" s="94"/>
    </row>
    <row r="3396" spans="1:5" hidden="1" x14ac:dyDescent="0.25">
      <c r="A3396" s="299">
        <v>2</v>
      </c>
      <c r="B3396" s="17" t="s">
        <v>8</v>
      </c>
      <c r="C3396" s="122" t="s">
        <v>9</v>
      </c>
      <c r="D3396" s="37"/>
      <c r="E3396" s="37">
        <f>+D3398</f>
        <v>0</v>
      </c>
    </row>
    <row r="3397" spans="1:5" hidden="1" x14ac:dyDescent="0.25">
      <c r="B3397" s="19"/>
      <c r="C3397" s="84"/>
    </row>
    <row r="3398" spans="1:5" hidden="1" x14ac:dyDescent="0.25">
      <c r="A3398" s="141"/>
      <c r="B3398" s="127" t="s">
        <v>332</v>
      </c>
      <c r="C3398" s="39" t="s">
        <v>333</v>
      </c>
      <c r="D3398" s="128">
        <f>+D3399</f>
        <v>0</v>
      </c>
      <c r="E3398" s="112"/>
    </row>
    <row r="3399" spans="1:5" hidden="1" x14ac:dyDescent="0.25">
      <c r="A3399" s="177" t="s">
        <v>577</v>
      </c>
      <c r="B3399" s="19" t="s">
        <v>334</v>
      </c>
      <c r="C3399" s="84" t="s">
        <v>335</v>
      </c>
      <c r="D3399" s="25">
        <f>SUM(D3401:D3403)</f>
        <v>0</v>
      </c>
      <c r="E3399" s="48" t="s">
        <v>469</v>
      </c>
    </row>
    <row r="3400" spans="1:5" ht="12" hidden="1" x14ac:dyDescent="0.25">
      <c r="B3400" s="18"/>
      <c r="C3400" s="30"/>
      <c r="D3400" s="94"/>
    </row>
    <row r="3401" spans="1:5" ht="20.399999999999999" hidden="1" x14ac:dyDescent="0.25">
      <c r="B3401" s="18"/>
      <c r="C3401" s="469" t="s">
        <v>895</v>
      </c>
      <c r="D3401" s="520">
        <v>0</v>
      </c>
    </row>
    <row r="3402" spans="1:5" ht="20.399999999999999" hidden="1" x14ac:dyDescent="0.25">
      <c r="B3402" s="18"/>
      <c r="C3402" s="469" t="s">
        <v>896</v>
      </c>
      <c r="D3402" s="520">
        <v>0</v>
      </c>
    </row>
    <row r="3403" spans="1:5" ht="20.399999999999999" hidden="1" x14ac:dyDescent="0.25">
      <c r="B3403" s="18"/>
      <c r="C3403" s="469" t="s">
        <v>1179</v>
      </c>
      <c r="D3403" s="520">
        <v>0</v>
      </c>
    </row>
    <row r="3404" spans="1:5" ht="12" hidden="1" x14ac:dyDescent="0.25">
      <c r="B3404" s="18"/>
      <c r="C3404" s="30"/>
      <c r="D3404" s="94"/>
    </row>
    <row r="3405" spans="1:5" hidden="1" x14ac:dyDescent="0.25">
      <c r="B3405" s="19"/>
      <c r="C3405" s="31"/>
      <c r="E3405" s="48"/>
    </row>
    <row r="3406" spans="1:5" ht="12" hidden="1" x14ac:dyDescent="0.25">
      <c r="B3406" s="17" t="s">
        <v>187</v>
      </c>
      <c r="C3406" s="122" t="s">
        <v>747</v>
      </c>
      <c r="D3406" s="94"/>
      <c r="E3406" s="37">
        <f>+D3408</f>
        <v>0</v>
      </c>
    </row>
    <row r="3407" spans="1:5" hidden="1" x14ac:dyDescent="0.25">
      <c r="B3407" s="19"/>
      <c r="C3407" s="18"/>
      <c r="E3407" s="37"/>
    </row>
    <row r="3408" spans="1:5" hidden="1" x14ac:dyDescent="0.25">
      <c r="A3408" s="141"/>
      <c r="B3408" s="127" t="s">
        <v>188</v>
      </c>
      <c r="C3408" s="39" t="s">
        <v>189</v>
      </c>
      <c r="D3408" s="128">
        <f>+D3409</f>
        <v>0</v>
      </c>
      <c r="E3408" s="112"/>
    </row>
    <row r="3409" spans="1:5" ht="20.399999999999999" hidden="1" x14ac:dyDescent="0.25">
      <c r="B3409" s="45" t="s">
        <v>190</v>
      </c>
      <c r="C3409" s="200" t="s">
        <v>367</v>
      </c>
      <c r="D3409" s="25">
        <f>SUM(D3410:D3410)</f>
        <v>0</v>
      </c>
      <c r="E3409" s="48" t="s">
        <v>752</v>
      </c>
    </row>
    <row r="3410" spans="1:5" ht="11.4" hidden="1" x14ac:dyDescent="0.25">
      <c r="B3410" s="398" t="s">
        <v>348</v>
      </c>
      <c r="C3410" s="32" t="s">
        <v>751</v>
      </c>
      <c r="D3410" s="41">
        <v>0</v>
      </c>
      <c r="E3410" s="37"/>
    </row>
    <row r="3411" spans="1:5" hidden="1" x14ac:dyDescent="0.25">
      <c r="B3411" s="19"/>
      <c r="C3411" s="31"/>
      <c r="E3411" s="48"/>
    </row>
    <row r="3412" spans="1:5" hidden="1" x14ac:dyDescent="0.25">
      <c r="B3412" s="19"/>
      <c r="C3412" s="31"/>
      <c r="E3412" s="48"/>
    </row>
    <row r="3413" spans="1:5" ht="12" hidden="1" x14ac:dyDescent="0.25">
      <c r="B3413" s="17" t="s">
        <v>164</v>
      </c>
      <c r="C3413" s="122" t="s">
        <v>165</v>
      </c>
      <c r="D3413" s="94"/>
      <c r="E3413" s="37">
        <f>+D3415</f>
        <v>0</v>
      </c>
    </row>
    <row r="3414" spans="1:5" hidden="1" x14ac:dyDescent="0.25">
      <c r="B3414" s="19"/>
      <c r="C3414" s="18"/>
      <c r="E3414" s="37"/>
    </row>
    <row r="3415" spans="1:5" hidden="1" x14ac:dyDescent="0.25">
      <c r="A3415" s="141"/>
      <c r="B3415" s="127" t="s">
        <v>166</v>
      </c>
      <c r="C3415" s="39" t="s">
        <v>167</v>
      </c>
      <c r="D3415" s="128">
        <f>+D3416</f>
        <v>0</v>
      </c>
      <c r="E3415" s="48" t="s">
        <v>752</v>
      </c>
    </row>
    <row r="3416" spans="1:5" hidden="1" x14ac:dyDescent="0.25">
      <c r="A3416" s="177">
        <v>4</v>
      </c>
      <c r="B3416" s="45" t="s">
        <v>168</v>
      </c>
      <c r="C3416" s="84" t="s">
        <v>169</v>
      </c>
      <c r="D3416" s="25">
        <f>SUM(D3417:D3417)</f>
        <v>0</v>
      </c>
      <c r="E3416" s="37"/>
    </row>
    <row r="3417" spans="1:5" ht="20.399999999999999" hidden="1" x14ac:dyDescent="0.25">
      <c r="B3417" s="17"/>
      <c r="C3417" s="32" t="s">
        <v>365</v>
      </c>
      <c r="D3417" s="41">
        <v>0</v>
      </c>
      <c r="E3417" s="37"/>
    </row>
    <row r="3418" spans="1:5" hidden="1" x14ac:dyDescent="0.25">
      <c r="B3418" s="17"/>
      <c r="C3418" s="84"/>
      <c r="E3418" s="138"/>
    </row>
    <row r="3419" spans="1:5" hidden="1" x14ac:dyDescent="0.25">
      <c r="B3419" s="17"/>
      <c r="C3419" s="17"/>
      <c r="E3419" s="138"/>
    </row>
    <row r="3420" spans="1:5" ht="12" hidden="1" x14ac:dyDescent="0.25">
      <c r="B3420" s="17"/>
      <c r="C3420" s="17" t="s">
        <v>658</v>
      </c>
      <c r="E3420" s="113">
        <f>SUM(E3396:E3419)</f>
        <v>0</v>
      </c>
    </row>
    <row r="3421" spans="1:5" ht="12" x14ac:dyDescent="0.25">
      <c r="B3421" s="17"/>
      <c r="C3421" s="17"/>
      <c r="E3421" s="113"/>
    </row>
    <row r="3422" spans="1:5" x14ac:dyDescent="0.25">
      <c r="B3422" s="17"/>
      <c r="C3422" s="27"/>
      <c r="D3422" s="37"/>
      <c r="E3422" s="37"/>
    </row>
    <row r="3423" spans="1:5" x14ac:dyDescent="0.25">
      <c r="B3423" s="33"/>
      <c r="C3423" s="27"/>
      <c r="E3423" s="37"/>
    </row>
    <row r="3424" spans="1:5" ht="13.8" x14ac:dyDescent="0.25">
      <c r="B3424" s="19"/>
      <c r="C3424" s="190" t="s">
        <v>33</v>
      </c>
      <c r="D3424" s="521"/>
      <c r="E3424" s="191">
        <f>E2587+E3420+E3387+E3149+E2959</f>
        <v>1321045589.1700001</v>
      </c>
    </row>
    <row r="3425" spans="2:5" ht="12" hidden="1" x14ac:dyDescent="0.25">
      <c r="B3425" s="19"/>
      <c r="C3425" s="18"/>
      <c r="E3425" s="113"/>
    </row>
    <row r="3426" spans="2:5" ht="12" x14ac:dyDescent="0.25">
      <c r="B3426" s="19"/>
      <c r="C3426" s="18"/>
      <c r="E3426" s="113"/>
    </row>
    <row r="3427" spans="2:5" ht="12" x14ac:dyDescent="0.25">
      <c r="B3427" s="19"/>
      <c r="C3427" s="18"/>
      <c r="E3427" s="113"/>
    </row>
    <row r="3428" spans="2:5" x14ac:dyDescent="0.25">
      <c r="B3428" s="19"/>
    </row>
    <row r="3429" spans="2:5" ht="15" x14ac:dyDescent="0.25">
      <c r="B3429" s="19"/>
      <c r="C3429" s="136" t="s">
        <v>1173</v>
      </c>
      <c r="D3429" s="522"/>
      <c r="E3429" s="137">
        <f>+E255+E2506+E3424</f>
        <v>5620970545.1229744</v>
      </c>
    </row>
  </sheetData>
  <mergeCells count="10">
    <mergeCell ref="A1:E1"/>
    <mergeCell ref="C2699:D2699"/>
    <mergeCell ref="C2709:D2709"/>
    <mergeCell ref="C2719:D2719"/>
    <mergeCell ref="C2729:D2729"/>
    <mergeCell ref="A2:E2"/>
    <mergeCell ref="A4:E4"/>
    <mergeCell ref="B2546:E2546"/>
    <mergeCell ref="B2696:E2696"/>
    <mergeCell ref="B2697:E2697"/>
  </mergeCells>
  <phoneticPr fontId="0" type="noConversion"/>
  <printOptions horizontalCentered="1"/>
  <pageMargins left="0.59055118110236227" right="0.59055118110236227" top="0.59055118110236227" bottom="0.59055118110236227" header="0" footer="0"/>
  <pageSetup firstPageNumber="3" orientation="portrait" useFirstPageNumber="1" horizontalDpi="1200" verticalDpi="1200" r:id="rId1"/>
  <headerFooter alignWithMargins="0">
    <oddHeader>&amp;CPágina &amp;P</oddHeader>
  </headerFooter>
  <rowBreaks count="11" manualBreakCount="11">
    <brk id="492" max="4" man="1"/>
    <brk id="681" max="4" man="1"/>
    <brk id="919" max="4" man="1"/>
    <brk id="1071" max="4" man="1"/>
    <brk id="1211" max="4" man="1"/>
    <brk id="1624" max="4" man="1"/>
    <brk id="1900" max="4" man="1"/>
    <brk id="2084" max="4" man="1"/>
    <brk id="2678" max="4" man="1"/>
    <brk id="2882" max="4" man="1"/>
    <brk id="3154" max="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83C7EE-D467-4877-B5AE-C548932884E9}">
  <sheetPr codeName="Hoja3">
    <tabColor indexed="46"/>
  </sheetPr>
  <dimension ref="B1:I35"/>
  <sheetViews>
    <sheetView showGridLines="0" zoomScale="110" zoomScaleNormal="110" workbookViewId="0">
      <selection activeCell="G34" sqref="G34"/>
    </sheetView>
  </sheetViews>
  <sheetFormatPr baseColWidth="10" defaultColWidth="11.44140625" defaultRowHeight="11.4" x14ac:dyDescent="0.2"/>
  <cols>
    <col min="1" max="1" width="11.44140625" style="342"/>
    <col min="2" max="2" width="17.6640625" style="342" customWidth="1"/>
    <col min="3" max="3" width="50.5546875" style="342" bestFit="1" customWidth="1"/>
    <col min="4" max="4" width="16.88671875" style="345" customWidth="1"/>
    <col min="5" max="6" width="14.6640625" style="342" customWidth="1"/>
    <col min="7" max="7" width="13.21875" style="345" bestFit="1" customWidth="1"/>
    <col min="8" max="8" width="15.6640625" style="342" bestFit="1" customWidth="1"/>
    <col min="9" max="9" width="13" style="345" bestFit="1" customWidth="1"/>
    <col min="10" max="16384" width="11.44140625" style="342"/>
  </cols>
  <sheetData>
    <row r="1" spans="2:7" ht="15.6" x14ac:dyDescent="0.3">
      <c r="B1" s="607" t="s">
        <v>19</v>
      </c>
      <c r="C1" s="607"/>
      <c r="D1" s="607"/>
      <c r="E1" s="607"/>
      <c r="F1" s="607"/>
      <c r="G1" s="607"/>
    </row>
    <row r="3" spans="2:7" ht="13.2" x14ac:dyDescent="0.25">
      <c r="B3" s="593" t="s">
        <v>808</v>
      </c>
      <c r="C3" s="593"/>
      <c r="D3" s="593"/>
      <c r="E3" s="593"/>
      <c r="F3" s="593"/>
      <c r="G3" s="593"/>
    </row>
    <row r="4" spans="2:7" ht="13.2" x14ac:dyDescent="0.25">
      <c r="B4" s="593" t="s">
        <v>809</v>
      </c>
      <c r="C4" s="593"/>
      <c r="D4" s="593"/>
      <c r="E4" s="593"/>
      <c r="F4" s="593"/>
      <c r="G4" s="593"/>
    </row>
    <row r="5" spans="2:7" ht="23.1" customHeight="1" x14ac:dyDescent="0.2">
      <c r="B5" s="608" t="s">
        <v>810</v>
      </c>
      <c r="C5" s="608"/>
      <c r="D5" s="608"/>
      <c r="E5" s="608"/>
      <c r="F5" s="608"/>
      <c r="G5" s="608"/>
    </row>
    <row r="6" spans="2:7" ht="12" thickBot="1" x14ac:dyDescent="0.25"/>
    <row r="7" spans="2:7" ht="48.6" thickBot="1" x14ac:dyDescent="0.25">
      <c r="B7" s="355" t="s">
        <v>38</v>
      </c>
      <c r="C7" s="356" t="s">
        <v>5</v>
      </c>
      <c r="D7" s="357" t="s">
        <v>811</v>
      </c>
      <c r="E7" s="357" t="s">
        <v>812</v>
      </c>
      <c r="F7" s="357" t="s">
        <v>930</v>
      </c>
      <c r="G7" s="358" t="s">
        <v>357</v>
      </c>
    </row>
    <row r="8" spans="2:7" ht="12" x14ac:dyDescent="0.2">
      <c r="B8" s="346"/>
      <c r="C8" s="347"/>
      <c r="D8" s="348"/>
      <c r="E8" s="349"/>
      <c r="F8" s="349"/>
      <c r="G8" s="350"/>
    </row>
    <row r="9" spans="2:7" x14ac:dyDescent="0.2">
      <c r="B9" s="351" t="s">
        <v>777</v>
      </c>
      <c r="C9" s="352" t="s">
        <v>778</v>
      </c>
      <c r="D9" s="396">
        <v>0</v>
      </c>
      <c r="E9" s="396">
        <v>0</v>
      </c>
      <c r="F9" s="390">
        <v>0</v>
      </c>
      <c r="G9" s="391">
        <f>SUM(D9:F9)</f>
        <v>0</v>
      </c>
    </row>
    <row r="10" spans="2:7" hidden="1" x14ac:dyDescent="0.2">
      <c r="B10" s="351" t="s">
        <v>813</v>
      </c>
      <c r="C10" s="352" t="s">
        <v>814</v>
      </c>
      <c r="D10" s="396">
        <v>0</v>
      </c>
      <c r="E10" s="396">
        <v>0</v>
      </c>
      <c r="F10" s="390">
        <v>0</v>
      </c>
      <c r="G10" s="391">
        <f t="shared" ref="G10:G30" si="0">SUM(D10:F10)</f>
        <v>0</v>
      </c>
    </row>
    <row r="11" spans="2:7" x14ac:dyDescent="0.2">
      <c r="B11" s="351" t="s">
        <v>784</v>
      </c>
      <c r="C11" s="352" t="s">
        <v>785</v>
      </c>
      <c r="D11" s="396">
        <v>0</v>
      </c>
      <c r="E11" s="396">
        <v>0</v>
      </c>
      <c r="F11" s="390">
        <v>0</v>
      </c>
      <c r="G11" s="391">
        <f t="shared" si="0"/>
        <v>0</v>
      </c>
    </row>
    <row r="12" spans="2:7" x14ac:dyDescent="0.2">
      <c r="B12" s="351" t="s">
        <v>815</v>
      </c>
      <c r="C12" s="352" t="s">
        <v>816</v>
      </c>
      <c r="D12" s="396">
        <v>0</v>
      </c>
      <c r="E12" s="396">
        <v>0</v>
      </c>
      <c r="F12" s="390">
        <v>0</v>
      </c>
      <c r="G12" s="391">
        <f t="shared" si="0"/>
        <v>0</v>
      </c>
    </row>
    <row r="13" spans="2:7" x14ac:dyDescent="0.2">
      <c r="B13" s="351" t="s">
        <v>395</v>
      </c>
      <c r="C13" s="352" t="s">
        <v>396</v>
      </c>
      <c r="D13" s="396">
        <v>0</v>
      </c>
      <c r="E13" s="396">
        <v>0</v>
      </c>
      <c r="F13" s="390">
        <v>0</v>
      </c>
      <c r="G13" s="391">
        <f t="shared" si="0"/>
        <v>0</v>
      </c>
    </row>
    <row r="14" spans="2:7" x14ac:dyDescent="0.2">
      <c r="B14" s="351" t="s">
        <v>389</v>
      </c>
      <c r="C14" s="352" t="s">
        <v>390</v>
      </c>
      <c r="D14" s="396">
        <v>0</v>
      </c>
      <c r="E14" s="396">
        <v>0</v>
      </c>
      <c r="F14" s="390">
        <v>0</v>
      </c>
      <c r="G14" s="391">
        <f t="shared" si="0"/>
        <v>0</v>
      </c>
    </row>
    <row r="15" spans="2:7" x14ac:dyDescent="0.2">
      <c r="B15" s="351" t="s">
        <v>817</v>
      </c>
      <c r="C15" s="352" t="s">
        <v>818</v>
      </c>
      <c r="D15" s="396">
        <v>0</v>
      </c>
      <c r="E15" s="396">
        <v>0</v>
      </c>
      <c r="F15" s="390">
        <v>0</v>
      </c>
      <c r="G15" s="391">
        <f t="shared" si="0"/>
        <v>0</v>
      </c>
    </row>
    <row r="16" spans="2:7" hidden="1" x14ac:dyDescent="0.2">
      <c r="B16" s="351" t="s">
        <v>819</v>
      </c>
      <c r="C16" s="352" t="s">
        <v>820</v>
      </c>
      <c r="D16" s="396">
        <v>0</v>
      </c>
      <c r="E16" s="396">
        <v>0</v>
      </c>
      <c r="F16" s="390">
        <v>0</v>
      </c>
      <c r="G16" s="391">
        <f t="shared" si="0"/>
        <v>0</v>
      </c>
    </row>
    <row r="17" spans="2:8" hidden="1" x14ac:dyDescent="0.2">
      <c r="B17" s="351" t="s">
        <v>821</v>
      </c>
      <c r="C17" s="352" t="s">
        <v>822</v>
      </c>
      <c r="D17" s="396">
        <v>0</v>
      </c>
      <c r="E17" s="396">
        <v>0</v>
      </c>
      <c r="F17" s="390">
        <v>0</v>
      </c>
      <c r="G17" s="391">
        <f t="shared" si="0"/>
        <v>0</v>
      </c>
    </row>
    <row r="18" spans="2:8" hidden="1" x14ac:dyDescent="0.2">
      <c r="B18" s="351" t="s">
        <v>823</v>
      </c>
      <c r="C18" s="352" t="s">
        <v>378</v>
      </c>
      <c r="D18" s="396">
        <v>0</v>
      </c>
      <c r="E18" s="396">
        <v>0</v>
      </c>
      <c r="F18" s="390">
        <v>0</v>
      </c>
      <c r="G18" s="391">
        <f t="shared" si="0"/>
        <v>0</v>
      </c>
    </row>
    <row r="19" spans="2:8" hidden="1" x14ac:dyDescent="0.2">
      <c r="B19" s="351" t="s">
        <v>824</v>
      </c>
      <c r="C19" s="352" t="s">
        <v>853</v>
      </c>
      <c r="D19" s="396">
        <v>0</v>
      </c>
      <c r="E19" s="396">
        <v>0</v>
      </c>
      <c r="F19" s="390">
        <v>0</v>
      </c>
      <c r="G19" s="391">
        <f t="shared" si="0"/>
        <v>0</v>
      </c>
    </row>
    <row r="20" spans="2:8" hidden="1" x14ac:dyDescent="0.2">
      <c r="B20" s="351" t="s">
        <v>825</v>
      </c>
      <c r="C20" s="352" t="s">
        <v>826</v>
      </c>
      <c r="D20" s="396"/>
      <c r="E20" s="396">
        <v>0</v>
      </c>
      <c r="F20" s="390">
        <v>0</v>
      </c>
      <c r="G20" s="391">
        <f t="shared" si="0"/>
        <v>0</v>
      </c>
    </row>
    <row r="21" spans="2:8" hidden="1" x14ac:dyDescent="0.2">
      <c r="B21" s="351" t="s">
        <v>827</v>
      </c>
      <c r="C21" s="352" t="s">
        <v>828</v>
      </c>
      <c r="D21" s="396">
        <v>0</v>
      </c>
      <c r="E21" s="396">
        <v>0</v>
      </c>
      <c r="F21" s="390">
        <v>0</v>
      </c>
      <c r="G21" s="391">
        <f t="shared" si="0"/>
        <v>0</v>
      </c>
    </row>
    <row r="22" spans="2:8" hidden="1" x14ac:dyDescent="0.2">
      <c r="B22" s="351" t="s">
        <v>829</v>
      </c>
      <c r="C22" s="352" t="s">
        <v>830</v>
      </c>
      <c r="D22" s="396">
        <v>0</v>
      </c>
      <c r="E22" s="396">
        <v>0</v>
      </c>
      <c r="F22" s="390">
        <v>0</v>
      </c>
      <c r="G22" s="391">
        <f t="shared" si="0"/>
        <v>0</v>
      </c>
    </row>
    <row r="23" spans="2:8" x14ac:dyDescent="0.2">
      <c r="B23" s="351" t="s">
        <v>831</v>
      </c>
      <c r="C23" s="352" t="s">
        <v>832</v>
      </c>
      <c r="D23" s="396">
        <v>0</v>
      </c>
      <c r="E23" s="396">
        <v>0</v>
      </c>
      <c r="F23" s="390">
        <v>0</v>
      </c>
      <c r="G23" s="391">
        <f t="shared" si="0"/>
        <v>0</v>
      </c>
      <c r="H23" s="345"/>
    </row>
    <row r="24" spans="2:8" x14ac:dyDescent="0.2">
      <c r="B24" s="351" t="s">
        <v>833</v>
      </c>
      <c r="C24" s="352" t="s">
        <v>834</v>
      </c>
      <c r="D24" s="396">
        <v>0</v>
      </c>
      <c r="E24" s="396">
        <v>0</v>
      </c>
      <c r="F24" s="390">
        <v>0</v>
      </c>
      <c r="G24" s="391">
        <f t="shared" si="0"/>
        <v>0</v>
      </c>
      <c r="H24" s="345"/>
    </row>
    <row r="25" spans="2:8" x14ac:dyDescent="0.2">
      <c r="B25" s="351" t="s">
        <v>835</v>
      </c>
      <c r="C25" s="352" t="s">
        <v>836</v>
      </c>
      <c r="D25" s="396">
        <v>0</v>
      </c>
      <c r="E25" s="396">
        <v>0</v>
      </c>
      <c r="F25" s="390">
        <v>0</v>
      </c>
      <c r="G25" s="391">
        <f t="shared" si="0"/>
        <v>0</v>
      </c>
      <c r="H25" s="345"/>
    </row>
    <row r="26" spans="2:8" hidden="1" x14ac:dyDescent="0.2">
      <c r="B26" s="351" t="s">
        <v>837</v>
      </c>
      <c r="C26" s="352" t="s">
        <v>838</v>
      </c>
      <c r="D26" s="396">
        <v>0</v>
      </c>
      <c r="E26" s="396">
        <v>0</v>
      </c>
      <c r="F26" s="390">
        <v>0</v>
      </c>
      <c r="G26" s="391">
        <f t="shared" si="0"/>
        <v>0</v>
      </c>
    </row>
    <row r="27" spans="2:8" hidden="1" x14ac:dyDescent="0.2">
      <c r="B27" s="351" t="s">
        <v>839</v>
      </c>
      <c r="C27" s="352" t="s">
        <v>840</v>
      </c>
      <c r="D27" s="396">
        <v>0</v>
      </c>
      <c r="E27" s="396">
        <v>0</v>
      </c>
      <c r="F27" s="390">
        <v>0</v>
      </c>
      <c r="G27" s="391">
        <f t="shared" si="0"/>
        <v>0</v>
      </c>
    </row>
    <row r="28" spans="2:8" x14ac:dyDescent="0.2">
      <c r="B28" s="351" t="s">
        <v>841</v>
      </c>
      <c r="C28" s="352" t="s">
        <v>842</v>
      </c>
      <c r="D28" s="396">
        <v>0</v>
      </c>
      <c r="E28" s="396">
        <v>0</v>
      </c>
      <c r="F28" s="390">
        <v>0</v>
      </c>
      <c r="G28" s="391">
        <f t="shared" si="0"/>
        <v>0</v>
      </c>
    </row>
    <row r="29" spans="2:8" x14ac:dyDescent="0.2">
      <c r="B29" s="351" t="s">
        <v>797</v>
      </c>
      <c r="C29" s="352" t="s">
        <v>798</v>
      </c>
      <c r="D29" s="396">
        <v>0</v>
      </c>
      <c r="E29" s="396">
        <v>0</v>
      </c>
      <c r="F29" s="390">
        <v>0</v>
      </c>
      <c r="G29" s="391">
        <f t="shared" si="0"/>
        <v>0</v>
      </c>
    </row>
    <row r="30" spans="2:8" x14ac:dyDescent="0.2">
      <c r="B30" s="351" t="s">
        <v>843</v>
      </c>
      <c r="C30" s="352" t="s">
        <v>844</v>
      </c>
      <c r="D30" s="396">
        <v>0</v>
      </c>
      <c r="E30" s="396">
        <v>0</v>
      </c>
      <c r="F30" s="390">
        <v>0</v>
      </c>
      <c r="G30" s="391">
        <f t="shared" si="0"/>
        <v>0</v>
      </c>
    </row>
    <row r="31" spans="2:8" ht="12" thickBot="1" x14ac:dyDescent="0.25">
      <c r="B31" s="351"/>
      <c r="C31" s="352"/>
      <c r="D31" s="353"/>
      <c r="E31" s="392"/>
      <c r="F31" s="392"/>
      <c r="G31" s="393"/>
    </row>
    <row r="32" spans="2:8" ht="12.6" thickBot="1" x14ac:dyDescent="0.25">
      <c r="B32" s="359"/>
      <c r="C32" s="360" t="s">
        <v>357</v>
      </c>
      <c r="D32" s="361">
        <f>SUM(D9:D30)</f>
        <v>0</v>
      </c>
      <c r="E32" s="394">
        <f>SUM(E9:E30)</f>
        <v>0</v>
      </c>
      <c r="F32" s="394">
        <f>SUM(F9:F30)</f>
        <v>0</v>
      </c>
      <c r="G32" s="394">
        <f>SUM(G9:G30)</f>
        <v>0</v>
      </c>
    </row>
    <row r="35" spans="8:8" x14ac:dyDescent="0.2">
      <c r="H35" s="345"/>
    </row>
  </sheetData>
  <mergeCells count="4">
    <mergeCell ref="B1:G1"/>
    <mergeCell ref="B3:G3"/>
    <mergeCell ref="B4:G4"/>
    <mergeCell ref="B5:G5"/>
  </mergeCells>
  <pageMargins left="1.1811023622047245" right="0.78740157480314965" top="0.98425196850393704" bottom="0.39370078740157483" header="0" footer="0"/>
  <pageSetup firstPageNumber="22" orientation="landscape" useFirstPageNumber="1" horizontalDpi="1200" verticalDpi="1200" r:id="rId1"/>
  <headerFooter alignWithMargins="0">
    <oddHeader>Página &amp;P</oddHead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/>
  <dimension ref="A1:D99"/>
  <sheetViews>
    <sheetView showGridLines="0" zoomScaleNormal="100" zoomScaleSheetLayoutView="100" workbookViewId="0">
      <selection activeCell="E1" sqref="E1:L1048576"/>
    </sheetView>
  </sheetViews>
  <sheetFormatPr baseColWidth="10" defaultColWidth="11.44140625" defaultRowHeight="11.25" customHeight="1" x14ac:dyDescent="0.2"/>
  <cols>
    <col min="1" max="1" width="8" style="12" customWidth="1"/>
    <col min="2" max="2" width="49.109375" style="12" customWidth="1"/>
    <col min="3" max="3" width="18.109375" style="12" customWidth="1"/>
    <col min="4" max="4" width="10" style="12" customWidth="1"/>
    <col min="5" max="16384" width="11.44140625" style="12"/>
  </cols>
  <sheetData>
    <row r="1" spans="1:4" ht="20.399999999999999" customHeight="1" x14ac:dyDescent="0.2">
      <c r="A1" s="598" t="s">
        <v>19</v>
      </c>
      <c r="B1" s="598"/>
      <c r="C1" s="598"/>
      <c r="D1" s="598"/>
    </row>
    <row r="2" spans="1:4" ht="15.6" x14ac:dyDescent="0.2">
      <c r="A2" s="600" t="str">
        <f>INDICE!A3</f>
        <v>PRESUPUESTO EXTRAORDINARIO N° 01-2025</v>
      </c>
      <c r="B2" s="600"/>
      <c r="C2" s="600"/>
      <c r="D2" s="600"/>
    </row>
    <row r="3" spans="1:4" ht="15.6" x14ac:dyDescent="0.2">
      <c r="A3" s="152"/>
      <c r="B3" s="152"/>
      <c r="C3" s="152"/>
      <c r="D3" s="152"/>
    </row>
    <row r="4" spans="1:4" ht="15.6" x14ac:dyDescent="0.2">
      <c r="A4" s="152"/>
      <c r="B4" s="152"/>
      <c r="C4" s="152"/>
      <c r="D4" s="152"/>
    </row>
    <row r="5" spans="1:4" ht="15.6" x14ac:dyDescent="0.2">
      <c r="A5" s="600" t="s">
        <v>41</v>
      </c>
      <c r="B5" s="600"/>
      <c r="C5" s="600"/>
      <c r="D5" s="600"/>
    </row>
    <row r="6" spans="1:4" ht="11.25" customHeight="1" x14ac:dyDescent="0.2">
      <c r="A6" s="33"/>
      <c r="B6" s="33"/>
      <c r="C6" s="79"/>
      <c r="D6" s="33"/>
    </row>
    <row r="7" spans="1:4" ht="11.25" customHeight="1" x14ac:dyDescent="0.2">
      <c r="A7" s="33"/>
      <c r="B7" s="33"/>
      <c r="C7" s="79"/>
      <c r="D7" s="33"/>
    </row>
    <row r="8" spans="1:4" ht="11.25" customHeight="1" x14ac:dyDescent="0.2">
      <c r="A8" s="33"/>
      <c r="B8" s="33"/>
      <c r="C8" s="79"/>
      <c r="D8" s="33"/>
    </row>
    <row r="9" spans="1:4" ht="11.25" customHeight="1" x14ac:dyDescent="0.2">
      <c r="A9" s="33"/>
      <c r="B9" s="33"/>
      <c r="C9" s="79"/>
      <c r="D9" s="33"/>
    </row>
    <row r="10" spans="1:4" ht="11.25" customHeight="1" x14ac:dyDescent="0.2">
      <c r="A10" s="33"/>
      <c r="B10" s="33"/>
      <c r="C10" s="79"/>
      <c r="D10" s="33"/>
    </row>
    <row r="11" spans="1:4" ht="11.25" customHeight="1" x14ac:dyDescent="0.2">
      <c r="A11" s="617" t="s">
        <v>54</v>
      </c>
      <c r="B11" s="617"/>
      <c r="C11" s="617"/>
      <c r="D11" s="617"/>
    </row>
    <row r="12" spans="1:4" ht="11.25" customHeight="1" thickBot="1" x14ac:dyDescent="0.25">
      <c r="A12" s="33"/>
      <c r="B12" s="33"/>
      <c r="C12" s="25"/>
      <c r="D12" s="33"/>
    </row>
    <row r="13" spans="1:4" ht="11.25" customHeight="1" x14ac:dyDescent="0.2">
      <c r="A13" s="611" t="s">
        <v>36</v>
      </c>
      <c r="B13" s="613" t="s">
        <v>55</v>
      </c>
      <c r="C13" s="613" t="s">
        <v>16</v>
      </c>
      <c r="D13" s="615" t="s">
        <v>35</v>
      </c>
    </row>
    <row r="14" spans="1:4" ht="11.25" customHeight="1" x14ac:dyDescent="0.2">
      <c r="A14" s="612"/>
      <c r="B14" s="614"/>
      <c r="C14" s="614"/>
      <c r="D14" s="616"/>
    </row>
    <row r="15" spans="1:4" ht="11.25" customHeight="1" x14ac:dyDescent="0.2">
      <c r="A15" s="50"/>
      <c r="B15" s="33"/>
      <c r="C15" s="157"/>
      <c r="D15" s="158"/>
    </row>
    <row r="16" spans="1:4" ht="11.25" hidden="1" customHeight="1" x14ac:dyDescent="0.2">
      <c r="A16" s="159" t="s">
        <v>174</v>
      </c>
      <c r="B16" s="33" t="s">
        <v>175</v>
      </c>
      <c r="C16" s="153">
        <f>+'ASIG. PROG. I'!C6+'ASIG. PROG. I'!C36+'ASIG. PROG. I'!C97+'ASIG. PROG. I'!C190+'ASIG. PROG. I'!C214-'ASIG. PROG. I'!T6-'ASIG. PROG. I'!T36-'ASIG. PROG. I'!T97</f>
        <v>0</v>
      </c>
      <c r="D16" s="154">
        <f>+C16/$C$21</f>
        <v>0</v>
      </c>
    </row>
    <row r="17" spans="1:4" ht="11.25" hidden="1" customHeight="1" x14ac:dyDescent="0.2">
      <c r="A17" s="159" t="s">
        <v>348</v>
      </c>
      <c r="B17" s="33" t="s">
        <v>897</v>
      </c>
      <c r="C17" s="153">
        <f>+'ASIG. PROG. I'!T278</f>
        <v>0</v>
      </c>
      <c r="D17" s="154">
        <f>+C17/$C$21</f>
        <v>0</v>
      </c>
    </row>
    <row r="18" spans="1:4" ht="11.25" customHeight="1" x14ac:dyDescent="0.2">
      <c r="A18" s="159" t="s">
        <v>56</v>
      </c>
      <c r="B18" s="33" t="s">
        <v>57</v>
      </c>
      <c r="C18" s="153">
        <f>+'ASIG. PROG. I'!C134-'ASIG. PROG. I'!T134</f>
        <v>663135100</v>
      </c>
      <c r="D18" s="154">
        <f>+C18/$C$21</f>
        <v>0.652294236884425</v>
      </c>
    </row>
    <row r="19" spans="1:4" ht="11.25" customHeight="1" x14ac:dyDescent="0.2">
      <c r="A19" s="159" t="s">
        <v>172</v>
      </c>
      <c r="B19" s="33" t="s">
        <v>173</v>
      </c>
      <c r="C19" s="153">
        <f>+'ASIG. PROG. I'!C161++'ASIG. PROG. I'!C193+'ASIG. PROG. I'!C221+'ASIG. PROG. I'!C245</f>
        <v>353484490.51999998</v>
      </c>
      <c r="D19" s="154">
        <f>+C19/$C$21</f>
        <v>0.347705763115575</v>
      </c>
    </row>
    <row r="20" spans="1:4" ht="11.25" customHeight="1" x14ac:dyDescent="0.2">
      <c r="A20" s="50"/>
      <c r="B20" s="33"/>
      <c r="C20" s="157"/>
      <c r="D20" s="158"/>
    </row>
    <row r="21" spans="1:4" ht="21" customHeight="1" thickBot="1" x14ac:dyDescent="0.25">
      <c r="A21" s="609" t="s">
        <v>62</v>
      </c>
      <c r="B21" s="610"/>
      <c r="C21" s="307">
        <f>SUM(C16:C20)</f>
        <v>1016619590.52</v>
      </c>
      <c r="D21" s="308">
        <v>1</v>
      </c>
    </row>
    <row r="22" spans="1:4" ht="11.25" customHeight="1" x14ac:dyDescent="0.2">
      <c r="A22" s="33"/>
      <c r="B22" s="85"/>
      <c r="C22" s="37"/>
      <c r="D22" s="160"/>
    </row>
    <row r="23" spans="1:4" ht="11.25" customHeight="1" x14ac:dyDescent="0.2">
      <c r="A23" s="33"/>
      <c r="B23" s="33"/>
      <c r="C23" s="79"/>
      <c r="D23" s="33"/>
    </row>
    <row r="24" spans="1:4" ht="11.25" customHeight="1" x14ac:dyDescent="0.2">
      <c r="A24" s="33"/>
      <c r="B24" s="33"/>
      <c r="C24" s="79"/>
      <c r="D24" s="33"/>
    </row>
    <row r="25" spans="1:4" ht="11.25" customHeight="1" x14ac:dyDescent="0.2">
      <c r="A25" s="33"/>
      <c r="B25" s="33"/>
      <c r="C25" s="79"/>
      <c r="D25" s="33"/>
    </row>
    <row r="26" spans="1:4" ht="11.25" customHeight="1" x14ac:dyDescent="0.2">
      <c r="A26" s="33"/>
      <c r="B26" s="33"/>
      <c r="C26" s="88"/>
      <c r="D26" s="33"/>
    </row>
    <row r="27" spans="1:4" ht="11.25" customHeight="1" x14ac:dyDescent="0.2">
      <c r="A27" s="33"/>
      <c r="B27" s="33"/>
      <c r="C27" s="33"/>
      <c r="D27" s="33"/>
    </row>
    <row r="28" spans="1:4" s="2" customFormat="1" ht="11.25" customHeight="1" x14ac:dyDescent="0.2">
      <c r="A28" s="617" t="s">
        <v>439</v>
      </c>
      <c r="B28" s="617"/>
      <c r="C28" s="617"/>
      <c r="D28" s="617"/>
    </row>
    <row r="29" spans="1:4" ht="11.25" customHeight="1" thickBot="1" x14ac:dyDescent="0.25">
      <c r="A29" s="33"/>
      <c r="B29" s="33"/>
      <c r="C29" s="25"/>
      <c r="D29" s="33"/>
    </row>
    <row r="30" spans="1:4" ht="11.25" customHeight="1" x14ac:dyDescent="0.2">
      <c r="A30" s="611" t="s">
        <v>36</v>
      </c>
      <c r="B30" s="613" t="s">
        <v>15</v>
      </c>
      <c r="C30" s="613" t="s">
        <v>16</v>
      </c>
      <c r="D30" s="615" t="s">
        <v>35</v>
      </c>
    </row>
    <row r="31" spans="1:4" ht="11.25" customHeight="1" x14ac:dyDescent="0.2">
      <c r="A31" s="612" t="s">
        <v>17</v>
      </c>
      <c r="B31" s="614"/>
      <c r="C31" s="614"/>
      <c r="D31" s="616"/>
    </row>
    <row r="32" spans="1:4" ht="11.25" customHeight="1" x14ac:dyDescent="0.2">
      <c r="A32" s="50"/>
      <c r="B32" s="33"/>
      <c r="C32" s="157"/>
      <c r="D32" s="158"/>
    </row>
    <row r="33" spans="1:4" ht="11.25" customHeight="1" x14ac:dyDescent="0.2">
      <c r="A33" s="50">
        <v>1</v>
      </c>
      <c r="B33" s="33" t="s">
        <v>386</v>
      </c>
      <c r="C33" s="153">
        <f>+'DET PE-01-2025'!E365</f>
        <v>86856256.383298337</v>
      </c>
      <c r="D33" s="154">
        <f t="shared" ref="D33:D50" si="0">+C33/$C$52</f>
        <v>2.6453907485344253E-2</v>
      </c>
    </row>
    <row r="34" spans="1:4" ht="11.25" customHeight="1" x14ac:dyDescent="0.2">
      <c r="A34" s="50">
        <v>2</v>
      </c>
      <c r="B34" s="33" t="s">
        <v>438</v>
      </c>
      <c r="C34" s="153">
        <f>+'DET PE-01-2025'!E487</f>
        <v>101256128.19722766</v>
      </c>
      <c r="D34" s="154">
        <f t="shared" si="0"/>
        <v>3.0839692604673348E-2</v>
      </c>
    </row>
    <row r="35" spans="1:4" ht="11.25" customHeight="1" x14ac:dyDescent="0.2">
      <c r="A35" s="50">
        <v>3</v>
      </c>
      <c r="B35" s="33" t="s">
        <v>74</v>
      </c>
      <c r="C35" s="153">
        <f>+'DET PE-01-2025'!E580</f>
        <v>986812883.14999998</v>
      </c>
      <c r="D35" s="154">
        <f t="shared" si="0"/>
        <v>0.30055470732003242</v>
      </c>
    </row>
    <row r="36" spans="1:4" ht="11.25" customHeight="1" x14ac:dyDescent="0.2">
      <c r="A36" s="50">
        <v>5</v>
      </c>
      <c r="B36" s="33" t="s">
        <v>668</v>
      </c>
      <c r="C36" s="153">
        <f>+'DET PE-01-2025'!E676</f>
        <v>12412486.004320335</v>
      </c>
      <c r="D36" s="154">
        <f t="shared" si="0"/>
        <v>3.780484792855531E-3</v>
      </c>
    </row>
    <row r="37" spans="1:4" ht="11.25" customHeight="1" x14ac:dyDescent="0.2">
      <c r="A37" s="50">
        <v>6</v>
      </c>
      <c r="B37" s="33" t="s">
        <v>75</v>
      </c>
      <c r="C37" s="153">
        <f>+'DET PE-01-2025'!E808</f>
        <v>1314787640.0699999</v>
      </c>
      <c r="D37" s="154">
        <f t="shared" si="0"/>
        <v>0.40044634712087357</v>
      </c>
    </row>
    <row r="38" spans="1:4" ht="11.25" customHeight="1" x14ac:dyDescent="0.2">
      <c r="A38" s="50">
        <v>7</v>
      </c>
      <c r="B38" s="33" t="s">
        <v>666</v>
      </c>
      <c r="C38" s="153">
        <f>+'DET PE-01-2025'!E1002</f>
        <v>71266311</v>
      </c>
      <c r="D38" s="154">
        <f t="shared" si="0"/>
        <v>2.1705660323374152E-2</v>
      </c>
    </row>
    <row r="39" spans="1:4" ht="11.25" customHeight="1" x14ac:dyDescent="0.2">
      <c r="A39" s="50">
        <v>9</v>
      </c>
      <c r="B39" s="33" t="s">
        <v>171</v>
      </c>
      <c r="C39" s="153">
        <f>+'DET PE-01-2025'!E1132</f>
        <v>40671347.899999999</v>
      </c>
      <c r="D39" s="154">
        <f t="shared" si="0"/>
        <v>1.2387318075312985E-2</v>
      </c>
    </row>
    <row r="40" spans="1:4" ht="11.25" customHeight="1" x14ac:dyDescent="0.2">
      <c r="A40" s="50">
        <v>10</v>
      </c>
      <c r="B40" s="33" t="s">
        <v>363</v>
      </c>
      <c r="C40" s="153">
        <f>+'DET PE-01-2025'!E1452</f>
        <v>50362115.216666669</v>
      </c>
      <c r="D40" s="154">
        <f t="shared" si="0"/>
        <v>1.5338845952887883E-2</v>
      </c>
    </row>
    <row r="41" spans="1:4" ht="11.25" customHeight="1" x14ac:dyDescent="0.2">
      <c r="A41" s="50">
        <v>11</v>
      </c>
      <c r="B41" s="33" t="s">
        <v>457</v>
      </c>
      <c r="C41" s="153">
        <f>+'DET PE-01-2025'!E1689</f>
        <v>283193517.85000002</v>
      </c>
      <c r="D41" s="154">
        <f t="shared" si="0"/>
        <v>8.625256755935487E-2</v>
      </c>
    </row>
    <row r="42" spans="1:4" ht="11.25" customHeight="1" x14ac:dyDescent="0.2">
      <c r="A42" s="50">
        <v>13</v>
      </c>
      <c r="B42" s="33" t="s">
        <v>470</v>
      </c>
      <c r="C42" s="153">
        <f>+'DET PE-01-2025'!E1798</f>
        <v>45621564.329999998</v>
      </c>
      <c r="D42" s="154">
        <f t="shared" si="0"/>
        <v>1.3895011049020658E-2</v>
      </c>
    </row>
    <row r="43" spans="1:4" ht="11.25" hidden="1" customHeight="1" x14ac:dyDescent="0.2">
      <c r="A43" s="50">
        <v>16</v>
      </c>
      <c r="B43" s="33" t="s">
        <v>667</v>
      </c>
      <c r="C43" s="153">
        <f>+'DET PE-01-2025'!E1813</f>
        <v>0</v>
      </c>
      <c r="D43" s="154">
        <f t="shared" si="0"/>
        <v>0</v>
      </c>
    </row>
    <row r="44" spans="1:4" ht="11.25" hidden="1" customHeight="1" x14ac:dyDescent="0.2">
      <c r="A44" s="50">
        <v>18</v>
      </c>
      <c r="B44" s="33" t="s">
        <v>643</v>
      </c>
      <c r="C44" s="153">
        <f>+'DET PE-01-2025'!E1865</f>
        <v>0</v>
      </c>
      <c r="D44" s="154">
        <f t="shared" si="0"/>
        <v>0</v>
      </c>
    </row>
    <row r="45" spans="1:4" ht="11.25" customHeight="1" x14ac:dyDescent="0.2">
      <c r="A45" s="50">
        <v>22</v>
      </c>
      <c r="B45" s="33" t="s">
        <v>371</v>
      </c>
      <c r="C45" s="153">
        <f>+'DET PE-01-2025'!E1921</f>
        <v>34207837.019999996</v>
      </c>
      <c r="D45" s="154">
        <f t="shared" si="0"/>
        <v>1.0418719312600078E-2</v>
      </c>
    </row>
    <row r="46" spans="1:4" ht="11.25" customHeight="1" x14ac:dyDescent="0.2">
      <c r="A46" s="50">
        <v>23</v>
      </c>
      <c r="B46" s="33" t="s">
        <v>566</v>
      </c>
      <c r="C46" s="153">
        <f>+'DET PE-01-2025'!E2012</f>
        <v>25000000</v>
      </c>
      <c r="D46" s="154">
        <f t="shared" si="0"/>
        <v>7.6142780574730996E-3</v>
      </c>
    </row>
    <row r="47" spans="1:4" ht="11.25" customHeight="1" x14ac:dyDescent="0.2">
      <c r="A47" s="50">
        <v>25</v>
      </c>
      <c r="B47" s="33" t="s">
        <v>376</v>
      </c>
      <c r="C47" s="153">
        <f>+'DET PE-01-2025'!E2153</f>
        <v>104512236.32146236</v>
      </c>
      <c r="D47" s="154">
        <f t="shared" si="0"/>
        <v>3.1831409110398161E-2</v>
      </c>
    </row>
    <row r="48" spans="1:4" ht="11.25" customHeight="1" x14ac:dyDescent="0.2">
      <c r="A48" s="50">
        <v>28</v>
      </c>
      <c r="B48" s="33" t="s">
        <v>665</v>
      </c>
      <c r="C48" s="153">
        <f>+'DET PE-01-2025'!E2417</f>
        <v>72579121.010000005</v>
      </c>
      <c r="D48" s="154">
        <f t="shared" si="0"/>
        <v>2.2105504341485116E-2</v>
      </c>
    </row>
    <row r="49" spans="1:4" ht="11.25" customHeight="1" x14ac:dyDescent="0.2">
      <c r="A49" s="50">
        <v>29</v>
      </c>
      <c r="B49" s="33" t="s">
        <v>664</v>
      </c>
      <c r="C49" s="153">
        <f>+'DET PE-01-2025'!E2475</f>
        <v>53765920.979999997</v>
      </c>
      <c r="D49" s="154">
        <f t="shared" si="0"/>
        <v>1.637554689431386E-2</v>
      </c>
    </row>
    <row r="50" spans="1:4" ht="11.25" hidden="1" customHeight="1" x14ac:dyDescent="0.2">
      <c r="A50" s="50">
        <v>31</v>
      </c>
      <c r="B50" s="33" t="s">
        <v>391</v>
      </c>
      <c r="C50" s="153">
        <f>+'DET PE-01-2025'!E2502</f>
        <v>0</v>
      </c>
      <c r="D50" s="154">
        <f t="shared" si="0"/>
        <v>0</v>
      </c>
    </row>
    <row r="51" spans="1:4" ht="11.25" customHeight="1" x14ac:dyDescent="0.2">
      <c r="A51" s="50"/>
      <c r="B51" s="33"/>
      <c r="C51" s="157"/>
      <c r="D51" s="158"/>
    </row>
    <row r="52" spans="1:4" ht="21" customHeight="1" thickBot="1" x14ac:dyDescent="0.25">
      <c r="A52" s="609" t="s">
        <v>18</v>
      </c>
      <c r="B52" s="610"/>
      <c r="C52" s="307">
        <f>SUM(C32:C51)</f>
        <v>3283305365.4329753</v>
      </c>
      <c r="D52" s="308">
        <v>1</v>
      </c>
    </row>
    <row r="53" spans="1:4" ht="12" x14ac:dyDescent="0.2">
      <c r="A53" s="173"/>
      <c r="B53" s="173"/>
      <c r="C53" s="64"/>
      <c r="D53" s="174"/>
    </row>
    <row r="54" spans="1:4" ht="12" x14ac:dyDescent="0.2">
      <c r="A54" s="173"/>
      <c r="B54" s="173"/>
      <c r="C54" s="64"/>
      <c r="D54" s="174"/>
    </row>
    <row r="55" spans="1:4" ht="12" x14ac:dyDescent="0.2">
      <c r="A55" s="173"/>
      <c r="B55" s="173"/>
      <c r="C55" s="64"/>
      <c r="D55" s="174"/>
    </row>
    <row r="56" spans="1:4" ht="10.199999999999999" x14ac:dyDescent="0.2">
      <c r="A56" s="33"/>
      <c r="B56" s="33"/>
      <c r="C56" s="79"/>
      <c r="D56" s="33"/>
    </row>
    <row r="57" spans="1:4" ht="10.199999999999999" x14ac:dyDescent="0.2">
      <c r="A57" s="33"/>
      <c r="B57" s="45"/>
      <c r="C57" s="88"/>
      <c r="D57" s="33"/>
    </row>
    <row r="58" spans="1:4" ht="10.199999999999999" x14ac:dyDescent="0.2">
      <c r="A58" s="33"/>
      <c r="B58" s="45"/>
      <c r="C58" s="88"/>
      <c r="D58" s="33"/>
    </row>
    <row r="59" spans="1:4" ht="11.25" customHeight="1" x14ac:dyDescent="0.2">
      <c r="A59" s="617" t="s">
        <v>34</v>
      </c>
      <c r="B59" s="617"/>
      <c r="C59" s="617"/>
      <c r="D59" s="617"/>
    </row>
    <row r="60" spans="1:4" ht="11.25" customHeight="1" thickBot="1" x14ac:dyDescent="0.25">
      <c r="A60" s="33"/>
      <c r="B60" s="33"/>
      <c r="C60" s="33"/>
      <c r="D60" s="33"/>
    </row>
    <row r="61" spans="1:4" ht="11.25" customHeight="1" x14ac:dyDescent="0.2">
      <c r="A61" s="611" t="s">
        <v>36</v>
      </c>
      <c r="B61" s="613" t="s">
        <v>22</v>
      </c>
      <c r="C61" s="613" t="s">
        <v>16</v>
      </c>
      <c r="D61" s="615" t="s">
        <v>35</v>
      </c>
    </row>
    <row r="62" spans="1:4" ht="11.25" customHeight="1" x14ac:dyDescent="0.2">
      <c r="A62" s="612" t="s">
        <v>20</v>
      </c>
      <c r="B62" s="614"/>
      <c r="C62" s="614"/>
      <c r="D62" s="616"/>
    </row>
    <row r="63" spans="1:4" ht="11.25" customHeight="1" x14ac:dyDescent="0.2">
      <c r="A63" s="50"/>
      <c r="B63" s="33"/>
      <c r="C63" s="153"/>
      <c r="D63" s="154"/>
    </row>
    <row r="64" spans="1:4" s="2" customFormat="1" ht="11.25" customHeight="1" x14ac:dyDescent="0.2">
      <c r="A64" s="161" t="s">
        <v>40</v>
      </c>
      <c r="B64" s="116" t="s">
        <v>12</v>
      </c>
      <c r="C64" s="162">
        <f>SUM(C65:C65)</f>
        <v>7000000</v>
      </c>
      <c r="D64" s="158">
        <f>+C64/$C$91</f>
        <v>5.2988330284634844E-3</v>
      </c>
    </row>
    <row r="65" spans="1:4" ht="12.75" customHeight="1" x14ac:dyDescent="0.2">
      <c r="A65" s="50" t="s">
        <v>58</v>
      </c>
      <c r="B65" s="32" t="s">
        <v>749</v>
      </c>
      <c r="C65" s="153">
        <f>+'DET PE-01-2025'!E2543</f>
        <v>7000000</v>
      </c>
      <c r="D65" s="154">
        <f>+C65/$C$91</f>
        <v>5.2988330284634844E-3</v>
      </c>
    </row>
    <row r="66" spans="1:4" ht="11.25" customHeight="1" x14ac:dyDescent="0.2">
      <c r="A66" s="155"/>
      <c r="B66" s="32"/>
      <c r="C66" s="156"/>
      <c r="D66" s="154"/>
    </row>
    <row r="67" spans="1:4" ht="11.25" customHeight="1" x14ac:dyDescent="0.2">
      <c r="A67" s="155"/>
      <c r="B67" s="32"/>
      <c r="C67" s="156"/>
      <c r="D67" s="154"/>
    </row>
    <row r="68" spans="1:4" ht="11.25" customHeight="1" x14ac:dyDescent="0.2">
      <c r="A68" s="161">
        <v>2</v>
      </c>
      <c r="B68" s="116" t="s">
        <v>73</v>
      </c>
      <c r="C68" s="162">
        <f>SUM(C69:C73)</f>
        <v>159420837.76999998</v>
      </c>
      <c r="D68" s="158">
        <f t="shared" ref="D68:D73" si="1">+C68/$C$91</f>
        <v>0.12067777151442784</v>
      </c>
    </row>
    <row r="69" spans="1:4" ht="11.25" customHeight="1" x14ac:dyDescent="0.2">
      <c r="A69" s="50" t="s">
        <v>58</v>
      </c>
      <c r="B69" s="32" t="s">
        <v>764</v>
      </c>
      <c r="C69" s="153">
        <f>+'DET PE-01-2025'!E2673</f>
        <v>30083301.77</v>
      </c>
      <c r="D69" s="154">
        <f t="shared" si="1"/>
        <v>2.2772341860587145E-2</v>
      </c>
    </row>
    <row r="70" spans="1:4" ht="11.25" customHeight="1" x14ac:dyDescent="0.2">
      <c r="A70" s="50" t="s">
        <v>79</v>
      </c>
      <c r="B70" s="32" t="s">
        <v>703</v>
      </c>
      <c r="C70" s="153">
        <f>+'DET PE-01-2025'!E2693</f>
        <v>102887536</v>
      </c>
      <c r="D70" s="154">
        <f t="shared" si="1"/>
        <v>7.788341056771797E-2</v>
      </c>
    </row>
    <row r="71" spans="1:4" ht="11.25" customHeight="1" x14ac:dyDescent="0.2">
      <c r="A71" s="50" t="s">
        <v>61</v>
      </c>
      <c r="B71" s="32" t="s">
        <v>609</v>
      </c>
      <c r="C71" s="153">
        <f>+'DET PE-01-2025'!E2808</f>
        <v>5600000</v>
      </c>
      <c r="D71" s="154">
        <f t="shared" si="1"/>
        <v>4.2390664227707877E-3</v>
      </c>
    </row>
    <row r="72" spans="1:4" ht="11.25" customHeight="1" x14ac:dyDescent="0.2">
      <c r="A72" s="50" t="s">
        <v>60</v>
      </c>
      <c r="B72" s="32" t="s">
        <v>624</v>
      </c>
      <c r="C72" s="153">
        <f>+'DET PE-01-2025'!E2877</f>
        <v>16300000</v>
      </c>
      <c r="D72" s="154">
        <f t="shared" si="1"/>
        <v>1.2338711194850686E-2</v>
      </c>
    </row>
    <row r="73" spans="1:4" ht="11.25" customHeight="1" x14ac:dyDescent="0.2">
      <c r="A73" s="50" t="s">
        <v>80</v>
      </c>
      <c r="B73" s="32" t="s">
        <v>627</v>
      </c>
      <c r="C73" s="153">
        <f>+'DET PE-01-2025'!E2941</f>
        <v>4550000</v>
      </c>
      <c r="D73" s="154">
        <f t="shared" si="1"/>
        <v>3.4442414685012649E-3</v>
      </c>
    </row>
    <row r="74" spans="1:4" ht="11.25" customHeight="1" x14ac:dyDescent="0.2">
      <c r="A74" s="50"/>
      <c r="B74" s="32"/>
      <c r="C74" s="156"/>
      <c r="D74" s="154"/>
    </row>
    <row r="75" spans="1:4" ht="11.25" customHeight="1" x14ac:dyDescent="0.2">
      <c r="A75" s="155"/>
      <c r="B75" s="32"/>
      <c r="C75" s="156"/>
      <c r="D75" s="154"/>
    </row>
    <row r="76" spans="1:4" ht="11.25" customHeight="1" x14ac:dyDescent="0.2">
      <c r="A76" s="161">
        <v>5</v>
      </c>
      <c r="B76" s="116" t="s">
        <v>45</v>
      </c>
      <c r="C76" s="162">
        <f>SUM(C77:C79)</f>
        <v>854300000</v>
      </c>
      <c r="D76" s="158">
        <f>+C76/$C$91</f>
        <v>0.64668472231662211</v>
      </c>
    </row>
    <row r="77" spans="1:4" ht="13.5" customHeight="1" x14ac:dyDescent="0.2">
      <c r="A77" s="50" t="s">
        <v>58</v>
      </c>
      <c r="B77" s="32" t="s">
        <v>436</v>
      </c>
      <c r="C77" s="153">
        <f>+'DET PE-01-2025'!E3053</f>
        <v>841000000</v>
      </c>
      <c r="D77" s="154">
        <f>+C77/$C$91</f>
        <v>0.63661693956254151</v>
      </c>
    </row>
    <row r="78" spans="1:4" ht="14.4" customHeight="1" x14ac:dyDescent="0.2">
      <c r="A78" s="50" t="s">
        <v>79</v>
      </c>
      <c r="B78" s="32" t="s">
        <v>604</v>
      </c>
      <c r="C78" s="153">
        <f>+'DET PE-01-2025'!E3128</f>
        <v>13300000</v>
      </c>
      <c r="D78" s="154">
        <f>+C78/$C$91</f>
        <v>1.0067782754080622E-2</v>
      </c>
    </row>
    <row r="79" spans="1:4" ht="14.4" hidden="1" customHeight="1" x14ac:dyDescent="0.2">
      <c r="A79" s="50" t="s">
        <v>61</v>
      </c>
      <c r="B79" s="32" t="s">
        <v>1120</v>
      </c>
      <c r="C79" s="153">
        <f>+'DET PE-01-2025'!E3145</f>
        <v>0</v>
      </c>
      <c r="D79" s="154">
        <f>+C79/$C$91</f>
        <v>0</v>
      </c>
    </row>
    <row r="80" spans="1:4" ht="10.199999999999999" x14ac:dyDescent="0.2">
      <c r="A80" s="50"/>
      <c r="B80" s="32"/>
      <c r="C80" s="153"/>
      <c r="D80" s="154"/>
    </row>
    <row r="81" spans="1:4" ht="11.25" customHeight="1" x14ac:dyDescent="0.2">
      <c r="A81" s="163"/>
      <c r="B81" s="32"/>
      <c r="C81" s="153"/>
      <c r="D81" s="154"/>
    </row>
    <row r="82" spans="1:4" ht="11.25" customHeight="1" x14ac:dyDescent="0.2">
      <c r="A82" s="161">
        <v>6</v>
      </c>
      <c r="B82" s="116" t="s">
        <v>59</v>
      </c>
      <c r="C82" s="162">
        <f>SUM(C83:C86)</f>
        <v>300324751.39999998</v>
      </c>
      <c r="D82" s="158">
        <f>+C82/$C$91</f>
        <v>0.22733867314048645</v>
      </c>
    </row>
    <row r="83" spans="1:4" ht="11.25" customHeight="1" x14ac:dyDescent="0.2">
      <c r="A83" s="50" t="s">
        <v>58</v>
      </c>
      <c r="B83" s="32" t="s">
        <v>561</v>
      </c>
      <c r="C83" s="153">
        <f>+'DET PE-01-2025'!E3234</f>
        <v>195324751.40000001</v>
      </c>
      <c r="D83" s="154">
        <f>+C83/$C$91</f>
        <v>0.14785617771353418</v>
      </c>
    </row>
    <row r="84" spans="1:4" ht="11.25" customHeight="1" x14ac:dyDescent="0.2">
      <c r="A84" s="50" t="s">
        <v>79</v>
      </c>
      <c r="B84" s="376" t="s">
        <v>1196</v>
      </c>
      <c r="C84" s="153">
        <f>+'DET PE-01-2025'!E3298</f>
        <v>65000000</v>
      </c>
      <c r="D84" s="154">
        <f t="shared" ref="D84:D85" si="2">+C84/$C$91</f>
        <v>4.9203449550018076E-2</v>
      </c>
    </row>
    <row r="85" spans="1:4" ht="10.199999999999999" hidden="1" x14ac:dyDescent="0.2">
      <c r="A85" s="50" t="s">
        <v>61</v>
      </c>
      <c r="B85" s="51" t="s">
        <v>1154</v>
      </c>
      <c r="C85" s="153">
        <f>+'DET PE-01-2025'!E3312</f>
        <v>0</v>
      </c>
      <c r="D85" s="154">
        <f t="shared" si="2"/>
        <v>0</v>
      </c>
    </row>
    <row r="86" spans="1:4" ht="10.199999999999999" x14ac:dyDescent="0.2">
      <c r="A86" s="50" t="s">
        <v>60</v>
      </c>
      <c r="B86" s="375" t="s">
        <v>1199</v>
      </c>
      <c r="C86" s="153">
        <f>+'DET PE-01-2025'!E3352</f>
        <v>40000000</v>
      </c>
      <c r="D86" s="154">
        <f>+C86/$C$91</f>
        <v>3.02790458769342E-2</v>
      </c>
    </row>
    <row r="87" spans="1:4" ht="11.25" hidden="1" customHeight="1" x14ac:dyDescent="0.2">
      <c r="A87" s="164"/>
      <c r="B87" s="32"/>
      <c r="C87" s="156"/>
      <c r="D87" s="154"/>
    </row>
    <row r="88" spans="1:4" ht="11.25" hidden="1" customHeight="1" x14ac:dyDescent="0.2">
      <c r="A88" s="164"/>
      <c r="B88" s="32"/>
      <c r="C88" s="156"/>
      <c r="D88" s="154"/>
    </row>
    <row r="89" spans="1:4" ht="11.25" hidden="1" customHeight="1" x14ac:dyDescent="0.2">
      <c r="A89" s="161">
        <v>7</v>
      </c>
      <c r="B89" s="116" t="s">
        <v>197</v>
      </c>
      <c r="C89" s="162">
        <f>+'DET PE-01-2025'!E3420</f>
        <v>0</v>
      </c>
      <c r="D89" s="158">
        <f>+C89/$C$91</f>
        <v>0</v>
      </c>
    </row>
    <row r="90" spans="1:4" ht="11.25" customHeight="1" x14ac:dyDescent="0.2">
      <c r="A90" s="165"/>
      <c r="B90" s="33"/>
      <c r="C90" s="153"/>
      <c r="D90" s="154"/>
    </row>
    <row r="91" spans="1:4" ht="21" customHeight="1" thickBot="1" x14ac:dyDescent="0.25">
      <c r="A91" s="609" t="s">
        <v>21</v>
      </c>
      <c r="B91" s="610"/>
      <c r="C91" s="307">
        <f>+C76+C64+C82+C89+C68</f>
        <v>1321045589.1700001</v>
      </c>
      <c r="D91" s="308">
        <f>+C91/$C$91</f>
        <v>1</v>
      </c>
    </row>
    <row r="92" spans="1:4" ht="11.25" customHeight="1" x14ac:dyDescent="0.2">
      <c r="C92" s="20"/>
    </row>
    <row r="93" spans="1:4" ht="11.25" customHeight="1" x14ac:dyDescent="0.2">
      <c r="C93" s="4"/>
    </row>
    <row r="94" spans="1:4" ht="11.25" customHeight="1" x14ac:dyDescent="0.2">
      <c r="B94" s="13"/>
      <c r="C94" s="13"/>
      <c r="D94" s="13"/>
    </row>
    <row r="95" spans="1:4" ht="11.25" customHeight="1" x14ac:dyDescent="0.2">
      <c r="B95" s="13"/>
      <c r="C95" s="13"/>
      <c r="D95" s="13"/>
    </row>
    <row r="96" spans="1:4" ht="11.25" customHeight="1" x14ac:dyDescent="0.2">
      <c r="B96" s="13"/>
      <c r="C96" s="13"/>
      <c r="D96" s="13"/>
    </row>
    <row r="97" spans="2:4" ht="11.25" customHeight="1" x14ac:dyDescent="0.2">
      <c r="B97" s="13"/>
      <c r="C97" s="13"/>
      <c r="D97" s="13"/>
    </row>
    <row r="98" spans="2:4" ht="11.25" customHeight="1" x14ac:dyDescent="0.2">
      <c r="B98" s="13"/>
      <c r="C98" s="13"/>
      <c r="D98" s="13"/>
    </row>
    <row r="99" spans="2:4" ht="11.25" customHeight="1" x14ac:dyDescent="0.2">
      <c r="B99" s="13"/>
      <c r="C99" s="13"/>
      <c r="D99" s="13"/>
    </row>
  </sheetData>
  <mergeCells count="21">
    <mergeCell ref="D13:D14"/>
    <mergeCell ref="A59:D59"/>
    <mergeCell ref="A1:D1"/>
    <mergeCell ref="A2:D2"/>
    <mergeCell ref="A28:D28"/>
    <mergeCell ref="A5:D5"/>
    <mergeCell ref="A11:D11"/>
    <mergeCell ref="A13:A14"/>
    <mergeCell ref="B13:B14"/>
    <mergeCell ref="C13:C14"/>
    <mergeCell ref="A30:A31"/>
    <mergeCell ref="B30:B31"/>
    <mergeCell ref="C30:C31"/>
    <mergeCell ref="D30:D31"/>
    <mergeCell ref="A21:B21"/>
    <mergeCell ref="A52:B52"/>
    <mergeCell ref="A91:B91"/>
    <mergeCell ref="A61:A62"/>
    <mergeCell ref="B61:B62"/>
    <mergeCell ref="C61:C62"/>
    <mergeCell ref="D61:D62"/>
  </mergeCells>
  <phoneticPr fontId="0" type="noConversion"/>
  <printOptions horizontalCentered="1"/>
  <pageMargins left="0.78740157480314965" right="0.78740157480314965" top="0.78740157480314965" bottom="0.39370078740157483" header="0" footer="0"/>
  <pageSetup firstPageNumber="20" orientation="portrait" useFirstPageNumber="1" horizontalDpi="1200" verticalDpi="1200" r:id="rId1"/>
  <headerFooter alignWithMargins="0">
    <oddHeader>Página &amp;P</oddHeader>
  </headerFooter>
  <rowBreaks count="1" manualBreakCount="1">
    <brk id="57" max="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6"/>
  <dimension ref="A1:D301"/>
  <sheetViews>
    <sheetView showGridLines="0" zoomScaleNormal="100" zoomScaleSheetLayoutView="100" workbookViewId="0">
      <selection activeCell="H36" sqref="H36"/>
    </sheetView>
  </sheetViews>
  <sheetFormatPr baseColWidth="10" defaultColWidth="11.44140625" defaultRowHeight="10.199999999999999" x14ac:dyDescent="0.2"/>
  <cols>
    <col min="1" max="1" width="8.6640625" style="243" customWidth="1"/>
    <col min="2" max="2" width="43.6640625" style="243" customWidth="1"/>
    <col min="3" max="3" width="15.6640625" style="16" customWidth="1"/>
    <col min="4" max="4" width="16.6640625" style="16" customWidth="1"/>
    <col min="5" max="16384" width="11.44140625" style="14"/>
  </cols>
  <sheetData>
    <row r="1" spans="1:4" s="7" customFormat="1" ht="15.6" x14ac:dyDescent="0.3">
      <c r="A1" s="619" t="s">
        <v>37</v>
      </c>
      <c r="B1" s="619"/>
      <c r="C1" s="619"/>
      <c r="D1" s="619"/>
    </row>
    <row r="2" spans="1:4" s="7" customFormat="1" ht="15.6" x14ac:dyDescent="0.2">
      <c r="A2" s="600" t="str">
        <f>INDICE!A3</f>
        <v>PRESUPUESTO EXTRAORDINARIO N° 01-2025</v>
      </c>
      <c r="B2" s="600"/>
      <c r="C2" s="600"/>
      <c r="D2" s="600"/>
    </row>
    <row r="3" spans="1:4" s="7" customFormat="1" x14ac:dyDescent="0.2">
      <c r="A3" s="5"/>
      <c r="B3" s="5"/>
      <c r="C3" s="6"/>
      <c r="D3" s="6"/>
    </row>
    <row r="4" spans="1:4" s="7" customFormat="1" x14ac:dyDescent="0.2">
      <c r="A4" s="5"/>
      <c r="B4" s="5"/>
      <c r="C4" s="6"/>
      <c r="D4" s="6"/>
    </row>
    <row r="5" spans="1:4" s="7" customFormat="1" ht="15.6" x14ac:dyDescent="0.2">
      <c r="A5" s="598" t="s">
        <v>863</v>
      </c>
      <c r="B5" s="598"/>
      <c r="C5" s="598"/>
      <c r="D5" s="598"/>
    </row>
    <row r="6" spans="1:4" ht="13.2" x14ac:dyDescent="0.2">
      <c r="A6" s="151"/>
      <c r="B6" s="306"/>
      <c r="C6" s="306"/>
      <c r="D6" s="306"/>
    </row>
    <row r="7" spans="1:4" ht="13.2" x14ac:dyDescent="0.2">
      <c r="A7" s="618" t="s">
        <v>329</v>
      </c>
      <c r="B7" s="618"/>
      <c r="C7" s="618"/>
      <c r="D7" s="618"/>
    </row>
    <row r="8" spans="1:4" ht="12" x14ac:dyDescent="0.2">
      <c r="A8" s="230"/>
      <c r="B8" s="231"/>
      <c r="C8" s="231"/>
      <c r="D8" s="231"/>
    </row>
    <row r="9" spans="1:4" ht="12" x14ac:dyDescent="0.2">
      <c r="A9" s="230"/>
      <c r="B9" s="231"/>
      <c r="C9" s="231"/>
      <c r="D9" s="231"/>
    </row>
    <row r="10" spans="1:4" s="15" customFormat="1" x14ac:dyDescent="0.2">
      <c r="A10" s="185" t="s">
        <v>118</v>
      </c>
      <c r="B10" s="199" t="s">
        <v>131</v>
      </c>
      <c r="C10" s="232"/>
      <c r="D10" s="197">
        <f>+C12+C20+C27+C32+C17</f>
        <v>48999326.372975364</v>
      </c>
    </row>
    <row r="11" spans="1:4" s="15" customFormat="1" x14ac:dyDescent="0.2">
      <c r="A11" s="185"/>
      <c r="B11" s="233"/>
      <c r="C11" s="197"/>
      <c r="D11" s="234"/>
    </row>
    <row r="12" spans="1:4" s="15" customFormat="1" x14ac:dyDescent="0.2">
      <c r="A12" s="143" t="s">
        <v>132</v>
      </c>
      <c r="B12" s="125" t="s">
        <v>133</v>
      </c>
      <c r="C12" s="144">
        <f>SUM(C13:C15)</f>
        <v>16676576.421</v>
      </c>
      <c r="D12" s="234"/>
    </row>
    <row r="13" spans="1:4" s="15" customFormat="1" hidden="1" x14ac:dyDescent="0.2">
      <c r="A13" s="77" t="s">
        <v>134</v>
      </c>
      <c r="B13" s="126" t="s">
        <v>135</v>
      </c>
      <c r="C13" s="78">
        <f>+'PROGRAMA I'!C14+'PROGRAMA II'!C14+'PROGRAMA III'!C14</f>
        <v>0</v>
      </c>
      <c r="D13" s="234"/>
    </row>
    <row r="14" spans="1:4" s="15" customFormat="1" x14ac:dyDescent="0.2">
      <c r="A14" s="77" t="s">
        <v>198</v>
      </c>
      <c r="B14" s="126" t="s">
        <v>199</v>
      </c>
      <c r="C14" s="78">
        <f>+'PROGRAMA I'!C15+'PROGRAMA II'!C15+'PROGRAMA III'!C15</f>
        <v>16676576.421</v>
      </c>
      <c r="D14" s="235"/>
    </row>
    <row r="15" spans="1:4" s="15" customFormat="1" hidden="1" x14ac:dyDescent="0.2">
      <c r="A15" s="73" t="s">
        <v>200</v>
      </c>
      <c r="B15" s="82" t="s">
        <v>201</v>
      </c>
      <c r="C15" s="25">
        <f>+'PROGRAMA I'!C16</f>
        <v>0</v>
      </c>
      <c r="D15" s="235"/>
    </row>
    <row r="16" spans="1:4" x14ac:dyDescent="0.2">
      <c r="A16" s="77"/>
      <c r="B16" s="126"/>
      <c r="C16" s="78"/>
      <c r="D16" s="235"/>
    </row>
    <row r="17" spans="1:4" s="15" customFormat="1" x14ac:dyDescent="0.2">
      <c r="A17" s="143" t="s">
        <v>204</v>
      </c>
      <c r="B17" s="125" t="s">
        <v>205</v>
      </c>
      <c r="C17" s="144">
        <f>+C18</f>
        <v>21603150.439999998</v>
      </c>
      <c r="D17" s="234"/>
    </row>
    <row r="18" spans="1:4" s="15" customFormat="1" x14ac:dyDescent="0.2">
      <c r="A18" s="77" t="s">
        <v>206</v>
      </c>
      <c r="B18" s="126" t="s">
        <v>207</v>
      </c>
      <c r="C18" s="78">
        <f>+'PROGRAMA II'!C18+'PROGRAMA III'!C18+'PROGRAMA I'!C20</f>
        <v>21603150.439999998</v>
      </c>
      <c r="D18" s="235"/>
    </row>
    <row r="19" spans="1:4" x14ac:dyDescent="0.2">
      <c r="A19" s="77"/>
      <c r="B19" s="126"/>
      <c r="C19" s="78"/>
      <c r="D19" s="235"/>
    </row>
    <row r="20" spans="1:4" x14ac:dyDescent="0.2">
      <c r="A20" s="143" t="s">
        <v>102</v>
      </c>
      <c r="B20" s="125" t="s">
        <v>103</v>
      </c>
      <c r="C20" s="144">
        <f>SUM(C21:C25)</f>
        <v>3189977.2384166662</v>
      </c>
      <c r="D20" s="234"/>
    </row>
    <row r="21" spans="1:4" hidden="1" x14ac:dyDescent="0.2">
      <c r="A21" s="40" t="s">
        <v>104</v>
      </c>
      <c r="B21" s="51" t="s">
        <v>105</v>
      </c>
      <c r="C21" s="78">
        <f>+'PROGRAMA I'!C23+'PROGRAMA II'!C21+'PROGRAMA III'!C21</f>
        <v>0</v>
      </c>
      <c r="D21" s="235"/>
    </row>
    <row r="22" spans="1:4" hidden="1" x14ac:dyDescent="0.2">
      <c r="A22" s="40" t="s">
        <v>106</v>
      </c>
      <c r="B22" s="51" t="s">
        <v>107</v>
      </c>
      <c r="C22" s="78">
        <f>+'PROGRAMA I'!C24+'PROGRAMA III'!C22+'PROGRAMA II'!C22</f>
        <v>0</v>
      </c>
      <c r="D22" s="235"/>
    </row>
    <row r="23" spans="1:4" x14ac:dyDescent="0.2">
      <c r="A23" s="77" t="s">
        <v>108</v>
      </c>
      <c r="B23" s="126" t="s">
        <v>109</v>
      </c>
      <c r="C23" s="78">
        <f>+'PROGRAMA I'!C25+'PROGRAMA II'!C23+'PROGRAMA III'!C23</f>
        <v>3189977.2384166662</v>
      </c>
      <c r="D23" s="235"/>
    </row>
    <row r="24" spans="1:4" hidden="1" x14ac:dyDescent="0.2">
      <c r="A24" s="77" t="s">
        <v>856</v>
      </c>
      <c r="B24" s="126" t="s">
        <v>857</v>
      </c>
      <c r="C24" s="78">
        <f>+'PROGRAMA I'!C26+'PROGRAMA II'!C24+'PROGRAMA III'!C24</f>
        <v>0</v>
      </c>
      <c r="D24" s="235"/>
    </row>
    <row r="25" spans="1:4" hidden="1" x14ac:dyDescent="0.2">
      <c r="A25" s="77" t="s">
        <v>399</v>
      </c>
      <c r="B25" s="126" t="s">
        <v>400</v>
      </c>
      <c r="C25" s="78">
        <f>+'PROGRAMA I'!C27+'PROGRAMA II'!C25+'PROGRAMA III'!C25</f>
        <v>0</v>
      </c>
      <c r="D25" s="235"/>
    </row>
    <row r="26" spans="1:4" x14ac:dyDescent="0.2">
      <c r="A26" s="77"/>
      <c r="B26" s="126"/>
      <c r="C26" s="78"/>
      <c r="D26" s="235"/>
    </row>
    <row r="27" spans="1:4" ht="20.399999999999999" x14ac:dyDescent="0.2">
      <c r="A27" s="143" t="s">
        <v>110</v>
      </c>
      <c r="B27" s="125" t="s">
        <v>493</v>
      </c>
      <c r="C27" s="144">
        <f>SUM(C28:C29)</f>
        <v>3732273.3689474999</v>
      </c>
      <c r="D27" s="234"/>
    </row>
    <row r="28" spans="1:4" s="15" customFormat="1" ht="20.399999999999999" x14ac:dyDescent="0.2">
      <c r="A28" s="77" t="s">
        <v>111</v>
      </c>
      <c r="B28" s="126" t="s">
        <v>474</v>
      </c>
      <c r="C28" s="78">
        <f>+'PROGRAMA I'!C30+'PROGRAMA II'!C28+'PROGRAMA III'!C28</f>
        <v>3540874.7346425001</v>
      </c>
      <c r="D28" s="235"/>
    </row>
    <row r="29" spans="1:4" x14ac:dyDescent="0.2">
      <c r="A29" s="77" t="s">
        <v>112</v>
      </c>
      <c r="B29" s="126" t="s">
        <v>354</v>
      </c>
      <c r="C29" s="78">
        <f>+'PROGRAMA I'!C31+'PROGRAMA II'!C29+'PROGRAMA III'!C29</f>
        <v>191398.63430500001</v>
      </c>
      <c r="D29" s="235"/>
    </row>
    <row r="30" spans="1:4" x14ac:dyDescent="0.2">
      <c r="A30" s="77"/>
      <c r="B30" s="126"/>
      <c r="C30" s="78"/>
      <c r="D30" s="235"/>
    </row>
    <row r="31" spans="1:4" x14ac:dyDescent="0.2">
      <c r="A31" s="77"/>
      <c r="B31" s="126"/>
      <c r="C31" s="78"/>
      <c r="D31" s="235"/>
    </row>
    <row r="32" spans="1:4" x14ac:dyDescent="0.2">
      <c r="A32" s="143" t="s">
        <v>113</v>
      </c>
      <c r="B32" s="125" t="s">
        <v>603</v>
      </c>
      <c r="C32" s="144">
        <f>SUM(C33:C35)</f>
        <v>3797348.9046112001</v>
      </c>
      <c r="D32" s="234"/>
    </row>
    <row r="33" spans="1:4" s="15" customFormat="1" ht="20.399999999999999" x14ac:dyDescent="0.2">
      <c r="A33" s="77" t="s">
        <v>114</v>
      </c>
      <c r="B33" s="126" t="s">
        <v>356</v>
      </c>
      <c r="C33" s="78">
        <f>+'PROGRAMA I'!C34+'PROGRAMA II'!C32+'PROGRAMA III'!C32</f>
        <v>2074761.1958661999</v>
      </c>
      <c r="D33" s="235"/>
    </row>
    <row r="34" spans="1:4" ht="20.399999999999999" x14ac:dyDescent="0.2">
      <c r="A34" s="77" t="s">
        <v>115</v>
      </c>
      <c r="B34" s="126" t="s">
        <v>539</v>
      </c>
      <c r="C34" s="78">
        <f>+'PROGRAMA I'!C35+'PROGRAMA II'!C33+'PROGRAMA III'!C33</f>
        <v>1148391.80583</v>
      </c>
      <c r="D34" s="235"/>
    </row>
    <row r="35" spans="1:4" s="15" customFormat="1" x14ac:dyDescent="0.2">
      <c r="A35" s="77" t="s">
        <v>116</v>
      </c>
      <c r="B35" s="126" t="s">
        <v>117</v>
      </c>
      <c r="C35" s="78">
        <f>+'PROGRAMA I'!C36+'PROGRAMA II'!C34+'PROGRAMA III'!C34</f>
        <v>574195.90291499998</v>
      </c>
      <c r="D35" s="235"/>
    </row>
    <row r="36" spans="1:4" s="15" customFormat="1" x14ac:dyDescent="0.2">
      <c r="A36" s="77"/>
      <c r="B36" s="126"/>
      <c r="C36" s="78"/>
      <c r="D36" s="235"/>
    </row>
    <row r="37" spans="1:4" s="15" customFormat="1" x14ac:dyDescent="0.2">
      <c r="A37" s="77"/>
      <c r="B37" s="126"/>
      <c r="C37" s="78"/>
      <c r="D37" s="235"/>
    </row>
    <row r="38" spans="1:4" x14ac:dyDescent="0.2">
      <c r="A38" s="185" t="s">
        <v>40</v>
      </c>
      <c r="B38" s="199" t="s">
        <v>46</v>
      </c>
      <c r="C38" s="197"/>
      <c r="D38" s="197" t="e">
        <f>+C40+C46+C51+C58+C67+C71+C74+C78+C92+C89</f>
        <v>#REF!</v>
      </c>
    </row>
    <row r="39" spans="1:4" s="15" customFormat="1" x14ac:dyDescent="0.2">
      <c r="A39" s="77"/>
      <c r="B39" s="126"/>
      <c r="C39" s="78"/>
      <c r="D39" s="235"/>
    </row>
    <row r="40" spans="1:4" s="15" customFormat="1" x14ac:dyDescent="0.2">
      <c r="A40" s="143">
        <v>1.01</v>
      </c>
      <c r="B40" s="125" t="s">
        <v>152</v>
      </c>
      <c r="C40" s="144">
        <f>SUM(C41:C44)</f>
        <v>62349562.200000003</v>
      </c>
      <c r="D40" s="234"/>
    </row>
    <row r="41" spans="1:4" s="15" customFormat="1" hidden="1" x14ac:dyDescent="0.2">
      <c r="A41" s="19" t="s">
        <v>212</v>
      </c>
      <c r="B41" s="38" t="s">
        <v>401</v>
      </c>
      <c r="C41" s="25">
        <f>+'PROGRAMA I'!C42</f>
        <v>0</v>
      </c>
      <c r="D41" s="234"/>
    </row>
    <row r="42" spans="1:4" s="15" customFormat="1" x14ac:dyDescent="0.2">
      <c r="A42" s="175" t="s">
        <v>153</v>
      </c>
      <c r="B42" s="176" t="s">
        <v>154</v>
      </c>
      <c r="C42" s="78">
        <f>+'PROGRAMA II'!C40+'PROGRAMA I'!C43+'PROGRAMA III'!C40</f>
        <v>55349562.200000003</v>
      </c>
      <c r="D42" s="237"/>
    </row>
    <row r="43" spans="1:4" s="15" customFormat="1" hidden="1" x14ac:dyDescent="0.2">
      <c r="A43" s="45" t="s">
        <v>731</v>
      </c>
      <c r="B43" s="33" t="s">
        <v>1099</v>
      </c>
      <c r="C43" s="78">
        <f>+'PROGRAMA II'!C41</f>
        <v>0</v>
      </c>
      <c r="D43" s="237"/>
    </row>
    <row r="44" spans="1:4" s="15" customFormat="1" x14ac:dyDescent="0.2">
      <c r="A44" s="45" t="s">
        <v>714</v>
      </c>
      <c r="B44" s="33" t="s">
        <v>715</v>
      </c>
      <c r="C44" s="25">
        <f>+'PROGRAMA II'!C42</f>
        <v>7000000</v>
      </c>
      <c r="D44" s="237"/>
    </row>
    <row r="45" spans="1:4" s="15" customFormat="1" x14ac:dyDescent="0.2">
      <c r="A45" s="175"/>
      <c r="B45" s="176"/>
      <c r="C45" s="78"/>
      <c r="D45" s="235"/>
    </row>
    <row r="46" spans="1:4" s="15" customFormat="1" x14ac:dyDescent="0.2">
      <c r="A46" s="238">
        <v>1.02</v>
      </c>
      <c r="B46" s="125" t="s">
        <v>136</v>
      </c>
      <c r="C46" s="144" t="e">
        <f>SUM(C47:C49)</f>
        <v>#REF!</v>
      </c>
      <c r="D46" s="234"/>
    </row>
    <row r="47" spans="1:4" s="15" customFormat="1" x14ac:dyDescent="0.2">
      <c r="A47" s="45" t="s">
        <v>213</v>
      </c>
      <c r="B47" s="33" t="s">
        <v>214</v>
      </c>
      <c r="C47" s="41">
        <f>+'PROGRAMA II'!C45</f>
        <v>1000000000</v>
      </c>
      <c r="D47" s="234"/>
    </row>
    <row r="48" spans="1:4" s="15" customFormat="1" hidden="1" x14ac:dyDescent="0.2">
      <c r="A48" s="106" t="s">
        <v>137</v>
      </c>
      <c r="B48" s="32" t="s">
        <v>532</v>
      </c>
      <c r="C48" s="41">
        <f>+'PROGRAMA II'!C46</f>
        <v>0</v>
      </c>
      <c r="D48" s="234"/>
    </row>
    <row r="49" spans="1:4" s="15" customFormat="1" x14ac:dyDescent="0.2">
      <c r="A49" s="175" t="s">
        <v>217</v>
      </c>
      <c r="B49" s="176" t="s">
        <v>218</v>
      </c>
      <c r="C49" s="78" t="e">
        <f>+'PROGRAMA II'!C47+'PROGRAMA III'!#REF!+'PROGRAMA III'!C43</f>
        <v>#REF!</v>
      </c>
      <c r="D49" s="235"/>
    </row>
    <row r="50" spans="1:4" s="15" customFormat="1" x14ac:dyDescent="0.2">
      <c r="A50" s="175"/>
      <c r="B50" s="176"/>
      <c r="C50" s="78"/>
      <c r="D50" s="235"/>
    </row>
    <row r="51" spans="1:4" s="15" customFormat="1" x14ac:dyDescent="0.2">
      <c r="A51" s="143">
        <v>1.03</v>
      </c>
      <c r="B51" s="125" t="s">
        <v>139</v>
      </c>
      <c r="C51" s="144">
        <f>SUM(C52:C56)</f>
        <v>20190000</v>
      </c>
      <c r="D51" s="235"/>
    </row>
    <row r="52" spans="1:4" s="15" customFormat="1" x14ac:dyDescent="0.2">
      <c r="A52" s="175" t="s">
        <v>221</v>
      </c>
      <c r="B52" s="176" t="s">
        <v>222</v>
      </c>
      <c r="C52" s="78">
        <f>+'PROGRAMA II'!C50+'PROGRAMA I'!C46+'PROGRAMA III'!C46</f>
        <v>20000000</v>
      </c>
      <c r="D52" s="235"/>
    </row>
    <row r="53" spans="1:4" s="15" customFormat="1" x14ac:dyDescent="0.2">
      <c r="A53" s="175" t="s">
        <v>140</v>
      </c>
      <c r="B53" s="176" t="s">
        <v>141</v>
      </c>
      <c r="C53" s="78">
        <f>+'PROGRAMA II'!C51+'PROGRAMA I'!C47</f>
        <v>100000</v>
      </c>
      <c r="D53" s="235"/>
    </row>
    <row r="54" spans="1:4" s="15" customFormat="1" x14ac:dyDescent="0.2">
      <c r="A54" s="175" t="s">
        <v>223</v>
      </c>
      <c r="B54" s="176" t="s">
        <v>224</v>
      </c>
      <c r="C54" s="78">
        <f>+'PROGRAMA II'!C52+'PROGRAMA I'!C48</f>
        <v>60000</v>
      </c>
      <c r="D54" s="235"/>
    </row>
    <row r="55" spans="1:4" s="15" customFormat="1" x14ac:dyDescent="0.2">
      <c r="A55" s="45" t="s">
        <v>884</v>
      </c>
      <c r="B55" s="33" t="s">
        <v>885</v>
      </c>
      <c r="C55" s="25">
        <f>+'PROGRAMA II'!C53</f>
        <v>30000</v>
      </c>
      <c r="D55" s="235"/>
    </row>
    <row r="56" spans="1:4" s="15" customFormat="1" hidden="1" x14ac:dyDescent="0.2">
      <c r="A56" s="19" t="s">
        <v>225</v>
      </c>
      <c r="B56" s="38" t="s">
        <v>407</v>
      </c>
      <c r="C56" s="25">
        <f>+'PROGRAMA I'!C49+'PROGRAMA II'!C54</f>
        <v>0</v>
      </c>
      <c r="D56" s="235"/>
    </row>
    <row r="57" spans="1:4" s="15" customFormat="1" x14ac:dyDescent="0.2">
      <c r="A57" s="175"/>
      <c r="B57" s="176"/>
      <c r="C57" s="78"/>
      <c r="D57" s="235"/>
    </row>
    <row r="58" spans="1:4" s="15" customFormat="1" x14ac:dyDescent="0.2">
      <c r="A58" s="238">
        <v>1.04</v>
      </c>
      <c r="B58" s="125" t="s">
        <v>48</v>
      </c>
      <c r="C58" s="144">
        <f>SUM(C59:C65)</f>
        <v>441646751.39999998</v>
      </c>
      <c r="D58" s="235"/>
    </row>
    <row r="59" spans="1:4" s="15" customFormat="1" hidden="1" x14ac:dyDescent="0.2">
      <c r="A59" s="45" t="s">
        <v>227</v>
      </c>
      <c r="B59" s="33" t="s">
        <v>588</v>
      </c>
      <c r="C59" s="25">
        <f>+'PROGRAMA II'!C57+'PROGRAMA I'!C52</f>
        <v>0</v>
      </c>
      <c r="D59" s="235"/>
    </row>
    <row r="60" spans="1:4" s="15" customFormat="1" hidden="1" x14ac:dyDescent="0.2">
      <c r="A60" s="45" t="s">
        <v>228</v>
      </c>
      <c r="B60" s="33" t="s">
        <v>229</v>
      </c>
      <c r="C60" s="25">
        <f>+'PROGRAMA I'!C53</f>
        <v>0</v>
      </c>
      <c r="D60" s="235"/>
    </row>
    <row r="61" spans="1:4" s="15" customFormat="1" x14ac:dyDescent="0.2">
      <c r="A61" s="175" t="s">
        <v>71</v>
      </c>
      <c r="B61" s="176" t="s">
        <v>527</v>
      </c>
      <c r="C61" s="78">
        <f>+'PROGRAMA III'!C49+'PROGRAMA II'!C58+'PROGRAMA I'!C54</f>
        <v>104000000</v>
      </c>
      <c r="D61" s="235"/>
    </row>
    <row r="62" spans="1:4" s="15" customFormat="1" x14ac:dyDescent="0.2">
      <c r="A62" s="175" t="s">
        <v>64</v>
      </c>
      <c r="B62" s="176" t="s">
        <v>65</v>
      </c>
      <c r="C62" s="78">
        <f>+'PROGRAMA I'!C55+'PROGRAMA II'!C59</f>
        <v>1922000</v>
      </c>
      <c r="D62" s="235"/>
    </row>
    <row r="63" spans="1:4" s="15" customFormat="1" hidden="1" x14ac:dyDescent="0.2">
      <c r="A63" s="45" t="s">
        <v>330</v>
      </c>
      <c r="B63" s="33" t="s">
        <v>644</v>
      </c>
      <c r="C63" s="25">
        <f>+'PROGRAMA II'!C60+'PROGRAMA I'!C56</f>
        <v>0</v>
      </c>
      <c r="D63" s="235"/>
    </row>
    <row r="64" spans="1:4" s="15" customFormat="1" x14ac:dyDescent="0.2">
      <c r="A64" s="175" t="s">
        <v>230</v>
      </c>
      <c r="B64" s="176" t="s">
        <v>231</v>
      </c>
      <c r="C64" s="78">
        <f>+'PROGRAMA II'!C61+'PROGRAMA I'!C57+'PROGRAMA III'!C50</f>
        <v>29900000</v>
      </c>
      <c r="D64" s="235"/>
    </row>
    <row r="65" spans="1:4" s="15" customFormat="1" x14ac:dyDescent="0.2">
      <c r="A65" s="175" t="s">
        <v>49</v>
      </c>
      <c r="B65" s="176" t="s">
        <v>50</v>
      </c>
      <c r="C65" s="78">
        <f>+'PROGRAMA II'!C62+'PROGRAMA I'!C58+'PROGRAMA III'!C51</f>
        <v>305824751.39999998</v>
      </c>
      <c r="D65" s="237"/>
    </row>
    <row r="66" spans="1:4" s="15" customFormat="1" x14ac:dyDescent="0.2">
      <c r="A66" s="175"/>
      <c r="B66" s="176"/>
      <c r="C66" s="78"/>
      <c r="D66" s="235"/>
    </row>
    <row r="67" spans="1:4" s="15" customFormat="1" x14ac:dyDescent="0.2">
      <c r="A67" s="238">
        <v>1.05</v>
      </c>
      <c r="B67" s="125" t="s">
        <v>232</v>
      </c>
      <c r="C67" s="144">
        <f>SUM(C68:C69)</f>
        <v>4750000</v>
      </c>
      <c r="D67" s="235"/>
    </row>
    <row r="68" spans="1:4" s="15" customFormat="1" x14ac:dyDescent="0.2">
      <c r="A68" s="175" t="s">
        <v>233</v>
      </c>
      <c r="B68" s="176" t="s">
        <v>234</v>
      </c>
      <c r="C68" s="78">
        <f>+'PROGRAMA II'!C65+'PROGRAMA I'!C61</f>
        <v>4700000</v>
      </c>
      <c r="D68" s="235"/>
    </row>
    <row r="69" spans="1:4" s="15" customFormat="1" x14ac:dyDescent="0.2">
      <c r="A69" s="175" t="s">
        <v>235</v>
      </c>
      <c r="B69" s="176" t="s">
        <v>236</v>
      </c>
      <c r="C69" s="78">
        <f>+'PROGRAMA I'!C62+'PROGRAMA II'!C66</f>
        <v>50000</v>
      </c>
      <c r="D69" s="235"/>
    </row>
    <row r="70" spans="1:4" s="15" customFormat="1" hidden="1" x14ac:dyDescent="0.2">
      <c r="A70" s="175"/>
      <c r="B70" s="176"/>
      <c r="C70" s="78"/>
      <c r="D70" s="235"/>
    </row>
    <row r="71" spans="1:4" s="15" customFormat="1" hidden="1" x14ac:dyDescent="0.2">
      <c r="A71" s="143" t="s">
        <v>120</v>
      </c>
      <c r="B71" s="125" t="s">
        <v>142</v>
      </c>
      <c r="C71" s="144">
        <f>SUM(C72:C72)</f>
        <v>0</v>
      </c>
      <c r="D71" s="234"/>
    </row>
    <row r="72" spans="1:4" s="15" customFormat="1" hidden="1" x14ac:dyDescent="0.2">
      <c r="A72" s="77" t="s">
        <v>122</v>
      </c>
      <c r="B72" s="126" t="s">
        <v>123</v>
      </c>
      <c r="C72" s="78">
        <f>+'PROGRAMA II'!C69+'PROGRAMA I'!C65+'PROGRAMA III'!C54</f>
        <v>0</v>
      </c>
      <c r="D72" s="235"/>
    </row>
    <row r="73" spans="1:4" s="15" customFormat="1" x14ac:dyDescent="0.2">
      <c r="A73" s="77"/>
      <c r="B73" s="126"/>
      <c r="C73" s="78"/>
      <c r="D73" s="235"/>
    </row>
    <row r="74" spans="1:4" s="15" customFormat="1" x14ac:dyDescent="0.2">
      <c r="A74" s="238">
        <v>1.07</v>
      </c>
      <c r="B74" s="125" t="s">
        <v>241</v>
      </c>
      <c r="C74" s="144">
        <f>SUM(C75:C76)</f>
        <v>3660147.9</v>
      </c>
      <c r="D74" s="235"/>
    </row>
    <row r="75" spans="1:4" s="15" customFormat="1" x14ac:dyDescent="0.2">
      <c r="A75" s="175" t="s">
        <v>143</v>
      </c>
      <c r="B75" s="176" t="s">
        <v>144</v>
      </c>
      <c r="C75" s="78">
        <f>+'PROGRAMA II'!C72+'PROGRAMA I'!C68+'PROGRAMA III'!C57</f>
        <v>860000</v>
      </c>
      <c r="D75" s="235"/>
    </row>
    <row r="76" spans="1:4" s="15" customFormat="1" x14ac:dyDescent="0.2">
      <c r="A76" s="175" t="s">
        <v>158</v>
      </c>
      <c r="B76" s="176" t="s">
        <v>159</v>
      </c>
      <c r="C76" s="78">
        <f>+'PROGRAMA II'!C73+'PROGRAMA I'!C69</f>
        <v>2800147.9</v>
      </c>
      <c r="D76" s="235"/>
    </row>
    <row r="77" spans="1:4" s="15" customFormat="1" x14ac:dyDescent="0.2">
      <c r="A77" s="175"/>
      <c r="B77" s="176"/>
      <c r="C77" s="78"/>
      <c r="D77" s="235"/>
    </row>
    <row r="78" spans="1:4" s="15" customFormat="1" x14ac:dyDescent="0.2">
      <c r="A78" s="238">
        <v>1.08</v>
      </c>
      <c r="B78" s="125" t="s">
        <v>69</v>
      </c>
      <c r="C78" s="144">
        <f>SUM(C79:C87)</f>
        <v>259756128.19999999</v>
      </c>
      <c r="D78" s="235"/>
    </row>
    <row r="79" spans="1:4" s="15" customFormat="1" x14ac:dyDescent="0.2">
      <c r="A79" s="106" t="s">
        <v>129</v>
      </c>
      <c r="B79" s="32" t="s">
        <v>528</v>
      </c>
      <c r="C79" s="41">
        <f>+'PROGRAMA II'!C76+'PROGRAMA I'!C72+'PROGRAMA III'!C60</f>
        <v>80000000</v>
      </c>
      <c r="D79" s="235"/>
    </row>
    <row r="80" spans="1:4" s="15" customFormat="1" x14ac:dyDescent="0.2">
      <c r="A80" s="106" t="s">
        <v>70</v>
      </c>
      <c r="B80" s="32" t="s">
        <v>1181</v>
      </c>
      <c r="C80" s="41">
        <f>+'PROGRAMA II'!C77</f>
        <v>50000000</v>
      </c>
      <c r="D80" s="235"/>
    </row>
    <row r="81" spans="1:4" s="15" customFormat="1" x14ac:dyDescent="0.2">
      <c r="A81" s="175" t="s">
        <v>242</v>
      </c>
      <c r="B81" s="176" t="s">
        <v>243</v>
      </c>
      <c r="C81" s="78">
        <f>+'PROGRAMA II'!C78+'PROGRAMA III'!C61</f>
        <v>65000000</v>
      </c>
      <c r="D81" s="235"/>
    </row>
    <row r="82" spans="1:4" s="15" customFormat="1" x14ac:dyDescent="0.2">
      <c r="A82" s="45" t="s">
        <v>244</v>
      </c>
      <c r="B82" s="33" t="s">
        <v>412</v>
      </c>
      <c r="C82" s="78">
        <f>+'PROGRAMA III'!C62+'PROGRAMA II'!C79+'PROGRAMA I'!C73</f>
        <v>23000000</v>
      </c>
      <c r="D82" s="235"/>
    </row>
    <row r="83" spans="1:4" s="15" customFormat="1" x14ac:dyDescent="0.2">
      <c r="A83" s="175" t="s">
        <v>245</v>
      </c>
      <c r="B83" s="176" t="s">
        <v>529</v>
      </c>
      <c r="C83" s="78">
        <f>+'PROGRAMA II'!C80+'PROGRAMA I'!C74+'PROGRAMA III'!C63</f>
        <v>41256128.200000003</v>
      </c>
      <c r="D83" s="235"/>
    </row>
    <row r="84" spans="1:4" s="15" customFormat="1" hidden="1" x14ac:dyDescent="0.2">
      <c r="A84" s="40" t="s">
        <v>246</v>
      </c>
      <c r="B84" s="51" t="s">
        <v>247</v>
      </c>
      <c r="C84" s="78">
        <f>+'PROGRAMA II'!C81+'PROGRAMA I'!C75</f>
        <v>0</v>
      </c>
      <c r="D84" s="235"/>
    </row>
    <row r="85" spans="1:4" s="15" customFormat="1" ht="0.6" hidden="1" customHeight="1" x14ac:dyDescent="0.2">
      <c r="A85" s="40" t="s">
        <v>248</v>
      </c>
      <c r="B85" s="51" t="s">
        <v>249</v>
      </c>
      <c r="C85" s="78">
        <f>+'PROGRAMA II'!C82+'PROGRAMA I'!C76</f>
        <v>500000</v>
      </c>
      <c r="D85" s="235"/>
    </row>
    <row r="86" spans="1:4" s="15" customFormat="1" ht="20.399999999999999" hidden="1" x14ac:dyDescent="0.2">
      <c r="A86" s="40" t="s">
        <v>250</v>
      </c>
      <c r="B86" s="51" t="s">
        <v>490</v>
      </c>
      <c r="C86" s="78">
        <f>+'PROGRAMA II'!C83+'PROGRAMA I'!C77</f>
        <v>0</v>
      </c>
      <c r="D86" s="235"/>
    </row>
    <row r="87" spans="1:4" s="15" customFormat="1" hidden="1" x14ac:dyDescent="0.2">
      <c r="A87" s="19" t="s">
        <v>251</v>
      </c>
      <c r="B87" s="32" t="s">
        <v>252</v>
      </c>
      <c r="C87" s="25">
        <f>+'PROGRAMA I'!C78+'PROGRAMA II'!C84+'PROGRAMA III'!C64</f>
        <v>0</v>
      </c>
      <c r="D87" s="235"/>
    </row>
    <row r="88" spans="1:4" s="15" customFormat="1" hidden="1" x14ac:dyDescent="0.2">
      <c r="A88" s="175"/>
      <c r="B88" s="176"/>
      <c r="C88" s="78"/>
      <c r="D88" s="235"/>
    </row>
    <row r="89" spans="1:4" s="15" customFormat="1" hidden="1" x14ac:dyDescent="0.2">
      <c r="A89" s="139">
        <v>1.0900000000000001</v>
      </c>
      <c r="B89" s="74" t="s">
        <v>253</v>
      </c>
      <c r="C89" s="118">
        <f>+C90</f>
        <v>0</v>
      </c>
      <c r="D89" s="235"/>
    </row>
    <row r="90" spans="1:4" s="15" customFormat="1" hidden="1" x14ac:dyDescent="0.2">
      <c r="A90" s="45" t="s">
        <v>254</v>
      </c>
      <c r="B90" s="32" t="s">
        <v>255</v>
      </c>
      <c r="C90" s="25">
        <f>+'PROGRAMA I'!C81+'PROGRAMA II'!C87</f>
        <v>0</v>
      </c>
      <c r="D90" s="235"/>
    </row>
    <row r="91" spans="1:4" s="15" customFormat="1" hidden="1" x14ac:dyDescent="0.2">
      <c r="A91" s="175"/>
      <c r="B91" s="176"/>
      <c r="C91" s="78"/>
      <c r="D91" s="235"/>
    </row>
    <row r="92" spans="1:4" s="15" customFormat="1" hidden="1" x14ac:dyDescent="0.2">
      <c r="A92" s="142" t="s">
        <v>614</v>
      </c>
      <c r="B92" s="11" t="s">
        <v>615</v>
      </c>
      <c r="C92" s="118">
        <f>SUM(C93:C94)</f>
        <v>0</v>
      </c>
      <c r="D92" s="78"/>
    </row>
    <row r="93" spans="1:4" s="15" customFormat="1" hidden="1" x14ac:dyDescent="0.2">
      <c r="A93" s="22" t="s">
        <v>616</v>
      </c>
      <c r="B93" s="12" t="s">
        <v>617</v>
      </c>
      <c r="C93" s="25">
        <f>+'PROGRAMA III'!C67+'PROGRAMA II'!C90</f>
        <v>0</v>
      </c>
      <c r="D93" s="78"/>
    </row>
    <row r="94" spans="1:4" s="15" customFormat="1" hidden="1" x14ac:dyDescent="0.2">
      <c r="A94" s="19" t="s">
        <v>725</v>
      </c>
      <c r="B94" s="33" t="s">
        <v>726</v>
      </c>
      <c r="C94" s="25">
        <f>+'PROGRAMA I'!C84+'PROGRAMA II'!C91</f>
        <v>0</v>
      </c>
      <c r="D94" s="78"/>
    </row>
    <row r="95" spans="1:4" s="15" customFormat="1" x14ac:dyDescent="0.2">
      <c r="A95" s="175"/>
      <c r="B95" s="199"/>
      <c r="C95" s="78"/>
      <c r="D95" s="78"/>
    </row>
    <row r="96" spans="1:4" s="15" customFormat="1" x14ac:dyDescent="0.2">
      <c r="A96" s="175"/>
      <c r="B96" s="199"/>
      <c r="C96" s="78"/>
      <c r="D96" s="78"/>
    </row>
    <row r="97" spans="1:4" s="15" customFormat="1" x14ac:dyDescent="0.2">
      <c r="A97" s="236">
        <v>2</v>
      </c>
      <c r="B97" s="199" t="s">
        <v>97</v>
      </c>
      <c r="C97" s="197"/>
      <c r="D97" s="197">
        <f>+C99+C106+C112+C125+C121</f>
        <v>378741549.19000006</v>
      </c>
    </row>
    <row r="98" spans="1:4" s="15" customFormat="1" x14ac:dyDescent="0.2">
      <c r="A98" s="175"/>
      <c r="B98" s="176"/>
      <c r="C98" s="78"/>
      <c r="D98" s="235"/>
    </row>
    <row r="99" spans="1:4" s="15" customFormat="1" x14ac:dyDescent="0.2">
      <c r="A99" s="238">
        <v>2.0099999999999998</v>
      </c>
      <c r="B99" s="125" t="s">
        <v>256</v>
      </c>
      <c r="C99" s="144">
        <f>SUM(C100:C104)</f>
        <v>28712762.789999999</v>
      </c>
      <c r="D99" s="235"/>
    </row>
    <row r="100" spans="1:4" s="15" customFormat="1" x14ac:dyDescent="0.2">
      <c r="A100" s="175" t="s">
        <v>257</v>
      </c>
      <c r="B100" s="176" t="s">
        <v>258</v>
      </c>
      <c r="C100" s="78">
        <f>+'PROGRAMA II'!C97+'PROGRAMA III'!C73+'PROGRAMA I'!C90</f>
        <v>5732762.79</v>
      </c>
      <c r="D100" s="235"/>
    </row>
    <row r="101" spans="1:4" s="15" customFormat="1" x14ac:dyDescent="0.2">
      <c r="A101" s="175" t="s">
        <v>259</v>
      </c>
      <c r="B101" s="176" t="s">
        <v>260</v>
      </c>
      <c r="C101" s="78">
        <f>+'PROGRAMA II'!C98+'PROGRAMA III'!C74</f>
        <v>80000</v>
      </c>
      <c r="D101" s="235"/>
    </row>
    <row r="102" spans="1:4" s="15" customFormat="1" hidden="1" x14ac:dyDescent="0.2">
      <c r="A102" s="22" t="s">
        <v>636</v>
      </c>
      <c r="B102" s="12" t="s">
        <v>637</v>
      </c>
      <c r="C102" s="25">
        <f>+'PROGRAMA II'!C99</f>
        <v>0</v>
      </c>
      <c r="D102" s="235"/>
    </row>
    <row r="103" spans="1:4" s="15" customFormat="1" x14ac:dyDescent="0.2">
      <c r="A103" s="175" t="s">
        <v>261</v>
      </c>
      <c r="B103" s="176" t="s">
        <v>262</v>
      </c>
      <c r="C103" s="78">
        <f>+'PROGRAMA II'!C100+'PROGRAMA I'!C91</f>
        <v>400000</v>
      </c>
      <c r="D103" s="235"/>
    </row>
    <row r="104" spans="1:4" s="15" customFormat="1" x14ac:dyDescent="0.2">
      <c r="A104" s="106" t="s">
        <v>263</v>
      </c>
      <c r="B104" s="32" t="s">
        <v>510</v>
      </c>
      <c r="C104" s="41">
        <f>+'PROGRAMA II'!C101+'PROGRAMA III'!C75+'PROGRAMA I'!C92</f>
        <v>22500000</v>
      </c>
      <c r="D104" s="235"/>
    </row>
    <row r="105" spans="1:4" s="15" customFormat="1" x14ac:dyDescent="0.2">
      <c r="A105" s="175"/>
      <c r="B105" s="176"/>
      <c r="C105" s="78"/>
      <c r="D105" s="235"/>
    </row>
    <row r="106" spans="1:4" s="15" customFormat="1" x14ac:dyDescent="0.2">
      <c r="A106" s="238">
        <v>2.02</v>
      </c>
      <c r="B106" s="125" t="s">
        <v>264</v>
      </c>
      <c r="C106" s="144">
        <f>SUM(C107:C110)</f>
        <v>6195324.1999999993</v>
      </c>
      <c r="D106" s="235"/>
    </row>
    <row r="107" spans="1:4" s="15" customFormat="1" x14ac:dyDescent="0.2">
      <c r="A107" s="45" t="s">
        <v>712</v>
      </c>
      <c r="B107" s="33" t="s">
        <v>713</v>
      </c>
      <c r="C107" s="25">
        <f>+'PROGRAMA II'!C104</f>
        <v>695650</v>
      </c>
      <c r="D107" s="235"/>
    </row>
    <row r="108" spans="1:4" s="15" customFormat="1" x14ac:dyDescent="0.2">
      <c r="A108" s="45" t="s">
        <v>265</v>
      </c>
      <c r="B108" s="33" t="s">
        <v>266</v>
      </c>
      <c r="C108" s="25">
        <f>+'PROGRAMA II'!C105</f>
        <v>1000000</v>
      </c>
      <c r="D108" s="235"/>
    </row>
    <row r="109" spans="1:4" s="15" customFormat="1" x14ac:dyDescent="0.2">
      <c r="A109" s="175" t="s">
        <v>267</v>
      </c>
      <c r="B109" s="176" t="s">
        <v>268</v>
      </c>
      <c r="C109" s="78">
        <f>+'PROGRAMA II'!C106</f>
        <v>4499674.1999999993</v>
      </c>
      <c r="D109" s="235"/>
    </row>
    <row r="110" spans="1:4" s="15" customFormat="1" hidden="1" x14ac:dyDescent="0.2">
      <c r="A110" s="22" t="s">
        <v>634</v>
      </c>
      <c r="B110" s="12" t="s">
        <v>635</v>
      </c>
      <c r="C110" s="25">
        <f>+'PROGRAMA II'!C107+'PROGRAMA I'!C95</f>
        <v>0</v>
      </c>
      <c r="D110" s="235"/>
    </row>
    <row r="111" spans="1:4" s="15" customFormat="1" x14ac:dyDescent="0.2">
      <c r="A111" s="175"/>
      <c r="B111" s="176"/>
      <c r="C111" s="78"/>
      <c r="D111" s="235"/>
    </row>
    <row r="112" spans="1:4" s="15" customFormat="1" ht="20.399999999999999" x14ac:dyDescent="0.2">
      <c r="A112" s="238">
        <v>2.0299999999999998</v>
      </c>
      <c r="B112" s="125" t="s">
        <v>99</v>
      </c>
      <c r="C112" s="144">
        <f>SUM(C113:C119)</f>
        <v>293901062.20000005</v>
      </c>
      <c r="D112" s="235"/>
    </row>
    <row r="113" spans="1:4" s="15" customFormat="1" x14ac:dyDescent="0.2">
      <c r="A113" s="175" t="s">
        <v>100</v>
      </c>
      <c r="B113" s="176" t="s">
        <v>101</v>
      </c>
      <c r="C113" s="78">
        <f>+'PROGRAMA II'!C110+'PROGRAMA I'!C98+'PROGRAMA III'!C78</f>
        <v>18512380</v>
      </c>
      <c r="D113" s="235"/>
    </row>
    <row r="114" spans="1:4" s="15" customFormat="1" x14ac:dyDescent="0.2">
      <c r="A114" s="175" t="s">
        <v>148</v>
      </c>
      <c r="B114" s="176" t="s">
        <v>149</v>
      </c>
      <c r="C114" s="78">
        <f>+'PROGRAMA II'!C111+'PROGRAMA III'!C79</f>
        <v>255196184.92000002</v>
      </c>
      <c r="D114" s="235"/>
    </row>
    <row r="115" spans="1:4" s="15" customFormat="1" hidden="1" x14ac:dyDescent="0.2">
      <c r="A115" s="175" t="s">
        <v>270</v>
      </c>
      <c r="B115" s="176" t="s">
        <v>271</v>
      </c>
      <c r="C115" s="78">
        <f>+'PROGRAMA I'!C99+'PROGRAMA III'!C80+'PROGRAMA II'!C112</f>
        <v>0</v>
      </c>
      <c r="D115" s="235"/>
    </row>
    <row r="116" spans="1:4" s="15" customFormat="1" hidden="1" x14ac:dyDescent="0.2">
      <c r="A116" s="175" t="s">
        <v>272</v>
      </c>
      <c r="B116" s="176" t="s">
        <v>273</v>
      </c>
      <c r="C116" s="78">
        <f>+'PROGRAMA II'!C113+'PROGRAMA I'!C100+'PROGRAMA III'!C81</f>
        <v>0</v>
      </c>
      <c r="D116" s="235"/>
    </row>
    <row r="117" spans="1:4" s="15" customFormat="1" hidden="1" x14ac:dyDescent="0.2">
      <c r="A117" s="175" t="s">
        <v>274</v>
      </c>
      <c r="B117" s="176" t="s">
        <v>275</v>
      </c>
      <c r="C117" s="78">
        <f>+'PROGRAMA I'!C101</f>
        <v>0</v>
      </c>
      <c r="D117" s="235"/>
    </row>
    <row r="118" spans="1:4" s="15" customFormat="1" x14ac:dyDescent="0.2">
      <c r="A118" s="175" t="s">
        <v>276</v>
      </c>
      <c r="B118" s="176" t="s">
        <v>277</v>
      </c>
      <c r="C118" s="78">
        <f>+'PROGRAMA II'!C114+'PROGRAMA I'!C102+'PROGRAMA III'!C82</f>
        <v>18042497.280000001</v>
      </c>
      <c r="D118" s="235"/>
    </row>
    <row r="119" spans="1:4" s="15" customFormat="1" ht="20.399999999999999" x14ac:dyDescent="0.2">
      <c r="A119" s="106" t="s">
        <v>278</v>
      </c>
      <c r="B119" s="32" t="s">
        <v>544</v>
      </c>
      <c r="C119" s="41">
        <f>+'PROGRAMA II'!C115+'PROGRAMA I'!C103</f>
        <v>2150000</v>
      </c>
      <c r="D119" s="235"/>
    </row>
    <row r="120" spans="1:4" s="15" customFormat="1" x14ac:dyDescent="0.2">
      <c r="A120" s="175"/>
      <c r="B120" s="176"/>
      <c r="C120" s="78"/>
      <c r="D120" s="235"/>
    </row>
    <row r="121" spans="1:4" s="15" customFormat="1" x14ac:dyDescent="0.2">
      <c r="A121" s="192">
        <v>2.04</v>
      </c>
      <c r="B121" s="125" t="s">
        <v>280</v>
      </c>
      <c r="C121" s="128">
        <f>SUM(C122:C123)</f>
        <v>28200000</v>
      </c>
      <c r="D121" s="235"/>
    </row>
    <row r="122" spans="1:4" s="15" customFormat="1" x14ac:dyDescent="0.2">
      <c r="A122" s="106" t="s">
        <v>281</v>
      </c>
      <c r="B122" s="32" t="s">
        <v>282</v>
      </c>
      <c r="C122" s="41">
        <f>+'PROGRAMA II'!C118+'PROGRAMA I'!C106+'PROGRAMA III'!C85</f>
        <v>500000</v>
      </c>
      <c r="D122" s="235"/>
    </row>
    <row r="123" spans="1:4" s="15" customFormat="1" x14ac:dyDescent="0.2">
      <c r="A123" s="106" t="s">
        <v>283</v>
      </c>
      <c r="B123" s="32" t="s">
        <v>284</v>
      </c>
      <c r="C123" s="41">
        <f>+'PROGRAMA II'!C119+'PROGRAMA I'!C107+'PROGRAMA III'!C86</f>
        <v>27700000</v>
      </c>
      <c r="D123" s="235"/>
    </row>
    <row r="124" spans="1:4" s="15" customFormat="1" x14ac:dyDescent="0.2">
      <c r="A124" s="175"/>
      <c r="B124" s="176"/>
      <c r="C124" s="78"/>
      <c r="D124" s="235"/>
    </row>
    <row r="125" spans="1:4" s="15" customFormat="1" x14ac:dyDescent="0.2">
      <c r="A125" s="238">
        <v>2.99</v>
      </c>
      <c r="B125" s="125" t="s">
        <v>285</v>
      </c>
      <c r="C125" s="144">
        <f>SUM(C126:C133)</f>
        <v>21732400</v>
      </c>
      <c r="D125" s="235"/>
    </row>
    <row r="126" spans="1:4" s="15" customFormat="1" x14ac:dyDescent="0.2">
      <c r="A126" s="175" t="s">
        <v>286</v>
      </c>
      <c r="B126" s="176" t="s">
        <v>287</v>
      </c>
      <c r="C126" s="78">
        <f>+'PROGRAMA II'!C122</f>
        <v>200000</v>
      </c>
      <c r="D126" s="235"/>
    </row>
    <row r="127" spans="1:4" s="15" customFormat="1" x14ac:dyDescent="0.2">
      <c r="A127" s="22" t="s">
        <v>288</v>
      </c>
      <c r="B127" s="12" t="s">
        <v>289</v>
      </c>
      <c r="C127" s="25">
        <f>+'PROGRAMA II'!C123+'PROGRAMA I'!C110</f>
        <v>2000000</v>
      </c>
      <c r="D127" s="235"/>
    </row>
    <row r="128" spans="1:4" s="15" customFormat="1" x14ac:dyDescent="0.2">
      <c r="A128" s="175" t="s">
        <v>290</v>
      </c>
      <c r="B128" s="176" t="s">
        <v>291</v>
      </c>
      <c r="C128" s="78">
        <f>+'PROGRAMA II'!C124+'PROGRAMA I'!C111</f>
        <v>1000000</v>
      </c>
      <c r="D128" s="235"/>
    </row>
    <row r="129" spans="1:4" s="15" customFormat="1" x14ac:dyDescent="0.2">
      <c r="A129" s="175" t="s">
        <v>145</v>
      </c>
      <c r="B129" s="176" t="s">
        <v>146</v>
      </c>
      <c r="C129" s="78">
        <f>+'PROGRAMA II'!C125+'PROGRAMA I'!C112+'PROGRAMA III'!C89</f>
        <v>13350000</v>
      </c>
      <c r="D129" s="235"/>
    </row>
    <row r="130" spans="1:4" s="15" customFormat="1" x14ac:dyDescent="0.2">
      <c r="A130" s="175" t="s">
        <v>292</v>
      </c>
      <c r="B130" s="176" t="s">
        <v>293</v>
      </c>
      <c r="C130" s="78">
        <f>+'PROGRAMA II'!C126+'PROGRAMA I'!C113+'PROGRAMA III'!C90</f>
        <v>1000000</v>
      </c>
      <c r="D130" s="235"/>
    </row>
    <row r="131" spans="1:4" s="15" customFormat="1" x14ac:dyDescent="0.2">
      <c r="A131" s="175" t="s">
        <v>294</v>
      </c>
      <c r="B131" s="176" t="s">
        <v>295</v>
      </c>
      <c r="C131" s="78">
        <f>+'PROGRAMA II'!C127+'PROGRAMA III'!C91+'PROGRAMA I'!C114</f>
        <v>4182400</v>
      </c>
      <c r="D131" s="235"/>
    </row>
    <row r="132" spans="1:4" s="15" customFormat="1" hidden="1" x14ac:dyDescent="0.2">
      <c r="A132" s="45" t="s">
        <v>296</v>
      </c>
      <c r="B132" s="33" t="s">
        <v>297</v>
      </c>
      <c r="C132" s="25">
        <f>+'PROGRAMA II'!C128+'PROGRAMA I'!C115</f>
        <v>0</v>
      </c>
      <c r="D132" s="235"/>
    </row>
    <row r="133" spans="1:4" s="15" customFormat="1" hidden="1" x14ac:dyDescent="0.2">
      <c r="A133" s="175" t="s">
        <v>298</v>
      </c>
      <c r="B133" s="176" t="s">
        <v>545</v>
      </c>
      <c r="C133" s="78">
        <f>+'PROGRAMA II'!C129+'PROGRAMA I'!C116</f>
        <v>0</v>
      </c>
      <c r="D133" s="235"/>
    </row>
    <row r="134" spans="1:4" s="15" customFormat="1" hidden="1" x14ac:dyDescent="0.2">
      <c r="A134" s="175"/>
      <c r="B134" s="176"/>
      <c r="C134" s="78"/>
      <c r="D134" s="235"/>
    </row>
    <row r="135" spans="1:4" s="15" customFormat="1" hidden="1" x14ac:dyDescent="0.2">
      <c r="A135" s="175"/>
      <c r="B135" s="176"/>
      <c r="C135" s="78"/>
      <c r="D135" s="235"/>
    </row>
    <row r="136" spans="1:4" s="15" customFormat="1" hidden="1" x14ac:dyDescent="0.2">
      <c r="A136" s="53">
        <v>3</v>
      </c>
      <c r="B136" s="199" t="s">
        <v>546</v>
      </c>
      <c r="C136" s="112"/>
      <c r="D136" s="112">
        <f>+C142+C138</f>
        <v>0</v>
      </c>
    </row>
    <row r="137" spans="1:4" s="15" customFormat="1" hidden="1" x14ac:dyDescent="0.2">
      <c r="A137" s="106"/>
      <c r="B137" s="32"/>
      <c r="C137" s="41"/>
      <c r="D137" s="41"/>
    </row>
    <row r="138" spans="1:4" s="15" customFormat="1" hidden="1" x14ac:dyDescent="0.2">
      <c r="A138" s="127">
        <v>3.02</v>
      </c>
      <c r="B138" s="125" t="s">
        <v>599</v>
      </c>
      <c r="C138" s="128">
        <f>SUM(C139:C140)</f>
        <v>0</v>
      </c>
      <c r="D138" s="41"/>
    </row>
    <row r="139" spans="1:4" s="15" customFormat="1" ht="20.399999999999999" hidden="1" x14ac:dyDescent="0.2">
      <c r="A139" s="106" t="s">
        <v>594</v>
      </c>
      <c r="B139" s="32" t="s">
        <v>595</v>
      </c>
      <c r="C139" s="41">
        <f>+'PROGRAMA II'!C135</f>
        <v>0</v>
      </c>
      <c r="D139" s="41"/>
    </row>
    <row r="140" spans="1:4" s="15" customFormat="1" hidden="1" x14ac:dyDescent="0.2">
      <c r="A140" s="106" t="s">
        <v>300</v>
      </c>
      <c r="B140" s="32" t="s">
        <v>882</v>
      </c>
      <c r="C140" s="41">
        <f>+'PROGRAMA II'!C136</f>
        <v>0</v>
      </c>
      <c r="D140" s="41"/>
    </row>
    <row r="141" spans="1:4" s="15" customFormat="1" hidden="1" x14ac:dyDescent="0.2">
      <c r="A141" s="106"/>
      <c r="B141" s="32"/>
      <c r="C141" s="41"/>
      <c r="D141" s="41"/>
    </row>
    <row r="142" spans="1:4" s="15" customFormat="1" hidden="1" x14ac:dyDescent="0.2">
      <c r="A142" s="53" t="s">
        <v>547</v>
      </c>
      <c r="B142" s="125" t="s">
        <v>548</v>
      </c>
      <c r="C142" s="112">
        <f>+C143</f>
        <v>0</v>
      </c>
      <c r="D142" s="41"/>
    </row>
    <row r="143" spans="1:4" s="15" customFormat="1" hidden="1" x14ac:dyDescent="0.2">
      <c r="A143" s="106" t="s">
        <v>549</v>
      </c>
      <c r="B143" s="32" t="s">
        <v>550</v>
      </c>
      <c r="C143" s="194">
        <f>+'PROGRAMA II'!C139</f>
        <v>0</v>
      </c>
      <c r="D143" s="184"/>
    </row>
    <row r="144" spans="1:4" s="15" customFormat="1" x14ac:dyDescent="0.2">
      <c r="A144" s="175"/>
      <c r="B144" s="176"/>
      <c r="C144" s="78"/>
      <c r="D144" s="235"/>
    </row>
    <row r="145" spans="1:4" s="15" customFormat="1" x14ac:dyDescent="0.2">
      <c r="A145" s="175"/>
      <c r="B145" s="176"/>
      <c r="C145" s="78"/>
      <c r="D145" s="235"/>
    </row>
    <row r="146" spans="1:4" s="15" customFormat="1" x14ac:dyDescent="0.2">
      <c r="A146" s="236">
        <v>5</v>
      </c>
      <c r="B146" s="199" t="s">
        <v>9</v>
      </c>
      <c r="C146" s="197"/>
      <c r="D146" s="197">
        <f>+C148+C158+C164+C167</f>
        <v>3013392589.3400002</v>
      </c>
    </row>
    <row r="147" spans="1:4" s="15" customFormat="1" x14ac:dyDescent="0.2">
      <c r="A147" s="175"/>
      <c r="B147" s="176"/>
      <c r="C147" s="78"/>
      <c r="D147" s="235"/>
    </row>
    <row r="148" spans="1:4" s="15" customFormat="1" x14ac:dyDescent="0.2">
      <c r="A148" s="238">
        <v>5.01</v>
      </c>
      <c r="B148" s="125" t="s">
        <v>13</v>
      </c>
      <c r="C148" s="144">
        <f>SUM(C149:C156)</f>
        <v>411058928.85000002</v>
      </c>
      <c r="D148" s="234"/>
    </row>
    <row r="149" spans="1:4" s="15" customFormat="1" x14ac:dyDescent="0.2">
      <c r="A149" s="106" t="s">
        <v>301</v>
      </c>
      <c r="B149" s="32" t="s">
        <v>302</v>
      </c>
      <c r="C149" s="78">
        <f>+'PROGRAMA II'!C145+'PROGRAMA III'!C97+'PROGRAMA I'!C122</f>
        <v>38400000</v>
      </c>
      <c r="D149" s="234"/>
    </row>
    <row r="150" spans="1:4" s="15" customFormat="1" x14ac:dyDescent="0.2">
      <c r="A150" s="40" t="s">
        <v>24</v>
      </c>
      <c r="B150" s="32" t="s">
        <v>25</v>
      </c>
      <c r="C150" s="78">
        <f>+'PROGRAMA III'!C98+'PROGRAMA II'!C146+'PROGRAMA I'!C123</f>
        <v>84000000</v>
      </c>
      <c r="D150" s="234"/>
    </row>
    <row r="151" spans="1:4" s="15" customFormat="1" x14ac:dyDescent="0.2">
      <c r="A151" s="175" t="s">
        <v>162</v>
      </c>
      <c r="B151" s="176" t="s">
        <v>163</v>
      </c>
      <c r="C151" s="78">
        <f>+'PROGRAMA I'!C124+'PROGRAMA II'!C147+'PROGRAMA III'!C99</f>
        <v>129658928.84999999</v>
      </c>
      <c r="D151" s="235"/>
    </row>
    <row r="152" spans="1:4" s="15" customFormat="1" x14ac:dyDescent="0.2">
      <c r="A152" s="175" t="s">
        <v>303</v>
      </c>
      <c r="B152" s="176" t="s">
        <v>304</v>
      </c>
      <c r="C152" s="78">
        <f>+'PROGRAMA II'!C148+'PROGRAMA I'!C125+'PROGRAMA III'!C100</f>
        <v>9000000</v>
      </c>
      <c r="D152" s="235"/>
    </row>
    <row r="153" spans="1:4" s="15" customFormat="1" x14ac:dyDescent="0.2">
      <c r="A153" s="106" t="s">
        <v>42</v>
      </c>
      <c r="B153" s="32" t="s">
        <v>540</v>
      </c>
      <c r="C153" s="78">
        <f>+'PROGRAMA I'!C126+'PROGRAMA III'!C101+'PROGRAMA II'!C149</f>
        <v>2000000</v>
      </c>
      <c r="D153" s="235"/>
    </row>
    <row r="154" spans="1:4" s="15" customFormat="1" x14ac:dyDescent="0.2">
      <c r="A154" s="175" t="s">
        <v>305</v>
      </c>
      <c r="B154" s="176" t="s">
        <v>331</v>
      </c>
      <c r="C154" s="78">
        <f>+'PROGRAMA II'!C150+'PROGRAMA III'!C102+'PROGRAMA I'!C127</f>
        <v>4000000</v>
      </c>
      <c r="D154" s="235"/>
    </row>
    <row r="155" spans="1:4" s="15" customFormat="1" x14ac:dyDescent="0.2">
      <c r="A155" s="106" t="s">
        <v>306</v>
      </c>
      <c r="B155" s="32" t="s">
        <v>326</v>
      </c>
      <c r="C155" s="78">
        <f>+'PROGRAMA III'!C103+'PROGRAMA II'!C151+'PROGRAMA I'!C128</f>
        <v>65000000</v>
      </c>
      <c r="D155" s="235"/>
    </row>
    <row r="156" spans="1:4" s="15" customFormat="1" x14ac:dyDescent="0.2">
      <c r="A156" s="106" t="s">
        <v>307</v>
      </c>
      <c r="B156" s="32" t="s">
        <v>518</v>
      </c>
      <c r="C156" s="41">
        <f>+'PROGRAMA II'!C152+'PROGRAMA III'!C104+'PROGRAMA I'!C129</f>
        <v>79000000</v>
      </c>
      <c r="D156" s="235"/>
    </row>
    <row r="157" spans="1:4" s="15" customFormat="1" x14ac:dyDescent="0.2">
      <c r="A157" s="175"/>
      <c r="B157" s="176"/>
      <c r="C157" s="78"/>
      <c r="D157" s="235"/>
    </row>
    <row r="158" spans="1:4" s="15" customFormat="1" x14ac:dyDescent="0.2">
      <c r="A158" s="238">
        <v>5.0199999999999996</v>
      </c>
      <c r="B158" s="125" t="s">
        <v>14</v>
      </c>
      <c r="C158" s="144">
        <f>SUM(C159:C162)</f>
        <v>1888827539.48</v>
      </c>
      <c r="D158" s="235"/>
    </row>
    <row r="159" spans="1:4" s="15" customFormat="1" x14ac:dyDescent="0.2">
      <c r="A159" s="175" t="s">
        <v>11</v>
      </c>
      <c r="B159" s="52" t="s">
        <v>12</v>
      </c>
      <c r="C159" s="78">
        <f>+'PROGRAMA III'!C107+'PROGRAMA I'!C132+'PROGRAMA II'!C155</f>
        <v>21410211.370000001</v>
      </c>
      <c r="D159" s="235"/>
    </row>
    <row r="160" spans="1:4" s="15" customFormat="1" x14ac:dyDescent="0.2">
      <c r="A160" s="175" t="s">
        <v>72</v>
      </c>
      <c r="B160" s="52" t="s">
        <v>322</v>
      </c>
      <c r="C160" s="78">
        <f>+'PROGRAMA III'!C108+'PROGRAMA II'!C156</f>
        <v>931653456.98000002</v>
      </c>
      <c r="D160" s="235"/>
    </row>
    <row r="161" spans="1:4" s="15" customFormat="1" x14ac:dyDescent="0.2">
      <c r="A161" s="175" t="s">
        <v>170</v>
      </c>
      <c r="B161" s="52" t="s">
        <v>45</v>
      </c>
      <c r="C161" s="78">
        <f>+'PROGRAMA III'!C109+'PROGRAMA II'!C157</f>
        <v>866863871.13</v>
      </c>
      <c r="D161" s="235"/>
    </row>
    <row r="162" spans="1:4" s="15" customFormat="1" x14ac:dyDescent="0.2">
      <c r="A162" s="175" t="s">
        <v>51</v>
      </c>
      <c r="B162" s="126" t="s">
        <v>52</v>
      </c>
      <c r="C162" s="78">
        <f>+'PROGRAMA III'!C110+'PROGRAMA II'!C158+'PROGRAMA I'!C133</f>
        <v>68900000</v>
      </c>
      <c r="D162" s="235"/>
    </row>
    <row r="163" spans="1:4" s="15" customFormat="1" hidden="1" x14ac:dyDescent="0.2">
      <c r="A163" s="175"/>
      <c r="B163" s="52"/>
      <c r="C163" s="78"/>
      <c r="D163" s="235"/>
    </row>
    <row r="164" spans="1:4" s="15" customFormat="1" hidden="1" x14ac:dyDescent="0.2">
      <c r="A164" s="143" t="s">
        <v>332</v>
      </c>
      <c r="B164" s="125" t="s">
        <v>333</v>
      </c>
      <c r="C164" s="144">
        <f>+C165</f>
        <v>0</v>
      </c>
      <c r="D164" s="235"/>
    </row>
    <row r="165" spans="1:4" s="15" customFormat="1" hidden="1" x14ac:dyDescent="0.2">
      <c r="A165" s="77" t="s">
        <v>334</v>
      </c>
      <c r="B165" s="239" t="s">
        <v>335</v>
      </c>
      <c r="C165" s="78">
        <f>+'PROGRAMA III'!C113</f>
        <v>0</v>
      </c>
      <c r="D165" s="235"/>
    </row>
    <row r="166" spans="1:4" s="15" customFormat="1" x14ac:dyDescent="0.2">
      <c r="A166" s="175"/>
      <c r="B166" s="52"/>
      <c r="C166" s="78"/>
      <c r="D166" s="235"/>
    </row>
    <row r="167" spans="1:4" s="15" customFormat="1" x14ac:dyDescent="0.2">
      <c r="A167" s="185" t="s">
        <v>562</v>
      </c>
      <c r="B167" s="240" t="s">
        <v>563</v>
      </c>
      <c r="C167" s="197">
        <f>SUM(C168:C169)</f>
        <v>713506121.00999999</v>
      </c>
      <c r="D167" s="235"/>
    </row>
    <row r="168" spans="1:4" s="15" customFormat="1" hidden="1" x14ac:dyDescent="0.2">
      <c r="A168" s="45" t="s">
        <v>716</v>
      </c>
      <c r="B168" s="72" t="s">
        <v>717</v>
      </c>
      <c r="C168" s="25">
        <f>+'PROGRAMA II'!C161+'PROGRAMA III'!C116</f>
        <v>0</v>
      </c>
      <c r="D168" s="235"/>
    </row>
    <row r="169" spans="1:4" s="15" customFormat="1" x14ac:dyDescent="0.2">
      <c r="A169" s="77" t="s">
        <v>564</v>
      </c>
      <c r="B169" s="239" t="s">
        <v>565</v>
      </c>
      <c r="C169" s="78">
        <f>+'PROGRAMA II'!C162+'PROGRAMA III'!C117+'PROGRAMA I'!C136</f>
        <v>713506121.00999999</v>
      </c>
      <c r="D169" s="235"/>
    </row>
    <row r="170" spans="1:4" s="15" customFormat="1" x14ac:dyDescent="0.2">
      <c r="A170" s="175"/>
      <c r="B170" s="176"/>
      <c r="C170" s="78"/>
      <c r="D170" s="235"/>
    </row>
    <row r="171" spans="1:4" s="15" customFormat="1" x14ac:dyDescent="0.2">
      <c r="A171" s="175"/>
      <c r="B171" s="176"/>
      <c r="C171" s="78"/>
      <c r="D171" s="235"/>
    </row>
    <row r="172" spans="1:4" x14ac:dyDescent="0.2">
      <c r="A172" s="185" t="s">
        <v>0</v>
      </c>
      <c r="B172" s="199" t="s">
        <v>86</v>
      </c>
      <c r="C172" s="78"/>
      <c r="D172" s="197">
        <f>+C174+C208+C205+C229+C201</f>
        <v>241463270.63999999</v>
      </c>
    </row>
    <row r="173" spans="1:4" x14ac:dyDescent="0.2">
      <c r="A173" s="77"/>
      <c r="B173" s="52"/>
      <c r="C173" s="78"/>
      <c r="D173" s="235"/>
    </row>
    <row r="174" spans="1:4" x14ac:dyDescent="0.2">
      <c r="A174" s="143" t="s">
        <v>176</v>
      </c>
      <c r="B174" s="125" t="s">
        <v>177</v>
      </c>
      <c r="C174" s="144">
        <f>+C175+C178+C186+C196</f>
        <v>159463270.63999999</v>
      </c>
      <c r="D174" s="235"/>
    </row>
    <row r="175" spans="1:4" s="15" customFormat="1" x14ac:dyDescent="0.2">
      <c r="A175" s="77" t="s">
        <v>178</v>
      </c>
      <c r="B175" s="176" t="s">
        <v>179</v>
      </c>
      <c r="C175" s="78">
        <f>+C176</f>
        <v>7339842.71</v>
      </c>
      <c r="D175" s="235"/>
    </row>
    <row r="176" spans="1:4" s="15" customFormat="1" ht="20.399999999999999" x14ac:dyDescent="0.2">
      <c r="A176" s="245" t="s">
        <v>174</v>
      </c>
      <c r="B176" s="246" t="s">
        <v>180</v>
      </c>
      <c r="C176" s="244">
        <f>+'PROGRAMA I'!C143</f>
        <v>7339842.71</v>
      </c>
      <c r="D176" s="235"/>
    </row>
    <row r="177" spans="1:4" s="15" customFormat="1" ht="11.4" x14ac:dyDescent="0.2">
      <c r="A177" s="245"/>
      <c r="B177" s="246"/>
      <c r="C177" s="244"/>
      <c r="D177" s="235"/>
    </row>
    <row r="178" spans="1:4" s="15" customFormat="1" x14ac:dyDescent="0.2">
      <c r="A178" s="77" t="s">
        <v>181</v>
      </c>
      <c r="B178" s="176" t="s">
        <v>182</v>
      </c>
      <c r="C178" s="78">
        <f>SUM(C179:C184)</f>
        <v>19283629.239999998</v>
      </c>
      <c r="D178" s="235"/>
    </row>
    <row r="179" spans="1:4" s="15" customFormat="1" ht="20.399999999999999" x14ac:dyDescent="0.2">
      <c r="A179" s="245" t="s">
        <v>174</v>
      </c>
      <c r="B179" s="246" t="s">
        <v>936</v>
      </c>
      <c r="C179" s="244">
        <f>+'PROGRAMA I'!C146</f>
        <v>14679750.34</v>
      </c>
      <c r="D179" s="235"/>
    </row>
    <row r="180" spans="1:4" s="15" customFormat="1" ht="19.2" customHeight="1" x14ac:dyDescent="0.2">
      <c r="A180" s="245" t="s">
        <v>348</v>
      </c>
      <c r="B180" s="246" t="s">
        <v>765</v>
      </c>
      <c r="C180" s="244">
        <f>+'PROGRAMA I'!C147</f>
        <v>630668.34</v>
      </c>
      <c r="D180" s="235"/>
    </row>
    <row r="181" spans="1:4" s="15" customFormat="1" ht="11.4" x14ac:dyDescent="0.2">
      <c r="A181" s="245" t="s">
        <v>56</v>
      </c>
      <c r="B181" s="246" t="s">
        <v>766</v>
      </c>
      <c r="C181" s="244">
        <f>+'PROGRAMA I'!C148</f>
        <v>3973210.56</v>
      </c>
      <c r="D181" s="235"/>
    </row>
    <row r="182" spans="1:4" s="15" customFormat="1" ht="11.4" hidden="1" x14ac:dyDescent="0.2">
      <c r="A182" s="245" t="s">
        <v>172</v>
      </c>
      <c r="B182" s="246" t="s">
        <v>543</v>
      </c>
      <c r="C182" s="244">
        <f>+'PROGRAMA II'!C169</f>
        <v>0</v>
      </c>
      <c r="D182" s="235"/>
    </row>
    <row r="183" spans="1:4" s="15" customFormat="1" ht="20.399999999999999" hidden="1" x14ac:dyDescent="0.2">
      <c r="A183" s="245" t="s">
        <v>370</v>
      </c>
      <c r="B183" s="246" t="s">
        <v>504</v>
      </c>
      <c r="C183" s="244">
        <f>+'PROGRAMA I'!C149</f>
        <v>0</v>
      </c>
      <c r="D183" s="235"/>
    </row>
    <row r="184" spans="1:4" s="15" customFormat="1" ht="11.4" hidden="1" x14ac:dyDescent="0.2">
      <c r="A184" s="245" t="s">
        <v>373</v>
      </c>
      <c r="B184" s="246" t="s">
        <v>723</v>
      </c>
      <c r="C184" s="244">
        <f>+'PROGRAMA I'!C150</f>
        <v>0</v>
      </c>
      <c r="D184" s="235"/>
    </row>
    <row r="185" spans="1:4" s="15" customFormat="1" ht="11.4" x14ac:dyDescent="0.2">
      <c r="A185" s="245"/>
      <c r="B185" s="246"/>
      <c r="C185" s="244"/>
      <c r="D185" s="235"/>
    </row>
    <row r="186" spans="1:4" s="15" customFormat="1" ht="20.399999999999999" x14ac:dyDescent="0.2">
      <c r="A186" s="77" t="s">
        <v>183</v>
      </c>
      <c r="B186" s="176" t="s">
        <v>552</v>
      </c>
      <c r="C186" s="78">
        <f>SUM(C187:C194)</f>
        <v>84398822.969999999</v>
      </c>
      <c r="D186" s="235"/>
    </row>
    <row r="187" spans="1:4" s="15" customFormat="1" ht="11.4" hidden="1" x14ac:dyDescent="0.2">
      <c r="A187" s="250" t="s">
        <v>174</v>
      </c>
      <c r="B187" s="246" t="s">
        <v>746</v>
      </c>
      <c r="C187" s="244">
        <f>+'PROGRAMA II'!C172</f>
        <v>0</v>
      </c>
      <c r="D187" s="235"/>
    </row>
    <row r="188" spans="1:4" s="15" customFormat="1" ht="20.399999999999999" x14ac:dyDescent="0.2">
      <c r="A188" s="245" t="s">
        <v>348</v>
      </c>
      <c r="B188" s="246" t="s">
        <v>767</v>
      </c>
      <c r="C188" s="244">
        <f>+'PROGRAMA I'!C153</f>
        <v>73398751.689999998</v>
      </c>
      <c r="D188" s="235"/>
    </row>
    <row r="189" spans="1:4" s="15" customFormat="1" ht="11.4" x14ac:dyDescent="0.2">
      <c r="A189" s="245" t="s">
        <v>172</v>
      </c>
      <c r="B189" s="246" t="s">
        <v>917</v>
      </c>
      <c r="C189" s="244">
        <f>+'PROGRAMA I'!C154</f>
        <v>4000000</v>
      </c>
      <c r="D189" s="235"/>
    </row>
    <row r="190" spans="1:4" s="15" customFormat="1" ht="11.4" x14ac:dyDescent="0.2">
      <c r="A190" s="245" t="s">
        <v>372</v>
      </c>
      <c r="B190" s="246" t="s">
        <v>184</v>
      </c>
      <c r="C190" s="244">
        <f>+'PROGRAMA I'!C155</f>
        <v>71.28</v>
      </c>
      <c r="D190" s="235"/>
    </row>
    <row r="191" spans="1:4" s="15" customFormat="1" ht="11.4" hidden="1" x14ac:dyDescent="0.2">
      <c r="A191" s="250" t="s">
        <v>370</v>
      </c>
      <c r="B191" s="246" t="s">
        <v>571</v>
      </c>
      <c r="C191" s="244">
        <f>+'PROGRAMA II'!C173</f>
        <v>0</v>
      </c>
      <c r="D191" s="235"/>
    </row>
    <row r="192" spans="1:4" s="15" customFormat="1" ht="20.399999999999999" hidden="1" x14ac:dyDescent="0.2">
      <c r="A192" s="245" t="s">
        <v>373</v>
      </c>
      <c r="B192" s="246" t="s">
        <v>918</v>
      </c>
      <c r="C192" s="244">
        <f>+'PROGRAMA I'!C156</f>
        <v>0</v>
      </c>
      <c r="D192" s="235"/>
    </row>
    <row r="193" spans="1:4" s="15" customFormat="1" ht="11.4" hidden="1" x14ac:dyDescent="0.2">
      <c r="A193" s="245" t="s">
        <v>374</v>
      </c>
      <c r="B193" s="246" t="s">
        <v>910</v>
      </c>
      <c r="C193" s="244">
        <f>+'PROGRAMA I'!C157</f>
        <v>0</v>
      </c>
      <c r="D193" s="235"/>
    </row>
    <row r="194" spans="1:4" s="15" customFormat="1" ht="20.399999999999999" x14ac:dyDescent="0.2">
      <c r="A194" s="245" t="s">
        <v>899</v>
      </c>
      <c r="B194" s="246" t="s">
        <v>1211</v>
      </c>
      <c r="C194" s="244">
        <f>+'PROGRAMA I'!C158</f>
        <v>7000000</v>
      </c>
      <c r="D194" s="235"/>
    </row>
    <row r="195" spans="1:4" s="15" customFormat="1" x14ac:dyDescent="0.2">
      <c r="A195" s="247"/>
      <c r="B195" s="246"/>
      <c r="C195" s="248"/>
      <c r="D195" s="235"/>
    </row>
    <row r="196" spans="1:4" s="15" customFormat="1" x14ac:dyDescent="0.2">
      <c r="A196" s="77" t="s">
        <v>185</v>
      </c>
      <c r="B196" s="176" t="s">
        <v>186</v>
      </c>
      <c r="C196" s="78">
        <f>SUM(C197:C199)</f>
        <v>48440975.719999999</v>
      </c>
      <c r="D196" s="235"/>
    </row>
    <row r="197" spans="1:4" s="15" customFormat="1" ht="11.4" x14ac:dyDescent="0.2">
      <c r="A197" s="245" t="s">
        <v>174</v>
      </c>
      <c r="B197" s="246" t="s">
        <v>81</v>
      </c>
      <c r="C197" s="244">
        <f>+'PROGRAMA I'!C161</f>
        <v>48440975.719999999</v>
      </c>
      <c r="D197" s="235"/>
    </row>
    <row r="198" spans="1:4" s="15" customFormat="1" ht="11.4" hidden="1" x14ac:dyDescent="0.2">
      <c r="A198" s="245" t="s">
        <v>348</v>
      </c>
      <c r="B198" s="246" t="s">
        <v>942</v>
      </c>
      <c r="C198" s="244">
        <v>0</v>
      </c>
      <c r="D198" s="235"/>
    </row>
    <row r="199" spans="1:4" s="15" customFormat="1" ht="11.4" hidden="1" x14ac:dyDescent="0.2">
      <c r="A199" s="245" t="s">
        <v>56</v>
      </c>
      <c r="B199" s="246" t="s">
        <v>515</v>
      </c>
      <c r="C199" s="244">
        <f>+'PROGRAMA I'!C163</f>
        <v>0</v>
      </c>
      <c r="D199" s="235"/>
    </row>
    <row r="200" spans="1:4" s="15" customFormat="1" hidden="1" x14ac:dyDescent="0.2">
      <c r="A200" s="247"/>
      <c r="B200" s="249"/>
      <c r="C200" s="248"/>
      <c r="D200" s="235"/>
    </row>
    <row r="201" spans="1:4" s="15" customFormat="1" hidden="1" x14ac:dyDescent="0.2">
      <c r="A201" s="127" t="s">
        <v>309</v>
      </c>
      <c r="B201" s="125" t="s">
        <v>310</v>
      </c>
      <c r="C201" s="128">
        <f>SUM(C202:C203)</f>
        <v>0</v>
      </c>
      <c r="D201" s="235"/>
    </row>
    <row r="202" spans="1:4" s="15" customFormat="1" hidden="1" x14ac:dyDescent="0.2">
      <c r="A202" s="40" t="s">
        <v>311</v>
      </c>
      <c r="B202" s="32" t="s">
        <v>312</v>
      </c>
      <c r="C202" s="195">
        <f>+'PROGRAMA II'!C176</f>
        <v>0</v>
      </c>
      <c r="D202" s="235"/>
    </row>
    <row r="203" spans="1:4" s="15" customFormat="1" hidden="1" x14ac:dyDescent="0.2">
      <c r="A203" s="40" t="s">
        <v>315</v>
      </c>
      <c r="B203" s="32" t="s">
        <v>316</v>
      </c>
      <c r="C203" s="195">
        <f>+'PROGRAMA II'!C177+'PROGRAMA I'!C166</f>
        <v>0</v>
      </c>
      <c r="D203" s="235"/>
    </row>
    <row r="204" spans="1:4" s="15" customFormat="1" hidden="1" x14ac:dyDescent="0.2">
      <c r="A204" s="247"/>
      <c r="B204" s="249"/>
      <c r="C204" s="248"/>
      <c r="D204" s="235"/>
    </row>
    <row r="205" spans="1:4" s="15" customFormat="1" hidden="1" x14ac:dyDescent="0.2">
      <c r="A205" s="127" t="s">
        <v>124</v>
      </c>
      <c r="B205" s="125" t="s">
        <v>125</v>
      </c>
      <c r="C205" s="128">
        <f>+C206</f>
        <v>0</v>
      </c>
      <c r="D205" s="235"/>
    </row>
    <row r="206" spans="1:4" s="15" customFormat="1" hidden="1" x14ac:dyDescent="0.2">
      <c r="A206" s="40" t="s">
        <v>126</v>
      </c>
      <c r="B206" s="32" t="s">
        <v>127</v>
      </c>
      <c r="C206" s="195">
        <f>+'PROGRAMA II'!C180+'PROGRAMA I'!C169+'PROGRAMA III'!C123</f>
        <v>0</v>
      </c>
      <c r="D206" s="235"/>
    </row>
    <row r="207" spans="1:4" s="15" customFormat="1" x14ac:dyDescent="0.2">
      <c r="A207" s="77"/>
      <c r="B207" s="176"/>
      <c r="C207" s="78"/>
      <c r="D207" s="235"/>
    </row>
    <row r="208" spans="1:4" s="15" customFormat="1" ht="20.399999999999999" x14ac:dyDescent="0.2">
      <c r="A208" s="143" t="s">
        <v>336</v>
      </c>
      <c r="B208" s="125" t="s">
        <v>593</v>
      </c>
      <c r="C208" s="144">
        <f>+C209</f>
        <v>82000000</v>
      </c>
      <c r="D208" s="235"/>
    </row>
    <row r="209" spans="1:4" s="15" customFormat="1" x14ac:dyDescent="0.2">
      <c r="A209" s="77" t="s">
        <v>337</v>
      </c>
      <c r="B209" s="176" t="s">
        <v>338</v>
      </c>
      <c r="C209" s="78">
        <f>SUM(C210:C227)</f>
        <v>82000000</v>
      </c>
      <c r="D209" s="235"/>
    </row>
    <row r="210" spans="1:4" s="15" customFormat="1" ht="22.8" customHeight="1" x14ac:dyDescent="0.2">
      <c r="A210" s="312" t="s">
        <v>174</v>
      </c>
      <c r="B210" s="246" t="s">
        <v>455</v>
      </c>
      <c r="C210" s="244">
        <f>+'PROGRAMA I'!C173</f>
        <v>30000000</v>
      </c>
      <c r="D210" s="235"/>
    </row>
    <row r="211" spans="1:4" s="15" customFormat="1" ht="20.399999999999999" x14ac:dyDescent="0.2">
      <c r="A211" s="312" t="s">
        <v>348</v>
      </c>
      <c r="B211" s="246" t="s">
        <v>589</v>
      </c>
      <c r="C211" s="244">
        <f>+'PROGRAMA I'!C174</f>
        <v>10000000</v>
      </c>
      <c r="D211" s="235"/>
    </row>
    <row r="212" spans="1:4" s="15" customFormat="1" ht="20.399999999999999" hidden="1" x14ac:dyDescent="0.2">
      <c r="A212" s="312" t="s">
        <v>56</v>
      </c>
      <c r="B212" s="246" t="s">
        <v>1125</v>
      </c>
      <c r="C212" s="244">
        <f>+'PROGRAMA I'!C175</f>
        <v>0</v>
      </c>
      <c r="D212" s="235"/>
    </row>
    <row r="213" spans="1:4" s="15" customFormat="1" ht="18" hidden="1" customHeight="1" x14ac:dyDescent="0.2">
      <c r="A213" s="312" t="s">
        <v>172</v>
      </c>
      <c r="B213" s="246" t="s">
        <v>590</v>
      </c>
      <c r="C213" s="244">
        <f>+'PROGRAMA I'!C176</f>
        <v>0</v>
      </c>
      <c r="D213" s="235"/>
    </row>
    <row r="214" spans="1:4" s="15" customFormat="1" ht="11.4" hidden="1" x14ac:dyDescent="0.2">
      <c r="A214" s="312" t="s">
        <v>372</v>
      </c>
      <c r="B214" s="246" t="s">
        <v>591</v>
      </c>
      <c r="C214" s="244">
        <f>+'PROGRAMA I'!C177</f>
        <v>0</v>
      </c>
      <c r="D214" s="235"/>
    </row>
    <row r="215" spans="1:4" s="15" customFormat="1" ht="11.4" hidden="1" x14ac:dyDescent="0.2">
      <c r="A215" s="312" t="s">
        <v>370</v>
      </c>
      <c r="B215" s="246" t="s">
        <v>385</v>
      </c>
      <c r="C215" s="244">
        <f>+'PROGRAMA I'!C178</f>
        <v>0</v>
      </c>
      <c r="D215" s="235"/>
    </row>
    <row r="216" spans="1:4" s="15" customFormat="1" ht="11.4" x14ac:dyDescent="0.2">
      <c r="A216" s="312" t="s">
        <v>373</v>
      </c>
      <c r="B216" s="246" t="s">
        <v>592</v>
      </c>
      <c r="C216" s="244">
        <f>+'PROGRAMA I'!C179</f>
        <v>3000000</v>
      </c>
      <c r="D216" s="235"/>
    </row>
    <row r="217" spans="1:4" s="15" customFormat="1" ht="11.4" x14ac:dyDescent="0.2">
      <c r="A217" s="312" t="s">
        <v>374</v>
      </c>
      <c r="B217" s="246" t="s">
        <v>729</v>
      </c>
      <c r="C217" s="244">
        <f>+'PROGRAMA I'!C180</f>
        <v>20000000</v>
      </c>
      <c r="D217" s="235"/>
    </row>
    <row r="218" spans="1:4" s="15" customFormat="1" ht="11.4" hidden="1" x14ac:dyDescent="0.2">
      <c r="A218" s="312" t="s">
        <v>899</v>
      </c>
      <c r="B218" s="246" t="s">
        <v>915</v>
      </c>
      <c r="C218" s="244">
        <f>+'PROGRAMA I'!C181</f>
        <v>0</v>
      </c>
      <c r="D218" s="235"/>
    </row>
    <row r="219" spans="1:4" s="15" customFormat="1" ht="11.4" hidden="1" x14ac:dyDescent="0.2">
      <c r="A219" s="312" t="s">
        <v>916</v>
      </c>
      <c r="B219" s="246" t="s">
        <v>919</v>
      </c>
      <c r="C219" s="244">
        <f>+'PROGRAMA I'!C182</f>
        <v>0</v>
      </c>
      <c r="D219" s="235"/>
    </row>
    <row r="220" spans="1:4" s="15" customFormat="1" ht="11.4" hidden="1" x14ac:dyDescent="0.2">
      <c r="A220" s="312" t="s">
        <v>920</v>
      </c>
      <c r="B220" s="246" t="s">
        <v>921</v>
      </c>
      <c r="C220" s="244">
        <f>+'PROGRAMA I'!C183</f>
        <v>0</v>
      </c>
      <c r="D220" s="235"/>
    </row>
    <row r="221" spans="1:4" s="15" customFormat="1" ht="20.399999999999999" x14ac:dyDescent="0.2">
      <c r="A221" s="312" t="s">
        <v>922</v>
      </c>
      <c r="B221" s="246" t="s">
        <v>908</v>
      </c>
      <c r="C221" s="244">
        <f>+'PROGRAMA I'!C184</f>
        <v>3000000</v>
      </c>
      <c r="D221" s="235"/>
    </row>
    <row r="222" spans="1:4" s="15" customFormat="1" ht="20.399999999999999" x14ac:dyDescent="0.2">
      <c r="A222" s="312" t="s">
        <v>923</v>
      </c>
      <c r="B222" s="246" t="s">
        <v>1135</v>
      </c>
      <c r="C222" s="244">
        <f>+'PROGRAMA I'!C185</f>
        <v>14000000</v>
      </c>
      <c r="D222" s="235"/>
    </row>
    <row r="223" spans="1:4" s="15" customFormat="1" ht="11.4" hidden="1" x14ac:dyDescent="0.2">
      <c r="A223" s="312" t="s">
        <v>1126</v>
      </c>
      <c r="B223" s="246" t="s">
        <v>1136</v>
      </c>
      <c r="C223" s="244">
        <f>+'PROGRAMA I'!C186</f>
        <v>0</v>
      </c>
      <c r="D223" s="235"/>
    </row>
    <row r="224" spans="1:4" s="15" customFormat="1" ht="20.399999999999999" x14ac:dyDescent="0.2">
      <c r="A224" s="312" t="s">
        <v>1127</v>
      </c>
      <c r="B224" s="246" t="s">
        <v>1137</v>
      </c>
      <c r="C224" s="244">
        <f>+'PROGRAMA I'!C187</f>
        <v>2000000</v>
      </c>
      <c r="D224" s="235"/>
    </row>
    <row r="225" spans="1:4" s="15" customFormat="1" ht="20.399999999999999" hidden="1" x14ac:dyDescent="0.2">
      <c r="A225" s="312" t="s">
        <v>1138</v>
      </c>
      <c r="B225" s="246" t="s">
        <v>1139</v>
      </c>
      <c r="C225" s="244">
        <f>+'PROGRAMA I'!C188</f>
        <v>0</v>
      </c>
      <c r="D225" s="235"/>
    </row>
    <row r="226" spans="1:4" s="15" customFormat="1" ht="20.399999999999999" hidden="1" x14ac:dyDescent="0.2">
      <c r="A226" s="312" t="s">
        <v>1140</v>
      </c>
      <c r="B226" s="246" t="s">
        <v>1141</v>
      </c>
      <c r="C226" s="244">
        <f>+'PROGRAMA I'!C189</f>
        <v>0</v>
      </c>
      <c r="D226" s="235"/>
    </row>
    <row r="227" spans="1:4" s="33" customFormat="1" ht="11.4" hidden="1" x14ac:dyDescent="0.25">
      <c r="A227" s="245" t="s">
        <v>1134</v>
      </c>
      <c r="B227" s="246" t="s">
        <v>1143</v>
      </c>
      <c r="C227" s="244">
        <f>+'PROGRAMA I'!C190</f>
        <v>0</v>
      </c>
    </row>
    <row r="228" spans="1:4" s="15" customFormat="1" ht="11.4" hidden="1" x14ac:dyDescent="0.2">
      <c r="A228" s="250"/>
      <c r="B228" s="251"/>
      <c r="C228" s="114"/>
      <c r="D228" s="235"/>
    </row>
    <row r="229" spans="1:4" s="15" customFormat="1" ht="20.399999999999999" hidden="1" x14ac:dyDescent="0.2">
      <c r="A229" s="127" t="s">
        <v>418</v>
      </c>
      <c r="B229" s="125" t="s">
        <v>419</v>
      </c>
      <c r="C229" s="144">
        <f>SUM(C230:C231)</f>
        <v>0</v>
      </c>
      <c r="D229" s="235"/>
    </row>
    <row r="230" spans="1:4" s="15" customFormat="1" hidden="1" x14ac:dyDescent="0.2">
      <c r="A230" s="40" t="s">
        <v>420</v>
      </c>
      <c r="B230" s="32" t="s">
        <v>421</v>
      </c>
      <c r="C230" s="78">
        <f>+'PROGRAMA I'!C193+'PROGRAMA II'!C183</f>
        <v>0</v>
      </c>
      <c r="D230" s="235"/>
    </row>
    <row r="231" spans="1:4" s="15" customFormat="1" hidden="1" x14ac:dyDescent="0.2">
      <c r="A231" s="40" t="s">
        <v>422</v>
      </c>
      <c r="B231" s="32" t="s">
        <v>423</v>
      </c>
      <c r="C231" s="78">
        <f>+'PROGRAMA I'!C194</f>
        <v>0</v>
      </c>
      <c r="D231" s="235"/>
    </row>
    <row r="232" spans="1:4" s="15" customFormat="1" x14ac:dyDescent="0.2">
      <c r="A232" s="40"/>
      <c r="B232" s="32"/>
      <c r="C232" s="78"/>
      <c r="D232" s="235"/>
    </row>
    <row r="233" spans="1:4" s="15" customFormat="1" x14ac:dyDescent="0.2">
      <c r="A233" s="77"/>
      <c r="B233" s="176"/>
      <c r="C233" s="78"/>
      <c r="D233" s="235"/>
    </row>
    <row r="234" spans="1:4" s="15" customFormat="1" x14ac:dyDescent="0.2">
      <c r="A234" s="111" t="s">
        <v>187</v>
      </c>
      <c r="B234" s="199" t="s">
        <v>92</v>
      </c>
      <c r="C234" s="112"/>
      <c r="D234" s="112">
        <f>+C236+C260</f>
        <v>112021219.88</v>
      </c>
    </row>
    <row r="235" spans="1:4" s="15" customFormat="1" x14ac:dyDescent="0.2">
      <c r="A235" s="111"/>
      <c r="B235" s="44"/>
      <c r="C235" s="112"/>
      <c r="D235" s="241"/>
    </row>
    <row r="236" spans="1:4" s="15" customFormat="1" x14ac:dyDescent="0.2">
      <c r="A236" s="127" t="s">
        <v>188</v>
      </c>
      <c r="B236" s="125" t="s">
        <v>189</v>
      </c>
      <c r="C236" s="128">
        <f>+C237+C257</f>
        <v>80021219.879999995</v>
      </c>
      <c r="D236" s="241"/>
    </row>
    <row r="237" spans="1:4" s="15" customFormat="1" ht="20.399999999999999" x14ac:dyDescent="0.2">
      <c r="A237" s="40" t="s">
        <v>190</v>
      </c>
      <c r="B237" s="32" t="s">
        <v>191</v>
      </c>
      <c r="C237" s="41">
        <f>SUM(C238:C256)</f>
        <v>80000142.560000002</v>
      </c>
      <c r="D237" s="241"/>
    </row>
    <row r="238" spans="1:4" s="15" customFormat="1" ht="11.4" x14ac:dyDescent="0.2">
      <c r="A238" s="245" t="s">
        <v>174</v>
      </c>
      <c r="B238" s="246" t="s">
        <v>192</v>
      </c>
      <c r="C238" s="244">
        <f>+'PROGRAMA I'!C201</f>
        <v>142.56</v>
      </c>
      <c r="D238" s="241"/>
    </row>
    <row r="239" spans="1:4" s="15" customFormat="1" ht="20.399999999999999" hidden="1" x14ac:dyDescent="0.2">
      <c r="A239" s="245" t="s">
        <v>348</v>
      </c>
      <c r="B239" s="246" t="s">
        <v>911</v>
      </c>
      <c r="C239" s="244">
        <f>+'PROGRAMA I'!C202</f>
        <v>0</v>
      </c>
      <c r="D239" s="235"/>
    </row>
    <row r="240" spans="1:4" s="15" customFormat="1" ht="21" customHeight="1" x14ac:dyDescent="0.2">
      <c r="A240" s="245" t="s">
        <v>56</v>
      </c>
      <c r="B240" s="246" t="s">
        <v>912</v>
      </c>
      <c r="C240" s="244">
        <f>+'PROGRAMA I'!C203</f>
        <v>10000000</v>
      </c>
      <c r="D240" s="235"/>
    </row>
    <row r="241" spans="1:4" s="15" customFormat="1" ht="11.4" hidden="1" x14ac:dyDescent="0.2">
      <c r="A241" s="245" t="s">
        <v>172</v>
      </c>
      <c r="B241" s="246" t="s">
        <v>910</v>
      </c>
      <c r="C241" s="244">
        <f>+'PROGRAMA I'!C204</f>
        <v>0</v>
      </c>
      <c r="D241" s="235"/>
    </row>
    <row r="242" spans="1:4" s="15" customFormat="1" ht="11.4" hidden="1" x14ac:dyDescent="0.2">
      <c r="A242" s="245" t="s">
        <v>372</v>
      </c>
      <c r="B242" s="246" t="s">
        <v>913</v>
      </c>
      <c r="C242" s="244">
        <f>+'PROGRAMA I'!C205</f>
        <v>0</v>
      </c>
      <c r="D242" s="235"/>
    </row>
    <row r="243" spans="1:4" s="15" customFormat="1" ht="11.4" hidden="1" x14ac:dyDescent="0.2">
      <c r="A243" s="245" t="s">
        <v>370</v>
      </c>
      <c r="B243" s="246" t="s">
        <v>914</v>
      </c>
      <c r="C243" s="244">
        <f>+'PROGRAMA I'!C206</f>
        <v>0</v>
      </c>
      <c r="D243" s="235"/>
    </row>
    <row r="244" spans="1:4" s="15" customFormat="1" ht="20.399999999999999" hidden="1" x14ac:dyDescent="0.2">
      <c r="A244" s="245" t="s">
        <v>373</v>
      </c>
      <c r="B244" s="246" t="s">
        <v>1144</v>
      </c>
      <c r="C244" s="244">
        <f>+'PROGRAMA I'!C207</f>
        <v>0</v>
      </c>
      <c r="D244" s="235"/>
    </row>
    <row r="245" spans="1:4" s="15" customFormat="1" ht="11.4" hidden="1" x14ac:dyDescent="0.2">
      <c r="A245" s="245" t="s">
        <v>374</v>
      </c>
      <c r="B245" s="246" t="s">
        <v>1145</v>
      </c>
      <c r="C245" s="244">
        <f>+'PROGRAMA I'!C208</f>
        <v>0</v>
      </c>
      <c r="D245" s="235"/>
    </row>
    <row r="246" spans="1:4" s="15" customFormat="1" ht="11.4" x14ac:dyDescent="0.2">
      <c r="A246" s="245" t="s">
        <v>899</v>
      </c>
      <c r="B246" s="246" t="s">
        <v>1146</v>
      </c>
      <c r="C246" s="244">
        <f>+'PROGRAMA I'!C209</f>
        <v>10000000</v>
      </c>
      <c r="D246" s="235"/>
    </row>
    <row r="247" spans="1:4" s="15" customFormat="1" ht="11.4" hidden="1" x14ac:dyDescent="0.2">
      <c r="A247" s="245" t="s">
        <v>916</v>
      </c>
      <c r="B247" s="246" t="s">
        <v>1142</v>
      </c>
      <c r="C247" s="244">
        <f>+'PROGRAMA I'!C210</f>
        <v>0</v>
      </c>
      <c r="D247" s="235"/>
    </row>
    <row r="248" spans="1:4" s="7" customFormat="1" ht="20.399999999999999" x14ac:dyDescent="0.2">
      <c r="A248" s="245" t="s">
        <v>920</v>
      </c>
      <c r="B248" s="246" t="s">
        <v>1148</v>
      </c>
      <c r="C248" s="244">
        <f>+'PROGRAMA I'!C211</f>
        <v>10000000</v>
      </c>
      <c r="D248" s="25"/>
    </row>
    <row r="249" spans="1:4" s="7" customFormat="1" ht="20.399999999999999" x14ac:dyDescent="0.2">
      <c r="A249" s="245" t="s">
        <v>922</v>
      </c>
      <c r="B249" s="246" t="s">
        <v>918</v>
      </c>
      <c r="C249" s="244">
        <f>+'PROGRAMA I'!C212</f>
        <v>10000000</v>
      </c>
      <c r="D249" s="25"/>
    </row>
    <row r="250" spans="1:4" s="7" customFormat="1" ht="11.4" hidden="1" x14ac:dyDescent="0.2">
      <c r="A250" s="245" t="s">
        <v>923</v>
      </c>
      <c r="B250" s="246" t="s">
        <v>1149</v>
      </c>
      <c r="C250" s="244">
        <f>+'PROGRAMA I'!C213</f>
        <v>0</v>
      </c>
      <c r="D250" s="25"/>
    </row>
    <row r="251" spans="1:4" s="7" customFormat="1" ht="11.4" hidden="1" x14ac:dyDescent="0.2">
      <c r="A251" s="245" t="s">
        <v>1126</v>
      </c>
      <c r="B251" s="246" t="s">
        <v>1128</v>
      </c>
      <c r="C251" s="244">
        <f>+'PROGRAMA I'!C214</f>
        <v>0</v>
      </c>
      <c r="D251" s="25"/>
    </row>
    <row r="252" spans="1:4" s="7" customFormat="1" ht="11.4" x14ac:dyDescent="0.2">
      <c r="A252" s="245" t="s">
        <v>1127</v>
      </c>
      <c r="B252" s="246" t="s">
        <v>1208</v>
      </c>
      <c r="C252" s="244">
        <f>+'PROGRAMA I'!C215</f>
        <v>15000000</v>
      </c>
      <c r="D252" s="25"/>
    </row>
    <row r="253" spans="1:4" s="7" customFormat="1" ht="20.399999999999999" x14ac:dyDescent="0.2">
      <c r="A253" s="245" t="s">
        <v>1138</v>
      </c>
      <c r="B253" s="246" t="s">
        <v>1209</v>
      </c>
      <c r="C253" s="244">
        <f>+'PROGRAMA I'!C216</f>
        <v>5000000</v>
      </c>
      <c r="D253" s="25"/>
    </row>
    <row r="254" spans="1:4" s="7" customFormat="1" ht="11.4" x14ac:dyDescent="0.2">
      <c r="A254" s="245" t="s">
        <v>1140</v>
      </c>
      <c r="B254" s="246" t="s">
        <v>1210</v>
      </c>
      <c r="C254" s="244">
        <f>+'PROGRAMA I'!C217</f>
        <v>10000000</v>
      </c>
      <c r="D254" s="25"/>
    </row>
    <row r="255" spans="1:4" s="7" customFormat="1" ht="20.399999999999999" x14ac:dyDescent="0.2">
      <c r="A255" s="245" t="s">
        <v>1134</v>
      </c>
      <c r="B255" s="246" t="s">
        <v>1212</v>
      </c>
      <c r="C255" s="244">
        <f>+'PROGRAMA I'!C218</f>
        <v>10000000</v>
      </c>
      <c r="D255" s="25"/>
    </row>
    <row r="256" spans="1:4" s="15" customFormat="1" x14ac:dyDescent="0.2">
      <c r="A256" s="40"/>
      <c r="B256" s="189"/>
      <c r="C256" s="186"/>
      <c r="D256" s="241"/>
    </row>
    <row r="257" spans="1:4" s="15" customFormat="1" x14ac:dyDescent="0.2">
      <c r="A257" s="40" t="s">
        <v>193</v>
      </c>
      <c r="B257" s="32" t="s">
        <v>194</v>
      </c>
      <c r="C257" s="41">
        <f>+C258</f>
        <v>21077.32</v>
      </c>
      <c r="D257" s="241"/>
    </row>
    <row r="258" spans="1:4" s="15" customFormat="1" ht="11.4" x14ac:dyDescent="0.2">
      <c r="A258" s="245" t="s">
        <v>671</v>
      </c>
      <c r="B258" s="246" t="s">
        <v>195</v>
      </c>
      <c r="C258" s="244">
        <f>+'PROGRAMA I'!C223</f>
        <v>21077.32</v>
      </c>
      <c r="D258" s="241"/>
    </row>
    <row r="260" spans="1:4" s="15" customFormat="1" ht="20.399999999999999" x14ac:dyDescent="0.2">
      <c r="A260" s="117" t="s">
        <v>900</v>
      </c>
      <c r="B260" s="188" t="s">
        <v>901</v>
      </c>
      <c r="C260" s="118">
        <f>+C261+C274</f>
        <v>32000000</v>
      </c>
      <c r="D260" s="78"/>
    </row>
    <row r="261" spans="1:4" s="15" customFormat="1" x14ac:dyDescent="0.2">
      <c r="A261" s="19" t="s">
        <v>902</v>
      </c>
      <c r="B261" s="32" t="s">
        <v>903</v>
      </c>
      <c r="C261" s="25">
        <f>SUM(C262:C272)</f>
        <v>30000000</v>
      </c>
      <c r="D261" s="78"/>
    </row>
    <row r="262" spans="1:4" s="15" customFormat="1" ht="20.399999999999999" x14ac:dyDescent="0.2">
      <c r="A262" s="389" t="s">
        <v>174</v>
      </c>
      <c r="B262" s="313" t="s">
        <v>904</v>
      </c>
      <c r="C262" s="314">
        <f>+'PROGRAMA I'!C227</f>
        <v>5000000</v>
      </c>
      <c r="D262" s="78"/>
    </row>
    <row r="263" spans="1:4" s="15" customFormat="1" ht="11.4" hidden="1" x14ac:dyDescent="0.2">
      <c r="A263" s="389" t="s">
        <v>348</v>
      </c>
      <c r="B263" s="313" t="s">
        <v>905</v>
      </c>
      <c r="C263" s="314">
        <f>+'PROGRAMA I'!C228</f>
        <v>0</v>
      </c>
      <c r="D263" s="78"/>
    </row>
    <row r="264" spans="1:4" s="15" customFormat="1" ht="11.4" x14ac:dyDescent="0.2">
      <c r="A264" s="389" t="s">
        <v>56</v>
      </c>
      <c r="B264" s="313" t="s">
        <v>898</v>
      </c>
      <c r="C264" s="314">
        <f>+'PROGRAMA I'!C229</f>
        <v>8000000</v>
      </c>
      <c r="D264" s="78"/>
    </row>
    <row r="265" spans="1:4" s="15" customFormat="1" ht="18.600000000000001" hidden="1" customHeight="1" x14ac:dyDescent="0.2">
      <c r="A265" s="389" t="s">
        <v>172</v>
      </c>
      <c r="B265" s="313" t="s">
        <v>906</v>
      </c>
      <c r="C265" s="314">
        <f>+'PROGRAMA I'!C230</f>
        <v>0</v>
      </c>
      <c r="D265" s="78"/>
    </row>
    <row r="266" spans="1:4" s="15" customFormat="1" ht="11.4" x14ac:dyDescent="0.2">
      <c r="A266" s="389" t="s">
        <v>372</v>
      </c>
      <c r="B266" s="313" t="s">
        <v>907</v>
      </c>
      <c r="C266" s="314">
        <f>+'PROGRAMA I'!C231</f>
        <v>9000000</v>
      </c>
      <c r="D266" s="78"/>
    </row>
    <row r="267" spans="1:4" s="15" customFormat="1" ht="20.399999999999999" x14ac:dyDescent="0.2">
      <c r="A267" s="389" t="s">
        <v>370</v>
      </c>
      <c r="B267" s="313" t="s">
        <v>909</v>
      </c>
      <c r="C267" s="314">
        <f>+'PROGRAMA I'!C232</f>
        <v>3000000</v>
      </c>
      <c r="D267" s="78"/>
    </row>
    <row r="268" spans="1:4" s="15" customFormat="1" ht="11.4" hidden="1" x14ac:dyDescent="0.2">
      <c r="A268" s="389" t="s">
        <v>373</v>
      </c>
      <c r="B268" s="313" t="s">
        <v>915</v>
      </c>
      <c r="C268" s="314">
        <f>+'PROGRAMA I'!C233</f>
        <v>0</v>
      </c>
      <c r="D268" s="78"/>
    </row>
    <row r="269" spans="1:4" s="15" customFormat="1" ht="11.4" hidden="1" x14ac:dyDescent="0.2">
      <c r="A269" s="245" t="s">
        <v>374</v>
      </c>
      <c r="B269" s="246" t="s">
        <v>1133</v>
      </c>
      <c r="C269" s="314">
        <f>+'PROGRAMA I'!C234</f>
        <v>0</v>
      </c>
      <c r="D269" s="78"/>
    </row>
    <row r="270" spans="1:4" s="15" customFormat="1" ht="11.4" hidden="1" x14ac:dyDescent="0.2">
      <c r="A270" s="245" t="s">
        <v>899</v>
      </c>
      <c r="B270" s="246" t="s">
        <v>1124</v>
      </c>
      <c r="C270" s="314">
        <f>+'PROGRAMA I'!C235</f>
        <v>0</v>
      </c>
      <c r="D270" s="78"/>
    </row>
    <row r="271" spans="1:4" s="15" customFormat="1" ht="11.4" hidden="1" x14ac:dyDescent="0.2">
      <c r="A271" s="245" t="s">
        <v>916</v>
      </c>
      <c r="B271" s="246" t="s">
        <v>919</v>
      </c>
      <c r="C271" s="314">
        <f>+'PROGRAMA I'!C236</f>
        <v>0</v>
      </c>
      <c r="D271" s="78"/>
    </row>
    <row r="272" spans="1:4" s="15" customFormat="1" ht="11.4" x14ac:dyDescent="0.2">
      <c r="A272" s="245" t="s">
        <v>920</v>
      </c>
      <c r="B272" s="246" t="s">
        <v>1213</v>
      </c>
      <c r="C272" s="314">
        <f>+'PROGRAMA I'!C237</f>
        <v>5000000</v>
      </c>
      <c r="D272" s="78"/>
    </row>
    <row r="273" spans="1:4" s="15" customFormat="1" ht="11.4" x14ac:dyDescent="0.2">
      <c r="A273" s="389"/>
      <c r="B273" s="313"/>
      <c r="C273" s="314"/>
      <c r="D273" s="78"/>
    </row>
    <row r="274" spans="1:4" s="7" customFormat="1" ht="9" customHeight="1" x14ac:dyDescent="0.2">
      <c r="A274" s="19" t="s">
        <v>1129</v>
      </c>
      <c r="B274" s="32" t="s">
        <v>1130</v>
      </c>
      <c r="C274" s="25">
        <f>SUM(C275:C276)</f>
        <v>2000000</v>
      </c>
      <c r="D274" s="29"/>
    </row>
    <row r="275" spans="1:4" s="7" customFormat="1" ht="9" customHeight="1" x14ac:dyDescent="0.2">
      <c r="A275" s="245" t="s">
        <v>174</v>
      </c>
      <c r="B275" s="246" t="s">
        <v>1131</v>
      </c>
      <c r="C275" s="314">
        <f>+'PROGRAMA I'!C240</f>
        <v>2000000</v>
      </c>
      <c r="D275" s="29"/>
    </row>
    <row r="276" spans="1:4" s="7" customFormat="1" ht="9" customHeight="1" x14ac:dyDescent="0.2">
      <c r="A276" s="245" t="s">
        <v>348</v>
      </c>
      <c r="B276" s="246" t="s">
        <v>1132</v>
      </c>
      <c r="C276" s="314">
        <f>+'PROGRAMA I'!C241</f>
        <v>0</v>
      </c>
      <c r="D276" s="29"/>
    </row>
    <row r="277" spans="1:4" s="15" customFormat="1" hidden="1" x14ac:dyDescent="0.2">
      <c r="A277" s="77"/>
      <c r="B277" s="199"/>
      <c r="C277" s="314"/>
      <c r="D277" s="78"/>
    </row>
    <row r="278" spans="1:4" s="15" customFormat="1" hidden="1" x14ac:dyDescent="0.2">
      <c r="A278" s="77"/>
      <c r="B278" s="199"/>
      <c r="C278" s="78"/>
      <c r="D278" s="78"/>
    </row>
    <row r="279" spans="1:4" s="15" customFormat="1" hidden="1" x14ac:dyDescent="0.2">
      <c r="A279" s="111" t="s">
        <v>317</v>
      </c>
      <c r="B279" s="199" t="s">
        <v>318</v>
      </c>
      <c r="C279" s="41"/>
      <c r="D279" s="112">
        <f>+C281</f>
        <v>0</v>
      </c>
    </row>
    <row r="280" spans="1:4" s="15" customFormat="1" hidden="1" x14ac:dyDescent="0.2">
      <c r="A280" s="111"/>
      <c r="B280" s="105"/>
      <c r="C280" s="112"/>
      <c r="D280" s="41"/>
    </row>
    <row r="281" spans="1:4" s="15" customFormat="1" hidden="1" x14ac:dyDescent="0.2">
      <c r="A281" s="127" t="s">
        <v>319</v>
      </c>
      <c r="B281" s="125" t="s">
        <v>602</v>
      </c>
      <c r="C281" s="128">
        <f>SUM(C282:C283)</f>
        <v>0</v>
      </c>
      <c r="D281" s="41"/>
    </row>
    <row r="282" spans="1:4" s="15" customFormat="1" ht="20.399999999999999" hidden="1" x14ac:dyDescent="0.2">
      <c r="A282" s="40" t="s">
        <v>596</v>
      </c>
      <c r="B282" s="32" t="s">
        <v>597</v>
      </c>
      <c r="C282" s="41">
        <f>+'PROGRAMA II'!C189</f>
        <v>0</v>
      </c>
      <c r="D282" s="41"/>
    </row>
    <row r="283" spans="1:4" s="15" customFormat="1" ht="20.399999999999999" hidden="1" x14ac:dyDescent="0.2">
      <c r="A283" s="19" t="s">
        <v>321</v>
      </c>
      <c r="B283" s="32" t="s">
        <v>662</v>
      </c>
      <c r="C283" s="25">
        <f>+'PROGRAMA II'!C190</f>
        <v>0</v>
      </c>
      <c r="D283" s="41"/>
    </row>
    <row r="284" spans="1:4" s="15" customFormat="1" x14ac:dyDescent="0.2">
      <c r="A284" s="77"/>
      <c r="B284" s="176"/>
      <c r="C284" s="78"/>
      <c r="D284" s="78"/>
    </row>
    <row r="285" spans="1:4" s="15" customFormat="1" x14ac:dyDescent="0.2">
      <c r="A285" s="77"/>
      <c r="B285" s="176"/>
      <c r="C285" s="78"/>
      <c r="D285" s="78"/>
    </row>
    <row r="286" spans="1:4" s="15" customFormat="1" x14ac:dyDescent="0.2">
      <c r="A286" s="185" t="s">
        <v>164</v>
      </c>
      <c r="B286" s="199" t="s">
        <v>165</v>
      </c>
      <c r="C286" s="197"/>
      <c r="D286" s="197">
        <f>+C288</f>
        <v>10000000</v>
      </c>
    </row>
    <row r="287" spans="1:4" s="15" customFormat="1" x14ac:dyDescent="0.2">
      <c r="A287" s="77"/>
      <c r="B287" s="125"/>
      <c r="C287" s="78"/>
      <c r="D287" s="235"/>
    </row>
    <row r="288" spans="1:4" s="15" customFormat="1" x14ac:dyDescent="0.2">
      <c r="A288" s="143" t="s">
        <v>166</v>
      </c>
      <c r="B288" s="125" t="s">
        <v>167</v>
      </c>
      <c r="C288" s="144">
        <f>+C289+C290</f>
        <v>10000000</v>
      </c>
      <c r="D288" s="234"/>
    </row>
    <row r="289" spans="1:4" s="15" customFormat="1" x14ac:dyDescent="0.2">
      <c r="A289" s="40" t="s">
        <v>339</v>
      </c>
      <c r="B289" s="200" t="s">
        <v>340</v>
      </c>
      <c r="C289" s="41">
        <f>+'PROGRAMA III'!C136+'PROGRAMA I'!C247+'PROGRAMA II'!C196</f>
        <v>10000000</v>
      </c>
      <c r="D289" s="197"/>
    </row>
    <row r="290" spans="1:4" s="15" customFormat="1" hidden="1" x14ac:dyDescent="0.2">
      <c r="A290" s="77" t="s">
        <v>168</v>
      </c>
      <c r="B290" s="176" t="s">
        <v>169</v>
      </c>
      <c r="C290" s="78">
        <f>+'PROGRAMA II'!C197+'PROGRAMA III'!C137</f>
        <v>0</v>
      </c>
      <c r="D290" s="78"/>
    </row>
    <row r="291" spans="1:4" s="15" customFormat="1" x14ac:dyDescent="0.2">
      <c r="A291" s="77"/>
      <c r="B291" s="176"/>
      <c r="C291" s="78"/>
      <c r="D291" s="235"/>
    </row>
    <row r="292" spans="1:4" s="15" customFormat="1" x14ac:dyDescent="0.2">
      <c r="A292" s="77"/>
      <c r="B292" s="176"/>
      <c r="C292" s="78"/>
      <c r="D292" s="235"/>
    </row>
    <row r="293" spans="1:4" s="15" customFormat="1" ht="13.8" x14ac:dyDescent="0.2">
      <c r="A293" s="236"/>
      <c r="B293" s="190" t="s">
        <v>341</v>
      </c>
      <c r="C293" s="64"/>
      <c r="D293" s="191" t="e">
        <f>SUM(D10:D292)</f>
        <v>#REF!</v>
      </c>
    </row>
    <row r="294" spans="1:4" x14ac:dyDescent="0.2">
      <c r="B294" s="242"/>
      <c r="C294" s="21"/>
      <c r="D294" s="21"/>
    </row>
    <row r="295" spans="1:4" x14ac:dyDescent="0.2">
      <c r="B295" s="242"/>
      <c r="C295" s="21"/>
      <c r="D295" s="21"/>
    </row>
    <row r="296" spans="1:4" x14ac:dyDescent="0.2">
      <c r="B296" s="242"/>
      <c r="C296" s="21"/>
      <c r="D296" s="21"/>
    </row>
    <row r="297" spans="1:4" x14ac:dyDescent="0.2">
      <c r="B297" s="242"/>
      <c r="C297" s="21"/>
      <c r="D297" s="21"/>
    </row>
    <row r="298" spans="1:4" x14ac:dyDescent="0.2">
      <c r="B298" s="242"/>
      <c r="C298" s="21"/>
      <c r="D298" s="21"/>
    </row>
    <row r="299" spans="1:4" x14ac:dyDescent="0.2">
      <c r="B299" s="242"/>
      <c r="C299" s="21"/>
      <c r="D299" s="21"/>
    </row>
    <row r="300" spans="1:4" x14ac:dyDescent="0.2">
      <c r="B300" s="242"/>
      <c r="C300" s="21"/>
      <c r="D300" s="21"/>
    </row>
    <row r="301" spans="1:4" x14ac:dyDescent="0.2">
      <c r="B301" s="242"/>
      <c r="C301" s="21"/>
      <c r="D301" s="21"/>
    </row>
  </sheetData>
  <mergeCells count="4">
    <mergeCell ref="A7:D7"/>
    <mergeCell ref="A1:D1"/>
    <mergeCell ref="A5:D5"/>
    <mergeCell ref="A2:D2"/>
  </mergeCells>
  <phoneticPr fontId="8" type="noConversion"/>
  <printOptions horizontalCentered="1"/>
  <pageMargins left="0.78740157480314965" right="0.78740157480314965" top="0.59055118110236227" bottom="0.59055118110236227" header="0" footer="0"/>
  <pageSetup scale="95" firstPageNumber="22" orientation="portrait" useFirstPageNumber="1" horizontalDpi="1200" verticalDpi="1200" r:id="rId1"/>
  <headerFooter alignWithMargins="0">
    <oddHeader>&amp;CPágina &amp;P</oddHeader>
  </headerFooter>
  <rowBreaks count="2" manualBreakCount="2">
    <brk id="95" max="3" man="1"/>
    <brk id="185" max="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7"/>
  <dimension ref="A1:D255"/>
  <sheetViews>
    <sheetView showGridLines="0" zoomScaleNormal="100" zoomScaleSheetLayoutView="100" workbookViewId="0">
      <selection activeCell="A256" sqref="A256:XFD274"/>
    </sheetView>
  </sheetViews>
  <sheetFormatPr baseColWidth="10" defaultColWidth="11.44140625" defaultRowHeight="10.199999999999999" x14ac:dyDescent="0.2"/>
  <cols>
    <col min="1" max="1" width="8.6640625" style="5" customWidth="1"/>
    <col min="2" max="2" width="44.33203125" style="5" customWidth="1"/>
    <col min="3" max="3" width="15.6640625" style="6" customWidth="1"/>
    <col min="4" max="4" width="15.21875" style="6" bestFit="1" customWidth="1"/>
    <col min="5" max="16384" width="11.44140625" style="7"/>
  </cols>
  <sheetData>
    <row r="1" spans="1:4" ht="15.6" x14ac:dyDescent="0.3">
      <c r="A1" s="619" t="s">
        <v>19</v>
      </c>
      <c r="B1" s="619"/>
      <c r="C1" s="619"/>
      <c r="D1" s="619"/>
    </row>
    <row r="2" spans="1:4" ht="15.6" x14ac:dyDescent="0.2">
      <c r="A2" s="600" t="str">
        <f>+INDICE!A3</f>
        <v>PRESUPUESTO EXTRAORDINARIO N° 01-2025</v>
      </c>
      <c r="B2" s="600"/>
      <c r="C2" s="600"/>
      <c r="D2" s="600"/>
    </row>
    <row r="5" spans="1:4" ht="15.6" x14ac:dyDescent="0.2">
      <c r="A5" s="598" t="s">
        <v>863</v>
      </c>
      <c r="B5" s="598"/>
      <c r="C5" s="598"/>
      <c r="D5" s="598"/>
    </row>
    <row r="6" spans="1:4" x14ac:dyDescent="0.2">
      <c r="A6" s="18"/>
      <c r="B6" s="80"/>
      <c r="C6" s="80"/>
      <c r="D6" s="80"/>
    </row>
    <row r="7" spans="1:4" x14ac:dyDescent="0.2">
      <c r="A7" s="89"/>
      <c r="B7" s="89"/>
      <c r="C7" s="29"/>
      <c r="D7" s="29"/>
    </row>
    <row r="8" spans="1:4" s="9" customFormat="1" ht="13.2" x14ac:dyDescent="0.2">
      <c r="A8" s="119" t="s">
        <v>704</v>
      </c>
      <c r="B8" s="136"/>
      <c r="C8" s="64"/>
      <c r="D8" s="64"/>
    </row>
    <row r="9" spans="1:4" ht="9" customHeight="1" x14ac:dyDescent="0.2">
      <c r="A9" s="89"/>
      <c r="B9" s="89"/>
      <c r="C9" s="29"/>
      <c r="D9" s="29"/>
    </row>
    <row r="10" spans="1:4" ht="9" customHeight="1" x14ac:dyDescent="0.2">
      <c r="A10" s="89"/>
      <c r="B10" s="89"/>
      <c r="C10" s="29"/>
      <c r="D10" s="29"/>
    </row>
    <row r="11" spans="1:4" hidden="1" x14ac:dyDescent="0.2">
      <c r="A11" s="17" t="s">
        <v>118</v>
      </c>
      <c r="B11" s="122" t="s">
        <v>119</v>
      </c>
      <c r="C11" s="80"/>
      <c r="D11" s="37">
        <f>+C22+C29+C33+C19+C13</f>
        <v>0</v>
      </c>
    </row>
    <row r="12" spans="1:4" hidden="1" x14ac:dyDescent="0.2">
      <c r="A12" s="17"/>
      <c r="B12" s="18"/>
      <c r="C12" s="80"/>
      <c r="D12" s="37"/>
    </row>
    <row r="13" spans="1:4" hidden="1" x14ac:dyDescent="0.2">
      <c r="A13" s="180" t="s">
        <v>132</v>
      </c>
      <c r="B13" s="105" t="s">
        <v>133</v>
      </c>
      <c r="C13" s="118">
        <f>SUM(C14:C17)</f>
        <v>0</v>
      </c>
      <c r="D13" s="37"/>
    </row>
    <row r="14" spans="1:4" hidden="1" x14ac:dyDescent="0.2">
      <c r="A14" s="73" t="s">
        <v>134</v>
      </c>
      <c r="B14" s="82" t="s">
        <v>135</v>
      </c>
      <c r="C14" s="25">
        <f>+'DET PE-01-2025'!D13</f>
        <v>0</v>
      </c>
      <c r="D14" s="37"/>
    </row>
    <row r="15" spans="1:4" hidden="1" x14ac:dyDescent="0.2">
      <c r="A15" s="73" t="s">
        <v>198</v>
      </c>
      <c r="B15" s="82" t="s">
        <v>199</v>
      </c>
      <c r="C15" s="25">
        <f>+'DET PE-01-2025'!D14</f>
        <v>0</v>
      </c>
      <c r="D15" s="37"/>
    </row>
    <row r="16" spans="1:4" hidden="1" x14ac:dyDescent="0.2">
      <c r="A16" s="73" t="s">
        <v>200</v>
      </c>
      <c r="B16" s="82" t="s">
        <v>201</v>
      </c>
      <c r="C16" s="25">
        <f>+'DET PE-01-2025'!D15</f>
        <v>0</v>
      </c>
      <c r="D16" s="37"/>
    </row>
    <row r="17" spans="1:4" hidden="1" x14ac:dyDescent="0.2">
      <c r="A17" s="73" t="s">
        <v>202</v>
      </c>
      <c r="B17" s="82" t="s">
        <v>203</v>
      </c>
      <c r="C17" s="25">
        <f>+'DET PE-01-2025'!D16</f>
        <v>0</v>
      </c>
      <c r="D17" s="37"/>
    </row>
    <row r="18" spans="1:4" s="12" customFormat="1" hidden="1" x14ac:dyDescent="0.2">
      <c r="A18" s="31"/>
      <c r="B18" s="31"/>
      <c r="C18" s="31"/>
      <c r="D18" s="31"/>
    </row>
    <row r="19" spans="1:4" s="12" customFormat="1" hidden="1" x14ac:dyDescent="0.2">
      <c r="A19" s="17" t="s">
        <v>204</v>
      </c>
      <c r="B19" s="105" t="s">
        <v>205</v>
      </c>
      <c r="C19" s="37">
        <f>SUM(C20:C20)</f>
        <v>0</v>
      </c>
      <c r="D19" s="31"/>
    </row>
    <row r="20" spans="1:4" s="12" customFormat="1" hidden="1" x14ac:dyDescent="0.2">
      <c r="A20" s="19" t="s">
        <v>206</v>
      </c>
      <c r="B20" s="38" t="s">
        <v>207</v>
      </c>
      <c r="C20" s="25">
        <f>+'DET PE-01-2025'!D19</f>
        <v>0</v>
      </c>
      <c r="D20" s="31"/>
    </row>
    <row r="21" spans="1:4" s="12" customFormat="1" hidden="1" x14ac:dyDescent="0.2">
      <c r="A21" s="31"/>
      <c r="B21" s="31"/>
      <c r="C21" s="31"/>
      <c r="D21" s="31"/>
    </row>
    <row r="22" spans="1:4" hidden="1" x14ac:dyDescent="0.2">
      <c r="A22" s="180" t="s">
        <v>102</v>
      </c>
      <c r="B22" s="105" t="s">
        <v>103</v>
      </c>
      <c r="C22" s="118">
        <f>SUM(C23:C27)</f>
        <v>0</v>
      </c>
      <c r="D22" s="80"/>
    </row>
    <row r="23" spans="1:4" hidden="1" x14ac:dyDescent="0.2">
      <c r="A23" s="19" t="s">
        <v>104</v>
      </c>
      <c r="B23" s="38" t="s">
        <v>105</v>
      </c>
      <c r="C23" s="25">
        <f>+'DET PE-01-2025'!D22</f>
        <v>0</v>
      </c>
      <c r="D23" s="80"/>
    </row>
    <row r="24" spans="1:4" hidden="1" x14ac:dyDescent="0.2">
      <c r="A24" s="19" t="s">
        <v>106</v>
      </c>
      <c r="B24" s="38" t="s">
        <v>107</v>
      </c>
      <c r="C24" s="25">
        <f>+'DET PE-01-2025'!D23</f>
        <v>0</v>
      </c>
      <c r="D24" s="80"/>
    </row>
    <row r="25" spans="1:4" hidden="1" x14ac:dyDescent="0.2">
      <c r="A25" s="19" t="s">
        <v>108</v>
      </c>
      <c r="B25" s="38" t="s">
        <v>109</v>
      </c>
      <c r="C25" s="25">
        <f>+'DET PE-01-2025'!D24</f>
        <v>0</v>
      </c>
      <c r="D25" s="80"/>
    </row>
    <row r="26" spans="1:4" hidden="1" x14ac:dyDescent="0.2">
      <c r="A26" s="19" t="s">
        <v>856</v>
      </c>
      <c r="B26" s="38" t="s">
        <v>857</v>
      </c>
      <c r="C26" s="25">
        <f>+'DET PE-01-2025'!D25</f>
        <v>0</v>
      </c>
      <c r="D26" s="80"/>
    </row>
    <row r="27" spans="1:4" hidden="1" x14ac:dyDescent="0.2">
      <c r="A27" s="19" t="s">
        <v>399</v>
      </c>
      <c r="B27" s="38" t="s">
        <v>400</v>
      </c>
      <c r="C27" s="25">
        <f>+'DET PE-01-2025'!D26</f>
        <v>0</v>
      </c>
      <c r="D27" s="80"/>
    </row>
    <row r="28" spans="1:4" hidden="1" x14ac:dyDescent="0.2">
      <c r="A28" s="19"/>
      <c r="B28" s="38"/>
      <c r="C28" s="25"/>
      <c r="D28" s="80"/>
    </row>
    <row r="29" spans="1:4" ht="20.399999999999999" hidden="1" x14ac:dyDescent="0.2">
      <c r="A29" s="180" t="s">
        <v>110</v>
      </c>
      <c r="B29" s="105" t="s">
        <v>493</v>
      </c>
      <c r="C29" s="118">
        <f>SUM(C30:C31)</f>
        <v>0</v>
      </c>
      <c r="D29" s="80"/>
    </row>
    <row r="30" spans="1:4" ht="20.399999999999999" hidden="1" x14ac:dyDescent="0.2">
      <c r="A30" s="19" t="s">
        <v>111</v>
      </c>
      <c r="B30" s="51" t="s">
        <v>474</v>
      </c>
      <c r="C30" s="25">
        <f>+'DET PE-01-2025'!D29</f>
        <v>0</v>
      </c>
      <c r="D30" s="80"/>
    </row>
    <row r="31" spans="1:4" hidden="1" x14ac:dyDescent="0.2">
      <c r="A31" s="19" t="s">
        <v>112</v>
      </c>
      <c r="B31" s="51" t="s">
        <v>354</v>
      </c>
      <c r="C31" s="25">
        <f>+'DET PE-01-2025'!D30</f>
        <v>0</v>
      </c>
      <c r="D31" s="80"/>
    </row>
    <row r="32" spans="1:4" hidden="1" x14ac:dyDescent="0.2">
      <c r="A32" s="19"/>
      <c r="B32" s="38"/>
      <c r="C32" s="25"/>
      <c r="D32" s="80"/>
    </row>
    <row r="33" spans="1:4" ht="20.399999999999999" hidden="1" x14ac:dyDescent="0.2">
      <c r="A33" s="180" t="s">
        <v>113</v>
      </c>
      <c r="B33" s="105" t="s">
        <v>355</v>
      </c>
      <c r="C33" s="118">
        <f>SUM(C34:C36)</f>
        <v>0</v>
      </c>
      <c r="D33" s="80"/>
    </row>
    <row r="34" spans="1:4" ht="20.399999999999999" hidden="1" x14ac:dyDescent="0.2">
      <c r="A34" s="19" t="s">
        <v>114</v>
      </c>
      <c r="B34" s="51" t="s">
        <v>356</v>
      </c>
      <c r="C34" s="25">
        <f>+'DET PE-01-2025'!D33</f>
        <v>0</v>
      </c>
      <c r="D34" s="80"/>
    </row>
    <row r="35" spans="1:4" ht="20.399999999999999" hidden="1" x14ac:dyDescent="0.2">
      <c r="A35" s="19" t="s">
        <v>115</v>
      </c>
      <c r="B35" s="51" t="s">
        <v>539</v>
      </c>
      <c r="C35" s="25">
        <f>+'DET PE-01-2025'!D34</f>
        <v>0</v>
      </c>
      <c r="D35" s="80"/>
    </row>
    <row r="36" spans="1:4" hidden="1" x14ac:dyDescent="0.2">
      <c r="A36" s="19" t="s">
        <v>116</v>
      </c>
      <c r="B36" s="51" t="s">
        <v>117</v>
      </c>
      <c r="C36" s="25">
        <f>+'DET PE-01-2025'!D35</f>
        <v>0</v>
      </c>
      <c r="D36" s="80"/>
    </row>
    <row r="37" spans="1:4" hidden="1" x14ac:dyDescent="0.2">
      <c r="A37" s="80"/>
      <c r="B37" s="80"/>
      <c r="C37" s="80"/>
      <c r="D37" s="80"/>
    </row>
    <row r="38" spans="1:4" hidden="1" x14ac:dyDescent="0.2">
      <c r="A38" s="80"/>
      <c r="B38" s="80"/>
      <c r="C38" s="80"/>
      <c r="D38" s="80"/>
    </row>
    <row r="39" spans="1:4" hidden="1" x14ac:dyDescent="0.2">
      <c r="A39" s="17" t="s">
        <v>40</v>
      </c>
      <c r="B39" s="122" t="s">
        <v>46</v>
      </c>
      <c r="C39" s="25"/>
      <c r="D39" s="37">
        <f>+C41+C45+C51+C60+C64+C67+C71+C83+C80</f>
        <v>0</v>
      </c>
    </row>
    <row r="40" spans="1:4" hidden="1" x14ac:dyDescent="0.2">
      <c r="A40" s="18"/>
      <c r="B40" s="105"/>
      <c r="C40" s="25"/>
      <c r="D40" s="37"/>
    </row>
    <row r="41" spans="1:4" hidden="1" x14ac:dyDescent="0.2">
      <c r="A41" s="143" t="s">
        <v>151</v>
      </c>
      <c r="B41" s="125" t="s">
        <v>152</v>
      </c>
      <c r="C41" s="128">
        <f>SUM(C42:C43)</f>
        <v>0</v>
      </c>
      <c r="D41" s="37"/>
    </row>
    <row r="42" spans="1:4" hidden="1" x14ac:dyDescent="0.2">
      <c r="A42" s="19" t="s">
        <v>212</v>
      </c>
      <c r="B42" s="38" t="s">
        <v>401</v>
      </c>
      <c r="C42" s="25">
        <f>+'DET PE-01-2025'!D41</f>
        <v>0</v>
      </c>
      <c r="D42" s="37"/>
    </row>
    <row r="43" spans="1:4" hidden="1" x14ac:dyDescent="0.2">
      <c r="A43" s="19" t="s">
        <v>153</v>
      </c>
      <c r="B43" s="38" t="s">
        <v>154</v>
      </c>
      <c r="C43" s="25">
        <f>+'DET PE-01-2025'!D42</f>
        <v>0</v>
      </c>
      <c r="D43" s="37"/>
    </row>
    <row r="44" spans="1:4" hidden="1" x14ac:dyDescent="0.2">
      <c r="A44" s="18"/>
      <c r="B44" s="105"/>
      <c r="C44" s="25"/>
      <c r="D44" s="37"/>
    </row>
    <row r="45" spans="1:4" hidden="1" x14ac:dyDescent="0.2">
      <c r="A45" s="143" t="s">
        <v>155</v>
      </c>
      <c r="B45" s="125" t="s">
        <v>139</v>
      </c>
      <c r="C45" s="128">
        <f>SUM(C46:C49)</f>
        <v>0</v>
      </c>
      <c r="D45" s="37"/>
    </row>
    <row r="46" spans="1:4" hidden="1" x14ac:dyDescent="0.2">
      <c r="A46" s="19" t="s">
        <v>221</v>
      </c>
      <c r="B46" s="38" t="s">
        <v>222</v>
      </c>
      <c r="C46" s="25">
        <f>+'DET PE-01-2025'!D45</f>
        <v>0</v>
      </c>
      <c r="D46" s="37"/>
    </row>
    <row r="47" spans="1:4" hidden="1" x14ac:dyDescent="0.2">
      <c r="A47" s="19" t="s">
        <v>140</v>
      </c>
      <c r="B47" s="38" t="s">
        <v>141</v>
      </c>
      <c r="C47" s="25">
        <f>+'DET PE-01-2025'!D46</f>
        <v>0</v>
      </c>
      <c r="D47" s="37"/>
    </row>
    <row r="48" spans="1:4" hidden="1" x14ac:dyDescent="0.2">
      <c r="A48" s="19" t="s">
        <v>223</v>
      </c>
      <c r="B48" s="38" t="s">
        <v>224</v>
      </c>
      <c r="C48" s="25">
        <f>+'DET PE-01-2025'!D47</f>
        <v>0</v>
      </c>
      <c r="D48" s="37"/>
    </row>
    <row r="49" spans="1:4" hidden="1" x14ac:dyDescent="0.2">
      <c r="A49" s="19" t="s">
        <v>225</v>
      </c>
      <c r="B49" s="38" t="s">
        <v>407</v>
      </c>
      <c r="C49" s="25">
        <f>+'DET PE-01-2025'!D48</f>
        <v>0</v>
      </c>
      <c r="D49" s="37"/>
    </row>
    <row r="50" spans="1:4" hidden="1" x14ac:dyDescent="0.2">
      <c r="A50" s="18"/>
      <c r="B50" s="18"/>
      <c r="C50" s="25"/>
      <c r="D50" s="37"/>
    </row>
    <row r="51" spans="1:4" hidden="1" x14ac:dyDescent="0.2">
      <c r="A51" s="143" t="s">
        <v>47</v>
      </c>
      <c r="B51" s="125" t="s">
        <v>48</v>
      </c>
      <c r="C51" s="128">
        <f>SUM(C52:C58)</f>
        <v>0</v>
      </c>
      <c r="D51" s="37"/>
    </row>
    <row r="52" spans="1:4" hidden="1" x14ac:dyDescent="0.2">
      <c r="A52" s="19" t="s">
        <v>227</v>
      </c>
      <c r="B52" s="38" t="s">
        <v>588</v>
      </c>
      <c r="C52" s="25">
        <f>+'DET PE-01-2025'!D51</f>
        <v>0</v>
      </c>
      <c r="D52" s="37"/>
    </row>
    <row r="53" spans="1:4" hidden="1" x14ac:dyDescent="0.2">
      <c r="A53" s="19" t="s">
        <v>228</v>
      </c>
      <c r="B53" s="38" t="s">
        <v>229</v>
      </c>
      <c r="C53" s="25">
        <f>+'DET PE-01-2025'!D52</f>
        <v>0</v>
      </c>
      <c r="D53" s="25"/>
    </row>
    <row r="54" spans="1:4" hidden="1" x14ac:dyDescent="0.2">
      <c r="A54" s="19" t="s">
        <v>71</v>
      </c>
      <c r="B54" s="38" t="s">
        <v>527</v>
      </c>
      <c r="C54" s="25">
        <f>+'DET PE-01-2025'!D53</f>
        <v>0</v>
      </c>
      <c r="D54" s="25"/>
    </row>
    <row r="55" spans="1:4" hidden="1" x14ac:dyDescent="0.2">
      <c r="A55" s="19" t="s">
        <v>64</v>
      </c>
      <c r="B55" s="38" t="s">
        <v>65</v>
      </c>
      <c r="C55" s="25">
        <f>+'DET PE-01-2025'!D54</f>
        <v>0</v>
      </c>
      <c r="D55" s="25"/>
    </row>
    <row r="56" spans="1:4" hidden="1" x14ac:dyDescent="0.2">
      <c r="A56" s="19" t="s">
        <v>330</v>
      </c>
      <c r="B56" s="38" t="s">
        <v>644</v>
      </c>
      <c r="C56" s="25">
        <f>+'DET PE-01-2025'!D55</f>
        <v>0</v>
      </c>
      <c r="D56" s="25"/>
    </row>
    <row r="57" spans="1:4" hidden="1" x14ac:dyDescent="0.2">
      <c r="A57" s="19" t="s">
        <v>230</v>
      </c>
      <c r="B57" s="38" t="s">
        <v>231</v>
      </c>
      <c r="C57" s="25">
        <f>+'DET PE-01-2025'!D56</f>
        <v>0</v>
      </c>
      <c r="D57" s="25"/>
    </row>
    <row r="58" spans="1:4" hidden="1" x14ac:dyDescent="0.2">
      <c r="A58" s="19" t="s">
        <v>49</v>
      </c>
      <c r="B58" s="84" t="s">
        <v>50</v>
      </c>
      <c r="C58" s="25">
        <f>+'DET PE-01-2025'!D57</f>
        <v>0</v>
      </c>
      <c r="D58" s="25"/>
    </row>
    <row r="59" spans="1:4" hidden="1" x14ac:dyDescent="0.2">
      <c r="A59" s="80"/>
      <c r="B59" s="80"/>
      <c r="C59" s="80"/>
      <c r="D59" s="80"/>
    </row>
    <row r="60" spans="1:4" hidden="1" x14ac:dyDescent="0.2">
      <c r="A60" s="143" t="s">
        <v>409</v>
      </c>
      <c r="B60" s="125" t="s">
        <v>721</v>
      </c>
      <c r="C60" s="128">
        <f>SUM(C61:C62)</f>
        <v>0</v>
      </c>
      <c r="D60" s="80"/>
    </row>
    <row r="61" spans="1:4" hidden="1" x14ac:dyDescent="0.2">
      <c r="A61" s="19" t="s">
        <v>233</v>
      </c>
      <c r="B61" s="84" t="s">
        <v>234</v>
      </c>
      <c r="C61" s="25">
        <f>+'DET PE-01-2025'!D60</f>
        <v>0</v>
      </c>
      <c r="D61" s="80"/>
    </row>
    <row r="62" spans="1:4" hidden="1" x14ac:dyDescent="0.2">
      <c r="A62" s="19" t="s">
        <v>235</v>
      </c>
      <c r="B62" s="84" t="s">
        <v>236</v>
      </c>
      <c r="C62" s="25">
        <f>+'DET PE-01-2025'!D61</f>
        <v>0</v>
      </c>
      <c r="D62" s="80"/>
    </row>
    <row r="63" spans="1:4" hidden="1" x14ac:dyDescent="0.2">
      <c r="A63" s="80"/>
      <c r="B63" s="80"/>
      <c r="C63" s="80"/>
      <c r="D63" s="80"/>
    </row>
    <row r="64" spans="1:4" hidden="1" x14ac:dyDescent="0.2">
      <c r="A64" s="143" t="s">
        <v>120</v>
      </c>
      <c r="B64" s="125" t="s">
        <v>121</v>
      </c>
      <c r="C64" s="128">
        <f>+C65</f>
        <v>0</v>
      </c>
      <c r="D64" s="80"/>
    </row>
    <row r="65" spans="1:4" hidden="1" x14ac:dyDescent="0.2">
      <c r="A65" s="19" t="s">
        <v>122</v>
      </c>
      <c r="B65" s="38" t="s">
        <v>123</v>
      </c>
      <c r="C65" s="25">
        <f>+'DET PE-01-2025'!D64</f>
        <v>0</v>
      </c>
      <c r="D65" s="80"/>
    </row>
    <row r="66" spans="1:4" hidden="1" x14ac:dyDescent="0.2">
      <c r="A66" s="19"/>
      <c r="B66" s="38"/>
      <c r="C66" s="25"/>
      <c r="D66" s="80"/>
    </row>
    <row r="67" spans="1:4" hidden="1" x14ac:dyDescent="0.2">
      <c r="A67" s="143" t="s">
        <v>156</v>
      </c>
      <c r="B67" s="125" t="s">
        <v>241</v>
      </c>
      <c r="C67" s="128">
        <f>SUM(C68:C69)</f>
        <v>0</v>
      </c>
      <c r="D67" s="80"/>
    </row>
    <row r="68" spans="1:4" hidden="1" x14ac:dyDescent="0.2">
      <c r="A68" s="19" t="s">
        <v>143</v>
      </c>
      <c r="B68" s="33" t="s">
        <v>144</v>
      </c>
      <c r="C68" s="25">
        <f>+'DET PE-01-2025'!D67</f>
        <v>0</v>
      </c>
      <c r="D68" s="80"/>
    </row>
    <row r="69" spans="1:4" hidden="1" x14ac:dyDescent="0.2">
      <c r="A69" s="19" t="s">
        <v>158</v>
      </c>
      <c r="B69" s="33" t="s">
        <v>159</v>
      </c>
      <c r="C69" s="25">
        <f>+'DET PE-01-2025'!D68</f>
        <v>0</v>
      </c>
      <c r="D69" s="80"/>
    </row>
    <row r="70" spans="1:4" hidden="1" x14ac:dyDescent="0.2">
      <c r="A70" s="19"/>
      <c r="B70" s="38"/>
      <c r="C70" s="25"/>
      <c r="D70" s="80"/>
    </row>
    <row r="71" spans="1:4" hidden="1" x14ac:dyDescent="0.2">
      <c r="A71" s="143" t="s">
        <v>68</v>
      </c>
      <c r="B71" s="125" t="s">
        <v>69</v>
      </c>
      <c r="C71" s="128">
        <f>SUM(C72:C78)</f>
        <v>0</v>
      </c>
      <c r="D71" s="80"/>
    </row>
    <row r="72" spans="1:4" hidden="1" x14ac:dyDescent="0.2">
      <c r="A72" s="19" t="s">
        <v>129</v>
      </c>
      <c r="B72" s="38" t="s">
        <v>528</v>
      </c>
      <c r="C72" s="25">
        <f>+'DET PE-01-2025'!D71</f>
        <v>0</v>
      </c>
      <c r="D72" s="80"/>
    </row>
    <row r="73" spans="1:4" hidden="1" x14ac:dyDescent="0.2">
      <c r="A73" s="19" t="s">
        <v>244</v>
      </c>
      <c r="B73" s="32" t="s">
        <v>412</v>
      </c>
      <c r="C73" s="25">
        <f>+'DET PE-01-2025'!D72</f>
        <v>0</v>
      </c>
      <c r="D73" s="80"/>
    </row>
    <row r="74" spans="1:4" hidden="1" x14ac:dyDescent="0.2">
      <c r="A74" s="175" t="s">
        <v>245</v>
      </c>
      <c r="B74" s="176" t="s">
        <v>529</v>
      </c>
      <c r="C74" s="25">
        <f>+'DET PE-01-2025'!D73</f>
        <v>0</v>
      </c>
      <c r="D74" s="80"/>
    </row>
    <row r="75" spans="1:4" hidden="1" x14ac:dyDescent="0.2">
      <c r="A75" s="19" t="s">
        <v>246</v>
      </c>
      <c r="B75" s="32" t="s">
        <v>247</v>
      </c>
      <c r="C75" s="25">
        <f>+'DET PE-01-2025'!D74</f>
        <v>0</v>
      </c>
      <c r="D75" s="80"/>
    </row>
    <row r="76" spans="1:4" hidden="1" x14ac:dyDescent="0.2">
      <c r="A76" s="19" t="s">
        <v>248</v>
      </c>
      <c r="B76" s="32" t="s">
        <v>249</v>
      </c>
      <c r="C76" s="25">
        <f>+'DET PE-01-2025'!D75</f>
        <v>0</v>
      </c>
      <c r="D76" s="80"/>
    </row>
    <row r="77" spans="1:4" ht="20.399999999999999" hidden="1" x14ac:dyDescent="0.2">
      <c r="A77" s="19" t="s">
        <v>250</v>
      </c>
      <c r="B77" s="32" t="s">
        <v>490</v>
      </c>
      <c r="C77" s="25">
        <f>+'DET PE-01-2025'!D76</f>
        <v>0</v>
      </c>
      <c r="D77" s="80"/>
    </row>
    <row r="78" spans="1:4" hidden="1" x14ac:dyDescent="0.2">
      <c r="A78" s="19" t="s">
        <v>251</v>
      </c>
      <c r="B78" s="32" t="s">
        <v>252</v>
      </c>
      <c r="C78" s="25">
        <f>+'DET PE-01-2025'!D77</f>
        <v>0</v>
      </c>
      <c r="D78" s="80"/>
    </row>
    <row r="79" spans="1:4" hidden="1" x14ac:dyDescent="0.2">
      <c r="A79" s="19"/>
      <c r="B79" s="38"/>
      <c r="C79" s="25"/>
      <c r="D79" s="80"/>
    </row>
    <row r="80" spans="1:4" hidden="1" x14ac:dyDescent="0.2">
      <c r="A80" s="139">
        <v>1.0900000000000001</v>
      </c>
      <c r="B80" s="74" t="s">
        <v>253</v>
      </c>
      <c r="C80" s="118">
        <f>+C81</f>
        <v>0</v>
      </c>
      <c r="D80" s="80"/>
    </row>
    <row r="81" spans="1:4" hidden="1" x14ac:dyDescent="0.2">
      <c r="A81" s="45" t="s">
        <v>254</v>
      </c>
      <c r="B81" s="32" t="s">
        <v>255</v>
      </c>
      <c r="C81" s="25">
        <f>+'DET PE-01-2025'!D80</f>
        <v>0</v>
      </c>
      <c r="D81" s="80"/>
    </row>
    <row r="82" spans="1:4" hidden="1" x14ac:dyDescent="0.2">
      <c r="A82" s="19"/>
      <c r="B82" s="38"/>
      <c r="C82" s="25"/>
      <c r="D82" s="80"/>
    </row>
    <row r="83" spans="1:4" hidden="1" x14ac:dyDescent="0.2">
      <c r="A83" s="143" t="s">
        <v>614</v>
      </c>
      <c r="B83" s="125" t="s">
        <v>615</v>
      </c>
      <c r="C83" s="128">
        <f>+C84</f>
        <v>0</v>
      </c>
      <c r="D83" s="80"/>
    </row>
    <row r="84" spans="1:4" hidden="1" x14ac:dyDescent="0.2">
      <c r="A84" s="19" t="s">
        <v>725</v>
      </c>
      <c r="B84" s="33" t="s">
        <v>726</v>
      </c>
      <c r="C84" s="25">
        <f>+'DET PE-01-2025'!D83</f>
        <v>0</v>
      </c>
      <c r="D84" s="80"/>
    </row>
    <row r="85" spans="1:4" hidden="1" x14ac:dyDescent="0.2">
      <c r="A85" s="19"/>
      <c r="B85" s="38"/>
      <c r="C85" s="25"/>
      <c r="D85" s="80"/>
    </row>
    <row r="86" spans="1:4" hidden="1" x14ac:dyDescent="0.2">
      <c r="A86" s="19"/>
      <c r="B86" s="38"/>
      <c r="C86" s="25"/>
      <c r="D86" s="80"/>
    </row>
    <row r="87" spans="1:4" hidden="1" x14ac:dyDescent="0.2">
      <c r="A87" s="17" t="s">
        <v>96</v>
      </c>
      <c r="B87" s="122" t="s">
        <v>393</v>
      </c>
      <c r="C87" s="25"/>
      <c r="D87" s="37">
        <f>+C89+C97+C105+C109+C94</f>
        <v>0</v>
      </c>
    </row>
    <row r="88" spans="1:4" hidden="1" x14ac:dyDescent="0.2">
      <c r="A88" s="17"/>
      <c r="B88" s="18"/>
      <c r="C88" s="25"/>
      <c r="D88" s="80"/>
    </row>
    <row r="89" spans="1:4" hidden="1" x14ac:dyDescent="0.2">
      <c r="A89" s="143" t="s">
        <v>324</v>
      </c>
      <c r="B89" s="125" t="s">
        <v>256</v>
      </c>
      <c r="C89" s="128">
        <f>SUM(C90:C92)</f>
        <v>0</v>
      </c>
      <c r="D89" s="80"/>
    </row>
    <row r="90" spans="1:4" hidden="1" x14ac:dyDescent="0.2">
      <c r="A90" s="19" t="s">
        <v>257</v>
      </c>
      <c r="B90" s="38" t="s">
        <v>258</v>
      </c>
      <c r="C90" s="25">
        <f>+'DET PE-01-2025'!D89</f>
        <v>0</v>
      </c>
      <c r="D90" s="80"/>
    </row>
    <row r="91" spans="1:4" hidden="1" x14ac:dyDescent="0.2">
      <c r="A91" s="19" t="s">
        <v>261</v>
      </c>
      <c r="B91" s="38" t="s">
        <v>325</v>
      </c>
      <c r="C91" s="25">
        <f>+'DET PE-01-2025'!D90</f>
        <v>0</v>
      </c>
      <c r="D91" s="80"/>
    </row>
    <row r="92" spans="1:4" hidden="1" x14ac:dyDescent="0.2">
      <c r="A92" s="19" t="s">
        <v>263</v>
      </c>
      <c r="B92" s="38" t="s">
        <v>510</v>
      </c>
      <c r="C92" s="25">
        <f>+'DET PE-01-2025'!D91</f>
        <v>0</v>
      </c>
      <c r="D92" s="80"/>
    </row>
    <row r="93" spans="1:4" hidden="1" x14ac:dyDescent="0.2">
      <c r="A93" s="80"/>
      <c r="B93" s="80"/>
      <c r="C93" s="80"/>
      <c r="D93" s="80"/>
    </row>
    <row r="94" spans="1:4" hidden="1" x14ac:dyDescent="0.2">
      <c r="A94" s="192">
        <v>2.02</v>
      </c>
      <c r="B94" s="105" t="s">
        <v>264</v>
      </c>
      <c r="C94" s="128">
        <f>SUM(C95)</f>
        <v>0</v>
      </c>
      <c r="D94" s="80"/>
    </row>
    <row r="95" spans="1:4" hidden="1" x14ac:dyDescent="0.2">
      <c r="A95" s="22" t="s">
        <v>634</v>
      </c>
      <c r="B95" s="12" t="s">
        <v>635</v>
      </c>
      <c r="C95" s="25">
        <f>+'DET PE-01-2025'!D94</f>
        <v>0</v>
      </c>
      <c r="D95" s="80"/>
    </row>
    <row r="96" spans="1:4" hidden="1" x14ac:dyDescent="0.2">
      <c r="A96" s="80"/>
      <c r="B96" s="80"/>
      <c r="C96" s="80"/>
      <c r="D96" s="80"/>
    </row>
    <row r="97" spans="1:4" s="304" customFormat="1" ht="20.399999999999999" hidden="1" x14ac:dyDescent="0.2">
      <c r="A97" s="143" t="s">
        <v>98</v>
      </c>
      <c r="B97" s="125" t="s">
        <v>99</v>
      </c>
      <c r="C97" s="128">
        <f>SUM(C98:C103)</f>
        <v>0</v>
      </c>
      <c r="D97" s="196"/>
    </row>
    <row r="98" spans="1:4" hidden="1" x14ac:dyDescent="0.2">
      <c r="A98" s="19" t="s">
        <v>100</v>
      </c>
      <c r="B98" s="38" t="s">
        <v>101</v>
      </c>
      <c r="C98" s="25">
        <f>+'DET PE-01-2025'!D97</f>
        <v>0</v>
      </c>
      <c r="D98" s="80"/>
    </row>
    <row r="99" spans="1:4" hidden="1" x14ac:dyDescent="0.2">
      <c r="A99" s="19" t="s">
        <v>270</v>
      </c>
      <c r="B99" s="38" t="s">
        <v>271</v>
      </c>
      <c r="C99" s="25">
        <f>+'DET PE-01-2025'!D98</f>
        <v>0</v>
      </c>
      <c r="D99" s="80"/>
    </row>
    <row r="100" spans="1:4" hidden="1" x14ac:dyDescent="0.2">
      <c r="A100" s="19" t="s">
        <v>272</v>
      </c>
      <c r="B100" s="38" t="s">
        <v>273</v>
      </c>
      <c r="C100" s="25">
        <f>+'DET PE-01-2025'!D99</f>
        <v>0</v>
      </c>
      <c r="D100" s="80"/>
    </row>
    <row r="101" spans="1:4" hidden="1" x14ac:dyDescent="0.2">
      <c r="A101" s="19" t="s">
        <v>274</v>
      </c>
      <c r="B101" s="38" t="s">
        <v>275</v>
      </c>
      <c r="C101" s="25">
        <f>+'DET PE-01-2025'!D100</f>
        <v>0</v>
      </c>
      <c r="D101" s="80"/>
    </row>
    <row r="102" spans="1:4" hidden="1" x14ac:dyDescent="0.2">
      <c r="A102" s="19" t="s">
        <v>276</v>
      </c>
      <c r="B102" s="38" t="s">
        <v>277</v>
      </c>
      <c r="C102" s="25">
        <f>+'DET PE-01-2025'!D101</f>
        <v>0</v>
      </c>
      <c r="D102" s="80"/>
    </row>
    <row r="103" spans="1:4" hidden="1" x14ac:dyDescent="0.2">
      <c r="A103" s="19" t="s">
        <v>278</v>
      </c>
      <c r="B103" s="38" t="s">
        <v>541</v>
      </c>
      <c r="C103" s="25">
        <f>+'DET PE-01-2025'!D102</f>
        <v>0</v>
      </c>
      <c r="D103" s="80"/>
    </row>
    <row r="104" spans="1:4" hidden="1" x14ac:dyDescent="0.2">
      <c r="A104" s="80"/>
      <c r="B104" s="80"/>
      <c r="C104" s="80"/>
      <c r="D104" s="80"/>
    </row>
    <row r="105" spans="1:4" s="304" customFormat="1" hidden="1" x14ac:dyDescent="0.2">
      <c r="A105" s="117" t="s">
        <v>360</v>
      </c>
      <c r="B105" s="39" t="s">
        <v>361</v>
      </c>
      <c r="C105" s="118">
        <f>SUM(C106:C107)</f>
        <v>0</v>
      </c>
      <c r="D105" s="196"/>
    </row>
    <row r="106" spans="1:4" hidden="1" x14ac:dyDescent="0.2">
      <c r="A106" s="19" t="s">
        <v>281</v>
      </c>
      <c r="B106" s="38" t="s">
        <v>282</v>
      </c>
      <c r="C106" s="25">
        <f>+'DET PE-01-2025'!D105</f>
        <v>0</v>
      </c>
      <c r="D106" s="80"/>
    </row>
    <row r="107" spans="1:4" hidden="1" x14ac:dyDescent="0.2">
      <c r="A107" s="19" t="s">
        <v>283</v>
      </c>
      <c r="B107" s="38" t="s">
        <v>284</v>
      </c>
      <c r="C107" s="25">
        <f>+'DET PE-01-2025'!D106</f>
        <v>0</v>
      </c>
      <c r="D107" s="80"/>
    </row>
    <row r="108" spans="1:4" hidden="1" x14ac:dyDescent="0.2">
      <c r="A108" s="80"/>
      <c r="B108" s="80"/>
      <c r="C108" s="80"/>
      <c r="D108" s="80"/>
    </row>
    <row r="109" spans="1:4" s="304" customFormat="1" hidden="1" x14ac:dyDescent="0.2">
      <c r="A109" s="117" t="s">
        <v>160</v>
      </c>
      <c r="B109" s="39" t="s">
        <v>161</v>
      </c>
      <c r="C109" s="118">
        <f>SUM(C110:C116)</f>
        <v>0</v>
      </c>
      <c r="D109" s="196"/>
    </row>
    <row r="110" spans="1:4" s="304" customFormat="1" hidden="1" x14ac:dyDescent="0.2">
      <c r="A110" s="19" t="s">
        <v>288</v>
      </c>
      <c r="B110" s="38" t="s">
        <v>289</v>
      </c>
      <c r="C110" s="25">
        <f>+'DET PE-01-2025'!D109</f>
        <v>0</v>
      </c>
      <c r="D110" s="196"/>
    </row>
    <row r="111" spans="1:4" hidden="1" x14ac:dyDescent="0.2">
      <c r="A111" s="19" t="s">
        <v>290</v>
      </c>
      <c r="B111" s="38" t="s">
        <v>291</v>
      </c>
      <c r="C111" s="25">
        <f>+'DET PE-01-2025'!D110</f>
        <v>0</v>
      </c>
      <c r="D111" s="80"/>
    </row>
    <row r="112" spans="1:4" hidden="1" x14ac:dyDescent="0.2">
      <c r="A112" s="19" t="s">
        <v>145</v>
      </c>
      <c r="B112" s="38" t="s">
        <v>146</v>
      </c>
      <c r="C112" s="25">
        <f>+'DET PE-01-2025'!D111</f>
        <v>0</v>
      </c>
      <c r="D112" s="80"/>
    </row>
    <row r="113" spans="1:4" hidden="1" x14ac:dyDescent="0.2">
      <c r="A113" s="19" t="s">
        <v>292</v>
      </c>
      <c r="B113" s="38" t="s">
        <v>293</v>
      </c>
      <c r="C113" s="25">
        <f>+'DET PE-01-2025'!D112</f>
        <v>0</v>
      </c>
      <c r="D113" s="80"/>
    </row>
    <row r="114" spans="1:4" hidden="1" x14ac:dyDescent="0.2">
      <c r="A114" s="19" t="s">
        <v>294</v>
      </c>
      <c r="B114" s="38" t="s">
        <v>295</v>
      </c>
      <c r="C114" s="25">
        <f>+'DET PE-01-2025'!D113</f>
        <v>0</v>
      </c>
      <c r="D114" s="80"/>
    </row>
    <row r="115" spans="1:4" hidden="1" x14ac:dyDescent="0.2">
      <c r="A115" s="19" t="s">
        <v>296</v>
      </c>
      <c r="B115" s="38" t="s">
        <v>297</v>
      </c>
      <c r="C115" s="25">
        <f>+'DET PE-01-2025'!D114</f>
        <v>0</v>
      </c>
      <c r="D115" s="80"/>
    </row>
    <row r="116" spans="1:4" hidden="1" x14ac:dyDescent="0.2">
      <c r="A116" s="19" t="s">
        <v>298</v>
      </c>
      <c r="B116" s="38" t="s">
        <v>545</v>
      </c>
      <c r="C116" s="25">
        <f>+'DET PE-01-2025'!D116</f>
        <v>0</v>
      </c>
      <c r="D116" s="80"/>
    </row>
    <row r="117" spans="1:4" hidden="1" x14ac:dyDescent="0.2">
      <c r="A117" s="7"/>
      <c r="B117" s="7"/>
      <c r="C117" s="7"/>
      <c r="D117" s="80"/>
    </row>
    <row r="118" spans="1:4" hidden="1" x14ac:dyDescent="0.2">
      <c r="A118" s="7"/>
      <c r="B118" s="7"/>
      <c r="C118" s="7"/>
      <c r="D118" s="80"/>
    </row>
    <row r="119" spans="1:4" x14ac:dyDescent="0.2">
      <c r="A119" s="42">
        <v>5</v>
      </c>
      <c r="B119" s="116" t="s">
        <v>9</v>
      </c>
      <c r="C119" s="37"/>
      <c r="D119" s="37">
        <f>+C121+C131+C135</f>
        <v>663135100</v>
      </c>
    </row>
    <row r="120" spans="1:4" ht="9" customHeight="1" x14ac:dyDescent="0.2">
      <c r="A120" s="89"/>
      <c r="B120" s="89"/>
      <c r="C120" s="29"/>
      <c r="D120" s="29"/>
    </row>
    <row r="121" spans="1:4" x14ac:dyDescent="0.2">
      <c r="A121" s="139">
        <v>5.01</v>
      </c>
      <c r="B121" s="105" t="s">
        <v>23</v>
      </c>
      <c r="C121" s="118">
        <f>SUM(C122:C129)</f>
        <v>10308100</v>
      </c>
      <c r="D121" s="37"/>
    </row>
    <row r="122" spans="1:4" hidden="1" x14ac:dyDescent="0.2">
      <c r="A122" s="106" t="s">
        <v>301</v>
      </c>
      <c r="B122" s="32" t="s">
        <v>343</v>
      </c>
      <c r="C122" s="41">
        <f>+'DET PE-01-2025'!D122</f>
        <v>0</v>
      </c>
      <c r="D122" s="37"/>
    </row>
    <row r="123" spans="1:4" s="12" customFormat="1" hidden="1" x14ac:dyDescent="0.2">
      <c r="A123" s="45" t="s">
        <v>24</v>
      </c>
      <c r="B123" s="33" t="s">
        <v>25</v>
      </c>
      <c r="C123" s="25">
        <f>+'DET PE-01-2025'!D123</f>
        <v>0</v>
      </c>
      <c r="D123" s="86"/>
    </row>
    <row r="124" spans="1:4" s="12" customFormat="1" x14ac:dyDescent="0.2">
      <c r="A124" s="45" t="s">
        <v>162</v>
      </c>
      <c r="B124" s="33" t="s">
        <v>163</v>
      </c>
      <c r="C124" s="25">
        <f>+'DET PE-01-2025'!D124</f>
        <v>1308100</v>
      </c>
      <c r="D124" s="86"/>
    </row>
    <row r="125" spans="1:4" s="12" customFormat="1" x14ac:dyDescent="0.2">
      <c r="A125" s="45" t="s">
        <v>303</v>
      </c>
      <c r="B125" s="33" t="s">
        <v>304</v>
      </c>
      <c r="C125" s="25">
        <f>+'DET PE-01-2025'!D125</f>
        <v>9000000</v>
      </c>
      <c r="D125" s="86"/>
    </row>
    <row r="126" spans="1:4" s="12" customFormat="1" hidden="1" x14ac:dyDescent="0.2">
      <c r="A126" s="45" t="s">
        <v>42</v>
      </c>
      <c r="B126" s="33" t="s">
        <v>43</v>
      </c>
      <c r="C126" s="29">
        <f>+'DET PE-01-2025'!D126</f>
        <v>0</v>
      </c>
      <c r="D126" s="86"/>
    </row>
    <row r="127" spans="1:4" s="12" customFormat="1" hidden="1" x14ac:dyDescent="0.2">
      <c r="A127" s="45" t="s">
        <v>305</v>
      </c>
      <c r="B127" s="32" t="s">
        <v>331</v>
      </c>
      <c r="C127" s="29">
        <f>+'DET PE-01-2025'!D127</f>
        <v>0</v>
      </c>
      <c r="D127" s="86"/>
    </row>
    <row r="128" spans="1:4" s="12" customFormat="1" hidden="1" x14ac:dyDescent="0.2">
      <c r="A128" s="45" t="s">
        <v>306</v>
      </c>
      <c r="B128" s="33" t="s">
        <v>326</v>
      </c>
      <c r="C128" s="29">
        <f>+'DET PE-01-2025'!D128</f>
        <v>0</v>
      </c>
      <c r="D128" s="86"/>
    </row>
    <row r="129" spans="1:4" s="12" customFormat="1" hidden="1" x14ac:dyDescent="0.2">
      <c r="A129" s="45" t="s">
        <v>307</v>
      </c>
      <c r="B129" s="33" t="s">
        <v>518</v>
      </c>
      <c r="C129" s="25">
        <f>+'DET PE-01-2025'!D129</f>
        <v>0</v>
      </c>
      <c r="D129" s="86"/>
    </row>
    <row r="130" spans="1:4" s="12" customFormat="1" hidden="1" x14ac:dyDescent="0.2">
      <c r="A130" s="45"/>
      <c r="B130" s="33"/>
      <c r="C130" s="29"/>
      <c r="D130" s="86"/>
    </row>
    <row r="131" spans="1:4" s="12" customFormat="1" hidden="1" x14ac:dyDescent="0.2">
      <c r="A131" s="139" t="s">
        <v>10</v>
      </c>
      <c r="B131" s="74" t="s">
        <v>130</v>
      </c>
      <c r="C131" s="118">
        <f>SUM(C132:C133)</f>
        <v>0</v>
      </c>
      <c r="D131" s="86"/>
    </row>
    <row r="132" spans="1:4" s="12" customFormat="1" hidden="1" x14ac:dyDescent="0.2">
      <c r="A132" s="19" t="s">
        <v>11</v>
      </c>
      <c r="B132" s="38" t="s">
        <v>12</v>
      </c>
      <c r="C132" s="29">
        <f>+'DET PE-01-2025'!D132</f>
        <v>0</v>
      </c>
      <c r="D132" s="86"/>
    </row>
    <row r="133" spans="1:4" s="12" customFormat="1" hidden="1" x14ac:dyDescent="0.2">
      <c r="A133" s="19" t="s">
        <v>51</v>
      </c>
      <c r="B133" s="38" t="s">
        <v>52</v>
      </c>
      <c r="C133" s="29">
        <f>+'DET PE-01-2025'!D133</f>
        <v>0</v>
      </c>
      <c r="D133" s="86"/>
    </row>
    <row r="134" spans="1:4" x14ac:dyDescent="0.2">
      <c r="A134" s="89"/>
      <c r="B134" s="89"/>
      <c r="C134" s="29"/>
      <c r="D134" s="29"/>
    </row>
    <row r="135" spans="1:4" x14ac:dyDescent="0.2">
      <c r="A135" s="139" t="s">
        <v>562</v>
      </c>
      <c r="B135" s="74" t="s">
        <v>563</v>
      </c>
      <c r="C135" s="118">
        <f>+C136</f>
        <v>652827000</v>
      </c>
      <c r="D135" s="29"/>
    </row>
    <row r="136" spans="1:4" x14ac:dyDescent="0.2">
      <c r="A136" s="19" t="s">
        <v>564</v>
      </c>
      <c r="B136" s="38" t="s">
        <v>565</v>
      </c>
      <c r="C136" s="29">
        <f>+'DET PE-01-2025'!D136</f>
        <v>652827000</v>
      </c>
      <c r="D136" s="29"/>
    </row>
    <row r="137" spans="1:4" x14ac:dyDescent="0.2">
      <c r="A137" s="89"/>
      <c r="B137" s="89"/>
      <c r="C137" s="29"/>
      <c r="D137" s="29"/>
    </row>
    <row r="138" spans="1:4" x14ac:dyDescent="0.2">
      <c r="A138" s="89"/>
      <c r="B138" s="89"/>
      <c r="C138" s="29"/>
      <c r="D138" s="29"/>
    </row>
    <row r="139" spans="1:4" x14ac:dyDescent="0.2">
      <c r="A139" s="42">
        <v>6</v>
      </c>
      <c r="B139" s="116" t="s">
        <v>86</v>
      </c>
      <c r="C139" s="37"/>
      <c r="D139" s="37">
        <f>+C141+C168+C171+C192+C165</f>
        <v>241463270.63999999</v>
      </c>
    </row>
    <row r="140" spans="1:4" ht="9" customHeight="1" x14ac:dyDescent="0.2">
      <c r="A140" s="89"/>
      <c r="B140" s="89"/>
      <c r="C140" s="29"/>
      <c r="D140" s="29"/>
    </row>
    <row r="141" spans="1:4" x14ac:dyDescent="0.2">
      <c r="A141" s="117" t="s">
        <v>176</v>
      </c>
      <c r="B141" s="105" t="s">
        <v>177</v>
      </c>
      <c r="C141" s="118">
        <f>+C142+C145+C152+C160</f>
        <v>159463270.63999999</v>
      </c>
      <c r="D141" s="25"/>
    </row>
    <row r="142" spans="1:4" x14ac:dyDescent="0.2">
      <c r="A142" s="19" t="s">
        <v>178</v>
      </c>
      <c r="B142" s="33" t="s">
        <v>179</v>
      </c>
      <c r="C142" s="25">
        <f>+C143</f>
        <v>7339842.71</v>
      </c>
      <c r="D142" s="25"/>
    </row>
    <row r="143" spans="1:4" ht="20.399999999999999" x14ac:dyDescent="0.2">
      <c r="A143" s="245" t="s">
        <v>174</v>
      </c>
      <c r="B143" s="246" t="s">
        <v>180</v>
      </c>
      <c r="C143" s="244">
        <f>+'DET PE-01-2025'!D143</f>
        <v>7339842.71</v>
      </c>
      <c r="D143" s="25"/>
    </row>
    <row r="144" spans="1:4" ht="9" customHeight="1" x14ac:dyDescent="0.2">
      <c r="A144" s="89"/>
      <c r="B144" s="89"/>
      <c r="C144" s="29"/>
      <c r="D144" s="29"/>
    </row>
    <row r="145" spans="1:4" x14ac:dyDescent="0.2">
      <c r="A145" s="19" t="s">
        <v>181</v>
      </c>
      <c r="B145" s="33" t="s">
        <v>182</v>
      </c>
      <c r="C145" s="25">
        <f>SUM(C146:C150)</f>
        <v>19283629.239999998</v>
      </c>
      <c r="D145" s="25"/>
    </row>
    <row r="146" spans="1:4" ht="20.399999999999999" x14ac:dyDescent="0.2">
      <c r="A146" s="245" t="s">
        <v>174</v>
      </c>
      <c r="B146" s="246" t="s">
        <v>936</v>
      </c>
      <c r="C146" s="244">
        <f>+'DET PE-01-2025'!D146</f>
        <v>14679750.34</v>
      </c>
      <c r="D146" s="25"/>
    </row>
    <row r="147" spans="1:4" ht="18" customHeight="1" x14ac:dyDescent="0.2">
      <c r="A147" s="245" t="s">
        <v>348</v>
      </c>
      <c r="B147" s="246" t="s">
        <v>765</v>
      </c>
      <c r="C147" s="244">
        <f>+'DET PE-01-2025'!D147</f>
        <v>630668.34</v>
      </c>
      <c r="D147" s="25"/>
    </row>
    <row r="148" spans="1:4" ht="11.4" x14ac:dyDescent="0.2">
      <c r="A148" s="245" t="s">
        <v>56</v>
      </c>
      <c r="B148" s="246" t="s">
        <v>766</v>
      </c>
      <c r="C148" s="244">
        <f>+'DET PE-01-2025'!D148</f>
        <v>3973210.56</v>
      </c>
      <c r="D148" s="25"/>
    </row>
    <row r="149" spans="1:4" ht="20.399999999999999" hidden="1" x14ac:dyDescent="0.2">
      <c r="A149" s="245" t="s">
        <v>370</v>
      </c>
      <c r="B149" s="246" t="s">
        <v>504</v>
      </c>
      <c r="C149" s="244">
        <f>+'DET PE-01-2025'!D149</f>
        <v>0</v>
      </c>
      <c r="D149" s="25"/>
    </row>
    <row r="150" spans="1:4" ht="11.4" hidden="1" x14ac:dyDescent="0.2">
      <c r="A150" s="245" t="s">
        <v>373</v>
      </c>
      <c r="B150" s="246" t="s">
        <v>723</v>
      </c>
      <c r="C150" s="244">
        <f>+'DET PE-01-2025'!D150</f>
        <v>0</v>
      </c>
      <c r="D150" s="25"/>
    </row>
    <row r="151" spans="1:4" ht="9" customHeight="1" x14ac:dyDescent="0.2">
      <c r="A151" s="89"/>
      <c r="B151" s="89"/>
      <c r="C151" s="29"/>
      <c r="D151" s="29"/>
    </row>
    <row r="152" spans="1:4" ht="20.399999999999999" x14ac:dyDescent="0.2">
      <c r="A152" s="40" t="s">
        <v>183</v>
      </c>
      <c r="B152" s="32" t="s">
        <v>552</v>
      </c>
      <c r="C152" s="41">
        <f>SUM(C153:C158)</f>
        <v>84398822.969999999</v>
      </c>
      <c r="D152" s="25"/>
    </row>
    <row r="153" spans="1:4" s="9" customFormat="1" ht="20.399999999999999" x14ac:dyDescent="0.2">
      <c r="A153" s="245" t="s">
        <v>348</v>
      </c>
      <c r="B153" s="246" t="s">
        <v>767</v>
      </c>
      <c r="C153" s="244">
        <f>+'DET PE-01-2025'!D153</f>
        <v>73398751.689999998</v>
      </c>
      <c r="D153" s="25"/>
    </row>
    <row r="154" spans="1:4" s="9" customFormat="1" ht="11.4" x14ac:dyDescent="0.2">
      <c r="A154" s="245" t="s">
        <v>172</v>
      </c>
      <c r="B154" s="246" t="s">
        <v>917</v>
      </c>
      <c r="C154" s="244">
        <f>+'DET PE-01-2025'!D154</f>
        <v>4000000</v>
      </c>
      <c r="D154" s="25"/>
    </row>
    <row r="155" spans="1:4" s="12" customFormat="1" ht="11.4" x14ac:dyDescent="0.2">
      <c r="A155" s="245" t="s">
        <v>372</v>
      </c>
      <c r="B155" s="246" t="s">
        <v>184</v>
      </c>
      <c r="C155" s="244">
        <f>+'DET PE-01-2025'!D155</f>
        <v>71.28</v>
      </c>
      <c r="D155" s="25"/>
    </row>
    <row r="156" spans="1:4" s="12" customFormat="1" ht="20.399999999999999" hidden="1" x14ac:dyDescent="0.2">
      <c r="A156" s="245" t="s">
        <v>373</v>
      </c>
      <c r="B156" s="246" t="s">
        <v>918</v>
      </c>
      <c r="C156" s="244">
        <f>+'DET PE-01-2025'!D156</f>
        <v>0</v>
      </c>
      <c r="D156" s="25"/>
    </row>
    <row r="157" spans="1:4" s="12" customFormat="1" ht="11.4" hidden="1" x14ac:dyDescent="0.2">
      <c r="A157" s="245" t="s">
        <v>374</v>
      </c>
      <c r="B157" s="246" t="s">
        <v>910</v>
      </c>
      <c r="C157" s="244">
        <f>+'DET PE-01-2025'!D157</f>
        <v>0</v>
      </c>
      <c r="D157" s="25"/>
    </row>
    <row r="158" spans="1:4" s="12" customFormat="1" ht="20.399999999999999" x14ac:dyDescent="0.2">
      <c r="A158" s="245" t="s">
        <v>899</v>
      </c>
      <c r="B158" s="246" t="s">
        <v>1211</v>
      </c>
      <c r="C158" s="244">
        <f>+'DET PE-01-2025'!D158</f>
        <v>7000000</v>
      </c>
      <c r="D158" s="25"/>
    </row>
    <row r="159" spans="1:4" ht="9" customHeight="1" x14ac:dyDescent="0.2">
      <c r="A159" s="89"/>
      <c r="B159" s="89"/>
      <c r="C159" s="29"/>
      <c r="D159" s="29"/>
    </row>
    <row r="160" spans="1:4" s="9" customFormat="1" x14ac:dyDescent="0.2">
      <c r="A160" s="19" t="s">
        <v>185</v>
      </c>
      <c r="B160" s="33" t="s">
        <v>186</v>
      </c>
      <c r="C160" s="25">
        <f>SUM(C161:C163)</f>
        <v>48440975.719999999</v>
      </c>
      <c r="D160" s="25"/>
    </row>
    <row r="161" spans="1:4" s="9" customFormat="1" ht="20.399999999999999" x14ac:dyDescent="0.2">
      <c r="A161" s="245" t="s">
        <v>174</v>
      </c>
      <c r="B161" s="246" t="s">
        <v>768</v>
      </c>
      <c r="C161" s="244">
        <f>+'DET PE-01-2025'!D161</f>
        <v>48440975.719999999</v>
      </c>
      <c r="D161" s="25"/>
    </row>
    <row r="162" spans="1:4" s="9" customFormat="1" ht="11.4" hidden="1" x14ac:dyDescent="0.2">
      <c r="A162" s="245" t="s">
        <v>348</v>
      </c>
      <c r="B162" s="246" t="s">
        <v>942</v>
      </c>
      <c r="C162" s="244">
        <f>+'DET PE-01-2025'!D162</f>
        <v>0</v>
      </c>
      <c r="D162" s="25"/>
    </row>
    <row r="163" spans="1:4" s="9" customFormat="1" ht="11.4" hidden="1" x14ac:dyDescent="0.2">
      <c r="A163" s="245" t="s">
        <v>56</v>
      </c>
      <c r="B163" s="246" t="s">
        <v>515</v>
      </c>
      <c r="C163" s="244">
        <f>+'DET PE-01-2025'!D163</f>
        <v>0</v>
      </c>
      <c r="D163" s="25"/>
    </row>
    <row r="164" spans="1:4" ht="9" hidden="1" customHeight="1" x14ac:dyDescent="0.2">
      <c r="A164" s="89"/>
      <c r="B164" s="89"/>
      <c r="C164" s="29"/>
      <c r="D164" s="29"/>
    </row>
    <row r="165" spans="1:4" s="9" customFormat="1" hidden="1" x14ac:dyDescent="0.2">
      <c r="A165" s="143" t="s">
        <v>309</v>
      </c>
      <c r="B165" s="125" t="s">
        <v>310</v>
      </c>
      <c r="C165" s="128">
        <f>+C166</f>
        <v>0</v>
      </c>
      <c r="D165" s="25"/>
    </row>
    <row r="166" spans="1:4" s="9" customFormat="1" hidden="1" x14ac:dyDescent="0.2">
      <c r="A166" s="19" t="s">
        <v>315</v>
      </c>
      <c r="B166" s="33" t="s">
        <v>316</v>
      </c>
      <c r="C166" s="25">
        <f>+'DET PE-01-2025'!D166</f>
        <v>0</v>
      </c>
      <c r="D166" s="25"/>
    </row>
    <row r="167" spans="1:4" ht="9" hidden="1" customHeight="1" x14ac:dyDescent="0.2">
      <c r="A167" s="89"/>
      <c r="B167" s="89"/>
      <c r="C167" s="29"/>
      <c r="D167" s="29"/>
    </row>
    <row r="168" spans="1:4" s="9" customFormat="1" hidden="1" x14ac:dyDescent="0.2">
      <c r="A168" s="143" t="s">
        <v>124</v>
      </c>
      <c r="B168" s="125" t="s">
        <v>125</v>
      </c>
      <c r="C168" s="128">
        <f>+C169</f>
        <v>0</v>
      </c>
      <c r="D168" s="25"/>
    </row>
    <row r="169" spans="1:4" s="9" customFormat="1" hidden="1" x14ac:dyDescent="0.2">
      <c r="A169" s="19" t="s">
        <v>126</v>
      </c>
      <c r="B169" s="33" t="s">
        <v>127</v>
      </c>
      <c r="C169" s="25">
        <f>+'DET PE-01-2025'!D169</f>
        <v>0</v>
      </c>
      <c r="D169" s="25"/>
    </row>
    <row r="170" spans="1:4" ht="9" customHeight="1" x14ac:dyDescent="0.2">
      <c r="A170" s="89"/>
      <c r="B170" s="89"/>
      <c r="C170" s="29"/>
      <c r="D170" s="29"/>
    </row>
    <row r="171" spans="1:4" s="9" customFormat="1" ht="20.399999999999999" x14ac:dyDescent="0.2">
      <c r="A171" s="143" t="s">
        <v>336</v>
      </c>
      <c r="B171" s="105" t="s">
        <v>593</v>
      </c>
      <c r="C171" s="144">
        <f>+C172</f>
        <v>82000000</v>
      </c>
      <c r="D171" s="25"/>
    </row>
    <row r="172" spans="1:4" s="9" customFormat="1" x14ac:dyDescent="0.2">
      <c r="A172" s="77" t="s">
        <v>337</v>
      </c>
      <c r="B172" s="176" t="s">
        <v>338</v>
      </c>
      <c r="C172" s="78">
        <f>SUM(C173:C190)</f>
        <v>82000000</v>
      </c>
      <c r="D172" s="25"/>
    </row>
    <row r="173" spans="1:4" s="9" customFormat="1" ht="21" customHeight="1" x14ac:dyDescent="0.2">
      <c r="A173" s="312" t="s">
        <v>174</v>
      </c>
      <c r="B173" s="246" t="s">
        <v>455</v>
      </c>
      <c r="C173" s="244">
        <f>+'DET PE-01-2025'!D173</f>
        <v>30000000</v>
      </c>
      <c r="D173" s="25"/>
    </row>
    <row r="174" spans="1:4" s="9" customFormat="1" ht="20.399999999999999" x14ac:dyDescent="0.2">
      <c r="A174" s="312" t="s">
        <v>348</v>
      </c>
      <c r="B174" s="246" t="s">
        <v>589</v>
      </c>
      <c r="C174" s="244">
        <f>+'DET PE-01-2025'!D174</f>
        <v>10000000</v>
      </c>
      <c r="D174" s="25"/>
    </row>
    <row r="175" spans="1:4" s="9" customFormat="1" ht="20.399999999999999" hidden="1" x14ac:dyDescent="0.2">
      <c r="A175" s="312" t="s">
        <v>56</v>
      </c>
      <c r="B175" s="246" t="s">
        <v>1125</v>
      </c>
      <c r="C175" s="244">
        <f>+'DET PE-01-2025'!D175</f>
        <v>0</v>
      </c>
      <c r="D175" s="25"/>
    </row>
    <row r="176" spans="1:4" s="9" customFormat="1" ht="19.8" hidden="1" customHeight="1" x14ac:dyDescent="0.2">
      <c r="A176" s="312" t="s">
        <v>172</v>
      </c>
      <c r="B176" s="246" t="s">
        <v>590</v>
      </c>
      <c r="C176" s="244">
        <f>+'DET PE-01-2025'!D176</f>
        <v>0</v>
      </c>
      <c r="D176" s="25"/>
    </row>
    <row r="177" spans="1:4" s="9" customFormat="1" ht="11.4" hidden="1" x14ac:dyDescent="0.2">
      <c r="A177" s="312" t="s">
        <v>372</v>
      </c>
      <c r="B177" s="246" t="s">
        <v>591</v>
      </c>
      <c r="C177" s="244">
        <f>+'DET PE-01-2025'!D177</f>
        <v>0</v>
      </c>
      <c r="D177" s="25"/>
    </row>
    <row r="178" spans="1:4" s="9" customFormat="1" ht="11.4" hidden="1" x14ac:dyDescent="0.2">
      <c r="A178" s="312" t="s">
        <v>370</v>
      </c>
      <c r="B178" s="246" t="s">
        <v>385</v>
      </c>
      <c r="C178" s="244">
        <f>+'DET PE-01-2025'!D178</f>
        <v>0</v>
      </c>
      <c r="D178" s="25"/>
    </row>
    <row r="179" spans="1:4" s="9" customFormat="1" ht="11.4" x14ac:dyDescent="0.2">
      <c r="A179" s="312" t="s">
        <v>373</v>
      </c>
      <c r="B179" s="246" t="s">
        <v>592</v>
      </c>
      <c r="C179" s="244">
        <f>+'DET PE-01-2025'!D179</f>
        <v>3000000</v>
      </c>
      <c r="D179" s="25"/>
    </row>
    <row r="180" spans="1:4" s="9" customFormat="1" ht="11.4" x14ac:dyDescent="0.2">
      <c r="A180" s="312" t="s">
        <v>374</v>
      </c>
      <c r="B180" s="246" t="s">
        <v>729</v>
      </c>
      <c r="C180" s="244">
        <f>+'DET PE-01-2025'!D180</f>
        <v>20000000</v>
      </c>
      <c r="D180" s="25"/>
    </row>
    <row r="181" spans="1:4" s="9" customFormat="1" ht="11.4" hidden="1" x14ac:dyDescent="0.2">
      <c r="A181" s="312" t="s">
        <v>899</v>
      </c>
      <c r="B181" s="246" t="s">
        <v>915</v>
      </c>
      <c r="C181" s="244">
        <f>+'DET PE-01-2025'!D181</f>
        <v>0</v>
      </c>
      <c r="D181" s="25"/>
    </row>
    <row r="182" spans="1:4" s="9" customFormat="1" ht="11.4" hidden="1" x14ac:dyDescent="0.2">
      <c r="A182" s="312" t="s">
        <v>916</v>
      </c>
      <c r="B182" s="246" t="s">
        <v>919</v>
      </c>
      <c r="C182" s="244">
        <f>+'DET PE-01-2025'!D182</f>
        <v>0</v>
      </c>
      <c r="D182" s="25"/>
    </row>
    <row r="183" spans="1:4" s="9" customFormat="1" ht="11.4" hidden="1" x14ac:dyDescent="0.2">
      <c r="A183" s="312" t="s">
        <v>920</v>
      </c>
      <c r="B183" s="246" t="s">
        <v>921</v>
      </c>
      <c r="C183" s="244">
        <f>+'DET PE-01-2025'!D183</f>
        <v>0</v>
      </c>
      <c r="D183" s="25"/>
    </row>
    <row r="184" spans="1:4" s="9" customFormat="1" ht="20.399999999999999" x14ac:dyDescent="0.2">
      <c r="A184" s="312" t="s">
        <v>922</v>
      </c>
      <c r="B184" s="246" t="s">
        <v>908</v>
      </c>
      <c r="C184" s="244">
        <f>+'DET PE-01-2025'!D184</f>
        <v>3000000</v>
      </c>
      <c r="D184" s="25"/>
    </row>
    <row r="185" spans="1:4" s="9" customFormat="1" ht="20.399999999999999" x14ac:dyDescent="0.2">
      <c r="A185" s="312" t="s">
        <v>923</v>
      </c>
      <c r="B185" s="246" t="s">
        <v>1135</v>
      </c>
      <c r="C185" s="244">
        <f>+'DET PE-01-2025'!D185</f>
        <v>14000000</v>
      </c>
      <c r="D185" s="25"/>
    </row>
    <row r="186" spans="1:4" s="9" customFormat="1" ht="11.4" hidden="1" x14ac:dyDescent="0.2">
      <c r="A186" s="312" t="s">
        <v>1126</v>
      </c>
      <c r="B186" s="246" t="s">
        <v>1136</v>
      </c>
      <c r="C186" s="244">
        <f>+'DET PE-01-2025'!D186</f>
        <v>0</v>
      </c>
      <c r="D186" s="25"/>
    </row>
    <row r="187" spans="1:4" s="9" customFormat="1" ht="20.399999999999999" x14ac:dyDescent="0.2">
      <c r="A187" s="312" t="s">
        <v>1127</v>
      </c>
      <c r="B187" s="246" t="s">
        <v>1137</v>
      </c>
      <c r="C187" s="244">
        <f>+'DET PE-01-2025'!D187</f>
        <v>2000000</v>
      </c>
      <c r="D187" s="25"/>
    </row>
    <row r="188" spans="1:4" s="9" customFormat="1" ht="20.399999999999999" hidden="1" x14ac:dyDescent="0.2">
      <c r="A188" s="312" t="s">
        <v>1138</v>
      </c>
      <c r="B188" s="246" t="s">
        <v>1139</v>
      </c>
      <c r="C188" s="244">
        <f>+'DET PE-01-2025'!D188</f>
        <v>0</v>
      </c>
      <c r="D188" s="25"/>
    </row>
    <row r="189" spans="1:4" s="9" customFormat="1" ht="20.399999999999999" hidden="1" x14ac:dyDescent="0.2">
      <c r="A189" s="312" t="s">
        <v>1140</v>
      </c>
      <c r="B189" s="246" t="s">
        <v>1141</v>
      </c>
      <c r="C189" s="244">
        <f>+'DET PE-01-2025'!D189</f>
        <v>0</v>
      </c>
      <c r="D189" s="25"/>
    </row>
    <row r="190" spans="1:4" s="33" customFormat="1" ht="11.4" hidden="1" x14ac:dyDescent="0.25">
      <c r="A190" s="245" t="s">
        <v>1134</v>
      </c>
      <c r="B190" s="246" t="s">
        <v>1143</v>
      </c>
      <c r="C190" s="244">
        <f>+'DET PE-01-2025'!D190</f>
        <v>0</v>
      </c>
    </row>
    <row r="191" spans="1:4" ht="9" hidden="1" customHeight="1" x14ac:dyDescent="0.2">
      <c r="A191" s="89"/>
      <c r="B191" s="89"/>
      <c r="C191" s="29"/>
      <c r="D191" s="29"/>
    </row>
    <row r="192" spans="1:4" s="9" customFormat="1" hidden="1" x14ac:dyDescent="0.2">
      <c r="A192" s="117" t="s">
        <v>418</v>
      </c>
      <c r="B192" s="74" t="s">
        <v>419</v>
      </c>
      <c r="C192" s="118">
        <f>SUM(C193:C194)</f>
        <v>0</v>
      </c>
      <c r="D192" s="25"/>
    </row>
    <row r="193" spans="1:4" s="9" customFormat="1" hidden="1" x14ac:dyDescent="0.2">
      <c r="A193" s="19" t="s">
        <v>420</v>
      </c>
      <c r="B193" s="33" t="s">
        <v>421</v>
      </c>
      <c r="C193" s="25">
        <f>+'DET PE-01-2025'!D193</f>
        <v>0</v>
      </c>
      <c r="D193" s="25"/>
    </row>
    <row r="194" spans="1:4" s="9" customFormat="1" hidden="1" x14ac:dyDescent="0.2">
      <c r="A194" s="19" t="s">
        <v>422</v>
      </c>
      <c r="B194" s="33" t="s">
        <v>423</v>
      </c>
      <c r="C194" s="25">
        <f>+'DET PE-01-2025'!D194</f>
        <v>0</v>
      </c>
      <c r="D194" s="25"/>
    </row>
    <row r="195" spans="1:4" ht="9" customHeight="1" x14ac:dyDescent="0.2">
      <c r="A195" s="89"/>
      <c r="B195" s="89"/>
      <c r="C195" s="29"/>
      <c r="D195" s="29"/>
    </row>
    <row r="196" spans="1:4" ht="9" customHeight="1" x14ac:dyDescent="0.2">
      <c r="A196" s="89"/>
      <c r="B196" s="89"/>
      <c r="C196" s="29"/>
      <c r="D196" s="29"/>
    </row>
    <row r="197" spans="1:4" x14ac:dyDescent="0.2">
      <c r="A197" s="17" t="s">
        <v>187</v>
      </c>
      <c r="B197" s="122" t="s">
        <v>92</v>
      </c>
      <c r="C197" s="37"/>
      <c r="D197" s="37">
        <f>+C199+C225</f>
        <v>112021219.88</v>
      </c>
    </row>
    <row r="198" spans="1:4" ht="9" customHeight="1" x14ac:dyDescent="0.2">
      <c r="A198" s="89"/>
      <c r="B198" s="89"/>
      <c r="C198" s="29"/>
      <c r="D198" s="29"/>
    </row>
    <row r="199" spans="1:4" x14ac:dyDescent="0.2">
      <c r="A199" s="117" t="s">
        <v>188</v>
      </c>
      <c r="B199" s="74" t="s">
        <v>189</v>
      </c>
      <c r="C199" s="118">
        <f>+C200+C222+C220</f>
        <v>80021219.879999995</v>
      </c>
      <c r="D199" s="25"/>
    </row>
    <row r="200" spans="1:4" ht="20.399999999999999" x14ac:dyDescent="0.2">
      <c r="A200" s="19" t="s">
        <v>190</v>
      </c>
      <c r="B200" s="32" t="s">
        <v>191</v>
      </c>
      <c r="C200" s="25">
        <f>SUM(C201:C219)</f>
        <v>80000142.560000002</v>
      </c>
      <c r="D200" s="25"/>
    </row>
    <row r="201" spans="1:4" ht="11.4" x14ac:dyDescent="0.2">
      <c r="A201" s="245" t="s">
        <v>174</v>
      </c>
      <c r="B201" s="246" t="s">
        <v>192</v>
      </c>
      <c r="C201" s="244">
        <f>+'DET PE-01-2025'!D201</f>
        <v>142.56</v>
      </c>
      <c r="D201" s="25"/>
    </row>
    <row r="202" spans="1:4" ht="20.399999999999999" hidden="1" x14ac:dyDescent="0.2">
      <c r="A202" s="245" t="s">
        <v>348</v>
      </c>
      <c r="B202" s="246" t="s">
        <v>911</v>
      </c>
      <c r="C202" s="244">
        <f>+'DET PE-01-2025'!D202</f>
        <v>0</v>
      </c>
      <c r="D202" s="25"/>
    </row>
    <row r="203" spans="1:4" ht="21.6" customHeight="1" x14ac:dyDescent="0.2">
      <c r="A203" s="245" t="s">
        <v>56</v>
      </c>
      <c r="B203" s="246" t="s">
        <v>912</v>
      </c>
      <c r="C203" s="244">
        <f>+'DET PE-01-2025'!D203</f>
        <v>10000000</v>
      </c>
      <c r="D203" s="25"/>
    </row>
    <row r="204" spans="1:4" ht="11.4" hidden="1" x14ac:dyDescent="0.2">
      <c r="A204" s="245" t="s">
        <v>172</v>
      </c>
      <c r="B204" s="246" t="s">
        <v>910</v>
      </c>
      <c r="C204" s="244">
        <f>+'DET PE-01-2025'!D204</f>
        <v>0</v>
      </c>
      <c r="D204" s="25"/>
    </row>
    <row r="205" spans="1:4" ht="11.4" hidden="1" x14ac:dyDescent="0.2">
      <c r="A205" s="245" t="s">
        <v>372</v>
      </c>
      <c r="B205" s="246" t="s">
        <v>913</v>
      </c>
      <c r="C205" s="244">
        <f>+'DET PE-01-2025'!D205</f>
        <v>0</v>
      </c>
      <c r="D205" s="25"/>
    </row>
    <row r="206" spans="1:4" ht="11.4" hidden="1" x14ac:dyDescent="0.2">
      <c r="A206" s="245" t="s">
        <v>370</v>
      </c>
      <c r="B206" s="246" t="s">
        <v>914</v>
      </c>
      <c r="C206" s="244">
        <f>+'DET PE-01-2025'!D206</f>
        <v>0</v>
      </c>
      <c r="D206" s="25"/>
    </row>
    <row r="207" spans="1:4" ht="20.399999999999999" hidden="1" x14ac:dyDescent="0.2">
      <c r="A207" s="245" t="s">
        <v>373</v>
      </c>
      <c r="B207" s="246" t="s">
        <v>1144</v>
      </c>
      <c r="C207" s="244">
        <f>+'DET PE-01-2025'!D207</f>
        <v>0</v>
      </c>
      <c r="D207" s="25"/>
    </row>
    <row r="208" spans="1:4" ht="11.4" hidden="1" x14ac:dyDescent="0.2">
      <c r="A208" s="245" t="s">
        <v>374</v>
      </c>
      <c r="B208" s="246" t="s">
        <v>1145</v>
      </c>
      <c r="C208" s="244">
        <f>+'DET PE-01-2025'!D208</f>
        <v>0</v>
      </c>
      <c r="D208" s="25"/>
    </row>
    <row r="209" spans="1:4" ht="11.4" x14ac:dyDescent="0.2">
      <c r="A209" s="245" t="s">
        <v>899</v>
      </c>
      <c r="B209" s="246" t="s">
        <v>1146</v>
      </c>
      <c r="C209" s="244">
        <f>+'DET PE-01-2025'!D209</f>
        <v>10000000</v>
      </c>
      <c r="D209" s="25"/>
    </row>
    <row r="210" spans="1:4" ht="11.4" hidden="1" x14ac:dyDescent="0.2">
      <c r="A210" s="245" t="s">
        <v>916</v>
      </c>
      <c r="B210" s="246" t="s">
        <v>1142</v>
      </c>
      <c r="C210" s="244">
        <f>+'DET PE-01-2025'!D210</f>
        <v>0</v>
      </c>
      <c r="D210" s="25"/>
    </row>
    <row r="211" spans="1:4" ht="20.399999999999999" x14ac:dyDescent="0.2">
      <c r="A211" s="245" t="s">
        <v>920</v>
      </c>
      <c r="B211" s="246" t="s">
        <v>1148</v>
      </c>
      <c r="C211" s="244">
        <f>+'DET PE-01-2025'!D211</f>
        <v>10000000</v>
      </c>
      <c r="D211" s="25"/>
    </row>
    <row r="212" spans="1:4" ht="20.399999999999999" x14ac:dyDescent="0.2">
      <c r="A212" s="245" t="s">
        <v>922</v>
      </c>
      <c r="B212" s="246" t="s">
        <v>918</v>
      </c>
      <c r="C212" s="244">
        <f>+'DET PE-01-2025'!D212</f>
        <v>10000000</v>
      </c>
      <c r="D212" s="25"/>
    </row>
    <row r="213" spans="1:4" ht="11.4" hidden="1" x14ac:dyDescent="0.2">
      <c r="A213" s="245" t="s">
        <v>923</v>
      </c>
      <c r="B213" s="246" t="s">
        <v>1149</v>
      </c>
      <c r="C213" s="244">
        <f>+'DET PE-01-2025'!D213</f>
        <v>0</v>
      </c>
      <c r="D213" s="25"/>
    </row>
    <row r="214" spans="1:4" ht="11.4" hidden="1" x14ac:dyDescent="0.2">
      <c r="A214" s="245" t="s">
        <v>1126</v>
      </c>
      <c r="B214" s="246" t="s">
        <v>1128</v>
      </c>
      <c r="C214" s="244">
        <f>+'DET PE-01-2025'!D214</f>
        <v>0</v>
      </c>
      <c r="D214" s="25"/>
    </row>
    <row r="215" spans="1:4" ht="11.4" x14ac:dyDescent="0.2">
      <c r="A215" s="245" t="s">
        <v>1127</v>
      </c>
      <c r="B215" s="246" t="s">
        <v>1208</v>
      </c>
      <c r="C215" s="244">
        <f>+'DET PE-01-2025'!D215</f>
        <v>15000000</v>
      </c>
      <c r="D215" s="25"/>
    </row>
    <row r="216" spans="1:4" ht="20.399999999999999" x14ac:dyDescent="0.2">
      <c r="A216" s="245" t="s">
        <v>1138</v>
      </c>
      <c r="B216" s="246" t="s">
        <v>1209</v>
      </c>
      <c r="C216" s="244">
        <f>+'DET PE-01-2025'!D216</f>
        <v>5000000</v>
      </c>
      <c r="D216" s="25"/>
    </row>
    <row r="217" spans="1:4" ht="11.4" x14ac:dyDescent="0.2">
      <c r="A217" s="245" t="s">
        <v>1140</v>
      </c>
      <c r="B217" s="246" t="s">
        <v>1210</v>
      </c>
      <c r="C217" s="244">
        <f>+'DET PE-01-2025'!D217</f>
        <v>10000000</v>
      </c>
      <c r="D217" s="25"/>
    </row>
    <row r="218" spans="1:4" ht="20.399999999999999" x14ac:dyDescent="0.2">
      <c r="A218" s="245" t="s">
        <v>1134</v>
      </c>
      <c r="B218" s="246" t="s">
        <v>1212</v>
      </c>
      <c r="C218" s="244">
        <f>+'DET PE-01-2025'!D218</f>
        <v>10000000</v>
      </c>
      <c r="D218" s="25"/>
    </row>
    <row r="219" spans="1:4" hidden="1" x14ac:dyDescent="0.2">
      <c r="A219" s="19"/>
      <c r="B219" s="343"/>
      <c r="C219" s="87"/>
      <c r="D219" s="25"/>
    </row>
    <row r="220" spans="1:4" hidden="1" x14ac:dyDescent="0.2">
      <c r="A220" s="19" t="s">
        <v>344</v>
      </c>
      <c r="B220" s="51" t="s">
        <v>345</v>
      </c>
      <c r="C220" s="25">
        <f>+C221</f>
        <v>0</v>
      </c>
      <c r="D220" s="25"/>
    </row>
    <row r="221" spans="1:4" ht="9" customHeight="1" x14ac:dyDescent="0.2">
      <c r="A221" s="89"/>
      <c r="B221" s="89"/>
      <c r="C221" s="29"/>
      <c r="D221" s="29"/>
    </row>
    <row r="222" spans="1:4" x14ac:dyDescent="0.2">
      <c r="A222" s="19" t="s">
        <v>193</v>
      </c>
      <c r="B222" s="33" t="s">
        <v>194</v>
      </c>
      <c r="C222" s="25">
        <f>+C223</f>
        <v>21077.32</v>
      </c>
      <c r="D222" s="25"/>
    </row>
    <row r="223" spans="1:4" ht="11.4" x14ac:dyDescent="0.2">
      <c r="A223" s="245" t="s">
        <v>174</v>
      </c>
      <c r="B223" s="246" t="s">
        <v>195</v>
      </c>
      <c r="C223" s="244">
        <f>+'DET PE-01-2025'!D224</f>
        <v>21077.32</v>
      </c>
      <c r="D223" s="25"/>
    </row>
    <row r="224" spans="1:4" ht="11.4" x14ac:dyDescent="0.2">
      <c r="A224" s="245"/>
      <c r="B224" s="246"/>
      <c r="C224" s="244"/>
      <c r="D224" s="25"/>
    </row>
    <row r="225" spans="1:4" ht="20.399999999999999" x14ac:dyDescent="0.2">
      <c r="A225" s="117" t="s">
        <v>900</v>
      </c>
      <c r="B225" s="188" t="s">
        <v>901</v>
      </c>
      <c r="C225" s="118">
        <f>+C226+C239</f>
        <v>32000000</v>
      </c>
      <c r="D225" s="25"/>
    </row>
    <row r="226" spans="1:4" x14ac:dyDescent="0.2">
      <c r="A226" s="19" t="s">
        <v>902</v>
      </c>
      <c r="B226" s="32" t="s">
        <v>903</v>
      </c>
      <c r="C226" s="25">
        <f>SUM(C227:C238)</f>
        <v>30000000</v>
      </c>
      <c r="D226" s="25"/>
    </row>
    <row r="227" spans="1:4" ht="20.399999999999999" x14ac:dyDescent="0.2">
      <c r="A227" s="245" t="s">
        <v>174</v>
      </c>
      <c r="B227" s="246" t="s">
        <v>904</v>
      </c>
      <c r="C227" s="244">
        <f>+'DET PE-01-2025'!D228</f>
        <v>5000000</v>
      </c>
      <c r="D227" s="25"/>
    </row>
    <row r="228" spans="1:4" ht="11.4" hidden="1" x14ac:dyDescent="0.2">
      <c r="A228" s="245" t="s">
        <v>348</v>
      </c>
      <c r="B228" s="246" t="s">
        <v>905</v>
      </c>
      <c r="C228" s="244">
        <f>+'DET PE-01-2025'!D229</f>
        <v>0</v>
      </c>
      <c r="D228" s="25"/>
    </row>
    <row r="229" spans="1:4" ht="11.4" x14ac:dyDescent="0.2">
      <c r="A229" s="245" t="s">
        <v>56</v>
      </c>
      <c r="B229" s="246" t="s">
        <v>898</v>
      </c>
      <c r="C229" s="244">
        <f>+'DET PE-01-2025'!D230</f>
        <v>8000000</v>
      </c>
      <c r="D229" s="25"/>
    </row>
    <row r="230" spans="1:4" ht="21.6" hidden="1" customHeight="1" x14ac:dyDescent="0.2">
      <c r="A230" s="245" t="s">
        <v>172</v>
      </c>
      <c r="B230" s="246" t="s">
        <v>906</v>
      </c>
      <c r="C230" s="244">
        <f>+'DET PE-01-2025'!D231</f>
        <v>0</v>
      </c>
      <c r="D230" s="25"/>
    </row>
    <row r="231" spans="1:4" ht="11.4" x14ac:dyDescent="0.2">
      <c r="A231" s="245" t="s">
        <v>372</v>
      </c>
      <c r="B231" s="246" t="s">
        <v>907</v>
      </c>
      <c r="C231" s="244">
        <f>+'DET PE-01-2025'!D232</f>
        <v>9000000</v>
      </c>
      <c r="D231" s="25"/>
    </row>
    <row r="232" spans="1:4" ht="20.399999999999999" x14ac:dyDescent="0.2">
      <c r="A232" s="245" t="s">
        <v>370</v>
      </c>
      <c r="B232" s="246" t="s">
        <v>909</v>
      </c>
      <c r="C232" s="244">
        <f>+'DET PE-01-2025'!D233</f>
        <v>3000000</v>
      </c>
      <c r="D232" s="25"/>
    </row>
    <row r="233" spans="1:4" ht="11.4" hidden="1" x14ac:dyDescent="0.2">
      <c r="A233" s="245" t="s">
        <v>373</v>
      </c>
      <c r="B233" s="246" t="s">
        <v>915</v>
      </c>
      <c r="C233" s="244">
        <f>+'DET PE-01-2025'!D234</f>
        <v>0</v>
      </c>
      <c r="D233" s="25"/>
    </row>
    <row r="234" spans="1:4" ht="11.4" hidden="1" x14ac:dyDescent="0.2">
      <c r="A234" s="245" t="s">
        <v>374</v>
      </c>
      <c r="B234" s="246" t="s">
        <v>1133</v>
      </c>
      <c r="C234" s="244">
        <f>+'DET PE-01-2025'!D235</f>
        <v>0</v>
      </c>
      <c r="D234" s="25"/>
    </row>
    <row r="235" spans="1:4" ht="11.4" hidden="1" x14ac:dyDescent="0.2">
      <c r="A235" s="245" t="s">
        <v>899</v>
      </c>
      <c r="B235" s="246" t="s">
        <v>1124</v>
      </c>
      <c r="C235" s="244">
        <f>+'DET PE-01-2025'!D236</f>
        <v>0</v>
      </c>
      <c r="D235" s="25"/>
    </row>
    <row r="236" spans="1:4" ht="11.4" hidden="1" x14ac:dyDescent="0.2">
      <c r="A236" s="245" t="s">
        <v>916</v>
      </c>
      <c r="B236" s="246" t="s">
        <v>919</v>
      </c>
      <c r="C236" s="244">
        <f>+'DET PE-01-2025'!D237</f>
        <v>0</v>
      </c>
      <c r="D236" s="25"/>
    </row>
    <row r="237" spans="1:4" ht="11.4" x14ac:dyDescent="0.2">
      <c r="A237" s="245" t="s">
        <v>920</v>
      </c>
      <c r="B237" s="246" t="s">
        <v>1213</v>
      </c>
      <c r="C237" s="244">
        <f>+'DET PE-01-2025'!D238</f>
        <v>5000000</v>
      </c>
      <c r="D237" s="25"/>
    </row>
    <row r="238" spans="1:4" ht="9" customHeight="1" x14ac:dyDescent="0.2">
      <c r="A238" s="89"/>
      <c r="B238" s="89"/>
      <c r="C238" s="29"/>
      <c r="D238" s="29"/>
    </row>
    <row r="239" spans="1:4" ht="9" customHeight="1" x14ac:dyDescent="0.2">
      <c r="A239" s="19" t="s">
        <v>1129</v>
      </c>
      <c r="B239" s="32" t="s">
        <v>1130</v>
      </c>
      <c r="C239" s="25">
        <f>SUM(C240:C241)</f>
        <v>2000000</v>
      </c>
      <c r="D239" s="29"/>
    </row>
    <row r="240" spans="1:4" ht="9" customHeight="1" x14ac:dyDescent="0.2">
      <c r="A240" s="245" t="s">
        <v>174</v>
      </c>
      <c r="B240" s="246" t="s">
        <v>1131</v>
      </c>
      <c r="C240" s="244">
        <f>+'DET PE-01-2025'!D241</f>
        <v>2000000</v>
      </c>
      <c r="D240" s="29"/>
    </row>
    <row r="241" spans="1:4" ht="9" hidden="1" customHeight="1" x14ac:dyDescent="0.2">
      <c r="A241" s="245" t="s">
        <v>348</v>
      </c>
      <c r="B241" s="246" t="s">
        <v>1132</v>
      </c>
      <c r="C241" s="244">
        <f>+'DET PE-01-2025'!D242</f>
        <v>0</v>
      </c>
      <c r="D241" s="29"/>
    </row>
    <row r="242" spans="1:4" ht="9" hidden="1" customHeight="1" x14ac:dyDescent="0.2">
      <c r="A242" s="89"/>
      <c r="B242" s="89"/>
      <c r="C242" s="29"/>
      <c r="D242" s="29"/>
    </row>
    <row r="243" spans="1:4" ht="9" hidden="1" customHeight="1" x14ac:dyDescent="0.2">
      <c r="A243" s="89"/>
      <c r="B243" s="89"/>
      <c r="C243" s="29"/>
      <c r="D243" s="29"/>
    </row>
    <row r="244" spans="1:4" hidden="1" x14ac:dyDescent="0.2">
      <c r="A244" s="17" t="s">
        <v>164</v>
      </c>
      <c r="B244" s="116" t="s">
        <v>165</v>
      </c>
      <c r="C244" s="37"/>
      <c r="D244" s="37">
        <f>+C246</f>
        <v>0</v>
      </c>
    </row>
    <row r="245" spans="1:4" hidden="1" x14ac:dyDescent="0.2">
      <c r="A245" s="19"/>
      <c r="B245" s="33"/>
      <c r="C245" s="25"/>
      <c r="D245" s="25"/>
    </row>
    <row r="246" spans="1:4" hidden="1" x14ac:dyDescent="0.2">
      <c r="A246" s="117" t="s">
        <v>166</v>
      </c>
      <c r="B246" s="74" t="s">
        <v>167</v>
      </c>
      <c r="C246" s="118">
        <f>+C247+C250</f>
        <v>0</v>
      </c>
      <c r="D246" s="37"/>
    </row>
    <row r="247" spans="1:4" hidden="1" x14ac:dyDescent="0.2">
      <c r="A247" s="19" t="s">
        <v>339</v>
      </c>
      <c r="B247" s="33" t="s">
        <v>340</v>
      </c>
      <c r="C247" s="25">
        <f>+'DET PE-01-2025'!D248</f>
        <v>0</v>
      </c>
      <c r="D247" s="25"/>
    </row>
    <row r="248" spans="1:4" ht="30.6" hidden="1" x14ac:dyDescent="0.2">
      <c r="A248" s="19"/>
      <c r="B248" s="336" t="s">
        <v>734</v>
      </c>
      <c r="C248" s="114">
        <f>+'DET PE-01-2025'!D249</f>
        <v>0</v>
      </c>
      <c r="D248" s="25"/>
    </row>
    <row r="249" spans="1:4" ht="20.399999999999999" hidden="1" x14ac:dyDescent="0.2">
      <c r="A249" s="19"/>
      <c r="B249" s="336" t="s">
        <v>756</v>
      </c>
      <c r="C249" s="114">
        <f>+'DET PE-01-2025'!D250</f>
        <v>0</v>
      </c>
      <c r="D249" s="25"/>
    </row>
    <row r="250" spans="1:4" hidden="1" x14ac:dyDescent="0.2">
      <c r="A250" s="19" t="s">
        <v>168</v>
      </c>
      <c r="B250" s="38" t="s">
        <v>375</v>
      </c>
      <c r="C250" s="25">
        <f>+C251</f>
        <v>0</v>
      </c>
      <c r="D250" s="29"/>
    </row>
    <row r="251" spans="1:4" hidden="1" x14ac:dyDescent="0.2">
      <c r="A251" s="19"/>
      <c r="B251" s="336" t="s">
        <v>762</v>
      </c>
      <c r="C251" s="114">
        <f>+'DET PE-01-2025'!D252</f>
        <v>0</v>
      </c>
      <c r="D251" s="29"/>
    </row>
    <row r="252" spans="1:4" ht="9" customHeight="1" x14ac:dyDescent="0.2">
      <c r="A252" s="89"/>
      <c r="B252" s="89"/>
      <c r="C252" s="29"/>
      <c r="D252" s="29"/>
    </row>
    <row r="253" spans="1:4" ht="9" customHeight="1" x14ac:dyDescent="0.2">
      <c r="A253" s="89"/>
      <c r="B253" s="89"/>
      <c r="C253" s="29"/>
      <c r="D253" s="29"/>
    </row>
    <row r="254" spans="1:4" ht="15" x14ac:dyDescent="0.2">
      <c r="A254" s="90"/>
      <c r="B254" s="146" t="s">
        <v>1</v>
      </c>
      <c r="C254" s="147"/>
      <c r="D254" s="137">
        <f>SUM(D11:D250)</f>
        <v>1016619590.52</v>
      </c>
    </row>
    <row r="255" spans="1:4" s="13" customFormat="1" x14ac:dyDescent="0.2">
      <c r="A255" s="110"/>
      <c r="B255" s="110"/>
      <c r="C255" s="79"/>
      <c r="D255" s="79"/>
    </row>
  </sheetData>
  <mergeCells count="3">
    <mergeCell ref="A5:D5"/>
    <mergeCell ref="A2:D2"/>
    <mergeCell ref="A1:D1"/>
  </mergeCells>
  <phoneticPr fontId="10" type="noConversion"/>
  <printOptions horizontalCentered="1"/>
  <pageMargins left="0.78740157480314965" right="0.78740157480314965" top="0.59055118110236227" bottom="0.59055118110236227" header="0" footer="0"/>
  <pageSetup firstPageNumber="25" orientation="portrait" useFirstPageNumber="1" verticalDpi="597" r:id="rId1"/>
  <headerFooter alignWithMargins="0">
    <oddHeader>Página &amp;P</oddHeader>
  </headerFooter>
  <rowBreaks count="1" manualBreakCount="1">
    <brk id="195" max="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8"/>
  <dimension ref="A1:F201"/>
  <sheetViews>
    <sheetView showGridLines="0" zoomScaleNormal="100" zoomScaleSheetLayoutView="100" workbookViewId="0">
      <selection activeCell="G211" sqref="G211"/>
    </sheetView>
  </sheetViews>
  <sheetFormatPr baseColWidth="10" defaultColWidth="11.44140625" defaultRowHeight="10.199999999999999" x14ac:dyDescent="0.2"/>
  <cols>
    <col min="1" max="1" width="9.5546875" style="5" customWidth="1"/>
    <col min="2" max="2" width="44.33203125" style="5" customWidth="1"/>
    <col min="3" max="3" width="15.6640625" style="6" customWidth="1"/>
    <col min="4" max="4" width="16.6640625" style="6" customWidth="1"/>
    <col min="5" max="14" width="11.44140625" style="7" customWidth="1"/>
    <col min="15" max="16384" width="11.44140625" style="7"/>
  </cols>
  <sheetData>
    <row r="1" spans="1:5" ht="15.6" x14ac:dyDescent="0.3">
      <c r="A1" s="619" t="s">
        <v>19</v>
      </c>
      <c r="B1" s="619"/>
      <c r="C1" s="619"/>
      <c r="D1" s="619"/>
    </row>
    <row r="2" spans="1:5" ht="15.6" x14ac:dyDescent="0.2">
      <c r="A2" s="598" t="s">
        <v>1172</v>
      </c>
      <c r="B2" s="598"/>
      <c r="C2" s="598"/>
      <c r="D2" s="598"/>
    </row>
    <row r="5" spans="1:5" ht="15.6" x14ac:dyDescent="0.2">
      <c r="A5" s="598" t="s">
        <v>863</v>
      </c>
      <c r="B5" s="598"/>
      <c r="C5" s="598"/>
      <c r="D5" s="598"/>
    </row>
    <row r="6" spans="1:5" x14ac:dyDescent="0.2">
      <c r="A6" s="92"/>
      <c r="B6" s="92"/>
      <c r="C6" s="92"/>
      <c r="D6" s="92"/>
    </row>
    <row r="7" spans="1:5" x14ac:dyDescent="0.2">
      <c r="A7" s="92"/>
      <c r="B7" s="92"/>
      <c r="C7" s="92"/>
      <c r="D7" s="92"/>
    </row>
    <row r="8" spans="1:5" s="2" customFormat="1" ht="13.2" x14ac:dyDescent="0.2">
      <c r="A8" s="119" t="s">
        <v>705</v>
      </c>
      <c r="B8" s="136"/>
      <c r="C8" s="64"/>
      <c r="D8" s="37"/>
    </row>
    <row r="9" spans="1:5" ht="9.6" customHeight="1" x14ac:dyDescent="0.2">
      <c r="A9" s="92"/>
      <c r="B9" s="92"/>
      <c r="C9" s="92"/>
      <c r="D9" s="92"/>
    </row>
    <row r="10" spans="1:5" ht="9.6" customHeight="1" x14ac:dyDescent="0.2">
      <c r="A10" s="92"/>
      <c r="B10" s="92"/>
      <c r="C10" s="92"/>
      <c r="D10" s="92"/>
    </row>
    <row r="11" spans="1:5" s="2" customFormat="1" x14ac:dyDescent="0.2">
      <c r="A11" s="17" t="s">
        <v>118</v>
      </c>
      <c r="B11" s="122" t="s">
        <v>119</v>
      </c>
      <c r="C11" s="85"/>
      <c r="D11" s="37">
        <f>+C13+C20+C27+C31+C17</f>
        <v>48999326.372975364</v>
      </c>
    </row>
    <row r="12" spans="1:5" s="9" customFormat="1" x14ac:dyDescent="0.2">
      <c r="A12" s="17"/>
      <c r="B12" s="30"/>
      <c r="C12" s="37"/>
      <c r="D12" s="37"/>
    </row>
    <row r="13" spans="1:5" s="9" customFormat="1" x14ac:dyDescent="0.2">
      <c r="A13" s="117" t="s">
        <v>132</v>
      </c>
      <c r="B13" s="105" t="s">
        <v>133</v>
      </c>
      <c r="C13" s="118">
        <f>SUM(C14:C15)</f>
        <v>16676576.421</v>
      </c>
      <c r="D13" s="37"/>
      <c r="E13" s="8"/>
    </row>
    <row r="14" spans="1:5" s="9" customFormat="1" hidden="1" x14ac:dyDescent="0.2">
      <c r="A14" s="40" t="s">
        <v>134</v>
      </c>
      <c r="B14" s="51" t="s">
        <v>135</v>
      </c>
      <c r="C14" s="25">
        <f>+'DET PE-01-2025'!D274+'DET PE-01-2025'!D376+'DET PE-01-2025'!D498+'DET PE-01-2025'!D591+'DET PE-01-2025'!D687+'DET PE-01-2025'!D925+'DET PE-01-2025'!D1013+'DET PE-01-2025'!D1338+'DET PE-01-2025'!D1582+'DET PE-01-2025'!D1700+'DET PE-01-2025'!D1824+'DET PE-01-2025'!D1932+'DET PE-01-2025'!D2023+'DET PE-01-2025'!D2428</f>
        <v>0</v>
      </c>
      <c r="D14" s="37"/>
    </row>
    <row r="15" spans="1:5" s="12" customFormat="1" x14ac:dyDescent="0.2">
      <c r="A15" s="19" t="s">
        <v>198</v>
      </c>
      <c r="B15" s="38" t="s">
        <v>199</v>
      </c>
      <c r="C15" s="25">
        <f>+'DET PE-01-2025'!D2359+'DET PE-01-2025'!D2024+'DET PE-01-2025'!D1825+'DET PE-01-2025'!D1701+'DET PE-01-2025'!D1583+'DET PE-01-2025'!D688+'DET PE-01-2025'!D499+'DET PE-01-2025'!D377+'DET PE-01-2025'!D275+'DET PE-01-2025'!D592</f>
        <v>16676576.421</v>
      </c>
      <c r="D15" s="25"/>
    </row>
    <row r="16" spans="1:5" s="9" customFormat="1" x14ac:dyDescent="0.2">
      <c r="A16" s="19"/>
      <c r="B16" s="38"/>
      <c r="C16" s="25"/>
      <c r="D16" s="25"/>
    </row>
    <row r="17" spans="1:4" s="9" customFormat="1" x14ac:dyDescent="0.2">
      <c r="A17" s="117" t="s">
        <v>204</v>
      </c>
      <c r="B17" s="105" t="s">
        <v>205</v>
      </c>
      <c r="C17" s="118">
        <f>SUM(C18:C18)</f>
        <v>21603150.439999998</v>
      </c>
      <c r="D17" s="25"/>
    </row>
    <row r="18" spans="1:4" s="9" customFormat="1" x14ac:dyDescent="0.2">
      <c r="A18" s="19" t="s">
        <v>206</v>
      </c>
      <c r="B18" s="38" t="s">
        <v>207</v>
      </c>
      <c r="C18" s="25">
        <f>+'DET PE-01-2025'!D278+'DET PE-01-2025'!D380+'DET PE-01-2025'!D595+'DET PE-01-2025'!D691+'DET PE-01-2025'!D1016+'DET PE-01-2025'!D1935+'DET PE-01-2025'!D2027+'DET PE-01-2025'!D2362+'DET PE-01-2025'!D1341</f>
        <v>21603150.439999998</v>
      </c>
      <c r="D18" s="25"/>
    </row>
    <row r="19" spans="1:4" s="9" customFormat="1" x14ac:dyDescent="0.2">
      <c r="A19" s="19"/>
      <c r="B19" s="38"/>
      <c r="C19" s="25"/>
      <c r="D19" s="25"/>
    </row>
    <row r="20" spans="1:4" s="9" customFormat="1" x14ac:dyDescent="0.2">
      <c r="A20" s="117" t="s">
        <v>102</v>
      </c>
      <c r="B20" s="105" t="s">
        <v>103</v>
      </c>
      <c r="C20" s="118">
        <f>SUM(C21:C25)</f>
        <v>3189977.2384166662</v>
      </c>
      <c r="D20" s="37"/>
    </row>
    <row r="21" spans="1:4" s="2" customFormat="1" hidden="1" x14ac:dyDescent="0.2">
      <c r="A21" s="19" t="s">
        <v>104</v>
      </c>
      <c r="B21" s="38" t="s">
        <v>105</v>
      </c>
      <c r="C21" s="25">
        <f>+'DET PE-01-2025'!D281+'DET PE-01-2025'!D383+'DET PE-01-2025'!D502+'DET PE-01-2025'!D598+'DET PE-01-2025'!D694+'DET PE-01-2025'!D928+'DET PE-01-2025'!D1019+'DET PE-01-2025'!D1344+'DET PE-01-2025'!D1586+'DET PE-01-2025'!D1704+'DET PE-01-2025'!D1828+'DET PE-01-2025'!D1938+'DET PE-01-2025'!D2030+'DET PE-01-2025'!D2365+'DET PE-01-2025'!D2431</f>
        <v>0</v>
      </c>
      <c r="D21" s="25"/>
    </row>
    <row r="22" spans="1:4" s="2" customFormat="1" hidden="1" x14ac:dyDescent="0.2">
      <c r="A22" s="19" t="s">
        <v>106</v>
      </c>
      <c r="B22" s="38" t="s">
        <v>107</v>
      </c>
      <c r="C22" s="25">
        <f>+'DET PE-01-2025'!D1345+'DET PE-01-2025'!D1020+'DET PE-01-2025'!D503+'DET PE-01-2025'!D384+'DET PE-01-2025'!D929</f>
        <v>0</v>
      </c>
      <c r="D22" s="25"/>
    </row>
    <row r="23" spans="1:4" s="2" customFormat="1" x14ac:dyDescent="0.2">
      <c r="A23" s="19" t="s">
        <v>108</v>
      </c>
      <c r="B23" s="38" t="s">
        <v>109</v>
      </c>
      <c r="C23" s="25">
        <f>+'DET PE-01-2025'!D282+'DET PE-01-2025'!D385+'DET PE-01-2025'!D504+'DET PE-01-2025'!D599+'DET PE-01-2025'!D695+'DET PE-01-2025'!D930+'DET PE-01-2025'!D1021+'DET PE-01-2025'!D1346+'DET PE-01-2025'!D1587+'DET PE-01-2025'!D1705+'DET PE-01-2025'!D1829+'DET PE-01-2025'!D1939+'DET PE-01-2025'!D2031+'DET PE-01-2025'!D2432+'DET PE-01-2025'!D2366</f>
        <v>3189977.2384166662</v>
      </c>
      <c r="D23" s="25"/>
    </row>
    <row r="24" spans="1:4" s="2" customFormat="1" hidden="1" x14ac:dyDescent="0.2">
      <c r="A24" s="19" t="s">
        <v>856</v>
      </c>
      <c r="B24" s="38" t="s">
        <v>857</v>
      </c>
      <c r="C24" s="25">
        <f>+'DET PE-01-2025'!D283+'DET PE-01-2025'!D386+'DET PE-01-2025'!D505+'DET PE-01-2025'!D600+'DET PE-01-2025'!D696+'DET PE-01-2025'!D931+'DET PE-01-2025'!D1022+'DET PE-01-2025'!D1347+'DET PE-01-2025'!D1706+'DET PE-01-2025'!D1830+'DET PE-01-2025'!D1940+'DET PE-01-2025'!D2032+'DET PE-01-2025'!D2433+'DET PE-01-2025'!D1588</f>
        <v>0</v>
      </c>
      <c r="D24" s="25"/>
    </row>
    <row r="25" spans="1:4" s="2" customFormat="1" hidden="1" x14ac:dyDescent="0.2">
      <c r="A25" s="19" t="s">
        <v>399</v>
      </c>
      <c r="B25" s="38" t="s">
        <v>400</v>
      </c>
      <c r="C25" s="25">
        <f>+'DET PE-01-2025'!D1014+'DET PE-01-2025'!D387+'DET PE-01-2025'!D506+'DET PE-01-2025'!D697+'DET PE-01-2025'!D932+'DET PE-01-2025'!D1023+'DET PE-01-2025'!D1348+'DET PE-01-2025'!D1707+'DET PE-01-2025'!D1941+'DET PE-01-2025'!D2033+'DET PE-01-2025'!D2368</f>
        <v>0</v>
      </c>
      <c r="D25" s="25"/>
    </row>
    <row r="26" spans="1:4" x14ac:dyDescent="0.2">
      <c r="A26" s="19"/>
      <c r="B26" s="38"/>
      <c r="C26" s="25"/>
      <c r="D26" s="25"/>
    </row>
    <row r="27" spans="1:4" ht="20.399999999999999" x14ac:dyDescent="0.2">
      <c r="A27" s="117" t="s">
        <v>110</v>
      </c>
      <c r="B27" s="105" t="s">
        <v>493</v>
      </c>
      <c r="C27" s="118">
        <f>SUM(C28:C29)</f>
        <v>3732273.3689474999</v>
      </c>
      <c r="D27" s="37"/>
    </row>
    <row r="28" spans="1:4" ht="20.399999999999999" x14ac:dyDescent="0.2">
      <c r="A28" s="19" t="s">
        <v>111</v>
      </c>
      <c r="B28" s="51" t="s">
        <v>474</v>
      </c>
      <c r="C28" s="25">
        <f>+'DET PE-01-2025'!D286+'DET PE-01-2025'!D390+'DET PE-01-2025'!D509+'DET PE-01-2025'!D603+'DET PE-01-2025'!D700+'DET PE-01-2025'!D935+'DET PE-01-2025'!D1026+'DET PE-01-2025'!D1351+'DET PE-01-2025'!D1591+'DET PE-01-2025'!D1710+'DET PE-01-2025'!D1833+'DET PE-01-2025'!D1944+'DET PE-01-2025'!D2036+'DET PE-01-2025'!D2371+'DET PE-01-2025'!D2436</f>
        <v>3540874.7346425001</v>
      </c>
      <c r="D28" s="25"/>
    </row>
    <row r="29" spans="1:4" x14ac:dyDescent="0.2">
      <c r="A29" s="19" t="s">
        <v>112</v>
      </c>
      <c r="B29" s="38" t="s">
        <v>354</v>
      </c>
      <c r="C29" s="25">
        <f>+'DET PE-01-2025'!D287+'DET PE-01-2025'!D391+'DET PE-01-2025'!D510+'DET PE-01-2025'!D604+'DET PE-01-2025'!D701+'DET PE-01-2025'!D936+'DET PE-01-2025'!D1027+'DET PE-01-2025'!D1352+'DET PE-01-2025'!D1592+'DET PE-01-2025'!D1711+'DET PE-01-2025'!D1834+'DET PE-01-2025'!D1945+'DET PE-01-2025'!D2037+'DET PE-01-2025'!D2437+'DET PE-01-2025'!D2372</f>
        <v>191398.63430500001</v>
      </c>
      <c r="D29" s="25"/>
    </row>
    <row r="30" spans="1:4" x14ac:dyDescent="0.2">
      <c r="A30" s="19"/>
      <c r="B30" s="38"/>
      <c r="C30" s="25"/>
      <c r="D30" s="25"/>
    </row>
    <row r="31" spans="1:4" ht="20.399999999999999" x14ac:dyDescent="0.2">
      <c r="A31" s="117" t="s">
        <v>113</v>
      </c>
      <c r="B31" s="105" t="s">
        <v>355</v>
      </c>
      <c r="C31" s="118">
        <f>SUM(C32:C34)</f>
        <v>3797348.9046112001</v>
      </c>
      <c r="D31" s="37"/>
    </row>
    <row r="32" spans="1:4" ht="20.399999999999999" x14ac:dyDescent="0.2">
      <c r="A32" s="40" t="s">
        <v>114</v>
      </c>
      <c r="B32" s="51" t="s">
        <v>356</v>
      </c>
      <c r="C32" s="25">
        <f>+'DET PE-01-2025'!D290+'DET PE-01-2025'!D394+'DET PE-01-2025'!D513+'DET PE-01-2025'!D607+'DET PE-01-2025'!D704+'DET PE-01-2025'!D939+'DET PE-01-2025'!D1030+'DET PE-01-2025'!D1355+'DET PE-01-2025'!D1595+'DET PE-01-2025'!D1714+'DET PE-01-2025'!D1837+'DET PE-01-2025'!D1948+'DET PE-01-2025'!D2040+'DET PE-01-2025'!D2440+'DET PE-01-2025'!D2375</f>
        <v>2074761.1958661999</v>
      </c>
      <c r="D32" s="25"/>
    </row>
    <row r="33" spans="1:4" ht="20.399999999999999" x14ac:dyDescent="0.2">
      <c r="A33" s="40" t="s">
        <v>115</v>
      </c>
      <c r="B33" s="51" t="s">
        <v>471</v>
      </c>
      <c r="C33" s="25">
        <f>+'DET PE-01-2025'!D2441+'DET PE-01-2025'!D2041+'DET PE-01-2025'!D1949+'DET PE-01-2025'!D1838+'DET PE-01-2025'!D1715+'DET PE-01-2025'!D1596+'DET PE-01-2025'!D1356+'DET PE-01-2025'!D1031+'DET PE-01-2025'!D940+'DET PE-01-2025'!D705+'DET PE-01-2025'!D608+'DET PE-01-2025'!D514+'DET PE-01-2025'!D395+'DET PE-01-2025'!D291+'DET PE-01-2025'!D2376</f>
        <v>1148391.80583</v>
      </c>
      <c r="D33" s="25"/>
    </row>
    <row r="34" spans="1:4" x14ac:dyDescent="0.2">
      <c r="A34" s="40" t="s">
        <v>116</v>
      </c>
      <c r="B34" s="51" t="s">
        <v>117</v>
      </c>
      <c r="C34" s="25">
        <f>+'DET PE-01-2025'!D292+'DET PE-01-2025'!D396+'DET PE-01-2025'!D515+'DET PE-01-2025'!D609+'DET PE-01-2025'!D706+'DET PE-01-2025'!D941+'DET PE-01-2025'!D1032+'DET PE-01-2025'!D1357+'DET PE-01-2025'!D1597+'DET PE-01-2025'!D1716+'DET PE-01-2025'!D1839+'DET PE-01-2025'!D1950+'DET PE-01-2025'!D2042+'DET PE-01-2025'!D2442+'DET PE-01-2025'!D2377</f>
        <v>574195.90291499998</v>
      </c>
      <c r="D34" s="25"/>
    </row>
    <row r="35" spans="1:4" ht="9.6" customHeight="1" x14ac:dyDescent="0.2">
      <c r="A35" s="92"/>
      <c r="B35" s="92"/>
      <c r="C35" s="92"/>
      <c r="D35" s="92"/>
    </row>
    <row r="36" spans="1:4" ht="9.6" customHeight="1" x14ac:dyDescent="0.2">
      <c r="A36" s="92"/>
      <c r="B36" s="92"/>
      <c r="C36" s="92"/>
      <c r="D36" s="92"/>
    </row>
    <row r="37" spans="1:4" x14ac:dyDescent="0.2">
      <c r="A37" s="17" t="s">
        <v>40</v>
      </c>
      <c r="B37" s="122" t="s">
        <v>46</v>
      </c>
      <c r="C37" s="37"/>
      <c r="D37" s="37">
        <f>+C39+C44+C49+C56+C64+C68+C71+C75+C89+C86</f>
        <v>1617077838.3000002</v>
      </c>
    </row>
    <row r="38" spans="1:4" x14ac:dyDescent="0.2">
      <c r="A38" s="19"/>
      <c r="B38" s="38"/>
      <c r="C38" s="25"/>
      <c r="D38" s="25"/>
    </row>
    <row r="39" spans="1:4" s="305" customFormat="1" x14ac:dyDescent="0.2">
      <c r="A39" s="192">
        <v>1.01</v>
      </c>
      <c r="B39" s="105" t="s">
        <v>152</v>
      </c>
      <c r="C39" s="128">
        <f>SUM(C40:C43)</f>
        <v>59899562.200000003</v>
      </c>
      <c r="D39" s="128"/>
    </row>
    <row r="40" spans="1:4" x14ac:dyDescent="0.2">
      <c r="A40" s="45" t="s">
        <v>153</v>
      </c>
      <c r="B40" s="33" t="s">
        <v>154</v>
      </c>
      <c r="C40" s="25">
        <f>+'DET PE-01-2025'!D2383+'DET PE-01-2025'!D2048+'DET PE-01-2025'!D1038+'DET PE-01-2025'!D402+'DET PE-01-2025'!D1363+'DET PE-01-2025'!D1722</f>
        <v>52899562.200000003</v>
      </c>
      <c r="D40" s="25"/>
    </row>
    <row r="41" spans="1:4" hidden="1" x14ac:dyDescent="0.2">
      <c r="A41" s="45" t="s">
        <v>731</v>
      </c>
      <c r="B41" s="33" t="s">
        <v>1099</v>
      </c>
      <c r="C41" s="25">
        <f>+'DET PE-01-2025'!D1603</f>
        <v>0</v>
      </c>
      <c r="D41" s="25"/>
    </row>
    <row r="42" spans="1:4" x14ac:dyDescent="0.2">
      <c r="A42" s="45" t="s">
        <v>714</v>
      </c>
      <c r="B42" s="33" t="s">
        <v>715</v>
      </c>
      <c r="C42" s="25">
        <f>+'DET PE-01-2025'!D1039</f>
        <v>7000000</v>
      </c>
      <c r="D42" s="25"/>
    </row>
    <row r="43" spans="1:4" x14ac:dyDescent="0.2">
      <c r="A43" s="45"/>
      <c r="B43" s="33"/>
      <c r="C43" s="25"/>
      <c r="D43" s="25"/>
    </row>
    <row r="44" spans="1:4" s="305" customFormat="1" x14ac:dyDescent="0.2">
      <c r="A44" s="192">
        <v>1.02</v>
      </c>
      <c r="B44" s="105" t="s">
        <v>136</v>
      </c>
      <c r="C44" s="128">
        <f>SUM(C45:C47)</f>
        <v>1024000000</v>
      </c>
      <c r="D44" s="128"/>
    </row>
    <row r="45" spans="1:4" s="305" customFormat="1" x14ac:dyDescent="0.2">
      <c r="A45" s="45" t="s">
        <v>213</v>
      </c>
      <c r="B45" s="33" t="s">
        <v>214</v>
      </c>
      <c r="C45" s="25">
        <f>+'DET PE-01-2025'!D2051+'DET PE-01-2025'!D712</f>
        <v>1000000000</v>
      </c>
      <c r="D45" s="128"/>
    </row>
    <row r="46" spans="1:4" hidden="1" x14ac:dyDescent="0.2">
      <c r="A46" s="45" t="s">
        <v>137</v>
      </c>
      <c r="B46" s="33" t="s">
        <v>532</v>
      </c>
      <c r="C46" s="25">
        <f>+'DET PE-01-2025'!D1956+'DET PE-01-2025'!D948+'DET PE-01-2025'!D405+'DET PE-01-2025'!D1367+'DET PE-01-2025'!D1725+'DET PE-01-2025'!D2052</f>
        <v>0</v>
      </c>
      <c r="D46" s="25"/>
    </row>
    <row r="47" spans="1:4" x14ac:dyDescent="0.2">
      <c r="A47" s="45" t="s">
        <v>217</v>
      </c>
      <c r="B47" s="33" t="s">
        <v>218</v>
      </c>
      <c r="C47" s="25">
        <f>+'DET PE-01-2025'!D1042+'DET PE-01-2025'!D1368+'DET PE-01-2025'!D1606+'DET PE-01-2025'!D1957+'DET PE-01-2025'!D2053+'DET PE-01-2025'!D949</f>
        <v>24000000</v>
      </c>
      <c r="D47" s="25"/>
    </row>
    <row r="48" spans="1:4" x14ac:dyDescent="0.2">
      <c r="A48" s="45"/>
      <c r="B48" s="33"/>
      <c r="C48" s="25"/>
      <c r="D48" s="25"/>
    </row>
    <row r="49" spans="1:4" s="305" customFormat="1" x14ac:dyDescent="0.2">
      <c r="A49" s="192">
        <v>1.03</v>
      </c>
      <c r="B49" s="105" t="s">
        <v>139</v>
      </c>
      <c r="C49" s="128">
        <f>SUM(C50:C54)</f>
        <v>20190000</v>
      </c>
      <c r="D49" s="128"/>
    </row>
    <row r="50" spans="1:4" x14ac:dyDescent="0.2">
      <c r="A50" s="45" t="s">
        <v>221</v>
      </c>
      <c r="B50" s="33" t="s">
        <v>222</v>
      </c>
      <c r="C50" s="25">
        <f>+'DET PE-01-2025'!D1609+'DET PE-01-2025'!D1045+'DET PE-01-2025'!D298+'DET PE-01-2025'!D408+'DET PE-01-2025'!D2058+'DET PE-01-2025'!D1371+'DET PE-01-2025'!D2056</f>
        <v>20000000</v>
      </c>
      <c r="D50" s="25"/>
    </row>
    <row r="51" spans="1:4" x14ac:dyDescent="0.2">
      <c r="A51" s="45" t="s">
        <v>140</v>
      </c>
      <c r="B51" s="33" t="s">
        <v>141</v>
      </c>
      <c r="C51" s="25">
        <f>+'DET PE-01-2025'!D1610+'DET PE-01-2025'!D1046+'DET PE-01-2025'!D299+'DET PE-01-2025'!D409+'DET PE-01-2025'!D1372+'DET PE-01-2025'!D2057</f>
        <v>100000</v>
      </c>
      <c r="D51" s="25"/>
    </row>
    <row r="52" spans="1:4" x14ac:dyDescent="0.2">
      <c r="A52" s="45" t="s">
        <v>223</v>
      </c>
      <c r="B52" s="33" t="s">
        <v>224</v>
      </c>
      <c r="C52" s="25">
        <f>+'DET PE-01-2025'!D1611+'DET PE-01-2025'!D1047+'DET PE-01-2025'!D300+'DET PE-01-2025'!D410+'DET PE-01-2025'!D1373+'DET PE-01-2025'!D2059+'DET PE-01-2025'!D1960+'DET PE-01-2025'!D1876</f>
        <v>60000</v>
      </c>
      <c r="D52" s="25"/>
    </row>
    <row r="53" spans="1:4" x14ac:dyDescent="0.2">
      <c r="A53" s="45" t="s">
        <v>884</v>
      </c>
      <c r="B53" s="33" t="s">
        <v>885</v>
      </c>
      <c r="C53" s="25">
        <f>+'DET PE-01-2025'!D1048</f>
        <v>30000</v>
      </c>
      <c r="D53" s="25"/>
    </row>
    <row r="54" spans="1:4" hidden="1" x14ac:dyDescent="0.2">
      <c r="A54" s="19" t="s">
        <v>225</v>
      </c>
      <c r="B54" s="38" t="s">
        <v>407</v>
      </c>
      <c r="C54" s="25">
        <f>+'DET PE-01-2025'!D1612</f>
        <v>0</v>
      </c>
      <c r="D54" s="25"/>
    </row>
    <row r="55" spans="1:4" x14ac:dyDescent="0.2">
      <c r="A55" s="45"/>
      <c r="B55" s="33"/>
      <c r="C55" s="25"/>
      <c r="D55" s="25"/>
    </row>
    <row r="56" spans="1:4" s="305" customFormat="1" x14ac:dyDescent="0.2">
      <c r="A56" s="192">
        <v>1.04</v>
      </c>
      <c r="B56" s="105" t="s">
        <v>48</v>
      </c>
      <c r="C56" s="128">
        <f>SUM(C57:C62)</f>
        <v>247822000</v>
      </c>
      <c r="D56" s="128"/>
    </row>
    <row r="57" spans="1:4" hidden="1" x14ac:dyDescent="0.2">
      <c r="A57" s="45" t="s">
        <v>227</v>
      </c>
      <c r="B57" s="33" t="s">
        <v>588</v>
      </c>
      <c r="C57" s="25">
        <f>+'DET PE-01-2025'!D2062+'DET PE-01-2025'!D1376</f>
        <v>0</v>
      </c>
      <c r="D57" s="25"/>
    </row>
    <row r="58" spans="1:4" x14ac:dyDescent="0.2">
      <c r="A58" s="45" t="s">
        <v>71</v>
      </c>
      <c r="B58" s="33" t="s">
        <v>527</v>
      </c>
      <c r="C58" s="25">
        <f>+'DET PE-01-2025'!D615+'DET PE-01-2025'!D2063+'DET PE-01-2025'!D718+'DET PE-01-2025'!D2389+'DET PE-01-2025'!D1728+'DET PE-01-2025'!D303+'DET PE-01-2025'!D413+'DET PE-01-2025'!D1051+'DET PE-01-2025'!D2451</f>
        <v>104000000</v>
      </c>
      <c r="D58" s="25"/>
    </row>
    <row r="59" spans="1:4" x14ac:dyDescent="0.2">
      <c r="A59" s="45" t="s">
        <v>64</v>
      </c>
      <c r="B59" s="33" t="s">
        <v>65</v>
      </c>
      <c r="C59" s="25">
        <f>+'DET PE-01-2025'!D1729+'DET PE-01-2025'!D304+'DET PE-01-2025'!D2058+'DET PE-01-2025'!D2064+'DET PE-01-2025'!D1377</f>
        <v>1922000</v>
      </c>
      <c r="D59" s="25"/>
    </row>
    <row r="60" spans="1:4" hidden="1" x14ac:dyDescent="0.2">
      <c r="A60" s="45" t="s">
        <v>330</v>
      </c>
      <c r="B60" s="33" t="s">
        <v>644</v>
      </c>
      <c r="C60" s="25">
        <f>+'DET PE-01-2025'!D1615</f>
        <v>0</v>
      </c>
      <c r="D60" s="25"/>
    </row>
    <row r="61" spans="1:4" x14ac:dyDescent="0.2">
      <c r="A61" s="45" t="s">
        <v>230</v>
      </c>
      <c r="B61" s="33" t="s">
        <v>231</v>
      </c>
      <c r="C61" s="25">
        <f>'DET PE-01-2025'!D2065+'DET PE-01-2025'!D1879+'DET PE-01-2025'!D1052+'DET PE-01-2025'!D719+'DET PE-01-2025'!D952+'DET PE-01-2025'!D1809+'DET PE-01-2025'!D1730+'DET PE-01-2025'!D305+'DET PE-01-2025'!D616</f>
        <v>29900000</v>
      </c>
      <c r="D61" s="25"/>
    </row>
    <row r="62" spans="1:4" x14ac:dyDescent="0.2">
      <c r="A62" s="45" t="s">
        <v>49</v>
      </c>
      <c r="B62" s="33" t="s">
        <v>50</v>
      </c>
      <c r="C62" s="25">
        <f>+'DET PE-01-2025'!D1617+'DET PE-01-2025'!D2066+'DET PE-01-2025'!D1379+'DET PE-01-2025'!D1053+'DET PE-01-2025'!D1880+'DET PE-01-2025'!D1810+'DET PE-01-2025'!D2390+'DET PE-01-2025'!D720+'DET PE-01-2025'!D1963+'DET PE-01-2025'!D521+'DET PE-01-2025'!D617</f>
        <v>112000000</v>
      </c>
      <c r="D62" s="25"/>
    </row>
    <row r="63" spans="1:4" x14ac:dyDescent="0.2">
      <c r="A63" s="45"/>
      <c r="B63" s="105"/>
      <c r="C63" s="25"/>
      <c r="D63" s="85"/>
    </row>
    <row r="64" spans="1:4" s="305" customFormat="1" x14ac:dyDescent="0.2">
      <c r="A64" s="192">
        <v>1.05</v>
      </c>
      <c r="B64" s="105" t="s">
        <v>232</v>
      </c>
      <c r="C64" s="128">
        <f>SUM(C65:C66)</f>
        <v>4750000</v>
      </c>
      <c r="D64" s="128"/>
    </row>
    <row r="65" spans="1:4" x14ac:dyDescent="0.2">
      <c r="A65" s="45" t="s">
        <v>233</v>
      </c>
      <c r="B65" s="33" t="s">
        <v>234</v>
      </c>
      <c r="C65" s="25">
        <f>+'DET PE-01-2025'!D1056+'DET PE-01-2025'!D2069+'DET PE-01-2025'!D2487+'DET PE-01-2025'!D1382</f>
        <v>4700000</v>
      </c>
      <c r="D65" s="25"/>
    </row>
    <row r="66" spans="1:4" x14ac:dyDescent="0.2">
      <c r="A66" s="45" t="s">
        <v>235</v>
      </c>
      <c r="B66" s="33" t="s">
        <v>236</v>
      </c>
      <c r="C66" s="25">
        <f>+'DET PE-01-2025'!D1057</f>
        <v>50000</v>
      </c>
      <c r="D66" s="25"/>
    </row>
    <row r="67" spans="1:4" hidden="1" x14ac:dyDescent="0.2">
      <c r="A67" s="45"/>
      <c r="B67" s="33"/>
      <c r="C67" s="25"/>
      <c r="D67" s="25"/>
    </row>
    <row r="68" spans="1:4" s="305" customFormat="1" hidden="1" x14ac:dyDescent="0.2">
      <c r="A68" s="192" t="s">
        <v>120</v>
      </c>
      <c r="B68" s="105" t="s">
        <v>142</v>
      </c>
      <c r="C68" s="128">
        <f>+C69</f>
        <v>0</v>
      </c>
      <c r="D68" s="128"/>
    </row>
    <row r="69" spans="1:4" hidden="1" x14ac:dyDescent="0.2">
      <c r="A69" s="19" t="s">
        <v>122</v>
      </c>
      <c r="B69" s="38" t="s">
        <v>123</v>
      </c>
      <c r="C69" s="25">
        <f>+'DET PE-01-2025'!D1620+'DET PE-01-2025'!D308+'DET PE-01-2025'!D1060+'DET PE-01-2025'!D723+'DET PE-01-2025'!D416+'DET PE-01-2025'!D2072+'DET PE-01-2025'!D524+'DET PE-01-2025'!D620+'DET PE-01-2025'!D955+'DET PE-01-2025'!D1733+'DET PE-01-2025'!D1385+'DET PE-01-2025'!D1850+'DET PE-01-2025'!D1966+'DET PE-01-2025'!D2448</f>
        <v>0</v>
      </c>
      <c r="D69" s="25"/>
    </row>
    <row r="70" spans="1:4" x14ac:dyDescent="0.2">
      <c r="A70" s="19"/>
      <c r="B70" s="38"/>
      <c r="C70" s="25"/>
      <c r="D70" s="25"/>
    </row>
    <row r="71" spans="1:4" s="305" customFormat="1" x14ac:dyDescent="0.2">
      <c r="A71" s="192">
        <v>1.07</v>
      </c>
      <c r="B71" s="105" t="s">
        <v>241</v>
      </c>
      <c r="C71" s="128">
        <f>SUM(C72:C73)</f>
        <v>3660147.9</v>
      </c>
      <c r="D71" s="128"/>
    </row>
    <row r="72" spans="1:4" x14ac:dyDescent="0.2">
      <c r="A72" s="45" t="s">
        <v>143</v>
      </c>
      <c r="B72" s="33" t="s">
        <v>144</v>
      </c>
      <c r="C72" s="25">
        <f>+'DET PE-01-2025'!D1063+'DET PE-01-2025'!D1623+'DET PE-01-2025'!D2075+'DET PE-01-2025'!D1883+'DET PE-01-2025'!D1388+'DET PE-01-2025'!D1969+'DET PE-01-2025'!D2386+'DET PE-01-2025'!D958</f>
        <v>860000</v>
      </c>
      <c r="D72" s="25"/>
    </row>
    <row r="73" spans="1:4" x14ac:dyDescent="0.2">
      <c r="A73" s="45" t="s">
        <v>158</v>
      </c>
      <c r="B73" s="33" t="s">
        <v>159</v>
      </c>
      <c r="C73" s="25">
        <f>+'DET PE-01-2025'!D1064+'DET PE-01-2025'!D2076+'DET PE-01-2025'!D1389</f>
        <v>2800147.9</v>
      </c>
      <c r="D73" s="25"/>
    </row>
    <row r="74" spans="1:4" x14ac:dyDescent="0.2">
      <c r="A74" s="45"/>
      <c r="B74" s="33"/>
      <c r="C74" s="25"/>
      <c r="D74" s="25"/>
    </row>
    <row r="75" spans="1:4" s="305" customFormat="1" x14ac:dyDescent="0.2">
      <c r="A75" s="192">
        <v>1.08</v>
      </c>
      <c r="B75" s="105" t="s">
        <v>69</v>
      </c>
      <c r="C75" s="128">
        <f>SUM(C76:C84)</f>
        <v>256756128.19999999</v>
      </c>
      <c r="D75" s="128"/>
    </row>
    <row r="76" spans="1:4" x14ac:dyDescent="0.2">
      <c r="A76" s="45" t="s">
        <v>129</v>
      </c>
      <c r="B76" s="33" t="s">
        <v>528</v>
      </c>
      <c r="C76" s="25">
        <f>+'DET PE-01-2025'!D1626+'DET PE-01-2025'!D1972+'DET PE-01-2025'!D2079+'DET PE-01-2025'!D1392+'DET PE-01-2025'!D961+'DET PE-01-2025'!D1067+'DET PE-01-2025'!D1886+'DET PE-01-2025'!D726</f>
        <v>80000000</v>
      </c>
      <c r="D76" s="25"/>
    </row>
    <row r="77" spans="1:4" x14ac:dyDescent="0.2">
      <c r="A77" s="45" t="s">
        <v>70</v>
      </c>
      <c r="B77" s="33" t="s">
        <v>1181</v>
      </c>
      <c r="C77" s="25">
        <f>+'DET PE-01-2025'!D1627</f>
        <v>50000000</v>
      </c>
      <c r="D77" s="25"/>
    </row>
    <row r="78" spans="1:4" x14ac:dyDescent="0.2">
      <c r="A78" s="45" t="s">
        <v>242</v>
      </c>
      <c r="B78" s="33" t="s">
        <v>243</v>
      </c>
      <c r="C78" s="25">
        <f>+'DET PE-01-2025'!D727+'DET PE-01-2025'!D2080+'DET PE-01-2025'!D1736</f>
        <v>65000000</v>
      </c>
      <c r="D78" s="25"/>
    </row>
    <row r="79" spans="1:4" x14ac:dyDescent="0.2">
      <c r="A79" s="40" t="s">
        <v>244</v>
      </c>
      <c r="B79" s="51" t="s">
        <v>412</v>
      </c>
      <c r="C79" s="25">
        <f>+'DET PE-01-2025'!D527+'DET PE-01-2025'!D728+'DET PE-01-2025'!D419+'DET PE-01-2025'!D2081+'DET PE-01-2025'!D623+'DET PE-01-2025'!D1068+'DET PE-01-2025'!D2393</f>
        <v>23000000</v>
      </c>
      <c r="D79" s="25"/>
    </row>
    <row r="80" spans="1:4" x14ac:dyDescent="0.2">
      <c r="A80" s="45" t="s">
        <v>245</v>
      </c>
      <c r="B80" s="33" t="s">
        <v>529</v>
      </c>
      <c r="C80" s="25">
        <f>+'DET PE-01-2025'!D1628+'DET PE-01-2025'!D528+'DET PE-01-2025'!D311+'DET PE-01-2025'!D420+'DET PE-01-2025'!D1737+'DET PE-01-2025'!D1973</f>
        <v>38256128.200000003</v>
      </c>
      <c r="D80" s="25"/>
    </row>
    <row r="81" spans="1:4" hidden="1" x14ac:dyDescent="0.2">
      <c r="A81" s="45" t="s">
        <v>246</v>
      </c>
      <c r="B81" s="33" t="s">
        <v>247</v>
      </c>
      <c r="C81" s="25">
        <f>+'DET PE-01-2025'!D1629+'DET PE-01-2025'!D1887+'DET PE-01-2025'!D1974</f>
        <v>0</v>
      </c>
      <c r="D81" s="25"/>
    </row>
    <row r="82" spans="1:4" x14ac:dyDescent="0.2">
      <c r="A82" s="45" t="s">
        <v>248</v>
      </c>
      <c r="B82" s="33" t="s">
        <v>249</v>
      </c>
      <c r="C82" s="25">
        <f>+'DET PE-01-2025'!D1630+'DET PE-01-2025'!D1975+'DET PE-01-2025'!D1888</f>
        <v>500000</v>
      </c>
      <c r="D82" s="25"/>
    </row>
    <row r="83" spans="1:4" ht="20.399999999999999" hidden="1" x14ac:dyDescent="0.2">
      <c r="A83" s="45" t="s">
        <v>250</v>
      </c>
      <c r="B83" s="32" t="s">
        <v>490</v>
      </c>
      <c r="C83" s="25">
        <f>+'DET PE-01-2025'!D1631+'DET PE-01-2025'!D1069</f>
        <v>0</v>
      </c>
      <c r="D83" s="25"/>
    </row>
    <row r="84" spans="1:4" hidden="1" x14ac:dyDescent="0.2">
      <c r="A84" s="45" t="s">
        <v>251</v>
      </c>
      <c r="B84" s="33" t="s">
        <v>252</v>
      </c>
      <c r="C84" s="25">
        <f>+'DET PE-01-2025'!D2082+'DET PE-01-2025'!D729+'DET PE-01-2025'!D1394</f>
        <v>0</v>
      </c>
      <c r="D84" s="25"/>
    </row>
    <row r="85" spans="1:4" ht="9.6" hidden="1" customHeight="1" x14ac:dyDescent="0.2">
      <c r="A85" s="92"/>
      <c r="B85" s="92"/>
      <c r="C85" s="92"/>
      <c r="D85" s="92"/>
    </row>
    <row r="86" spans="1:4" ht="9.6" hidden="1" customHeight="1" x14ac:dyDescent="0.2">
      <c r="A86" s="139">
        <v>1.0900000000000001</v>
      </c>
      <c r="B86" s="74" t="s">
        <v>253</v>
      </c>
      <c r="C86" s="118">
        <f>+C87</f>
        <v>0</v>
      </c>
      <c r="D86" s="92"/>
    </row>
    <row r="87" spans="1:4" ht="9.6" hidden="1" customHeight="1" x14ac:dyDescent="0.2">
      <c r="A87" s="45" t="s">
        <v>254</v>
      </c>
      <c r="B87" s="32" t="s">
        <v>255</v>
      </c>
      <c r="C87" s="25">
        <f>+'DET PE-01-2025'!D314+'DET PE-01-2025'!D531+'DET PE-01-2025'!D626+'DET PE-01-2025'!D732+'DET PE-01-2025'!D1740</f>
        <v>0</v>
      </c>
      <c r="D87" s="92"/>
    </row>
    <row r="88" spans="1:4" ht="9.6" hidden="1" customHeight="1" x14ac:dyDescent="0.2">
      <c r="A88" s="92"/>
      <c r="B88" s="92"/>
      <c r="C88" s="92"/>
      <c r="D88" s="92"/>
    </row>
    <row r="89" spans="1:4" ht="9.6" hidden="1" customHeight="1" x14ac:dyDescent="0.2">
      <c r="A89" s="139" t="s">
        <v>614</v>
      </c>
      <c r="B89" s="74" t="s">
        <v>615</v>
      </c>
      <c r="C89" s="118">
        <f>SUM(C90:C91)</f>
        <v>0</v>
      </c>
      <c r="D89" s="92"/>
    </row>
    <row r="90" spans="1:4" hidden="1" x14ac:dyDescent="0.2">
      <c r="A90" s="45" t="s">
        <v>616</v>
      </c>
      <c r="B90" s="32" t="s">
        <v>617</v>
      </c>
      <c r="C90" s="25">
        <f>+'DET PE-01-2025'!D1743+'DET PE-01-2025'!D735</f>
        <v>0</v>
      </c>
      <c r="D90" s="25"/>
    </row>
    <row r="91" spans="1:4" hidden="1" x14ac:dyDescent="0.2">
      <c r="A91" s="45" t="s">
        <v>725</v>
      </c>
      <c r="B91" s="33" t="s">
        <v>726</v>
      </c>
      <c r="C91" s="25">
        <f>+'DET PE-01-2025'!D423</f>
        <v>0</v>
      </c>
      <c r="D91" s="25"/>
    </row>
    <row r="92" spans="1:4" x14ac:dyDescent="0.2">
      <c r="A92" s="45"/>
      <c r="B92" s="32"/>
      <c r="C92" s="25"/>
      <c r="D92" s="25"/>
    </row>
    <row r="93" spans="1:4" x14ac:dyDescent="0.2">
      <c r="A93" s="92"/>
      <c r="B93" s="92"/>
      <c r="C93" s="92"/>
      <c r="D93" s="92"/>
    </row>
    <row r="94" spans="1:4" x14ac:dyDescent="0.2">
      <c r="A94" s="42">
        <v>2</v>
      </c>
      <c r="B94" s="116" t="s">
        <v>97</v>
      </c>
      <c r="C94" s="37"/>
      <c r="D94" s="37">
        <f>+C96+C103+C109+C117+C121</f>
        <v>331358247.42000002</v>
      </c>
    </row>
    <row r="95" spans="1:4" x14ac:dyDescent="0.2">
      <c r="A95" s="45"/>
      <c r="B95" s="33"/>
      <c r="C95" s="25"/>
      <c r="D95" s="25"/>
    </row>
    <row r="96" spans="1:4" s="305" customFormat="1" x14ac:dyDescent="0.2">
      <c r="A96" s="192">
        <v>2.0099999999999998</v>
      </c>
      <c r="B96" s="105" t="s">
        <v>256</v>
      </c>
      <c r="C96" s="128">
        <f>SUM(C97:C101)</f>
        <v>28712762.789999999</v>
      </c>
      <c r="D96" s="128"/>
    </row>
    <row r="97" spans="1:4" x14ac:dyDescent="0.2">
      <c r="A97" s="45" t="s">
        <v>257</v>
      </c>
      <c r="B97" s="33" t="s">
        <v>258</v>
      </c>
      <c r="C97" s="25">
        <f>+'DET PE-01-2025'!D2493+'DET PE-01-2025'!D1981+'DET PE-01-2025'!D537+'DET PE-01-2025'!D741+'DET PE-01-2025'!D1075+'DET PE-01-2025'!D429+'DET PE-01-2025'!D2088+'DET PE-01-2025'!D632+'DET PE-01-2025'!D1749+'DET PE-01-2025'!D320</f>
        <v>5732762.79</v>
      </c>
      <c r="D97" s="25"/>
    </row>
    <row r="98" spans="1:4" x14ac:dyDescent="0.2">
      <c r="A98" s="45" t="s">
        <v>259</v>
      </c>
      <c r="B98" s="33" t="s">
        <v>260</v>
      </c>
      <c r="C98" s="25">
        <f>+'DET PE-01-2025'!D1637+'DET PE-01-2025'!D321+'DET PE-01-2025'!D538+'DET PE-01-2025'!D1076+'DET PE-01-2025'!D430+'DET PE-01-2025'!D1400+'DET PE-01-2025'!D2089+'DET PE-01-2025'!D742+'DET PE-01-2025'!D2399</f>
        <v>80000</v>
      </c>
      <c r="D98" s="25"/>
    </row>
    <row r="99" spans="1:4" hidden="1" x14ac:dyDescent="0.2">
      <c r="A99" s="22" t="s">
        <v>636</v>
      </c>
      <c r="B99" s="12" t="s">
        <v>637</v>
      </c>
      <c r="C99" s="25">
        <f>+'DET PE-01-2025'!D2090+'DET PE-01-2025'!D2400</f>
        <v>0</v>
      </c>
      <c r="D99" s="25"/>
    </row>
    <row r="100" spans="1:4" x14ac:dyDescent="0.2">
      <c r="A100" s="45" t="s">
        <v>261</v>
      </c>
      <c r="B100" s="33" t="s">
        <v>262</v>
      </c>
      <c r="C100" s="25">
        <f>+'DET PE-01-2025'!D1638+'DET PE-01-2025'!D322+'DET PE-01-2025'!D2494+'DET PE-01-2025'!D1077+'DET PE-01-2025'!D2091+'DET PE-01-2025'!D1750</f>
        <v>400000</v>
      </c>
      <c r="D100" s="25"/>
    </row>
    <row r="101" spans="1:4" x14ac:dyDescent="0.2">
      <c r="A101" s="45" t="s">
        <v>263</v>
      </c>
      <c r="B101" s="33" t="s">
        <v>510</v>
      </c>
      <c r="C101" s="25">
        <f>+'DET PE-01-2025'!D323+'DET PE-01-2025'!D1982+'DET PE-01-2025'!D743+'DET PE-01-2025'!D2092+'DET PE-01-2025'!D431+'DET PE-01-2025'!D633+'DET PE-01-2025'!D647+'DET PE-01-2025'!D1078</f>
        <v>22500000</v>
      </c>
      <c r="D101" s="25"/>
    </row>
    <row r="102" spans="1:4" x14ac:dyDescent="0.2">
      <c r="A102" s="45"/>
      <c r="B102" s="33"/>
      <c r="C102" s="25"/>
      <c r="D102" s="25"/>
    </row>
    <row r="103" spans="1:4" s="305" customFormat="1" x14ac:dyDescent="0.2">
      <c r="A103" s="192">
        <v>2.02</v>
      </c>
      <c r="B103" s="105" t="s">
        <v>264</v>
      </c>
      <c r="C103" s="128">
        <f>SUM(C104:C107)</f>
        <v>6195324.1999999993</v>
      </c>
      <c r="D103" s="128"/>
    </row>
    <row r="104" spans="1:4" x14ac:dyDescent="0.2">
      <c r="A104" s="45" t="s">
        <v>712</v>
      </c>
      <c r="B104" s="33" t="s">
        <v>713</v>
      </c>
      <c r="C104" s="25">
        <f>+'DET PE-01-2025'!D2095</f>
        <v>695650</v>
      </c>
      <c r="D104" s="25"/>
    </row>
    <row r="105" spans="1:4" x14ac:dyDescent="0.2">
      <c r="A105" s="45" t="s">
        <v>265</v>
      </c>
      <c r="B105" s="33" t="s">
        <v>266</v>
      </c>
      <c r="C105" s="25">
        <f>+'DET PE-01-2025'!D2096+'DET PE-01-2025'!D636</f>
        <v>1000000</v>
      </c>
      <c r="D105" s="25"/>
    </row>
    <row r="106" spans="1:4" x14ac:dyDescent="0.2">
      <c r="A106" s="45" t="s">
        <v>267</v>
      </c>
      <c r="B106" s="33" t="s">
        <v>268</v>
      </c>
      <c r="C106" s="25">
        <f>+'DET PE-01-2025'!D1403+'DET PE-01-2025'!D2097+'DET PE-01-2025'!D1081+'DET PE-01-2025'!D2403+'DET PE-01-2025'!D1894</f>
        <v>4499674.1999999993</v>
      </c>
      <c r="D106" s="25"/>
    </row>
    <row r="107" spans="1:4" hidden="1" x14ac:dyDescent="0.2">
      <c r="A107" s="22" t="s">
        <v>634</v>
      </c>
      <c r="B107" s="12" t="s">
        <v>635</v>
      </c>
      <c r="C107" s="25">
        <f>+'DET PE-01-2025'!D2098</f>
        <v>0</v>
      </c>
      <c r="D107" s="25"/>
    </row>
    <row r="108" spans="1:4" x14ac:dyDescent="0.2">
      <c r="A108" s="45"/>
      <c r="B108" s="33"/>
      <c r="C108" s="25"/>
      <c r="D108" s="25"/>
    </row>
    <row r="109" spans="1:4" s="305" customFormat="1" ht="20.399999999999999" x14ac:dyDescent="0.2">
      <c r="A109" s="192">
        <v>2.0299999999999998</v>
      </c>
      <c r="B109" s="105" t="s">
        <v>99</v>
      </c>
      <c r="C109" s="128">
        <f>SUM(C110:C115)</f>
        <v>246517760.43000001</v>
      </c>
      <c r="D109" s="128"/>
    </row>
    <row r="110" spans="1:4" x14ac:dyDescent="0.2">
      <c r="A110" s="45" t="s">
        <v>100</v>
      </c>
      <c r="B110" s="33" t="s">
        <v>101</v>
      </c>
      <c r="C110" s="25">
        <f>+'DET PE-01-2025'!D1641+'DET PE-01-2025'!D326+'DET PE-01-2025'!D2497+'DET PE-01-2025'!D541+'DET PE-01-2025'!D746+'DET PE-01-2025'!D1084+'DET PE-01-2025'!D434+'DET PE-01-2025'!D2101+'DET PE-01-2025'!D639</f>
        <v>18512380</v>
      </c>
      <c r="D110" s="25"/>
    </row>
    <row r="111" spans="1:4" x14ac:dyDescent="0.2">
      <c r="A111" s="45" t="s">
        <v>148</v>
      </c>
      <c r="B111" s="33" t="s">
        <v>269</v>
      </c>
      <c r="C111" s="25">
        <f>+'DET PE-01-2025'!D1642+'DET PE-01-2025'!D2498+'DET PE-01-2025'!D327+'DET PE-01-2025'!D542+'DET PE-01-2025'!D747+'DET PE-01-2025'!D1753</f>
        <v>207812883.15000001</v>
      </c>
      <c r="D111" s="25"/>
    </row>
    <row r="112" spans="1:4" hidden="1" x14ac:dyDescent="0.2">
      <c r="A112" s="45" t="s">
        <v>270</v>
      </c>
      <c r="B112" s="33" t="s">
        <v>271</v>
      </c>
      <c r="C112" s="25">
        <f>+'DET PE-01-2025'!D2102</f>
        <v>0</v>
      </c>
      <c r="D112" s="25"/>
    </row>
    <row r="113" spans="1:6" hidden="1" x14ac:dyDescent="0.2">
      <c r="A113" s="45" t="s">
        <v>272</v>
      </c>
      <c r="B113" s="33" t="s">
        <v>273</v>
      </c>
      <c r="C113" s="25">
        <f>+'DET PE-01-2025'!D1643+'DET PE-01-2025'!D748+'DET PE-01-2025'!D328+'DET PE-01-2025'!D1085+'DET PE-01-2025'!D2103</f>
        <v>0</v>
      </c>
      <c r="D113" s="25"/>
    </row>
    <row r="114" spans="1:6" x14ac:dyDescent="0.2">
      <c r="A114" s="45" t="s">
        <v>276</v>
      </c>
      <c r="B114" s="33" t="s">
        <v>277</v>
      </c>
      <c r="C114" s="25">
        <f>+'DET PE-01-2025'!D1644+'DET PE-01-2025'!D2104+'DET PE-01-2025'!D2499+'DET PE-01-2025'!D749+'DET PE-01-2025'!D1754+'DET PE-01-2025'!D1086+'DET PE-01-2025'!D640</f>
        <v>18042497.280000001</v>
      </c>
      <c r="D114" s="25"/>
    </row>
    <row r="115" spans="1:6" ht="20.399999999999999" x14ac:dyDescent="0.2">
      <c r="A115" s="45" t="s">
        <v>278</v>
      </c>
      <c r="B115" s="32" t="s">
        <v>544</v>
      </c>
      <c r="C115" s="25">
        <f>+'DET PE-01-2025'!D2105+'DET PE-01-2025'!D967+'DET PE-01-2025'!D543+'DET PE-01-2025'!D435+'DET PE-01-2025'!D1087</f>
        <v>2150000</v>
      </c>
      <c r="D115" s="25"/>
    </row>
    <row r="116" spans="1:6" x14ac:dyDescent="0.2">
      <c r="A116" s="45"/>
      <c r="B116" s="33"/>
      <c r="C116" s="25"/>
      <c r="D116" s="25"/>
    </row>
    <row r="117" spans="1:6" s="305" customFormat="1" x14ac:dyDescent="0.2">
      <c r="A117" s="192">
        <v>2.04</v>
      </c>
      <c r="B117" s="105" t="s">
        <v>280</v>
      </c>
      <c r="C117" s="128">
        <f>SUM(C118:C119)</f>
        <v>28200000</v>
      </c>
      <c r="D117" s="128"/>
    </row>
    <row r="118" spans="1:6" x14ac:dyDescent="0.2">
      <c r="A118" s="45" t="s">
        <v>281</v>
      </c>
      <c r="B118" s="33" t="s">
        <v>282</v>
      </c>
      <c r="C118" s="25">
        <f>+'DET PE-01-2025'!D1647+'DET PE-01-2025'!D331+'DET PE-01-2025'!D970+'DET PE-01-2025'!D546+'DET PE-01-2025'!D752+'DET PE-01-2025'!D1757+'DET PE-01-2025'!D438+'DET PE-01-2025'!D2108+'DET PE-01-2025'!D643+'DET PE-01-2025'!D1090+'DET PE-01-2025'!D1985</f>
        <v>500000</v>
      </c>
      <c r="D118" s="25"/>
    </row>
    <row r="119" spans="1:6" x14ac:dyDescent="0.2">
      <c r="A119" s="45" t="s">
        <v>283</v>
      </c>
      <c r="B119" s="33" t="s">
        <v>284</v>
      </c>
      <c r="C119" s="25">
        <f>+'DET PE-01-2025'!D1648+'DET PE-01-2025'!D332+'DET PE-01-2025'!D547+'DET PE-01-2025'!D439+'DET PE-01-2025'!D2109+'DET PE-01-2025'!D753+'DET PE-01-2025'!D1758+'DET PE-01-2025'!D644+'DET PE-01-2025'!D1986</f>
        <v>27700000</v>
      </c>
      <c r="D119" s="25"/>
      <c r="F119" s="6"/>
    </row>
    <row r="120" spans="1:6" x14ac:dyDescent="0.2">
      <c r="A120" s="45"/>
      <c r="B120" s="33"/>
      <c r="C120" s="25"/>
      <c r="D120" s="25"/>
    </row>
    <row r="121" spans="1:6" s="305" customFormat="1" x14ac:dyDescent="0.2">
      <c r="A121" s="192">
        <v>2.99</v>
      </c>
      <c r="B121" s="105" t="s">
        <v>285</v>
      </c>
      <c r="C121" s="128">
        <f>SUM(C122:C129)</f>
        <v>21732400</v>
      </c>
      <c r="D121" s="128"/>
    </row>
    <row r="122" spans="1:6" x14ac:dyDescent="0.2">
      <c r="A122" s="45" t="s">
        <v>286</v>
      </c>
      <c r="B122" s="33" t="s">
        <v>287</v>
      </c>
      <c r="C122" s="25">
        <f>+'DET PE-01-2025'!D1651+'DET PE-01-2025'!D1094+'DET PE-01-2025'!D1406+'DET PE-01-2025'!D756</f>
        <v>200000</v>
      </c>
      <c r="D122" s="25"/>
    </row>
    <row r="123" spans="1:6" x14ac:dyDescent="0.2">
      <c r="A123" s="22" t="s">
        <v>288</v>
      </c>
      <c r="B123" s="12" t="s">
        <v>289</v>
      </c>
      <c r="C123" s="25">
        <f>+'DET PE-01-2025'!D2112+'DET PE-01-2025'!D1407+'DET PE-01-2025'!D1897</f>
        <v>2000000</v>
      </c>
      <c r="D123" s="25"/>
    </row>
    <row r="124" spans="1:6" x14ac:dyDescent="0.2">
      <c r="A124" s="45" t="s">
        <v>290</v>
      </c>
      <c r="B124" s="33" t="s">
        <v>291</v>
      </c>
      <c r="C124" s="25">
        <f>+'DET PE-01-2025'!D1408+'DET PE-01-2025'!D1652+'DET PE-01-2025'!D2113+'DET PE-01-2025'!D1095+'DET PE-01-2025'!D1989+'DET PE-01-2025'!D757</f>
        <v>1000000</v>
      </c>
      <c r="D124" s="25"/>
    </row>
    <row r="125" spans="1:6" x14ac:dyDescent="0.2">
      <c r="A125" s="45" t="s">
        <v>145</v>
      </c>
      <c r="B125" s="33" t="s">
        <v>146</v>
      </c>
      <c r="C125" s="25">
        <f>+'DET PE-01-2025'!D1096+'DET PE-01-2025'!D1898+'DET PE-01-2025'!D335+'DET PE-01-2025'!D2114+'DET PE-01-2025'!D442+'DET PE-01-2025'!D1990+'DET PE-01-2025'!D550+'DET PE-01-2025'!D648+'DET PE-01-2025'!D758+'DET PE-01-2025'!D973+'DET PE-01-2025'!D1653+'DET PE-01-2025'!D1761+'DET PE-01-2025'!D2457+'DET PE-01-2025'!D1409</f>
        <v>13350000</v>
      </c>
      <c r="D125" s="25"/>
    </row>
    <row r="126" spans="1:6" x14ac:dyDescent="0.2">
      <c r="A126" s="45" t="s">
        <v>292</v>
      </c>
      <c r="B126" s="33" t="s">
        <v>293</v>
      </c>
      <c r="C126" s="25">
        <f>+'DET PE-01-2025'!D1411+'DET PE-01-2025'!D1654+'DET PE-01-2025'!D336+'DET PE-01-2025'!D974+'DET PE-01-2025'!D759+'DET PE-01-2025'!D1097+'DET PE-01-2025'!D443+'DET PE-01-2025'!D2115</f>
        <v>1000000</v>
      </c>
      <c r="D126" s="25"/>
    </row>
    <row r="127" spans="1:6" x14ac:dyDescent="0.2">
      <c r="A127" s="45" t="s">
        <v>294</v>
      </c>
      <c r="B127" s="33" t="s">
        <v>295</v>
      </c>
      <c r="C127" s="25">
        <f>+'DET PE-01-2025'!D1655+'DET PE-01-2025'!D337+'DET PE-01-2025'!D1899+'DET PE-01-2025'!D1991+'DET PE-01-2025'!D551+'DET PE-01-2025'!D760+'DET PE-01-2025'!D444+'DET PE-01-2025'!D2116+'DET PE-01-2025'!D649+'DET PE-01-2025'!D1410</f>
        <v>4182400</v>
      </c>
      <c r="D127" s="25"/>
    </row>
    <row r="128" spans="1:6" hidden="1" x14ac:dyDescent="0.2">
      <c r="A128" s="45" t="s">
        <v>296</v>
      </c>
      <c r="B128" s="33" t="s">
        <v>297</v>
      </c>
      <c r="C128" s="25">
        <f>+'DET PE-01-2025'!D1098</f>
        <v>0</v>
      </c>
      <c r="D128" s="25"/>
    </row>
    <row r="129" spans="1:4" hidden="1" x14ac:dyDescent="0.2">
      <c r="A129" s="45" t="s">
        <v>298</v>
      </c>
      <c r="B129" s="33" t="s">
        <v>299</v>
      </c>
      <c r="C129" s="25">
        <f>+'DET PE-01-2025'!D1099+'DET PE-01-2025'!D2117+'DET PE-01-2025'!D338+'DET PE-01-2025'!D1412</f>
        <v>0</v>
      </c>
      <c r="D129" s="25"/>
    </row>
    <row r="130" spans="1:4" hidden="1" x14ac:dyDescent="0.2">
      <c r="A130" s="45"/>
      <c r="B130" s="33"/>
      <c r="C130" s="25"/>
      <c r="D130" s="25"/>
    </row>
    <row r="131" spans="1:4" hidden="1" x14ac:dyDescent="0.2">
      <c r="A131" s="45"/>
      <c r="B131" s="33"/>
      <c r="C131" s="25"/>
      <c r="D131" s="25"/>
    </row>
    <row r="132" spans="1:4" hidden="1" x14ac:dyDescent="0.2">
      <c r="A132" s="42">
        <v>3</v>
      </c>
      <c r="B132" s="116" t="s">
        <v>546</v>
      </c>
      <c r="C132" s="37"/>
      <c r="D132" s="37">
        <f>+C138+C134</f>
        <v>0</v>
      </c>
    </row>
    <row r="133" spans="1:4" hidden="1" x14ac:dyDescent="0.2">
      <c r="A133" s="45"/>
      <c r="B133" s="33"/>
      <c r="C133" s="25"/>
      <c r="D133" s="25"/>
    </row>
    <row r="134" spans="1:4" hidden="1" x14ac:dyDescent="0.2">
      <c r="A134" s="117">
        <v>3.02</v>
      </c>
      <c r="B134" s="105" t="s">
        <v>599</v>
      </c>
      <c r="C134" s="118">
        <f>SUM(C135:C136)</f>
        <v>0</v>
      </c>
      <c r="D134" s="25"/>
    </row>
    <row r="135" spans="1:4" ht="20.399999999999999" hidden="1" x14ac:dyDescent="0.2">
      <c r="A135" s="45" t="s">
        <v>594</v>
      </c>
      <c r="B135" s="32" t="s">
        <v>595</v>
      </c>
      <c r="C135" s="25">
        <f>+'DET PE-01-2025'!D766+'DET PE-01-2025'!D1767</f>
        <v>0</v>
      </c>
      <c r="D135" s="25"/>
    </row>
    <row r="136" spans="1:4" ht="12" hidden="1" customHeight="1" x14ac:dyDescent="0.2">
      <c r="A136" s="45" t="s">
        <v>300</v>
      </c>
      <c r="B136" s="32" t="s">
        <v>882</v>
      </c>
      <c r="C136" s="25">
        <f>+'DET PE-01-2025'!D450</f>
        <v>0</v>
      </c>
      <c r="D136" s="25"/>
    </row>
    <row r="137" spans="1:4" hidden="1" x14ac:dyDescent="0.2">
      <c r="A137" s="45"/>
      <c r="B137" s="33"/>
      <c r="C137" s="25"/>
      <c r="D137" s="25"/>
    </row>
    <row r="138" spans="1:4" hidden="1" x14ac:dyDescent="0.2">
      <c r="A138" s="42" t="s">
        <v>547</v>
      </c>
      <c r="B138" s="105" t="s">
        <v>548</v>
      </c>
      <c r="C138" s="37">
        <f>+C139</f>
        <v>0</v>
      </c>
      <c r="D138" s="25"/>
    </row>
    <row r="139" spans="1:4" hidden="1" x14ac:dyDescent="0.2">
      <c r="A139" s="45" t="s">
        <v>549</v>
      </c>
      <c r="B139" s="32" t="s">
        <v>550</v>
      </c>
      <c r="C139" s="83">
        <f>+'DET PE-01-2025'!D453</f>
        <v>0</v>
      </c>
      <c r="D139" s="81"/>
    </row>
    <row r="140" spans="1:4" hidden="1" x14ac:dyDescent="0.2">
      <c r="A140" s="45"/>
      <c r="B140" s="33"/>
      <c r="C140" s="25"/>
      <c r="D140" s="25"/>
    </row>
    <row r="141" spans="1:4" x14ac:dyDescent="0.2">
      <c r="A141" s="45"/>
      <c r="B141" s="33"/>
      <c r="C141" s="25"/>
      <c r="D141" s="25"/>
    </row>
    <row r="142" spans="1:4" x14ac:dyDescent="0.2">
      <c r="A142" s="42">
        <v>5</v>
      </c>
      <c r="B142" s="116" t="s">
        <v>9</v>
      </c>
      <c r="C142" s="37"/>
      <c r="D142" s="37">
        <f>+C144+C154+C160</f>
        <v>1275869953.3399999</v>
      </c>
    </row>
    <row r="143" spans="1:4" x14ac:dyDescent="0.2">
      <c r="A143" s="45"/>
      <c r="B143" s="33"/>
      <c r="C143" s="25"/>
      <c r="D143" s="85"/>
    </row>
    <row r="144" spans="1:4" x14ac:dyDescent="0.2">
      <c r="A144" s="139">
        <v>5.01</v>
      </c>
      <c r="B144" s="105" t="s">
        <v>13</v>
      </c>
      <c r="C144" s="118">
        <f>SUM(C145:C152)</f>
        <v>303750828.85000002</v>
      </c>
      <c r="D144" s="85"/>
    </row>
    <row r="145" spans="1:4" x14ac:dyDescent="0.2">
      <c r="A145" s="45" t="s">
        <v>301</v>
      </c>
      <c r="B145" s="33" t="s">
        <v>302</v>
      </c>
      <c r="C145" s="25">
        <f>+'DET PE-01-2025'!D772+'DET PE-01-2025'!D459+'DET PE-01-2025'!D1661+'DET PE-01-2025'!D344+'DET PE-01-2025'!D2123+'DET PE-01-2025'!D1773+'DET PE-01-2025'!D2409</f>
        <v>38400000</v>
      </c>
      <c r="D145" s="25"/>
    </row>
    <row r="146" spans="1:4" x14ac:dyDescent="0.2">
      <c r="A146" s="45" t="s">
        <v>24</v>
      </c>
      <c r="B146" s="33" t="s">
        <v>25</v>
      </c>
      <c r="C146" s="25">
        <f>+'DET PE-01-2025'!D1905+'DET PE-01-2025'!D345+'DET PE-01-2025'!D1662+'DET PE-01-2025'!D460+'DET PE-01-2025'!D2124+'DET PE-01-2025'!D2463+'DET PE-01-2025'!D557</f>
        <v>69000000</v>
      </c>
      <c r="D146" s="25"/>
    </row>
    <row r="147" spans="1:4" x14ac:dyDescent="0.2">
      <c r="A147" s="45" t="s">
        <v>162</v>
      </c>
      <c r="B147" s="33" t="s">
        <v>163</v>
      </c>
      <c r="C147" s="25">
        <f>+'DET PE-01-2025'!D1663+'DET PE-01-2025'!D1906+'DET PE-01-2025'!D1997+'DET PE-01-2025'!D1105+'DET PE-01-2025'!D1418+'DET PE-01-2025'!D980+'DET PE-01-2025'!D2125</f>
        <v>128350828.84999999</v>
      </c>
      <c r="D147" s="25"/>
    </row>
    <row r="148" spans="1:4" hidden="1" x14ac:dyDescent="0.2">
      <c r="A148" s="45" t="s">
        <v>303</v>
      </c>
      <c r="B148" s="33" t="s">
        <v>304</v>
      </c>
      <c r="C148" s="25">
        <f>+'DET PE-01-2025'!D1664+'DET PE-01-2025'!D558+'DET PE-01-2025'!D1907+'DET PE-01-2025'!D775+'DET PE-01-2025'!D1106</f>
        <v>0</v>
      </c>
      <c r="D148" s="25"/>
    </row>
    <row r="149" spans="1:4" hidden="1" x14ac:dyDescent="0.2">
      <c r="A149" s="45" t="s">
        <v>42</v>
      </c>
      <c r="B149" s="33" t="s">
        <v>540</v>
      </c>
      <c r="C149" s="25">
        <f>+'DET PE-01-2025'!D1665+'DET PE-01-2025'!D776+'DET PE-01-2025'!D655+'DET PE-01-2025'!D346+'DET PE-01-2025'!D461+'DET PE-01-2025'!D1107+'DET PE-01-2025'!D2126+'DET PE-01-2025'!D1419+'DET PE-01-2025'!D2410</f>
        <v>0</v>
      </c>
      <c r="D149" s="25"/>
    </row>
    <row r="150" spans="1:4" x14ac:dyDescent="0.2">
      <c r="A150" s="45" t="s">
        <v>305</v>
      </c>
      <c r="B150" s="33" t="s">
        <v>331</v>
      </c>
      <c r="C150" s="25">
        <f>+'DET PE-01-2025'!D777+'DET PE-01-2025'!D1420+'DET PE-01-2025'!D2127+'DET PE-01-2025'!D1908</f>
        <v>4000000</v>
      </c>
      <c r="D150" s="25"/>
    </row>
    <row r="151" spans="1:4" hidden="1" x14ac:dyDescent="0.2">
      <c r="A151" s="106" t="s">
        <v>306</v>
      </c>
      <c r="B151" s="32" t="s">
        <v>326</v>
      </c>
      <c r="C151" s="25">
        <f>'DET PE-01-2025'!D1421+'DET PE-01-2025'!D778+'DET PE-01-2025'!D1108</f>
        <v>0</v>
      </c>
      <c r="D151" s="25"/>
    </row>
    <row r="152" spans="1:4" x14ac:dyDescent="0.2">
      <c r="A152" s="45" t="s">
        <v>307</v>
      </c>
      <c r="B152" s="33" t="s">
        <v>518</v>
      </c>
      <c r="C152" s="25">
        <f>+'DET PE-01-2025'!D462+'DET PE-01-2025'!D1666+'DET PE-01-2025'!D779+'DET PE-01-2025'!D2128+'DET PE-01-2025'!D1422+'DET PE-01-2025'!D1109+'DET PE-01-2025'!D2411+'DET PE-01-2025'!D559+'DET PE-01-2025'!D657+'DET PE-01-2025'!D1998+'DET PE-01-2025'!D1909</f>
        <v>64000000</v>
      </c>
      <c r="D152" s="25"/>
    </row>
    <row r="153" spans="1:4" x14ac:dyDescent="0.2">
      <c r="A153" s="45"/>
      <c r="B153" s="72"/>
      <c r="C153" s="25"/>
      <c r="D153" s="25"/>
    </row>
    <row r="154" spans="1:4" x14ac:dyDescent="0.2">
      <c r="A154" s="139">
        <v>5.0199999999999996</v>
      </c>
      <c r="B154" s="105" t="s">
        <v>14</v>
      </c>
      <c r="C154" s="118">
        <f>SUM(C155:C158)</f>
        <v>911440003.48000002</v>
      </c>
      <c r="D154" s="37"/>
    </row>
    <row r="155" spans="1:4" x14ac:dyDescent="0.2">
      <c r="A155" s="45" t="s">
        <v>11</v>
      </c>
      <c r="B155" s="72" t="s">
        <v>12</v>
      </c>
      <c r="C155" s="25">
        <f>+'DET PE-01-2025'!D1426</f>
        <v>19910211.370000001</v>
      </c>
      <c r="D155" s="37"/>
    </row>
    <row r="156" spans="1:4" x14ac:dyDescent="0.2">
      <c r="A156" s="45" t="s">
        <v>72</v>
      </c>
      <c r="B156" s="72" t="s">
        <v>362</v>
      </c>
      <c r="C156" s="25">
        <f>+'DET PE-01-2025'!D1669+'DET PE-01-2025'!D782+'DET PE-01-2025'!D562+'DET PE-01-2025'!D1776+'DET PE-01-2025'!D2466+'DET PE-01-2025'!D983</f>
        <v>828765920.98000002</v>
      </c>
      <c r="D156" s="25"/>
    </row>
    <row r="157" spans="1:4" x14ac:dyDescent="0.2">
      <c r="A157" s="45" t="s">
        <v>170</v>
      </c>
      <c r="B157" s="72" t="s">
        <v>45</v>
      </c>
      <c r="C157" s="25">
        <f>+'DET PE-01-2025'!D1777+'DET PE-01-2025'!D783+'DET PE-01-2025'!D2131</f>
        <v>25863871.129999999</v>
      </c>
      <c r="D157" s="25"/>
    </row>
    <row r="158" spans="1:4" x14ac:dyDescent="0.2">
      <c r="A158" s="45" t="s">
        <v>51</v>
      </c>
      <c r="B158" s="72" t="s">
        <v>52</v>
      </c>
      <c r="C158" s="25">
        <f>+'DET PE-01-2025'!D1912+'DET PE-01-2025'!D2132+'DET PE-01-2025'!D349+'DET PE-01-2025'!D1670+'DET PE-01-2025'!D465+'DET PE-01-2025'!D660</f>
        <v>36900000</v>
      </c>
      <c r="D158" s="25"/>
    </row>
    <row r="159" spans="1:4" x14ac:dyDescent="0.2">
      <c r="A159" s="45"/>
      <c r="B159" s="72"/>
      <c r="C159" s="25"/>
      <c r="D159" s="25"/>
    </row>
    <row r="160" spans="1:4" x14ac:dyDescent="0.2">
      <c r="A160" s="42" t="s">
        <v>562</v>
      </c>
      <c r="B160" s="105" t="s">
        <v>563</v>
      </c>
      <c r="C160" s="118">
        <f>SUM(C161:C162)</f>
        <v>60679121.009999998</v>
      </c>
      <c r="D160" s="37"/>
    </row>
    <row r="161" spans="1:4" hidden="1" x14ac:dyDescent="0.2">
      <c r="A161" s="45" t="s">
        <v>716</v>
      </c>
      <c r="B161" s="72" t="s">
        <v>717</v>
      </c>
      <c r="C161" s="25">
        <f>+'DET PE-01-2025'!D1113</f>
        <v>0</v>
      </c>
      <c r="D161" s="25"/>
    </row>
    <row r="162" spans="1:4" x14ac:dyDescent="0.2">
      <c r="A162" s="45" t="s">
        <v>564</v>
      </c>
      <c r="B162" s="72" t="s">
        <v>565</v>
      </c>
      <c r="C162" s="25">
        <f>+'DET PE-01-2025'!D1673+'DET PE-01-2025'!D786+'DET PE-01-2025'!D1112+'DET PE-01-2025'!D2414</f>
        <v>60679121.009999998</v>
      </c>
      <c r="D162" s="25"/>
    </row>
    <row r="163" spans="1:4" hidden="1" x14ac:dyDescent="0.2">
      <c r="A163" s="45"/>
      <c r="B163" s="72"/>
      <c r="C163" s="25"/>
      <c r="D163" s="25"/>
    </row>
    <row r="164" spans="1:4" hidden="1" x14ac:dyDescent="0.2">
      <c r="A164" s="45"/>
      <c r="B164" s="33"/>
      <c r="C164" s="25"/>
      <c r="D164" s="25"/>
    </row>
    <row r="165" spans="1:4" hidden="1" x14ac:dyDescent="0.2">
      <c r="A165" s="17" t="s">
        <v>0</v>
      </c>
      <c r="B165" s="116" t="s">
        <v>86</v>
      </c>
      <c r="C165" s="25"/>
      <c r="D165" s="37">
        <f>+C179+C167+C182+C175</f>
        <v>0</v>
      </c>
    </row>
    <row r="166" spans="1:4" hidden="1" x14ac:dyDescent="0.2">
      <c r="A166" s="19"/>
      <c r="B166" s="72"/>
      <c r="C166" s="25"/>
      <c r="D166" s="25"/>
    </row>
    <row r="167" spans="1:4" hidden="1" x14ac:dyDescent="0.2">
      <c r="A167" s="117" t="s">
        <v>176</v>
      </c>
      <c r="B167" s="105" t="s">
        <v>177</v>
      </c>
      <c r="C167" s="118">
        <f>+C168+C171</f>
        <v>0</v>
      </c>
      <c r="D167" s="25"/>
    </row>
    <row r="168" spans="1:4" hidden="1" x14ac:dyDescent="0.2">
      <c r="A168" s="19" t="s">
        <v>181</v>
      </c>
      <c r="B168" s="33" t="s">
        <v>182</v>
      </c>
      <c r="C168" s="25">
        <f>+C169</f>
        <v>0</v>
      </c>
      <c r="D168" s="25"/>
    </row>
    <row r="169" spans="1:4" ht="11.4" hidden="1" x14ac:dyDescent="0.2">
      <c r="A169" s="250" t="s">
        <v>172</v>
      </c>
      <c r="B169" s="246" t="s">
        <v>543</v>
      </c>
      <c r="C169" s="244">
        <f>+'DET PE-01-2025'!D2139</f>
        <v>0</v>
      </c>
      <c r="D169" s="25"/>
    </row>
    <row r="170" spans="1:4" ht="11.4" hidden="1" x14ac:dyDescent="0.2">
      <c r="A170" s="250"/>
      <c r="B170" s="246"/>
      <c r="C170" s="244"/>
      <c r="D170" s="25"/>
    </row>
    <row r="171" spans="1:4" ht="20.399999999999999" hidden="1" x14ac:dyDescent="0.2">
      <c r="A171" s="40" t="s">
        <v>183</v>
      </c>
      <c r="B171" s="32" t="s">
        <v>552</v>
      </c>
      <c r="C171" s="41">
        <f>SUM(C172:C173)</f>
        <v>0</v>
      </c>
      <c r="D171" s="25"/>
    </row>
    <row r="172" spans="1:4" ht="11.4" hidden="1" x14ac:dyDescent="0.2">
      <c r="A172" s="250" t="s">
        <v>174</v>
      </c>
      <c r="B172" s="246" t="s">
        <v>746</v>
      </c>
      <c r="C172" s="244">
        <f>+'DET PE-01-2025'!D1506</f>
        <v>0</v>
      </c>
      <c r="D172" s="25"/>
    </row>
    <row r="173" spans="1:4" ht="11.4" hidden="1" x14ac:dyDescent="0.2">
      <c r="A173" s="250" t="s">
        <v>370</v>
      </c>
      <c r="B173" s="246" t="s">
        <v>571</v>
      </c>
      <c r="C173" s="244">
        <f>+'DET PE-01-2025'!D1438</f>
        <v>0</v>
      </c>
      <c r="D173" s="25"/>
    </row>
    <row r="174" spans="1:4" hidden="1" x14ac:dyDescent="0.2">
      <c r="A174" s="19"/>
      <c r="B174" s="72"/>
      <c r="C174" s="25"/>
      <c r="D174" s="25"/>
    </row>
    <row r="175" spans="1:4" hidden="1" x14ac:dyDescent="0.2">
      <c r="A175" s="139" t="s">
        <v>309</v>
      </c>
      <c r="B175" s="74" t="s">
        <v>310</v>
      </c>
      <c r="C175" s="118">
        <f>SUM(C176:C177)</f>
        <v>0</v>
      </c>
      <c r="D175" s="25"/>
    </row>
    <row r="176" spans="1:4" hidden="1" x14ac:dyDescent="0.2">
      <c r="A176" s="45" t="s">
        <v>311</v>
      </c>
      <c r="B176" s="33" t="s">
        <v>312</v>
      </c>
      <c r="C176" s="25">
        <f>+'DET PE-01-2025'!D1432</f>
        <v>0</v>
      </c>
      <c r="D176" s="25"/>
    </row>
    <row r="177" spans="1:4" hidden="1" x14ac:dyDescent="0.2">
      <c r="A177" s="45" t="s">
        <v>315</v>
      </c>
      <c r="B177" s="33" t="s">
        <v>316</v>
      </c>
      <c r="C177" s="25">
        <f>+'DET PE-01-2025'!D1119</f>
        <v>0</v>
      </c>
      <c r="D177" s="25"/>
    </row>
    <row r="178" spans="1:4" hidden="1" x14ac:dyDescent="0.2">
      <c r="A178" s="19"/>
      <c r="B178" s="72"/>
      <c r="C178" s="25"/>
      <c r="D178" s="25"/>
    </row>
    <row r="179" spans="1:4" hidden="1" x14ac:dyDescent="0.2">
      <c r="A179" s="117" t="s">
        <v>124</v>
      </c>
      <c r="B179" s="105" t="s">
        <v>125</v>
      </c>
      <c r="C179" s="118">
        <f>+C180</f>
        <v>0</v>
      </c>
      <c r="D179" s="25"/>
    </row>
    <row r="180" spans="1:4" hidden="1" x14ac:dyDescent="0.2">
      <c r="A180" s="19" t="s">
        <v>126</v>
      </c>
      <c r="B180" s="33" t="s">
        <v>127</v>
      </c>
      <c r="C180" s="93">
        <f>+'DET PE-01-2025'!D355+'DET PE-01-2025'!D471+'DET PE-01-2025'!D568+'DET PE-01-2025'!D792+'DET PE-01-2025'!D989+'DET PE-01-2025'!D1441+'DET PE-01-2025'!D1679+'DET PE-01-2025'!D1783+'DET PE-01-2025'!D1856+'DET PE-01-2025'!D2142+'DET PE-01-2025'!D1122+'DET PE-01-2025'!D666+'DET PE-01-2025'!D2003</f>
        <v>0</v>
      </c>
      <c r="D180" s="25"/>
    </row>
    <row r="181" spans="1:4" hidden="1" x14ac:dyDescent="0.2">
      <c r="A181" s="19"/>
      <c r="B181" s="33"/>
      <c r="C181" s="25"/>
      <c r="D181" s="25"/>
    </row>
    <row r="182" spans="1:4" ht="20.399999999999999" hidden="1" x14ac:dyDescent="0.2">
      <c r="A182" s="127" t="s">
        <v>418</v>
      </c>
      <c r="B182" s="105" t="s">
        <v>419</v>
      </c>
      <c r="C182" s="128">
        <f>+C183</f>
        <v>0</v>
      </c>
      <c r="D182" s="25"/>
    </row>
    <row r="183" spans="1:4" hidden="1" x14ac:dyDescent="0.2">
      <c r="A183" s="19" t="s">
        <v>420</v>
      </c>
      <c r="B183" s="33" t="s">
        <v>421</v>
      </c>
      <c r="C183" s="25">
        <f>+'DET PE-01-2025'!D1918+'DET PE-01-2025'!D992+'DET PE-01-2025'!D571</f>
        <v>0</v>
      </c>
      <c r="D183" s="25"/>
    </row>
    <row r="184" spans="1:4" hidden="1" x14ac:dyDescent="0.2">
      <c r="A184" s="19"/>
      <c r="B184" s="33"/>
      <c r="C184" s="25"/>
      <c r="D184" s="25"/>
    </row>
    <row r="185" spans="1:4" hidden="1" x14ac:dyDescent="0.2">
      <c r="A185" s="19"/>
      <c r="B185" s="33"/>
      <c r="C185" s="25"/>
      <c r="D185" s="25"/>
    </row>
    <row r="186" spans="1:4" hidden="1" x14ac:dyDescent="0.2">
      <c r="A186" s="17" t="s">
        <v>317</v>
      </c>
      <c r="B186" s="116" t="s">
        <v>318</v>
      </c>
      <c r="C186" s="25"/>
      <c r="D186" s="37">
        <f>+C188</f>
        <v>0</v>
      </c>
    </row>
    <row r="187" spans="1:4" hidden="1" x14ac:dyDescent="0.2">
      <c r="A187" s="17"/>
      <c r="B187" s="74"/>
      <c r="C187" s="37"/>
      <c r="D187" s="25"/>
    </row>
    <row r="188" spans="1:4" hidden="1" x14ac:dyDescent="0.2">
      <c r="A188" s="117" t="s">
        <v>319</v>
      </c>
      <c r="B188" s="105" t="s">
        <v>602</v>
      </c>
      <c r="C188" s="118">
        <f>SUM(C189:C190)</f>
        <v>0</v>
      </c>
      <c r="D188" s="25"/>
    </row>
    <row r="189" spans="1:4" ht="20.399999999999999" hidden="1" x14ac:dyDescent="0.2">
      <c r="A189" s="19" t="s">
        <v>596</v>
      </c>
      <c r="B189" s="32" t="s">
        <v>597</v>
      </c>
      <c r="C189" s="25">
        <f>+'DET PE-01-2025'!D798+'DET PE-01-2025'!D1789</f>
        <v>0</v>
      </c>
      <c r="D189" s="25"/>
    </row>
    <row r="190" spans="1:4" ht="13.5" hidden="1" customHeight="1" x14ac:dyDescent="0.2">
      <c r="A190" s="19" t="s">
        <v>321</v>
      </c>
      <c r="B190" s="32" t="s">
        <v>662</v>
      </c>
      <c r="C190" s="25">
        <f>+'DET PE-01-2025'!D477</f>
        <v>0</v>
      </c>
      <c r="D190" s="25"/>
    </row>
    <row r="191" spans="1:4" x14ac:dyDescent="0.2">
      <c r="A191" s="19"/>
      <c r="B191" s="33"/>
      <c r="C191" s="25"/>
      <c r="D191" s="25"/>
    </row>
    <row r="192" spans="1:4" x14ac:dyDescent="0.2">
      <c r="A192" s="19"/>
      <c r="B192" s="33"/>
      <c r="C192" s="25"/>
      <c r="D192" s="25"/>
    </row>
    <row r="193" spans="1:4" ht="12" x14ac:dyDescent="0.2">
      <c r="A193" s="17" t="s">
        <v>164</v>
      </c>
      <c r="B193" s="122" t="s">
        <v>165</v>
      </c>
      <c r="C193" s="94"/>
      <c r="D193" s="37">
        <f>+C195</f>
        <v>10000000</v>
      </c>
    </row>
    <row r="194" spans="1:4" x14ac:dyDescent="0.2">
      <c r="A194" s="19"/>
      <c r="B194" s="18"/>
      <c r="C194" s="25"/>
      <c r="D194" s="37"/>
    </row>
    <row r="195" spans="1:4" x14ac:dyDescent="0.2">
      <c r="A195" s="117" t="s">
        <v>166</v>
      </c>
      <c r="B195" s="105" t="s">
        <v>167</v>
      </c>
      <c r="C195" s="118">
        <f>+C196+C197</f>
        <v>10000000</v>
      </c>
      <c r="D195" s="37"/>
    </row>
    <row r="196" spans="1:4" x14ac:dyDescent="0.2">
      <c r="A196" s="19" t="s">
        <v>339</v>
      </c>
      <c r="B196" s="84" t="s">
        <v>340</v>
      </c>
      <c r="C196" s="25">
        <f>+'DET PE-01-2025'!D1795</f>
        <v>10000000</v>
      </c>
      <c r="D196" s="37"/>
    </row>
    <row r="197" spans="1:4" hidden="1" x14ac:dyDescent="0.2">
      <c r="A197" s="19" t="s">
        <v>168</v>
      </c>
      <c r="B197" s="33" t="s">
        <v>169</v>
      </c>
      <c r="C197" s="25">
        <v>0</v>
      </c>
      <c r="D197" s="37"/>
    </row>
    <row r="198" spans="1:4" x14ac:dyDescent="0.2">
      <c r="A198" s="19"/>
      <c r="B198" s="123"/>
      <c r="C198" s="87"/>
      <c r="D198" s="124"/>
    </row>
    <row r="199" spans="1:4" x14ac:dyDescent="0.2">
      <c r="A199" s="19"/>
      <c r="B199" s="33"/>
      <c r="C199" s="25"/>
      <c r="D199" s="25"/>
    </row>
    <row r="200" spans="1:4" ht="13.2" x14ac:dyDescent="0.2">
      <c r="A200" s="42"/>
      <c r="B200" s="148" t="s">
        <v>32</v>
      </c>
      <c r="C200" s="147"/>
      <c r="D200" s="149">
        <f>SUM(D11:D199)</f>
        <v>3283305365.4329758</v>
      </c>
    </row>
    <row r="201" spans="1:4" x14ac:dyDescent="0.2">
      <c r="A201" s="10"/>
      <c r="B201" s="13"/>
      <c r="C201" s="20"/>
      <c r="D201" s="20"/>
    </row>
  </sheetData>
  <mergeCells count="3">
    <mergeCell ref="A5:D5"/>
    <mergeCell ref="A2:D2"/>
    <mergeCell ref="A1:D1"/>
  </mergeCells>
  <phoneticPr fontId="10" type="noConversion"/>
  <printOptions horizontalCentered="1"/>
  <pageMargins left="0.78740157480314965" right="0.78740157480314965" top="0.59055118110236227" bottom="0.59055118110236227" header="0" footer="0"/>
  <pageSetup scale="94" firstPageNumber="27" orientation="portrait" useFirstPageNumber="1" verticalDpi="597" r:id="rId1"/>
  <headerFooter alignWithMargins="0">
    <oddHeader>Página &amp;P</oddHeader>
  </headerFooter>
  <rowBreaks count="1" manualBreakCount="1">
    <brk id="92" max="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9"/>
  <dimension ref="A1:D146"/>
  <sheetViews>
    <sheetView showGridLines="0" zoomScaleNormal="100" zoomScaleSheetLayoutView="100" workbookViewId="0">
      <selection activeCell="J145" sqref="J145"/>
    </sheetView>
  </sheetViews>
  <sheetFormatPr baseColWidth="10" defaultColWidth="11.44140625" defaultRowHeight="10.199999999999999" x14ac:dyDescent="0.2"/>
  <cols>
    <col min="1" max="1" width="8.6640625" style="5" customWidth="1"/>
    <col min="2" max="2" width="42.88671875" style="5" customWidth="1"/>
    <col min="3" max="3" width="15.6640625" style="6" customWidth="1"/>
    <col min="4" max="4" width="16.6640625" style="6" customWidth="1"/>
    <col min="5" max="16384" width="11.44140625" style="7"/>
  </cols>
  <sheetData>
    <row r="1" spans="1:4" ht="15.6" x14ac:dyDescent="0.3">
      <c r="A1" s="619" t="s">
        <v>19</v>
      </c>
      <c r="B1" s="619"/>
      <c r="C1" s="619"/>
      <c r="D1" s="619"/>
    </row>
    <row r="2" spans="1:4" ht="15.6" x14ac:dyDescent="0.2">
      <c r="A2" s="600" t="str">
        <f>+INDICE!A3</f>
        <v>PRESUPUESTO EXTRAORDINARIO N° 01-2025</v>
      </c>
      <c r="B2" s="600"/>
      <c r="C2" s="600"/>
      <c r="D2" s="600"/>
    </row>
    <row r="3" spans="1:4" s="12" customFormat="1" x14ac:dyDescent="0.2">
      <c r="A3" s="1"/>
      <c r="B3" s="1"/>
      <c r="C3" s="4"/>
      <c r="D3" s="4"/>
    </row>
    <row r="4" spans="1:4" s="12" customFormat="1" x14ac:dyDescent="0.2">
      <c r="A4" s="1"/>
      <c r="B4" s="1"/>
      <c r="C4" s="4"/>
      <c r="D4" s="4"/>
    </row>
    <row r="5" spans="1:4" ht="15.6" x14ac:dyDescent="0.2">
      <c r="A5" s="598" t="s">
        <v>863</v>
      </c>
      <c r="B5" s="598"/>
      <c r="C5" s="598"/>
      <c r="D5" s="598"/>
    </row>
    <row r="7" spans="1:4" x14ac:dyDescent="0.2">
      <c r="A7" s="91"/>
      <c r="B7" s="91"/>
      <c r="C7" s="91"/>
      <c r="D7" s="91"/>
    </row>
    <row r="8" spans="1:4" s="24" customFormat="1" ht="13.2" x14ac:dyDescent="0.2">
      <c r="A8" s="119" t="s">
        <v>706</v>
      </c>
      <c r="B8" s="136"/>
      <c r="C8" s="119"/>
      <c r="D8" s="119"/>
    </row>
    <row r="9" spans="1:4" x14ac:dyDescent="0.2">
      <c r="A9" s="30"/>
      <c r="B9" s="92"/>
      <c r="C9" s="92"/>
      <c r="D9" s="92"/>
    </row>
    <row r="10" spans="1:4" x14ac:dyDescent="0.2">
      <c r="A10" s="30"/>
      <c r="B10" s="92"/>
      <c r="C10" s="92"/>
      <c r="D10" s="92"/>
    </row>
    <row r="11" spans="1:4" s="2" customFormat="1" hidden="1" x14ac:dyDescent="0.2">
      <c r="A11" s="17" t="s">
        <v>118</v>
      </c>
      <c r="B11" s="122" t="s">
        <v>119</v>
      </c>
      <c r="C11" s="85"/>
      <c r="D11" s="37">
        <f>+C20+C27+C31+C13+C17</f>
        <v>0</v>
      </c>
    </row>
    <row r="12" spans="1:4" s="9" customFormat="1" hidden="1" x14ac:dyDescent="0.2">
      <c r="A12" s="17"/>
      <c r="B12" s="30"/>
      <c r="C12" s="37"/>
      <c r="D12" s="37"/>
    </row>
    <row r="13" spans="1:4" s="9" customFormat="1" hidden="1" x14ac:dyDescent="0.2">
      <c r="A13" s="143" t="s">
        <v>132</v>
      </c>
      <c r="B13" s="125" t="s">
        <v>133</v>
      </c>
      <c r="C13" s="144">
        <f>SUM(C14:C15)</f>
        <v>0</v>
      </c>
      <c r="D13" s="37"/>
    </row>
    <row r="14" spans="1:4" s="9" customFormat="1" hidden="1" x14ac:dyDescent="0.2">
      <c r="A14" s="77" t="s">
        <v>134</v>
      </c>
      <c r="B14" s="126" t="s">
        <v>135</v>
      </c>
      <c r="C14" s="78">
        <f>+'DET PE-01-2025'!D2748+'DET PE-01-2025'!D2819+'DET PE-01-2025'!D2888+'DET PE-01-2025'!D2973+'DET PE-01-2025'!D3064+'DET PE-01-2025'!D3163+'DET PE-01-2025'!D2601</f>
        <v>0</v>
      </c>
      <c r="D14" s="37"/>
    </row>
    <row r="15" spans="1:4" s="9" customFormat="1" hidden="1" x14ac:dyDescent="0.2">
      <c r="A15" s="77" t="s">
        <v>198</v>
      </c>
      <c r="B15" s="126" t="s">
        <v>199</v>
      </c>
      <c r="C15" s="78">
        <f>+'DET PE-01-2025'!D2974+'DET PE-01-2025'!D2749+'DET PE-01-2025'!D2820+'DET PE-01-2025'!D3065</f>
        <v>0</v>
      </c>
      <c r="D15" s="37"/>
    </row>
    <row r="16" spans="1:4" s="9" customFormat="1" hidden="1" x14ac:dyDescent="0.2">
      <c r="A16" s="17"/>
      <c r="B16" s="30"/>
      <c r="C16" s="37"/>
      <c r="D16" s="37"/>
    </row>
    <row r="17" spans="1:4" s="9" customFormat="1" hidden="1" x14ac:dyDescent="0.2">
      <c r="A17" s="111" t="s">
        <v>204</v>
      </c>
      <c r="B17" s="39" t="s">
        <v>205</v>
      </c>
      <c r="C17" s="112">
        <f>SUM(C18:C18)</f>
        <v>0</v>
      </c>
      <c r="D17" s="37"/>
    </row>
    <row r="18" spans="1:4" s="9" customFormat="1" hidden="1" x14ac:dyDescent="0.2">
      <c r="A18" s="40" t="s">
        <v>206</v>
      </c>
      <c r="B18" s="51" t="s">
        <v>207</v>
      </c>
      <c r="C18" s="41">
        <f>+'DET PE-01-2025'!D3166+'DET PE-01-2025'!D2604</f>
        <v>0</v>
      </c>
      <c r="D18" s="37"/>
    </row>
    <row r="19" spans="1:4" s="9" customFormat="1" hidden="1" x14ac:dyDescent="0.2">
      <c r="A19" s="17"/>
      <c r="B19" s="30"/>
      <c r="C19" s="37"/>
      <c r="D19" s="37"/>
    </row>
    <row r="20" spans="1:4" s="9" customFormat="1" hidden="1" x14ac:dyDescent="0.2">
      <c r="A20" s="117" t="s">
        <v>102</v>
      </c>
      <c r="B20" s="39" t="s">
        <v>103</v>
      </c>
      <c r="C20" s="118">
        <f>SUM(C21:C25)</f>
        <v>0</v>
      </c>
      <c r="D20" s="37"/>
    </row>
    <row r="21" spans="1:4" s="9" customFormat="1" hidden="1" x14ac:dyDescent="0.2">
      <c r="A21" s="19" t="s">
        <v>104</v>
      </c>
      <c r="B21" s="38" t="s">
        <v>105</v>
      </c>
      <c r="C21" s="25">
        <f>+'DET PE-01-2025'!D2607+'DET PE-01-2025'!D2752+'DET PE-01-2025'!D2823+'DET PE-01-2025'!D2891+'DET PE-01-2025'!D2980+'DET PE-01-2025'!D3068+'DET PE-01-2025'!D3169</f>
        <v>0</v>
      </c>
      <c r="D21" s="25"/>
    </row>
    <row r="22" spans="1:4" s="9" customFormat="1" hidden="1" x14ac:dyDescent="0.2">
      <c r="A22" s="19" t="s">
        <v>106</v>
      </c>
      <c r="B22" s="38" t="s">
        <v>107</v>
      </c>
      <c r="C22" s="25">
        <f>+'DET PE-01-2025'!D2608+'DET PE-01-2025'!D3170+'DET PE-01-2025'!D2981+'DET PE-01-2025'!D2824</f>
        <v>0</v>
      </c>
      <c r="D22" s="25"/>
    </row>
    <row r="23" spans="1:4" s="9" customFormat="1" hidden="1" x14ac:dyDescent="0.2">
      <c r="A23" s="19" t="s">
        <v>108</v>
      </c>
      <c r="B23" s="38" t="s">
        <v>109</v>
      </c>
      <c r="C23" s="25">
        <f>+'DET PE-01-2025'!D2609+'DET PE-01-2025'!D2982+'DET PE-01-2025'!D2753+'DET PE-01-2025'!D2825+'DET PE-01-2025'!D2892+'DET PE-01-2025'!D3069+'DET PE-01-2025'!D3171</f>
        <v>0</v>
      </c>
      <c r="D23" s="25"/>
    </row>
    <row r="24" spans="1:4" s="9" customFormat="1" hidden="1" x14ac:dyDescent="0.2">
      <c r="A24" s="19" t="s">
        <v>856</v>
      </c>
      <c r="B24" s="38" t="s">
        <v>857</v>
      </c>
      <c r="C24" s="25">
        <f>+'DET PE-01-2025'!D2610+'DET PE-01-2025'!D2754+'DET PE-01-2025'!D2826+'DET PE-01-2025'!D2893+'DET PE-01-2025'!D2983+'DET PE-01-2025'!D3070+'DET PE-01-2025'!D3172</f>
        <v>0</v>
      </c>
      <c r="D24" s="25"/>
    </row>
    <row r="25" spans="1:4" s="9" customFormat="1" hidden="1" x14ac:dyDescent="0.2">
      <c r="A25" s="19" t="s">
        <v>399</v>
      </c>
      <c r="B25" s="38" t="s">
        <v>400</v>
      </c>
      <c r="C25" s="25">
        <f>+'DET PE-01-2025'!D2984+'DET PE-01-2025'!D3173+'DET PE-01-2025'!D2611</f>
        <v>0</v>
      </c>
      <c r="D25" s="25"/>
    </row>
    <row r="26" spans="1:4" s="9" customFormat="1" hidden="1" x14ac:dyDescent="0.2">
      <c r="A26" s="19"/>
      <c r="B26" s="38"/>
      <c r="C26" s="25"/>
      <c r="D26" s="25"/>
    </row>
    <row r="27" spans="1:4" s="9" customFormat="1" ht="20.399999999999999" hidden="1" x14ac:dyDescent="0.2">
      <c r="A27" s="127" t="s">
        <v>110</v>
      </c>
      <c r="B27" s="39" t="s">
        <v>493</v>
      </c>
      <c r="C27" s="128">
        <f>SUM(C28:C29)</f>
        <v>0</v>
      </c>
      <c r="D27" s="37"/>
    </row>
    <row r="28" spans="1:4" s="9" customFormat="1" ht="20.399999999999999" hidden="1" x14ac:dyDescent="0.2">
      <c r="A28" s="40" t="s">
        <v>111</v>
      </c>
      <c r="B28" s="51" t="s">
        <v>474</v>
      </c>
      <c r="C28" s="41">
        <f>+'DET PE-01-2025'!D2614+'DET PE-01-2025'!D2757+'DET PE-01-2025'!D2829+'DET PE-01-2025'!D2896+'DET PE-01-2025'!D2987+'DET PE-01-2025'!D3073+'DET PE-01-2025'!D3176</f>
        <v>0</v>
      </c>
      <c r="D28" s="25"/>
    </row>
    <row r="29" spans="1:4" s="9" customFormat="1" ht="20.399999999999999" hidden="1" x14ac:dyDescent="0.2">
      <c r="A29" s="40" t="s">
        <v>112</v>
      </c>
      <c r="B29" s="51" t="s">
        <v>354</v>
      </c>
      <c r="C29" s="41">
        <f>+'DET PE-01-2025'!D2615+'DET PE-01-2025'!D2758+'DET PE-01-2025'!D2830+'DET PE-01-2025'!D2897+'DET PE-01-2025'!D2988+'DET PE-01-2025'!D3074+'DET PE-01-2025'!D3177</f>
        <v>0</v>
      </c>
      <c r="D29" s="25"/>
    </row>
    <row r="30" spans="1:4" s="2" customFormat="1" hidden="1" x14ac:dyDescent="0.2">
      <c r="A30" s="19"/>
      <c r="B30" s="38"/>
      <c r="C30" s="25"/>
      <c r="D30" s="25"/>
    </row>
    <row r="31" spans="1:4" s="2" customFormat="1" ht="20.399999999999999" hidden="1" x14ac:dyDescent="0.2">
      <c r="A31" s="127" t="s">
        <v>113</v>
      </c>
      <c r="B31" s="39" t="s">
        <v>355</v>
      </c>
      <c r="C31" s="128">
        <f>SUM(C32:C34)</f>
        <v>0</v>
      </c>
      <c r="D31" s="37"/>
    </row>
    <row r="32" spans="1:4" s="2" customFormat="1" ht="20.399999999999999" hidden="1" x14ac:dyDescent="0.2">
      <c r="A32" s="40" t="s">
        <v>114</v>
      </c>
      <c r="B32" s="51" t="s">
        <v>356</v>
      </c>
      <c r="C32" s="41">
        <f>+'DET PE-01-2025'!D2618+'DET PE-01-2025'!D2761+'DET PE-01-2025'!D2833+'DET PE-01-2025'!D2900+'DET PE-01-2025'!D2991+'DET PE-01-2025'!D3077+'DET PE-01-2025'!D3180</f>
        <v>0</v>
      </c>
      <c r="D32" s="25"/>
    </row>
    <row r="33" spans="1:4" s="2" customFormat="1" ht="20.399999999999999" hidden="1" x14ac:dyDescent="0.2">
      <c r="A33" s="40" t="s">
        <v>115</v>
      </c>
      <c r="B33" s="51" t="s">
        <v>539</v>
      </c>
      <c r="C33" s="41">
        <f>+'DET PE-01-2025'!D2619+'DET PE-01-2025'!D2762+'DET PE-01-2025'!D2834+'DET PE-01-2025'!D2901+'DET PE-01-2025'!D2992+'DET PE-01-2025'!D3078+'DET PE-01-2025'!D3181</f>
        <v>0</v>
      </c>
      <c r="D33" s="25"/>
    </row>
    <row r="34" spans="1:4" hidden="1" x14ac:dyDescent="0.2">
      <c r="A34" s="40" t="s">
        <v>116</v>
      </c>
      <c r="B34" s="51" t="s">
        <v>117</v>
      </c>
      <c r="C34" s="41">
        <f>+'DET PE-01-2025'!D2620+'DET PE-01-2025'!D2763+'DET PE-01-2025'!D2835+'DET PE-01-2025'!D2902+'DET PE-01-2025'!D2993+'DET PE-01-2025'!D3079+'DET PE-01-2025'!D3182</f>
        <v>0</v>
      </c>
      <c r="D34" s="25"/>
    </row>
    <row r="35" spans="1:4" hidden="1" x14ac:dyDescent="0.2">
      <c r="A35" s="40"/>
      <c r="B35" s="51"/>
      <c r="C35" s="41"/>
      <c r="D35" s="25"/>
    </row>
    <row r="36" spans="1:4" hidden="1" x14ac:dyDescent="0.2">
      <c r="A36" s="19"/>
      <c r="B36" s="38"/>
      <c r="C36" s="25"/>
      <c r="D36" s="25"/>
    </row>
    <row r="37" spans="1:4" x14ac:dyDescent="0.2">
      <c r="A37" s="17" t="s">
        <v>40</v>
      </c>
      <c r="B37" s="122" t="s">
        <v>46</v>
      </c>
      <c r="C37" s="37"/>
      <c r="D37" s="37">
        <f>+C48+C53+C66+C59+C45+C42+C56+C39</f>
        <v>199274751.40000001</v>
      </c>
    </row>
    <row r="38" spans="1:4" x14ac:dyDescent="0.2">
      <c r="A38" s="19"/>
      <c r="B38" s="38"/>
      <c r="C38" s="25"/>
      <c r="D38" s="25"/>
    </row>
    <row r="39" spans="1:4" x14ac:dyDescent="0.2">
      <c r="A39" s="127">
        <v>1.01</v>
      </c>
      <c r="B39" s="39" t="s">
        <v>152</v>
      </c>
      <c r="C39" s="128">
        <f>+C40</f>
        <v>2450000</v>
      </c>
      <c r="D39" s="25"/>
    </row>
    <row r="40" spans="1:4" x14ac:dyDescent="0.2">
      <c r="A40" s="45" t="s">
        <v>153</v>
      </c>
      <c r="B40" s="33" t="s">
        <v>154</v>
      </c>
      <c r="C40" s="25">
        <f>+'DET PE-01-2025'!D2908</f>
        <v>2450000</v>
      </c>
      <c r="D40" s="25"/>
    </row>
    <row r="41" spans="1:4" hidden="1" x14ac:dyDescent="0.2">
      <c r="A41" s="19"/>
      <c r="B41" s="38"/>
      <c r="C41" s="25"/>
      <c r="D41" s="25"/>
    </row>
    <row r="42" spans="1:4" hidden="1" x14ac:dyDescent="0.2">
      <c r="A42" s="127">
        <v>1.02</v>
      </c>
      <c r="B42" s="39" t="s">
        <v>136</v>
      </c>
      <c r="C42" s="128">
        <f>SUM(C43:C43)</f>
        <v>0</v>
      </c>
      <c r="D42" s="25"/>
    </row>
    <row r="43" spans="1:4" hidden="1" x14ac:dyDescent="0.2">
      <c r="A43" s="45" t="s">
        <v>217</v>
      </c>
      <c r="B43" s="33" t="s">
        <v>218</v>
      </c>
      <c r="C43" s="25">
        <f>+'DET PE-01-2025'!D2626</f>
        <v>0</v>
      </c>
      <c r="D43" s="25"/>
    </row>
    <row r="44" spans="1:4" hidden="1" x14ac:dyDescent="0.2">
      <c r="A44" s="19"/>
      <c r="B44" s="38"/>
      <c r="C44" s="25"/>
      <c r="D44" s="25"/>
    </row>
    <row r="45" spans="1:4" hidden="1" x14ac:dyDescent="0.2">
      <c r="A45" s="143" t="s">
        <v>155</v>
      </c>
      <c r="B45" s="125" t="s">
        <v>139</v>
      </c>
      <c r="C45" s="128">
        <f>SUM(C46:C47)</f>
        <v>0</v>
      </c>
      <c r="D45" s="25"/>
    </row>
    <row r="46" spans="1:4" hidden="1" x14ac:dyDescent="0.2">
      <c r="A46" s="19" t="s">
        <v>221</v>
      </c>
      <c r="B46" s="38" t="s">
        <v>222</v>
      </c>
      <c r="C46" s="25">
        <f>+'DET PE-01-2025'!D3264</f>
        <v>0</v>
      </c>
      <c r="D46" s="25"/>
    </row>
    <row r="47" spans="1:4" x14ac:dyDescent="0.2">
      <c r="A47" s="19"/>
      <c r="B47" s="38"/>
      <c r="C47" s="25"/>
      <c r="D47" s="25"/>
    </row>
    <row r="48" spans="1:4" x14ac:dyDescent="0.2">
      <c r="A48" s="139">
        <v>1.04</v>
      </c>
      <c r="B48" s="39" t="s">
        <v>48</v>
      </c>
      <c r="C48" s="118">
        <f>SUM(C49:C51)</f>
        <v>193824751.40000001</v>
      </c>
      <c r="D48" s="25"/>
    </row>
    <row r="49" spans="1:4" hidden="1" x14ac:dyDescent="0.2">
      <c r="A49" s="45" t="s">
        <v>71</v>
      </c>
      <c r="B49" s="33" t="s">
        <v>527</v>
      </c>
      <c r="C49" s="25">
        <f>+'DET PE-01-2025'!D2629+'DET PE-01-2025'!D2999+'DET PE-01-2025'!D3085+'DET PE-01-2025'!D3194+'DET PE-01-2025'!D2684+'DET PE-01-2025'!D2571+'DET PE-01-2025'!D3283+'DET PE-01-2025'!D2528</f>
        <v>0</v>
      </c>
      <c r="D49" s="25"/>
    </row>
    <row r="50" spans="1:4" hidden="1" x14ac:dyDescent="0.2">
      <c r="A50" s="45" t="s">
        <v>230</v>
      </c>
      <c r="B50" s="33" t="s">
        <v>231</v>
      </c>
      <c r="C50" s="25">
        <v>0</v>
      </c>
      <c r="D50" s="25"/>
    </row>
    <row r="51" spans="1:4" x14ac:dyDescent="0.2">
      <c r="A51" s="45" t="s">
        <v>49</v>
      </c>
      <c r="B51" s="33" t="s">
        <v>50</v>
      </c>
      <c r="C51" s="25">
        <f>+'DET PE-01-2025'!D3195+'DET PE-01-2025'!D3323+'DET PE-01-2025'!D3286</f>
        <v>193824751.40000001</v>
      </c>
      <c r="D51" s="25"/>
    </row>
    <row r="52" spans="1:4" hidden="1" x14ac:dyDescent="0.2">
      <c r="A52" s="45"/>
      <c r="B52" s="33"/>
      <c r="C52" s="25"/>
      <c r="D52" s="25"/>
    </row>
    <row r="53" spans="1:4" hidden="1" x14ac:dyDescent="0.2">
      <c r="A53" s="17" t="s">
        <v>120</v>
      </c>
      <c r="B53" s="39" t="s">
        <v>142</v>
      </c>
      <c r="C53" s="37">
        <f>+C54</f>
        <v>0</v>
      </c>
      <c r="D53" s="37"/>
    </row>
    <row r="54" spans="1:4" hidden="1" x14ac:dyDescent="0.2">
      <c r="A54" s="19" t="s">
        <v>122</v>
      </c>
      <c r="B54" s="38" t="s">
        <v>123</v>
      </c>
      <c r="C54" s="25">
        <f>+'DET PE-01-2025'!D2632+'DET PE-01-2025'!D3002+'DET PE-01-2025'!D2769+'DET PE-01-2025'!D2841+'DET PE-01-2025'!D2911+'DET PE-01-2025'!D3088+'DET PE-01-2025'!D3198</f>
        <v>0</v>
      </c>
      <c r="D54" s="25"/>
    </row>
    <row r="55" spans="1:4" hidden="1" x14ac:dyDescent="0.2">
      <c r="A55" s="19"/>
      <c r="B55" s="38"/>
      <c r="C55" s="25"/>
      <c r="D55" s="25"/>
    </row>
    <row r="56" spans="1:4" hidden="1" x14ac:dyDescent="0.2">
      <c r="A56" s="143" t="s">
        <v>156</v>
      </c>
      <c r="B56" s="125" t="s">
        <v>241</v>
      </c>
      <c r="C56" s="128">
        <f>SUM(C57)</f>
        <v>0</v>
      </c>
      <c r="D56" s="25"/>
    </row>
    <row r="57" spans="1:4" hidden="1" x14ac:dyDescent="0.2">
      <c r="A57" s="19" t="s">
        <v>143</v>
      </c>
      <c r="B57" s="33" t="s">
        <v>144</v>
      </c>
      <c r="C57" s="25">
        <f>+'DET PE-01-2025'!D2635</f>
        <v>0</v>
      </c>
      <c r="D57" s="25"/>
    </row>
    <row r="58" spans="1:4" x14ac:dyDescent="0.2">
      <c r="A58" s="19"/>
      <c r="B58" s="38"/>
      <c r="C58" s="25"/>
      <c r="D58" s="25"/>
    </row>
    <row r="59" spans="1:4" x14ac:dyDescent="0.2">
      <c r="A59" s="143" t="s">
        <v>68</v>
      </c>
      <c r="B59" s="125" t="s">
        <v>69</v>
      </c>
      <c r="C59" s="144">
        <f>SUM(C60:C64)</f>
        <v>3000000</v>
      </c>
      <c r="D59" s="25"/>
    </row>
    <row r="60" spans="1:4" hidden="1" x14ac:dyDescent="0.2">
      <c r="A60" s="45" t="s">
        <v>129</v>
      </c>
      <c r="B60" s="33" t="s">
        <v>528</v>
      </c>
      <c r="C60" s="25">
        <f>+'DET PE-01-2025'!D2531+'DET PE-01-2025'!D2574</f>
        <v>0</v>
      </c>
      <c r="D60" s="25"/>
    </row>
    <row r="61" spans="1:4" hidden="1" x14ac:dyDescent="0.2">
      <c r="A61" s="45" t="s">
        <v>242</v>
      </c>
      <c r="B61" s="33" t="s">
        <v>243</v>
      </c>
      <c r="C61" s="25">
        <f>+'DET PE-01-2025'!D3005+'DET PE-01-2025'!D2532</f>
        <v>0</v>
      </c>
      <c r="D61" s="25"/>
    </row>
    <row r="62" spans="1:4" hidden="1" x14ac:dyDescent="0.2">
      <c r="A62" s="45" t="s">
        <v>244</v>
      </c>
      <c r="B62" s="33" t="s">
        <v>412</v>
      </c>
      <c r="C62" s="25">
        <f>+'DET PE-01-2025'!D2533+'DET PE-01-2025'!D3006</f>
        <v>0</v>
      </c>
      <c r="D62" s="25"/>
    </row>
    <row r="63" spans="1:4" x14ac:dyDescent="0.2">
      <c r="A63" s="19" t="s">
        <v>245</v>
      </c>
      <c r="B63" s="38" t="s">
        <v>529</v>
      </c>
      <c r="C63" s="25">
        <f>+'DET PE-01-2025'!D2914+'DET PE-01-2025'!D2844</f>
        <v>3000000</v>
      </c>
      <c r="D63" s="25"/>
    </row>
    <row r="64" spans="1:4" hidden="1" x14ac:dyDescent="0.2">
      <c r="A64" s="45" t="s">
        <v>251</v>
      </c>
      <c r="B64" s="33" t="s">
        <v>252</v>
      </c>
      <c r="C64" s="25">
        <v>0</v>
      </c>
      <c r="D64" s="25"/>
    </row>
    <row r="65" spans="1:4" hidden="1" x14ac:dyDescent="0.2">
      <c r="A65" s="19"/>
      <c r="B65" s="38"/>
      <c r="C65" s="25"/>
      <c r="D65" s="25"/>
    </row>
    <row r="66" spans="1:4" hidden="1" x14ac:dyDescent="0.2">
      <c r="A66" s="142" t="s">
        <v>614</v>
      </c>
      <c r="B66" s="11" t="s">
        <v>615</v>
      </c>
      <c r="C66" s="118">
        <f>+C67</f>
        <v>0</v>
      </c>
      <c r="D66" s="25"/>
    </row>
    <row r="67" spans="1:4" hidden="1" x14ac:dyDescent="0.2">
      <c r="A67" s="22" t="s">
        <v>616</v>
      </c>
      <c r="B67" s="12" t="s">
        <v>617</v>
      </c>
      <c r="C67" s="25">
        <f>+'DET PE-01-2025'!D3201</f>
        <v>0</v>
      </c>
      <c r="D67" s="25"/>
    </row>
    <row r="68" spans="1:4" x14ac:dyDescent="0.2">
      <c r="A68" s="19"/>
      <c r="B68" s="38"/>
      <c r="C68" s="25"/>
      <c r="D68" s="25"/>
    </row>
    <row r="69" spans="1:4" x14ac:dyDescent="0.2">
      <c r="A69" s="19"/>
      <c r="B69" s="38"/>
      <c r="C69" s="25"/>
      <c r="D69" s="25"/>
    </row>
    <row r="70" spans="1:4" x14ac:dyDescent="0.2">
      <c r="A70" s="17" t="s">
        <v>96</v>
      </c>
      <c r="B70" s="122" t="s">
        <v>97</v>
      </c>
      <c r="C70" s="37"/>
      <c r="D70" s="37">
        <f>+C77+C88+C72+C84</f>
        <v>47383301.769999996</v>
      </c>
    </row>
    <row r="71" spans="1:4" hidden="1" x14ac:dyDescent="0.2">
      <c r="A71" s="19"/>
      <c r="B71" s="38"/>
      <c r="C71" s="25"/>
      <c r="D71" s="25"/>
    </row>
    <row r="72" spans="1:4" hidden="1" x14ac:dyDescent="0.2">
      <c r="A72" s="42" t="s">
        <v>324</v>
      </c>
      <c r="B72" s="39" t="s">
        <v>256</v>
      </c>
      <c r="C72" s="37">
        <f>SUM(C73:C75)</f>
        <v>0</v>
      </c>
      <c r="D72" s="25"/>
    </row>
    <row r="73" spans="1:4" hidden="1" x14ac:dyDescent="0.2">
      <c r="A73" s="19" t="s">
        <v>257</v>
      </c>
      <c r="B73" s="84" t="s">
        <v>645</v>
      </c>
      <c r="C73" s="25">
        <f>+'DET PE-01-2025'!D3012</f>
        <v>0</v>
      </c>
      <c r="D73" s="25"/>
    </row>
    <row r="74" spans="1:4" hidden="1" x14ac:dyDescent="0.2">
      <c r="A74" s="19" t="s">
        <v>259</v>
      </c>
      <c r="B74" s="84" t="s">
        <v>260</v>
      </c>
      <c r="C74" s="25">
        <f>+'DET PE-01-2025'!D2920</f>
        <v>0</v>
      </c>
      <c r="D74" s="25"/>
    </row>
    <row r="75" spans="1:4" hidden="1" x14ac:dyDescent="0.2">
      <c r="A75" s="45" t="s">
        <v>263</v>
      </c>
      <c r="B75" s="33" t="s">
        <v>510</v>
      </c>
      <c r="C75" s="25">
        <f>+'DET PE-01-2025'!D3013</f>
        <v>0</v>
      </c>
      <c r="D75" s="25"/>
    </row>
    <row r="76" spans="1:4" x14ac:dyDescent="0.2">
      <c r="A76" s="19"/>
      <c r="B76" s="38"/>
      <c r="C76" s="25"/>
      <c r="D76" s="25"/>
    </row>
    <row r="77" spans="1:4" s="304" customFormat="1" ht="20.399999999999999" x14ac:dyDescent="0.2">
      <c r="A77" s="139" t="s">
        <v>98</v>
      </c>
      <c r="B77" s="39" t="s">
        <v>99</v>
      </c>
      <c r="C77" s="118">
        <f>SUM(C78:C82)</f>
        <v>47383301.769999996</v>
      </c>
      <c r="D77" s="225"/>
    </row>
    <row r="78" spans="1:4" hidden="1" x14ac:dyDescent="0.2">
      <c r="A78" s="19" t="s">
        <v>100</v>
      </c>
      <c r="B78" s="84" t="s">
        <v>101</v>
      </c>
      <c r="C78" s="25">
        <f>+'DET PE-01-2025'!D2850+'DET PE-01-2025'!D2923+'DET PE-01-2025'!D3016+'DET PE-01-2025'!D2775+'DET PE-01-2025'!D3094+'DET PE-01-2025'!D3207</f>
        <v>0</v>
      </c>
      <c r="D78" s="25"/>
    </row>
    <row r="79" spans="1:4" x14ac:dyDescent="0.2">
      <c r="A79" s="45" t="s">
        <v>148</v>
      </c>
      <c r="B79" s="33" t="s">
        <v>149</v>
      </c>
      <c r="C79" s="25">
        <f>+'DET PE-01-2025'!D3017+'DET PE-01-2025'!D2776+'DET PE-01-2025'!D2851+'DET PE-01-2025'!D2924+'DET PE-01-2025'!D3095+'DET PE-01-2025'!D2641</f>
        <v>47383301.769999996</v>
      </c>
      <c r="D79" s="25"/>
    </row>
    <row r="80" spans="1:4" hidden="1" x14ac:dyDescent="0.2">
      <c r="A80" s="19" t="s">
        <v>270</v>
      </c>
      <c r="B80" s="84" t="s">
        <v>271</v>
      </c>
      <c r="C80" s="25">
        <f>+'DET PE-01-2025'!D2777+'DET PE-01-2025'!D2852+'DET PE-01-2025'!D2925+'DET PE-01-2025'!D3096+'DET PE-01-2025'!D3208</f>
        <v>0</v>
      </c>
      <c r="D80" s="25"/>
    </row>
    <row r="81" spans="1:4" hidden="1" x14ac:dyDescent="0.2">
      <c r="A81" s="19" t="s">
        <v>272</v>
      </c>
      <c r="B81" s="84" t="s">
        <v>273</v>
      </c>
      <c r="C81" s="25">
        <f>+'DET PE-01-2025'!D3018+'DET PE-01-2025'!D2778+'DET PE-01-2025'!D2642</f>
        <v>0</v>
      </c>
      <c r="D81" s="25"/>
    </row>
    <row r="82" spans="1:4" hidden="1" x14ac:dyDescent="0.2">
      <c r="A82" s="19" t="s">
        <v>276</v>
      </c>
      <c r="B82" s="38" t="s">
        <v>277</v>
      </c>
      <c r="C82" s="25">
        <f>+'DET PE-01-2025'!D3019+'DET PE-01-2025'!D3097</f>
        <v>0</v>
      </c>
      <c r="D82" s="25"/>
    </row>
    <row r="83" spans="1:4" hidden="1" x14ac:dyDescent="0.2">
      <c r="A83" s="45"/>
      <c r="B83" s="33"/>
      <c r="C83" s="25"/>
      <c r="D83" s="25"/>
    </row>
    <row r="84" spans="1:4" hidden="1" x14ac:dyDescent="0.2">
      <c r="A84" s="117" t="s">
        <v>360</v>
      </c>
      <c r="B84" s="39" t="s">
        <v>361</v>
      </c>
      <c r="C84" s="118">
        <f>SUM(C85:C86)</f>
        <v>0</v>
      </c>
      <c r="D84" s="25"/>
    </row>
    <row r="85" spans="1:4" hidden="1" x14ac:dyDescent="0.2">
      <c r="A85" s="19" t="s">
        <v>281</v>
      </c>
      <c r="B85" s="38" t="s">
        <v>282</v>
      </c>
      <c r="C85" s="25">
        <f>+'DET PE-01-2025'!D3022+'DET PE-01-2025'!D3100+'DET PE-01-2025'!D2781+'DET PE-01-2025'!D3332</f>
        <v>0</v>
      </c>
      <c r="D85" s="25"/>
    </row>
    <row r="86" spans="1:4" hidden="1" x14ac:dyDescent="0.2">
      <c r="A86" s="19" t="s">
        <v>283</v>
      </c>
      <c r="B86" s="38" t="s">
        <v>284</v>
      </c>
      <c r="C86" s="25">
        <f>+'DET PE-01-2025'!D2928</f>
        <v>0</v>
      </c>
      <c r="D86" s="25"/>
    </row>
    <row r="87" spans="1:4" hidden="1" x14ac:dyDescent="0.2">
      <c r="A87" s="45"/>
      <c r="B87" s="33"/>
      <c r="C87" s="25"/>
      <c r="D87" s="25"/>
    </row>
    <row r="88" spans="1:4" s="304" customFormat="1" hidden="1" x14ac:dyDescent="0.2">
      <c r="A88" s="139" t="s">
        <v>160</v>
      </c>
      <c r="B88" s="39" t="s">
        <v>161</v>
      </c>
      <c r="C88" s="118">
        <f>SUM(C89:C91)</f>
        <v>0</v>
      </c>
      <c r="D88" s="225"/>
    </row>
    <row r="89" spans="1:4" hidden="1" x14ac:dyDescent="0.2">
      <c r="A89" s="19" t="s">
        <v>145</v>
      </c>
      <c r="B89" s="38" t="s">
        <v>146</v>
      </c>
      <c r="C89" s="25">
        <f>+'DET PE-01-2025'!D3025+'DET PE-01-2025'!D2931</f>
        <v>0</v>
      </c>
      <c r="D89" s="25"/>
    </row>
    <row r="90" spans="1:4" ht="10.8" hidden="1" customHeight="1" x14ac:dyDescent="0.2">
      <c r="A90" s="19" t="s">
        <v>292</v>
      </c>
      <c r="B90" s="38" t="s">
        <v>293</v>
      </c>
      <c r="C90" s="25">
        <f>+'DET PE-01-2025'!D3026</f>
        <v>0</v>
      </c>
      <c r="D90" s="25"/>
    </row>
    <row r="91" spans="1:4" hidden="1" x14ac:dyDescent="0.2">
      <c r="A91" s="22" t="s">
        <v>294</v>
      </c>
      <c r="B91" s="12" t="s">
        <v>295</v>
      </c>
      <c r="C91" s="25">
        <f>+'DET PE-01-2025'!D2784+'DET PE-01-2025'!D2855+'DET PE-01-2025'!D3027+'DET PE-01-2025'!D2932</f>
        <v>0</v>
      </c>
      <c r="D91" s="25"/>
    </row>
    <row r="92" spans="1:4" x14ac:dyDescent="0.2">
      <c r="A92" s="45"/>
      <c r="B92" s="33"/>
      <c r="C92" s="25"/>
      <c r="D92" s="25"/>
    </row>
    <row r="93" spans="1:4" x14ac:dyDescent="0.2">
      <c r="A93" s="45"/>
      <c r="B93" s="33"/>
      <c r="C93" s="25"/>
      <c r="D93" s="25"/>
    </row>
    <row r="94" spans="1:4" x14ac:dyDescent="0.2">
      <c r="A94" s="42">
        <v>5</v>
      </c>
      <c r="B94" s="116" t="s">
        <v>9</v>
      </c>
      <c r="C94" s="37"/>
      <c r="D94" s="37">
        <f>+C96+C106+C112+C115</f>
        <v>1074387536</v>
      </c>
    </row>
    <row r="95" spans="1:4" x14ac:dyDescent="0.2">
      <c r="A95" s="45"/>
      <c r="B95" s="33"/>
      <c r="C95" s="25"/>
      <c r="D95" s="120"/>
    </row>
    <row r="96" spans="1:4" x14ac:dyDescent="0.2">
      <c r="A96" s="139">
        <v>5.01</v>
      </c>
      <c r="B96" s="39" t="s">
        <v>13</v>
      </c>
      <c r="C96" s="118">
        <f>SUM(C97:C104)</f>
        <v>97000000</v>
      </c>
      <c r="D96" s="121"/>
    </row>
    <row r="97" spans="1:4" hidden="1" x14ac:dyDescent="0.2">
      <c r="A97" s="19" t="s">
        <v>301</v>
      </c>
      <c r="B97" s="38" t="s">
        <v>343</v>
      </c>
      <c r="C97" s="25">
        <f>+'DET PE-01-2025'!D3033+'DET PE-01-2025'!D2648+'DET PE-01-2025'!D2790+'DET PE-01-2025'!D2861+'DET PE-01-2025'!D3106</f>
        <v>0</v>
      </c>
      <c r="D97" s="121"/>
    </row>
    <row r="98" spans="1:4" x14ac:dyDescent="0.2">
      <c r="A98" s="45" t="s">
        <v>24</v>
      </c>
      <c r="B98" s="33" t="s">
        <v>25</v>
      </c>
      <c r="C98" s="25">
        <f>+'DET PE-01-2025'!D2649+'DET PE-01-2025'!D3034+'DET PE-01-2025'!D2862</f>
        <v>15000000</v>
      </c>
      <c r="D98" s="120"/>
    </row>
    <row r="99" spans="1:4" hidden="1" x14ac:dyDescent="0.2">
      <c r="A99" s="19" t="s">
        <v>162</v>
      </c>
      <c r="B99" s="38" t="s">
        <v>163</v>
      </c>
      <c r="C99" s="25">
        <f>+'DET PE-01-2025'!D2650</f>
        <v>0</v>
      </c>
      <c r="D99" s="120"/>
    </row>
    <row r="100" spans="1:4" hidden="1" x14ac:dyDescent="0.2">
      <c r="A100" s="45" t="s">
        <v>303</v>
      </c>
      <c r="B100" s="33" t="s">
        <v>304</v>
      </c>
      <c r="C100" s="25">
        <v>0</v>
      </c>
      <c r="D100" s="120"/>
    </row>
    <row r="101" spans="1:4" x14ac:dyDescent="0.2">
      <c r="A101" s="45" t="s">
        <v>42</v>
      </c>
      <c r="B101" s="33" t="s">
        <v>540</v>
      </c>
      <c r="C101" s="25">
        <f>+'DET PE-01-2025'!D3035+'DET PE-01-2025'!D2651</f>
        <v>2000000</v>
      </c>
      <c r="D101" s="120"/>
    </row>
    <row r="102" spans="1:4" hidden="1" x14ac:dyDescent="0.2">
      <c r="A102" s="45" t="s">
        <v>305</v>
      </c>
      <c r="B102" s="33" t="s">
        <v>331</v>
      </c>
      <c r="C102" s="25">
        <f>+'DET PE-01-2025'!D3036</f>
        <v>0</v>
      </c>
      <c r="D102" s="120"/>
    </row>
    <row r="103" spans="1:4" x14ac:dyDescent="0.2">
      <c r="A103" s="45" t="s">
        <v>306</v>
      </c>
      <c r="B103" s="33" t="s">
        <v>326</v>
      </c>
      <c r="C103" s="25">
        <f>+'DET PE-01-2025'!D3363+'DET PE-01-2025'!D3292</f>
        <v>65000000</v>
      </c>
      <c r="D103" s="120"/>
    </row>
    <row r="104" spans="1:4" x14ac:dyDescent="0.2">
      <c r="A104" s="45" t="s">
        <v>307</v>
      </c>
      <c r="B104" s="33" t="s">
        <v>518</v>
      </c>
      <c r="C104" s="25">
        <f>+'DET PE-01-2025'!D3037+'DET PE-01-2025'!D3339</f>
        <v>15000000</v>
      </c>
      <c r="D104" s="120"/>
    </row>
    <row r="105" spans="1:4" x14ac:dyDescent="0.2">
      <c r="A105" s="45"/>
      <c r="B105" s="72"/>
      <c r="C105" s="25"/>
      <c r="D105" s="120"/>
    </row>
    <row r="106" spans="1:4" x14ac:dyDescent="0.2">
      <c r="A106" s="139">
        <v>5.0199999999999996</v>
      </c>
      <c r="B106" s="39" t="s">
        <v>14</v>
      </c>
      <c r="C106" s="118">
        <f>SUM(C107:C110)</f>
        <v>977387536</v>
      </c>
      <c r="D106" s="121"/>
    </row>
    <row r="107" spans="1:4" x14ac:dyDescent="0.2">
      <c r="A107" s="45" t="s">
        <v>11</v>
      </c>
      <c r="B107" s="72" t="s">
        <v>12</v>
      </c>
      <c r="C107" s="25">
        <f>+'DET PE-01-2025'!D2580+'DET PE-01-2025'!D2539+'DET PE-01-2025'!D3214</f>
        <v>1500000</v>
      </c>
      <c r="D107" s="120"/>
    </row>
    <row r="108" spans="1:4" x14ac:dyDescent="0.2">
      <c r="A108" s="45" t="s">
        <v>72</v>
      </c>
      <c r="B108" s="72" t="s">
        <v>362</v>
      </c>
      <c r="C108" s="25">
        <f>'DET PE-01-2025'!D3040+'DET PE-01-2025'!D3109+'DET PE-01-2025'!D2690+'DET PE-01-2025'!D2793+'DET PE-01-2025'!D2654</f>
        <v>102887536</v>
      </c>
      <c r="D108" s="120"/>
    </row>
    <row r="109" spans="1:4" x14ac:dyDescent="0.2">
      <c r="A109" s="45" t="s">
        <v>170</v>
      </c>
      <c r="B109" s="72" t="s">
        <v>45</v>
      </c>
      <c r="C109" s="25">
        <f>+'DET PE-01-2025'!D3139+'DET PE-01-2025'!D3041</f>
        <v>841000000</v>
      </c>
      <c r="D109" s="120"/>
    </row>
    <row r="110" spans="1:4" x14ac:dyDescent="0.2">
      <c r="A110" s="45" t="s">
        <v>51</v>
      </c>
      <c r="B110" s="38" t="s">
        <v>52</v>
      </c>
      <c r="C110" s="25">
        <f>+'DET PE-01-2025'!D3216+'DET PE-01-2025'!D3309+'DET PE-01-2025'!D3366+'DET PE-01-2025'!D3295+'DET PE-01-2025'!D2540+'DET PE-01-2025'!D3342+'DET PE-01-2025'!D2952+'DET PE-01-2025'!D3380</f>
        <v>32000000</v>
      </c>
      <c r="D110" s="120"/>
    </row>
    <row r="111" spans="1:4" hidden="1" x14ac:dyDescent="0.2">
      <c r="A111" s="45"/>
      <c r="B111" s="72"/>
      <c r="C111" s="25"/>
      <c r="D111" s="120"/>
    </row>
    <row r="112" spans="1:4" hidden="1" x14ac:dyDescent="0.2">
      <c r="A112" s="117" t="s">
        <v>332</v>
      </c>
      <c r="B112" s="39" t="s">
        <v>333</v>
      </c>
      <c r="C112" s="118">
        <f>+C113</f>
        <v>0</v>
      </c>
      <c r="D112" s="120"/>
    </row>
    <row r="113" spans="1:4" hidden="1" x14ac:dyDescent="0.2">
      <c r="A113" s="19" t="s">
        <v>334</v>
      </c>
      <c r="B113" s="84" t="s">
        <v>335</v>
      </c>
      <c r="C113" s="25">
        <f>+'DET PE-01-2025'!D3399</f>
        <v>0</v>
      </c>
      <c r="D113" s="120"/>
    </row>
    <row r="114" spans="1:4" hidden="1" x14ac:dyDescent="0.2">
      <c r="A114" s="19"/>
      <c r="B114" s="84"/>
      <c r="C114" s="25"/>
      <c r="D114" s="120"/>
    </row>
    <row r="115" spans="1:4" hidden="1" x14ac:dyDescent="0.2">
      <c r="A115" s="185" t="s">
        <v>562</v>
      </c>
      <c r="B115" s="240" t="s">
        <v>563</v>
      </c>
      <c r="C115" s="118">
        <f>SUM(C116:C117)</f>
        <v>0</v>
      </c>
      <c r="D115" s="120"/>
    </row>
    <row r="116" spans="1:4" hidden="1" x14ac:dyDescent="0.2">
      <c r="A116" s="77" t="s">
        <v>716</v>
      </c>
      <c r="B116" s="239" t="s">
        <v>717</v>
      </c>
      <c r="C116" s="78">
        <v>0</v>
      </c>
      <c r="D116" s="120"/>
    </row>
    <row r="117" spans="1:4" hidden="1" x14ac:dyDescent="0.2">
      <c r="A117" s="77" t="s">
        <v>564</v>
      </c>
      <c r="B117" s="239" t="s">
        <v>565</v>
      </c>
      <c r="C117" s="78">
        <f>+'DET PE-01-2025'!D3044+'DET PE-01-2025'!D2657</f>
        <v>0</v>
      </c>
      <c r="D117" s="120"/>
    </row>
    <row r="118" spans="1:4" hidden="1" x14ac:dyDescent="0.2">
      <c r="A118" s="45"/>
      <c r="B118" s="72"/>
      <c r="C118" s="25"/>
      <c r="D118" s="120"/>
    </row>
    <row r="119" spans="1:4" hidden="1" x14ac:dyDescent="0.2">
      <c r="A119" s="45"/>
      <c r="B119" s="72"/>
      <c r="C119" s="25"/>
      <c r="D119" s="120"/>
    </row>
    <row r="120" spans="1:4" hidden="1" x14ac:dyDescent="0.2">
      <c r="A120" s="17" t="s">
        <v>0</v>
      </c>
      <c r="B120" s="116" t="s">
        <v>86</v>
      </c>
      <c r="C120" s="25"/>
      <c r="D120" s="37">
        <f>+C122</f>
        <v>0</v>
      </c>
    </row>
    <row r="121" spans="1:4" hidden="1" x14ac:dyDescent="0.2">
      <c r="A121" s="19"/>
      <c r="B121" s="72"/>
      <c r="C121" s="25"/>
      <c r="D121" s="25"/>
    </row>
    <row r="122" spans="1:4" hidden="1" x14ac:dyDescent="0.2">
      <c r="A122" s="117" t="s">
        <v>124</v>
      </c>
      <c r="B122" s="39" t="s">
        <v>125</v>
      </c>
      <c r="C122" s="118">
        <f>+C123</f>
        <v>0</v>
      </c>
      <c r="D122" s="25"/>
    </row>
    <row r="123" spans="1:4" hidden="1" x14ac:dyDescent="0.2">
      <c r="A123" s="19" t="s">
        <v>126</v>
      </c>
      <c r="B123" s="33" t="s">
        <v>127</v>
      </c>
      <c r="C123" s="25">
        <f>+'DET PE-01-2025'!D3225+'DET PE-01-2025'!D3116+'DET PE-01-2025'!D2799+'DET PE-01-2025'!D2868+'DET PE-01-2025'!D2663</f>
        <v>0</v>
      </c>
      <c r="D123" s="25"/>
    </row>
    <row r="124" spans="1:4" hidden="1" x14ac:dyDescent="0.2">
      <c r="A124" s="19"/>
      <c r="B124" s="33"/>
      <c r="C124" s="93"/>
      <c r="D124" s="25"/>
    </row>
    <row r="125" spans="1:4" hidden="1" x14ac:dyDescent="0.2">
      <c r="A125" s="19"/>
      <c r="B125" s="33"/>
      <c r="C125" s="93"/>
      <c r="D125" s="25"/>
    </row>
    <row r="126" spans="1:4" ht="12" hidden="1" x14ac:dyDescent="0.2">
      <c r="A126" s="17" t="s">
        <v>187</v>
      </c>
      <c r="B126" s="122" t="s">
        <v>747</v>
      </c>
      <c r="C126" s="94"/>
      <c r="D126" s="37">
        <f>+C128</f>
        <v>0</v>
      </c>
    </row>
    <row r="127" spans="1:4" hidden="1" x14ac:dyDescent="0.2">
      <c r="A127" s="19"/>
      <c r="B127" s="18"/>
      <c r="C127" s="25"/>
      <c r="D127" s="37"/>
    </row>
    <row r="128" spans="1:4" hidden="1" x14ac:dyDescent="0.2">
      <c r="A128" s="127" t="s">
        <v>188</v>
      </c>
      <c r="B128" s="39" t="s">
        <v>189</v>
      </c>
      <c r="C128" s="128">
        <f>+C129</f>
        <v>0</v>
      </c>
      <c r="D128" s="112"/>
    </row>
    <row r="129" spans="1:4" ht="20.399999999999999" hidden="1" x14ac:dyDescent="0.2">
      <c r="A129" s="19" t="s">
        <v>190</v>
      </c>
      <c r="B129" s="32" t="s">
        <v>367</v>
      </c>
      <c r="C129" s="93">
        <f>SUM(C130:C130)</f>
        <v>0</v>
      </c>
      <c r="D129" s="25"/>
    </row>
    <row r="130" spans="1:4" ht="11.4" hidden="1" x14ac:dyDescent="0.2">
      <c r="A130" s="245" t="s">
        <v>348</v>
      </c>
      <c r="B130" s="246" t="s">
        <v>748</v>
      </c>
      <c r="C130" s="244">
        <f>+'DET PE-01-2025'!D3410</f>
        <v>0</v>
      </c>
      <c r="D130" s="37"/>
    </row>
    <row r="131" spans="1:4" hidden="1" x14ac:dyDescent="0.2">
      <c r="A131" s="19"/>
      <c r="B131" s="33"/>
      <c r="C131" s="93"/>
      <c r="D131" s="25"/>
    </row>
    <row r="132" spans="1:4" hidden="1" x14ac:dyDescent="0.2">
      <c r="A132" s="19"/>
      <c r="B132" s="33"/>
      <c r="C132" s="93"/>
      <c r="D132" s="25"/>
    </row>
    <row r="133" spans="1:4" hidden="1" x14ac:dyDescent="0.2">
      <c r="A133" s="17" t="s">
        <v>164</v>
      </c>
      <c r="B133" s="116" t="s">
        <v>165</v>
      </c>
      <c r="C133" s="37"/>
      <c r="D133" s="37">
        <f>+C135</f>
        <v>0</v>
      </c>
    </row>
    <row r="134" spans="1:4" hidden="1" x14ac:dyDescent="0.2">
      <c r="A134" s="19"/>
      <c r="B134" s="39"/>
      <c r="C134" s="25"/>
      <c r="D134" s="25"/>
    </row>
    <row r="135" spans="1:4" hidden="1" x14ac:dyDescent="0.2">
      <c r="A135" s="117" t="s">
        <v>166</v>
      </c>
      <c r="B135" s="39" t="s">
        <v>167</v>
      </c>
      <c r="C135" s="118">
        <f>+C137+C136</f>
        <v>0</v>
      </c>
      <c r="D135" s="37"/>
    </row>
    <row r="136" spans="1:4" hidden="1" x14ac:dyDescent="0.2">
      <c r="A136" s="19" t="s">
        <v>339</v>
      </c>
      <c r="B136" s="84" t="s">
        <v>340</v>
      </c>
      <c r="C136" s="25">
        <f>+'DET PE-01-2025'!D2669</f>
        <v>0</v>
      </c>
      <c r="D136" s="25"/>
    </row>
    <row r="137" spans="1:4" hidden="1" x14ac:dyDescent="0.2">
      <c r="A137" s="19" t="s">
        <v>168</v>
      </c>
      <c r="B137" s="33" t="s">
        <v>169</v>
      </c>
      <c r="C137" s="25">
        <f>+'DET PE-01-2025'!D2670</f>
        <v>0</v>
      </c>
      <c r="D137" s="25"/>
    </row>
    <row r="138" spans="1:4" x14ac:dyDescent="0.2">
      <c r="A138" s="19"/>
      <c r="B138" s="85"/>
      <c r="C138" s="85"/>
      <c r="D138" s="33"/>
    </row>
    <row r="139" spans="1:4" x14ac:dyDescent="0.2">
      <c r="A139" s="19"/>
      <c r="B139" s="33"/>
      <c r="C139" s="25"/>
      <c r="D139" s="25"/>
    </row>
    <row r="140" spans="1:4" ht="13.8" thickBot="1" x14ac:dyDescent="0.25">
      <c r="A140" s="42"/>
      <c r="B140" s="148" t="s">
        <v>323</v>
      </c>
      <c r="C140" s="147"/>
      <c r="D140" s="150">
        <f>SUM(D11:D139)</f>
        <v>1321045589.1700001</v>
      </c>
    </row>
    <row r="141" spans="1:4" s="13" customFormat="1" ht="10.8" thickTop="1" x14ac:dyDescent="0.2">
      <c r="B141" s="23"/>
      <c r="C141" s="20"/>
      <c r="D141" s="20"/>
    </row>
    <row r="142" spans="1:4" s="13" customFormat="1" x14ac:dyDescent="0.2">
      <c r="B142" s="23"/>
      <c r="C142" s="20"/>
      <c r="D142" s="20"/>
    </row>
    <row r="143" spans="1:4" s="13" customFormat="1" x14ac:dyDescent="0.2">
      <c r="B143" s="23"/>
      <c r="C143" s="20"/>
      <c r="D143" s="20"/>
    </row>
    <row r="144" spans="1:4" s="13" customFormat="1" x14ac:dyDescent="0.2">
      <c r="B144" s="23"/>
      <c r="C144" s="20"/>
      <c r="D144" s="20"/>
    </row>
    <row r="145" spans="1:4" s="13" customFormat="1" x14ac:dyDescent="0.2">
      <c r="A145" s="23"/>
      <c r="B145" s="23"/>
      <c r="C145" s="20"/>
      <c r="D145" s="20"/>
    </row>
    <row r="146" spans="1:4" s="13" customFormat="1" x14ac:dyDescent="0.2">
      <c r="A146" s="23"/>
      <c r="B146" s="23"/>
      <c r="C146" s="20"/>
      <c r="D146" s="20"/>
    </row>
  </sheetData>
  <mergeCells count="3">
    <mergeCell ref="A5:D5"/>
    <mergeCell ref="A2:D2"/>
    <mergeCell ref="A1:D1"/>
  </mergeCells>
  <phoneticPr fontId="10" type="noConversion"/>
  <printOptions horizontalCentered="1"/>
  <pageMargins left="0.78740157480314965" right="0.78740157480314965" top="0.59055118110236227" bottom="0.59055118110236227" header="0" footer="0"/>
  <pageSetup firstPageNumber="29" orientation="portrait" useFirstPageNumber="1" verticalDpi="597" r:id="rId1"/>
  <headerFooter alignWithMargins="0">
    <oddHeader>Página &amp;P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47DCA6F5505F14CB0E72BC09EF0EC1B" ma:contentTypeVersion="2" ma:contentTypeDescription="Crear nuevo documento." ma:contentTypeScope="" ma:versionID="7f5ee5c9547ed1e5aaa4f58a12ff3c5e">
  <xsd:schema xmlns:xsd="http://www.w3.org/2001/XMLSchema" xmlns:xs="http://www.w3.org/2001/XMLSchema" xmlns:p="http://schemas.microsoft.com/office/2006/metadata/properties" xmlns:ns2="10e1c339-da24-47f8-84dc-8f96006ac166" targetNamespace="http://schemas.microsoft.com/office/2006/metadata/properties" ma:root="true" ma:fieldsID="87965d3200c916d50b73fb37ff8d1bec" ns2:_="">
    <xsd:import namespace="10e1c339-da24-47f8-84dc-8f96006ac166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SharedWithUs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e1c339-da24-47f8-84dc-8f96006ac166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Identificador persistente" ma:description="Mantener el identificador al agregar." ma:hidden="true" ma:internalName="_dlc_DocIdPersistId" ma:readOnly="true">
      <xsd:simpleType>
        <xsd:restriction base="dms:Boolean"/>
      </xsd:simpleType>
    </xsd:element>
    <xsd:element name="SharedWithUsers" ma:index="11" nillable="true" ma:displayName="Compartido con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10e1c339-da24-47f8-84dc-8f96006ac166">QMK34KSRWMNZ-1-48726</_dlc_DocId>
    <_dlc_DocIdUrl xmlns="10e1c339-da24-47f8-84dc-8f96006ac166">
      <Url>http://svcapmr01:8095/sitios/planeamiento/_layouts/15/DocIdRedir.aspx?ID=QMK34KSRWMNZ-1-48726</Url>
      <Description>QMK34KSRWMNZ-1-48726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558CA0AC-0E74-47C6-83F4-09B3AE277C3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2A03AEA-66F9-4E50-B4C3-17D4A1AC74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0e1c339-da24-47f8-84dc-8f96006ac16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4542BDD-6EC3-4718-98CF-C2E0E394288C}">
  <ds:schemaRefs>
    <ds:schemaRef ds:uri="http://www.w3.org/XML/1998/namespace"/>
    <ds:schemaRef ds:uri="10e1c339-da24-47f8-84dc-8f96006ac166"/>
    <ds:schemaRef ds:uri="http://purl.org/dc/terms/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40753BCD-A088-47CC-AAB4-BD1965D257A8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10</vt:i4>
      </vt:variant>
    </vt:vector>
  </HeadingPairs>
  <TitlesOfParts>
    <vt:vector size="20" baseType="lpstr">
      <vt:lpstr>INDICE</vt:lpstr>
      <vt:lpstr>INGRESOS </vt:lpstr>
      <vt:lpstr>DET PE-01-2025</vt:lpstr>
      <vt:lpstr>INTERESES saldos cta cte</vt:lpstr>
      <vt:lpstr>ESTRUCTURA PROGRAMÁTICA</vt:lpstr>
      <vt:lpstr>SUMA GENERAL</vt:lpstr>
      <vt:lpstr>PROGRAMA I</vt:lpstr>
      <vt:lpstr>PROGRAMA II</vt:lpstr>
      <vt:lpstr>PROGRAMA III</vt:lpstr>
      <vt:lpstr>ASIG. PROG. I</vt:lpstr>
      <vt:lpstr>'ASIG. PROG. I'!Área_de_impresión</vt:lpstr>
      <vt:lpstr>'DET PE-01-2025'!Área_de_impresión</vt:lpstr>
      <vt:lpstr>'ESTRUCTURA PROGRAMÁTICA'!Área_de_impresión</vt:lpstr>
      <vt:lpstr>'INGRESOS '!Área_de_impresión</vt:lpstr>
      <vt:lpstr>'PROGRAMA I'!Área_de_impresión</vt:lpstr>
      <vt:lpstr>'PROGRAMA II'!Área_de_impresión</vt:lpstr>
      <vt:lpstr>'PROGRAMA III'!Área_de_impresión</vt:lpstr>
      <vt:lpstr>'SUMA GENERAL'!Área_de_impresión</vt:lpstr>
      <vt:lpstr>'ASIG. PROG. I'!Títulos_a_imprimir</vt:lpstr>
      <vt:lpstr>'INGRESOS '!Títulos_a_imprimir</vt:lpstr>
    </vt:vector>
  </TitlesOfParts>
  <Company>DTK Computer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Municipalidad de Cartago</dc:creator>
  <cp:lastModifiedBy>Daniela Araya Molina</cp:lastModifiedBy>
  <cp:lastPrinted>2025-05-27T21:42:42Z</cp:lastPrinted>
  <dcterms:created xsi:type="dcterms:W3CDTF">2001-07-04T16:21:44Z</dcterms:created>
  <dcterms:modified xsi:type="dcterms:W3CDTF">2025-06-03T21:30:48Z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0x010100B47DCA6F5505F14CB0E72BC09EF0EC1B</vt:lpwstr>
  </property>
  <property fmtid="{D5CDD505-2E9C-101B-9397-08002B2CF9AE}" pid="3" name="_dlc_DocIdItemGuid">
    <vt:lpwstr>fe105462-d708-4337-9820-3c8806fff53f</vt:lpwstr>
  </property>
</Properties>
</file>